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CE323013-72D9-40A2-9759-9179CEB8D17C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13" i="16" a="1"/>
  <c r="F106" i="16" a="1"/>
  <c r="F107" i="16" a="1"/>
  <c r="F60" i="16" a="1"/>
  <c r="F82" i="16" a="1"/>
  <c r="F38" i="16" a="1"/>
  <c r="F61" i="16" a="1"/>
  <c r="F101" i="16" a="1"/>
  <c r="F36" i="16" a="1"/>
  <c r="F86" i="16" a="1"/>
  <c r="F48" i="16" a="1"/>
  <c r="F51" i="16" a="1"/>
  <c r="F84" i="16" a="1"/>
  <c r="F92" i="16" a="1"/>
  <c r="F70" i="16" a="1"/>
  <c r="F78" i="16" a="1"/>
  <c r="F97" i="16" a="1"/>
  <c r="F112" i="16" a="1"/>
  <c r="F50" i="16" a="1"/>
  <c r="F30" i="16" a="1"/>
  <c r="F29" i="16" a="1"/>
  <c r="F93" i="16" a="1"/>
  <c r="F104" i="16" a="1"/>
  <c r="F83" i="16" a="1"/>
  <c r="F108" i="16" a="1"/>
  <c r="F72" i="16" a="1"/>
  <c r="F88" i="16" a="1"/>
  <c r="F77" i="16" a="1"/>
  <c r="F49" i="16" a="1"/>
  <c r="F68" i="16" a="1"/>
  <c r="F81" i="16" a="1"/>
  <c r="F119" i="16" a="1"/>
  <c r="F37" i="16" a="1"/>
  <c r="F31" i="16" a="1"/>
  <c r="F53" i="16" a="1"/>
  <c r="F89" i="16" a="1"/>
  <c r="F95" i="16" a="1"/>
  <c r="F52" i="16" a="1"/>
  <c r="F87" i="16" a="1"/>
  <c r="F76" i="16" a="1"/>
  <c r="F69" i="16" a="1"/>
  <c r="F71" i="16" a="1"/>
  <c r="F99" i="16" a="1"/>
  <c r="F67" i="16" a="1"/>
  <c r="F100" i="16" a="1"/>
  <c r="F117" i="16" a="1"/>
  <c r="F100" i="16" l="1"/>
  <c r="F93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F79" i="16" l="1"/>
  <c r="G79" i="16" s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<sst xmlns="http://schemas.openxmlformats.org/spreadsheetml/2006/main" count="1662" uniqueCount="347">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</sst>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i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  <fill>
      <patternFill patternType="lightUp">
        <fgColor rgb="FF000000"/>
        <bgColor rgb="FFC6E0B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74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7" fillId="3" borderId="5" xfId="1" applyNumberFormat="1" applyFont="1" applyFill="1" applyBorder="1" applyAlignment="1">
      <alignment horizontal="center" vertical="center"/>
    </xf>
    <xf numFmtId="11" fontId="7" fillId="3" borderId="1" xfId="1" applyNumberFormat="1" applyFont="1" applyFill="1" applyBorder="1" applyAlignment="1">
      <alignment horizontal="center" vertical="center"/>
    </xf>
    <xf numFmtId="0" fontId="60" fillId="0" borderId="0" xfId="6" applyFont="1" applyAlignment="1">
      <alignment horizontal="center"/>
    </xf>
    <xf numFmtId="0" fontId="62" fillId="0" borderId="0" xfId="0" applyFont="1" applyAlignment="1">
      <alignment horizontal="left"/>
    </xf>
    <xf numFmtId="0" fontId="9" fillId="10" borderId="0" xfId="0" applyFont="1" applyFill="1"/>
    <xf numFmtId="0" fontId="9" fillId="10" borderId="0" xfId="0" applyFont="1" applyFill="1" applyAlignment="1">
      <alignment horizontal="center"/>
    </xf>
    <xf numFmtId="0" fontId="63" fillId="10" borderId="0" xfId="0" applyFont="1" applyFill="1" applyAlignment="1">
      <alignment horizontal="center"/>
    </xf>
    <xf numFmtId="11" fontId="9" fillId="10" borderId="0" xfId="0" applyNumberFormat="1" applyFont="1" applyFill="1" applyAlignment="1">
      <alignment horizontal="center"/>
    </xf>
    <xf numFmtId="0" fontId="9" fillId="11" borderId="0" xfId="0" applyFont="1" applyFill="1"/>
    <xf numFmtId="164" fontId="0" fillId="0" borderId="0" xfId="0" applyNumberFormat="1"/>
    <xf numFmtId="164" fontId="55" fillId="0" borderId="0" xfId="0" applyNumberFormat="1" applyFont="1" applyAlignment="1">
      <alignment horizontal="center"/>
    </xf>
    <xf numFmtId="172" fontId="55" fillId="0" borderId="0" xfId="0" applyNumberFormat="1" applyFont="1" applyAlignment="1">
      <alignment horizont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9" fillId="3" borderId="1" xfId="2" quotePrefix="1" applyFont="1" applyFill="1" applyBorder="1" applyAlignment="1">
      <alignment horizontal="left" vertical="center"/>
    </xf>
  </cellXfs>
  <cellStyles count="7">
    <cellStyle name="Normal" xfId="0" builtinId="0"/>
    <cellStyle name="Normal 2" xfId="1" xr:uid="{441ACF27-160B-4F68-B601-75E0F5333046}"/>
    <cellStyle name="Normal 2 2" xfId="4" xr:uid="{73595FDE-9A85-44B0-BF82-CCF5ECF88F87}"/>
    <cellStyle name="Normal 3" xfId="2" xr:uid="{E743A38D-16A7-497B-BF78-6D533003511F}"/>
    <cellStyle name="Normal 3 2" xfId="5" xr:uid="{7436F5BC-B597-4B54-B9E8-526A3F1DA0AD}"/>
    <cellStyle name="Percent" xfId="3" builtinId="5"/>
    <cellStyle name="Standard 2" xfId="6" xr:uid="{1E596DDC-8F13-466B-97B0-04A813B5CC29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-28.203224776122891</c:v>
                </c:pt>
                <c:pt idx="1">
                  <c:v>-28.201056158985526</c:v>
                </c:pt>
                <c:pt idx="2">
                  <c:v>-28.083458463919243</c:v>
                </c:pt>
                <c:pt idx="3">
                  <c:v>-27.786455136172517</c:v>
                </c:pt>
                <c:pt idx="4">
                  <c:v>-27.310046175745342</c:v>
                </c:pt>
                <c:pt idx="5">
                  <c:v>-26.654231582637728</c:v>
                </c:pt>
                <c:pt idx="6">
                  <c:v>-25.819011356849661</c:v>
                </c:pt>
                <c:pt idx="7">
                  <c:v>-24.804385498381158</c:v>
                </c:pt>
                <c:pt idx="8">
                  <c:v>-23.610354007232203</c:v>
                </c:pt>
                <c:pt idx="9">
                  <c:v>-22.236916883402806</c:v>
                </c:pt>
                <c:pt idx="10">
                  <c:v>-20.684074126892963</c:v>
                </c:pt>
                <c:pt idx="11">
                  <c:v>-18.951825737702677</c:v>
                </c:pt>
                <c:pt idx="12">
                  <c:v>-17.040171715831939</c:v>
                </c:pt>
                <c:pt idx="13">
                  <c:v>-14.949112061280761</c:v>
                </c:pt>
                <c:pt idx="14">
                  <c:v>-12.481513027840188</c:v>
                </c:pt>
                <c:pt idx="15">
                  <c:v>-9.3277874201271089</c:v>
                </c:pt>
                <c:pt idx="16">
                  <c:v>-5.4841886742196575</c:v>
                </c:pt>
                <c:pt idx="17">
                  <c:v>-0.9507167901178355</c:v>
                </c:pt>
                <c:pt idx="18">
                  <c:v>4.2726282321783433</c:v>
                </c:pt>
                <c:pt idx="19">
                  <c:v>10.185846392668889</c:v>
                </c:pt>
                <c:pt idx="20">
                  <c:v>16.788937691353816</c:v>
                </c:pt>
                <c:pt idx="21">
                  <c:v>24.081902128233111</c:v>
                </c:pt>
                <c:pt idx="22">
                  <c:v>32.064739703306742</c:v>
                </c:pt>
                <c:pt idx="23">
                  <c:v>40.737450416574774</c:v>
                </c:pt>
                <c:pt idx="24">
                  <c:v>50.100034268037177</c:v>
                </c:pt>
                <c:pt idx="25">
                  <c:v>60.152491257693939</c:v>
                </c:pt>
                <c:pt idx="26">
                  <c:v>70.894821385545072</c:v>
                </c:pt>
                <c:pt idx="27">
                  <c:v>82.32702465159052</c:v>
                </c:pt>
                <c:pt idx="28">
                  <c:v>94.449101055830411</c:v>
                </c:pt>
                <c:pt idx="29">
                  <c:v>107.26105059826465</c:v>
                </c:pt>
                <c:pt idx="30">
                  <c:v>120.7628732788932</c:v>
                </c:pt>
                <c:pt idx="31">
                  <c:v>134.95456909771619</c:v>
                </c:pt>
                <c:pt idx="32">
                  <c:v>149.83613805473354</c:v>
                </c:pt>
                <c:pt idx="33">
                  <c:v>165.40758014994523</c:v>
                </c:pt>
                <c:pt idx="34">
                  <c:v>181.66889538335136</c:v>
                </c:pt>
                <c:pt idx="35">
                  <c:v>198.62008375495174</c:v>
                </c:pt>
                <c:pt idx="36">
                  <c:v>216.26114526474655</c:v>
                </c:pt>
                <c:pt idx="37">
                  <c:v>234.59207991273576</c:v>
                </c:pt>
                <c:pt idx="38">
                  <c:v>253.61288769891917</c:v>
                </c:pt>
                <c:pt idx="39">
                  <c:v>273.32356862329709</c:v>
                </c:pt>
                <c:pt idx="40">
                  <c:v>293.72412268586936</c:v>
                </c:pt>
                <c:pt idx="41">
                  <c:v>314.81454988663609</c:v>
                </c:pt>
                <c:pt idx="42">
                  <c:v>336.5948502255971</c:v>
                </c:pt>
                <c:pt idx="43">
                  <c:v>359.06502370275251</c:v>
                </c:pt>
                <c:pt idx="44">
                  <c:v>382.22507031810204</c:v>
                </c:pt>
                <c:pt idx="45">
                  <c:v>406.07499007164614</c:v>
                </c:pt>
                <c:pt idx="46">
                  <c:v>430.6147829633847</c:v>
                </c:pt>
                <c:pt idx="47">
                  <c:v>455.84444899331754</c:v>
                </c:pt>
                <c:pt idx="48">
                  <c:v>481.76398816144484</c:v>
                </c:pt>
                <c:pt idx="49">
                  <c:v>508.37340046776637</c:v>
                </c:pt>
                <c:pt idx="50">
                  <c:v>535.67268591228253</c:v>
                </c:pt>
                <c:pt idx="51">
                  <c:v>563.66184449499281</c:v>
                </c:pt>
                <c:pt idx="52">
                  <c:v>592.34087621589742</c:v>
                </c:pt>
                <c:pt idx="53">
                  <c:v>621.70978107499639</c:v>
                </c:pt>
                <c:pt idx="54">
                  <c:v>651.7685590722898</c:v>
                </c:pt>
                <c:pt idx="55">
                  <c:v>682.51721020777768</c:v>
                </c:pt>
                <c:pt idx="56">
                  <c:v>713.95573448145979</c:v>
                </c:pt>
                <c:pt idx="57">
                  <c:v>746.08413189333635</c:v>
                </c:pt>
                <c:pt idx="58">
                  <c:v>778.90240244340725</c:v>
                </c:pt>
                <c:pt idx="59">
                  <c:v>812.41054613167262</c:v>
                </c:pt>
                <c:pt idx="60">
                  <c:v>846.60856295813198</c:v>
                </c:pt>
                <c:pt idx="61">
                  <c:v>881.49645292278603</c:v>
                </c:pt>
                <c:pt idx="62">
                  <c:v>917.07421602563443</c:v>
                </c:pt>
                <c:pt idx="63">
                  <c:v>953.34185226667705</c:v>
                </c:pt>
                <c:pt idx="64">
                  <c:v>990.29936164591436</c:v>
                </c:pt>
                <c:pt idx="65">
                  <c:v>1027.9467441633456</c:v>
                </c:pt>
                <c:pt idx="66">
                  <c:v>1066.2839998189716</c:v>
                </c:pt>
                <c:pt idx="67">
                  <c:v>1105.3111286127917</c:v>
                </c:pt>
                <c:pt idx="68">
                  <c:v>1145.0281305448066</c:v>
                </c:pt>
                <c:pt idx="69">
                  <c:v>1185.4350056150151</c:v>
                </c:pt>
                <c:pt idx="70">
                  <c:v>1226.5317538234183</c:v>
                </c:pt>
                <c:pt idx="71">
                  <c:v>1268.3183751700162</c:v>
                </c:pt>
                <c:pt idx="72">
                  <c:v>1310.7948696548081</c:v>
                </c:pt>
                <c:pt idx="73">
                  <c:v>1353.9612372777947</c:v>
                </c:pt>
                <c:pt idx="74">
                  <c:v>1397.8174780389754</c:v>
                </c:pt>
                <c:pt idx="75">
                  <c:v>1442.3635919383507</c:v>
                </c:pt>
                <c:pt idx="76">
                  <c:v>1487.5995789759197</c:v>
                </c:pt>
                <c:pt idx="77">
                  <c:v>1533.5254391516837</c:v>
                </c:pt>
                <c:pt idx="78">
                  <c:v>1580.1411724656421</c:v>
                </c:pt>
                <c:pt idx="79">
                  <c:v>1627.4467789177945</c:v>
                </c:pt>
                <c:pt idx="80">
                  <c:v>1675.4422585081415</c:v>
                </c:pt>
                <c:pt idx="81">
                  <c:v>1724.1276112366832</c:v>
                </c:pt>
                <c:pt idx="82">
                  <c:v>1773.5028371034189</c:v>
                </c:pt>
                <c:pt idx="83">
                  <c:v>1823.5679361083487</c:v>
                </c:pt>
                <c:pt idx="84">
                  <c:v>1874.3229082514733</c:v>
                </c:pt>
                <c:pt idx="85">
                  <c:v>1925.7677535327923</c:v>
                </c:pt>
                <c:pt idx="86">
                  <c:v>1977.9024719523054</c:v>
                </c:pt>
                <c:pt idx="87">
                  <c:v>2030.7270635100131</c:v>
                </c:pt>
                <c:pt idx="88">
                  <c:v>2084.2415282059142</c:v>
                </c:pt>
                <c:pt idx="89">
                  <c:v>2138.4458660400105</c:v>
                </c:pt>
                <c:pt idx="90">
                  <c:v>2193.3400770123012</c:v>
                </c:pt>
                <c:pt idx="91">
                  <c:v>2248.9241611227862</c:v>
                </c:pt>
                <c:pt idx="92">
                  <c:v>2305.1981183714661</c:v>
                </c:pt>
                <c:pt idx="93">
                  <c:v>2362.1619487583393</c:v>
                </c:pt>
                <c:pt idx="94">
                  <c:v>2419.8156522834079</c:v>
                </c:pt>
                <c:pt idx="95">
                  <c:v>2478.1592289466703</c:v>
                </c:pt>
                <c:pt idx="96">
                  <c:v>2537.1926787481275</c:v>
                </c:pt>
                <c:pt idx="97">
                  <c:v>2596.916001687779</c:v>
                </c:pt>
                <c:pt idx="98">
                  <c:v>2657.329197765624</c:v>
                </c:pt>
                <c:pt idx="99">
                  <c:v>2718.4322669816643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2877.9315918121792</c:v>
                </c:pt>
                <c:pt idx="1">
                  <c:v>2877.9312819753773</c:v>
                </c:pt>
                <c:pt idx="2">
                  <c:v>2877.9144804417406</c:v>
                </c:pt>
                <c:pt idx="3">
                  <c:v>2877.872046689969</c:v>
                </c:pt>
                <c:pt idx="4">
                  <c:v>2877.8039807200626</c:v>
                </c:pt>
                <c:pt idx="5">
                  <c:v>2877.7102825320217</c:v>
                </c:pt>
                <c:pt idx="6">
                  <c:v>2877.5909521258459</c:v>
                </c:pt>
                <c:pt idx="7">
                  <c:v>2877.4459895015352</c:v>
                </c:pt>
                <c:pt idx="8">
                  <c:v>2877.2753946590897</c:v>
                </c:pt>
                <c:pt idx="9">
                  <c:v>2877.0791675985097</c:v>
                </c:pt>
                <c:pt idx="10">
                  <c:v>2876.8573083197944</c:v>
                </c:pt>
                <c:pt idx="11">
                  <c:v>2876.6098168229446</c:v>
                </c:pt>
                <c:pt idx="12">
                  <c:v>2876.3366931079604</c:v>
                </c:pt>
                <c:pt idx="13">
                  <c:v>2876.0379371748409</c:v>
                </c:pt>
                <c:pt idx="14">
                  <c:v>2875.8089824716103</c:v>
                </c:pt>
                <c:pt idx="15">
                  <c:v>2875.799701732325</c:v>
                </c:pt>
                <c:pt idx="16">
                  <c:v>2876.0119086876139</c:v>
                </c:pt>
                <c:pt idx="17">
                  <c:v>2876.4456033374759</c:v>
                </c:pt>
                <c:pt idx="18">
                  <c:v>2877.1007856819124</c:v>
                </c:pt>
                <c:pt idx="19">
                  <c:v>2877.9774557209221</c:v>
                </c:pt>
                <c:pt idx="20">
                  <c:v>2879.0756134545054</c:v>
                </c:pt>
                <c:pt idx="21">
                  <c:v>2880.3952588826628</c:v>
                </c:pt>
                <c:pt idx="22">
                  <c:v>2881.9363920053938</c:v>
                </c:pt>
                <c:pt idx="23">
                  <c:v>2883.6990128226989</c:v>
                </c:pt>
                <c:pt idx="24">
                  <c:v>2885.6831213345768</c:v>
                </c:pt>
                <c:pt idx="25">
                  <c:v>2887.8887175410291</c:v>
                </c:pt>
                <c:pt idx="26">
                  <c:v>2890.3158014420555</c:v>
                </c:pt>
                <c:pt idx="27">
                  <c:v>2892.9643730376547</c:v>
                </c:pt>
                <c:pt idx="28">
                  <c:v>2895.8344323278284</c:v>
                </c:pt>
                <c:pt idx="29">
                  <c:v>2898.9259793125757</c:v>
                </c:pt>
                <c:pt idx="30">
                  <c:v>2902.2390139918966</c:v>
                </c:pt>
                <c:pt idx="31">
                  <c:v>2905.7735363657912</c:v>
                </c:pt>
                <c:pt idx="32">
                  <c:v>2909.5295464342594</c:v>
                </c:pt>
                <c:pt idx="33">
                  <c:v>2913.5070441973016</c:v>
                </c:pt>
                <c:pt idx="34">
                  <c:v>2917.706029654918</c:v>
                </c:pt>
                <c:pt idx="35">
                  <c:v>2922.1265028071075</c:v>
                </c:pt>
                <c:pt idx="36">
                  <c:v>2926.7684636538702</c:v>
                </c:pt>
                <c:pt idx="37">
                  <c:v>2931.6319121952074</c:v>
                </c:pt>
                <c:pt idx="38">
                  <c:v>2936.7168484311183</c:v>
                </c:pt>
                <c:pt idx="39">
                  <c:v>2942.0232723616032</c:v>
                </c:pt>
                <c:pt idx="40">
                  <c:v>2947.5511839866608</c:v>
                </c:pt>
                <c:pt idx="41">
                  <c:v>2953.300583306293</c:v>
                </c:pt>
                <c:pt idx="42">
                  <c:v>2959.2714703204992</c:v>
                </c:pt>
                <c:pt idx="43">
                  <c:v>2965.4638450292787</c:v>
                </c:pt>
                <c:pt idx="44">
                  <c:v>2971.8777074326313</c:v>
                </c:pt>
                <c:pt idx="45">
                  <c:v>2978.5130575305589</c:v>
                </c:pt>
                <c:pt idx="46">
                  <c:v>2985.3698953230592</c:v>
                </c:pt>
                <c:pt idx="47">
                  <c:v>2992.4482208101335</c:v>
                </c:pt>
                <c:pt idx="48">
                  <c:v>2999.748033991782</c:v>
                </c:pt>
                <c:pt idx="49">
                  <c:v>3007.2693348680036</c:v>
                </c:pt>
                <c:pt idx="50">
                  <c:v>3015.0121234387993</c:v>
                </c:pt>
                <c:pt idx="51">
                  <c:v>3022.9763997041687</c:v>
                </c:pt>
                <c:pt idx="52">
                  <c:v>3031.1621636641121</c:v>
                </c:pt>
                <c:pt idx="53">
                  <c:v>3039.5694153186287</c:v>
                </c:pt>
                <c:pt idx="54">
                  <c:v>3048.1981546677193</c:v>
                </c:pt>
                <c:pt idx="55">
                  <c:v>3057.0483817113832</c:v>
                </c:pt>
                <c:pt idx="56">
                  <c:v>3066.1200964496215</c:v>
                </c:pt>
                <c:pt idx="57">
                  <c:v>3075.4132988824331</c:v>
                </c:pt>
                <c:pt idx="58">
                  <c:v>3084.9279890098192</c:v>
                </c:pt>
                <c:pt idx="59">
                  <c:v>3094.6641668317784</c:v>
                </c:pt>
                <c:pt idx="60">
                  <c:v>3104.6218323483113</c:v>
                </c:pt>
                <c:pt idx="61">
                  <c:v>3114.8009855594178</c:v>
                </c:pt>
                <c:pt idx="62">
                  <c:v>3125.2016264650983</c:v>
                </c:pt>
                <c:pt idx="63">
                  <c:v>3135.8237550653525</c:v>
                </c:pt>
                <c:pt idx="64">
                  <c:v>3146.6673713601804</c:v>
                </c:pt>
                <c:pt idx="65">
                  <c:v>3157.7324753495823</c:v>
                </c:pt>
                <c:pt idx="66">
                  <c:v>3169.0190670335578</c:v>
                </c:pt>
                <c:pt idx="67">
                  <c:v>3180.5271464121065</c:v>
                </c:pt>
                <c:pt idx="68">
                  <c:v>3192.2567134852297</c:v>
                </c:pt>
                <c:pt idx="69">
                  <c:v>3204.2077682529261</c:v>
                </c:pt>
                <c:pt idx="70">
                  <c:v>3216.3803107151966</c:v>
                </c:pt>
                <c:pt idx="71">
                  <c:v>3228.7743408720403</c:v>
                </c:pt>
                <c:pt idx="72">
                  <c:v>3241.3898587234585</c:v>
                </c:pt>
                <c:pt idx="73">
                  <c:v>3254.2268642694498</c:v>
                </c:pt>
                <c:pt idx="74">
                  <c:v>3267.2853575100153</c:v>
                </c:pt>
                <c:pt idx="75">
                  <c:v>3280.5653384451543</c:v>
                </c:pt>
                <c:pt idx="76">
                  <c:v>3294.066807074867</c:v>
                </c:pt>
                <c:pt idx="77">
                  <c:v>3307.7897633991533</c:v>
                </c:pt>
                <c:pt idx="78">
                  <c:v>3321.7342074180137</c:v>
                </c:pt>
                <c:pt idx="79">
                  <c:v>3335.9001391314478</c:v>
                </c:pt>
                <c:pt idx="80">
                  <c:v>3350.2875585394554</c:v>
                </c:pt>
                <c:pt idx="81">
                  <c:v>3364.8964656420367</c:v>
                </c:pt>
                <c:pt idx="82">
                  <c:v>3379.726860439192</c:v>
                </c:pt>
                <c:pt idx="83">
                  <c:v>3394.7787429309215</c:v>
                </c:pt>
                <c:pt idx="84">
                  <c:v>3410.0521131172236</c:v>
                </c:pt>
                <c:pt idx="85">
                  <c:v>3425.5469709980998</c:v>
                </c:pt>
                <c:pt idx="86">
                  <c:v>3441.2633165735501</c:v>
                </c:pt>
                <c:pt idx="87">
                  <c:v>3457.2011498435741</c:v>
                </c:pt>
                <c:pt idx="88">
                  <c:v>3473.3604708081716</c:v>
                </c:pt>
                <c:pt idx="89">
                  <c:v>3489.7412794673428</c:v>
                </c:pt>
                <c:pt idx="90">
                  <c:v>3506.3435758210876</c:v>
                </c:pt>
                <c:pt idx="91">
                  <c:v>3523.1673598694065</c:v>
                </c:pt>
                <c:pt idx="92">
                  <c:v>3540.2126316122994</c:v>
                </c:pt>
                <c:pt idx="93">
                  <c:v>3557.4793910497656</c:v>
                </c:pt>
                <c:pt idx="94">
                  <c:v>3574.9676381818058</c:v>
                </c:pt>
                <c:pt idx="95">
                  <c:v>3592.6773730084192</c:v>
                </c:pt>
                <c:pt idx="96">
                  <c:v>3610.6085955296066</c:v>
                </c:pt>
                <c:pt idx="97">
                  <c:v>3628.7613057453677</c:v>
                </c:pt>
                <c:pt idx="98">
                  <c:v>3647.1355036557029</c:v>
                </c:pt>
                <c:pt idx="99">
                  <c:v>3665.7311892606117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-14.300889643923099</c:v>
                </c:pt>
                <c:pt idx="1">
                  <c:v>7.7795700977307281</c:v>
                </c:pt>
                <c:pt idx="2">
                  <c:v>29.860029839384556</c:v>
                </c:pt>
                <c:pt idx="3">
                  <c:v>51.940489581038378</c:v>
                </c:pt>
                <c:pt idx="4">
                  <c:v>74.020949322692204</c:v>
                </c:pt>
                <c:pt idx="5">
                  <c:v>96.101409064346043</c:v>
                </c:pt>
                <c:pt idx="6">
                  <c:v>118.18186880599985</c:v>
                </c:pt>
                <c:pt idx="7">
                  <c:v>140.26232854765371</c:v>
                </c:pt>
                <c:pt idx="8">
                  <c:v>162.34278828930752</c:v>
                </c:pt>
                <c:pt idx="9">
                  <c:v>184.42324803096133</c:v>
                </c:pt>
                <c:pt idx="10">
                  <c:v>206.5037077726152</c:v>
                </c:pt>
                <c:pt idx="11">
                  <c:v>228.58416751426901</c:v>
                </c:pt>
                <c:pt idx="12">
                  <c:v>250.66462725592282</c:v>
                </c:pt>
                <c:pt idx="13">
                  <c:v>272.74508699757666</c:v>
                </c:pt>
                <c:pt idx="14">
                  <c:v>294.8255467392305</c:v>
                </c:pt>
                <c:pt idx="15">
                  <c:v>316.90600648088434</c:v>
                </c:pt>
                <c:pt idx="16">
                  <c:v>338.98646622253813</c:v>
                </c:pt>
                <c:pt idx="17">
                  <c:v>361.06692596419197</c:v>
                </c:pt>
                <c:pt idx="18">
                  <c:v>383.14738570584581</c:v>
                </c:pt>
                <c:pt idx="19">
                  <c:v>405.22784544749965</c:v>
                </c:pt>
                <c:pt idx="20">
                  <c:v>427.30830518915349</c:v>
                </c:pt>
                <c:pt idx="21">
                  <c:v>449.38876493080727</c:v>
                </c:pt>
                <c:pt idx="22">
                  <c:v>471.46922467246111</c:v>
                </c:pt>
                <c:pt idx="23">
                  <c:v>493.54968441411489</c:v>
                </c:pt>
                <c:pt idx="24">
                  <c:v>515.63014415576879</c:v>
                </c:pt>
                <c:pt idx="25">
                  <c:v>537.71060389742252</c:v>
                </c:pt>
                <c:pt idx="26">
                  <c:v>559.79106363907636</c:v>
                </c:pt>
                <c:pt idx="27">
                  <c:v>581.8715233807302</c:v>
                </c:pt>
                <c:pt idx="28">
                  <c:v>603.95198312238404</c:v>
                </c:pt>
                <c:pt idx="29">
                  <c:v>626.03244286403776</c:v>
                </c:pt>
                <c:pt idx="30">
                  <c:v>648.11290260569172</c:v>
                </c:pt>
                <c:pt idx="31">
                  <c:v>670.19336234734544</c:v>
                </c:pt>
                <c:pt idx="32">
                  <c:v>692.27382208899928</c:v>
                </c:pt>
                <c:pt idx="33">
                  <c:v>714.35428183065324</c:v>
                </c:pt>
                <c:pt idx="34">
                  <c:v>736.43474157230696</c:v>
                </c:pt>
                <c:pt idx="35">
                  <c:v>758.5152013139608</c:v>
                </c:pt>
                <c:pt idx="36">
                  <c:v>780.59566105561464</c:v>
                </c:pt>
                <c:pt idx="37">
                  <c:v>802.67612079726848</c:v>
                </c:pt>
                <c:pt idx="38">
                  <c:v>824.75658053892232</c:v>
                </c:pt>
                <c:pt idx="39">
                  <c:v>846.83704028057605</c:v>
                </c:pt>
                <c:pt idx="40">
                  <c:v>868.91750002223</c:v>
                </c:pt>
                <c:pt idx="41">
                  <c:v>890.99795976388373</c:v>
                </c:pt>
                <c:pt idx="42">
                  <c:v>913.07841950553757</c:v>
                </c:pt>
                <c:pt idx="43">
                  <c:v>935.15887924719152</c:v>
                </c:pt>
                <c:pt idx="44">
                  <c:v>957.23933898884525</c:v>
                </c:pt>
                <c:pt idx="45">
                  <c:v>979.31979873049909</c:v>
                </c:pt>
                <c:pt idx="46">
                  <c:v>1001.4002584721528</c:v>
                </c:pt>
                <c:pt idx="47">
                  <c:v>1023.4807182138068</c:v>
                </c:pt>
                <c:pt idx="48">
                  <c:v>1045.5611779554606</c:v>
                </c:pt>
                <c:pt idx="49">
                  <c:v>1067.6416376971144</c:v>
                </c:pt>
                <c:pt idx="50">
                  <c:v>1089.7220974387683</c:v>
                </c:pt>
                <c:pt idx="51">
                  <c:v>1111.8025571804221</c:v>
                </c:pt>
                <c:pt idx="52">
                  <c:v>1133.8830169220757</c:v>
                </c:pt>
                <c:pt idx="53">
                  <c:v>1155.9634766637296</c:v>
                </c:pt>
                <c:pt idx="54">
                  <c:v>1178.0439364053834</c:v>
                </c:pt>
                <c:pt idx="55">
                  <c:v>1200.1243961470375</c:v>
                </c:pt>
                <c:pt idx="56">
                  <c:v>1222.2048558886913</c:v>
                </c:pt>
                <c:pt idx="57">
                  <c:v>1244.2853156303449</c:v>
                </c:pt>
                <c:pt idx="58">
                  <c:v>1266.3657753719988</c:v>
                </c:pt>
                <c:pt idx="59">
                  <c:v>1288.4462351136526</c:v>
                </c:pt>
                <c:pt idx="60">
                  <c:v>1310.5266948553065</c:v>
                </c:pt>
                <c:pt idx="61">
                  <c:v>1332.6071545969603</c:v>
                </c:pt>
                <c:pt idx="62">
                  <c:v>1354.6876143386141</c:v>
                </c:pt>
                <c:pt idx="63">
                  <c:v>1376.768074080268</c:v>
                </c:pt>
                <c:pt idx="64">
                  <c:v>1398.8485338219218</c:v>
                </c:pt>
                <c:pt idx="65">
                  <c:v>1420.9289935635757</c:v>
                </c:pt>
                <c:pt idx="66">
                  <c:v>1443.0094533052295</c:v>
                </c:pt>
                <c:pt idx="67">
                  <c:v>1465.0899130468831</c:v>
                </c:pt>
                <c:pt idx="68">
                  <c:v>1487.170372788537</c:v>
                </c:pt>
                <c:pt idx="69">
                  <c:v>1509.250832530191</c:v>
                </c:pt>
                <c:pt idx="70">
                  <c:v>1531.3312922718449</c:v>
                </c:pt>
                <c:pt idx="71">
                  <c:v>1553.4117520134987</c:v>
                </c:pt>
                <c:pt idx="72">
                  <c:v>1575.4922117551523</c:v>
                </c:pt>
                <c:pt idx="73">
                  <c:v>1597.5726714968062</c:v>
                </c:pt>
                <c:pt idx="74">
                  <c:v>1619.65313123846</c:v>
                </c:pt>
                <c:pt idx="75">
                  <c:v>1641.7335909801141</c:v>
                </c:pt>
                <c:pt idx="76">
                  <c:v>1663.8140507217679</c:v>
                </c:pt>
                <c:pt idx="77">
                  <c:v>1685.8945104634215</c:v>
                </c:pt>
                <c:pt idx="78">
                  <c:v>1707.9749702050754</c:v>
                </c:pt>
                <c:pt idx="79">
                  <c:v>1730.0554299467292</c:v>
                </c:pt>
                <c:pt idx="80">
                  <c:v>1752.135889688383</c:v>
                </c:pt>
                <c:pt idx="81">
                  <c:v>1774.2163494300369</c:v>
                </c:pt>
                <c:pt idx="82">
                  <c:v>1796.2968091716907</c:v>
                </c:pt>
                <c:pt idx="83">
                  <c:v>1818.3772689133446</c:v>
                </c:pt>
                <c:pt idx="84">
                  <c:v>1840.4577286549984</c:v>
                </c:pt>
                <c:pt idx="85">
                  <c:v>1862.5381883966522</c:v>
                </c:pt>
                <c:pt idx="86">
                  <c:v>1884.6186481383061</c:v>
                </c:pt>
                <c:pt idx="87">
                  <c:v>1906.6991078799597</c:v>
                </c:pt>
                <c:pt idx="88">
                  <c:v>1928.7795676216135</c:v>
                </c:pt>
                <c:pt idx="89">
                  <c:v>1950.8600273632676</c:v>
                </c:pt>
                <c:pt idx="90">
                  <c:v>1972.9404871049214</c:v>
                </c:pt>
                <c:pt idx="91">
                  <c:v>1995.0209468465753</c:v>
                </c:pt>
                <c:pt idx="92">
                  <c:v>2017.1014065882289</c:v>
                </c:pt>
                <c:pt idx="93">
                  <c:v>2039.1818663298827</c:v>
                </c:pt>
                <c:pt idx="94">
                  <c:v>2061.2623260715368</c:v>
                </c:pt>
                <c:pt idx="95">
                  <c:v>2083.3427858131904</c:v>
                </c:pt>
                <c:pt idx="96">
                  <c:v>2105.4232455548445</c:v>
                </c:pt>
                <c:pt idx="97">
                  <c:v>2127.5037052964981</c:v>
                </c:pt>
                <c:pt idx="98">
                  <c:v>2149.5841650381522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-31.375584519244725</c:v>
                </c:pt>
                <c:pt idx="1">
                  <c:v>-5.1847994613312771</c:v>
                </c:pt>
                <c:pt idx="2">
                  <c:v>0.17254233048745782</c:v>
                </c:pt>
                <c:pt idx="3">
                  <c:v>6.0382366607522089</c:v>
                </c:pt>
                <c:pt idx="4">
                  <c:v>12.412283529462982</c:v>
                </c:pt>
                <c:pt idx="5">
                  <c:v>19.294682936619779</c:v>
                </c:pt>
                <c:pt idx="6">
                  <c:v>26.68543488222258</c:v>
                </c:pt>
                <c:pt idx="7">
                  <c:v>34.584539366271422</c:v>
                </c:pt>
                <c:pt idx="8">
                  <c:v>42.991996388766275</c:v>
                </c:pt>
                <c:pt idx="9">
                  <c:v>51.907805949707139</c:v>
                </c:pt>
                <c:pt idx="10">
                  <c:v>61.33196804909403</c:v>
                </c:pt>
                <c:pt idx="11">
                  <c:v>71.264482686926939</c:v>
                </c:pt>
                <c:pt idx="12">
                  <c:v>81.705349863205853</c:v>
                </c:pt>
                <c:pt idx="13">
                  <c:v>92.654569577930801</c:v>
                </c:pt>
                <c:pt idx="14">
                  <c:v>104.11214183110178</c:v>
                </c:pt>
                <c:pt idx="15">
                  <c:v>116.07806662271877</c:v>
                </c:pt>
                <c:pt idx="16">
                  <c:v>128.55234395278177</c:v>
                </c:pt>
                <c:pt idx="17">
                  <c:v>141.53497382129078</c:v>
                </c:pt>
                <c:pt idx="18">
                  <c:v>155.0259562282458</c:v>
                </c:pt>
                <c:pt idx="19">
                  <c:v>169.02529117364691</c:v>
                </c:pt>
                <c:pt idx="20">
                  <c:v>183.53297865749397</c:v>
                </c:pt>
                <c:pt idx="21">
                  <c:v>198.54901867978708</c:v>
                </c:pt>
                <c:pt idx="22">
                  <c:v>214.07341124052621</c:v>
                </c:pt>
                <c:pt idx="23">
                  <c:v>230.10615633971128</c:v>
                </c:pt>
                <c:pt idx="24">
                  <c:v>246.64725397734244</c:v>
                </c:pt>
                <c:pt idx="25">
                  <c:v>263.6967041534196</c:v>
                </c:pt>
                <c:pt idx="26">
                  <c:v>281.25450686794272</c:v>
                </c:pt>
                <c:pt idx="27">
                  <c:v>299.32066212091195</c:v>
                </c:pt>
                <c:pt idx="28">
                  <c:v>317.89516991232728</c:v>
                </c:pt>
                <c:pt idx="29">
                  <c:v>336.97803024218842</c:v>
                </c:pt>
                <c:pt idx="30">
                  <c:v>356.56924311049573</c:v>
                </c:pt>
                <c:pt idx="31">
                  <c:v>376.66880851724898</c:v>
                </c:pt>
                <c:pt idx="32">
                  <c:v>397.27672646244832</c:v>
                </c:pt>
                <c:pt idx="33">
                  <c:v>418.39299694609372</c:v>
                </c:pt>
                <c:pt idx="34">
                  <c:v>440.01761996818493</c:v>
                </c:pt>
                <c:pt idx="35">
                  <c:v>462.15059552872236</c:v>
                </c:pt>
                <c:pt idx="36">
                  <c:v>484.79192362770573</c:v>
                </c:pt>
                <c:pt idx="37">
                  <c:v>507.94160426513514</c:v>
                </c:pt>
                <c:pt idx="38">
                  <c:v>531.59963744101071</c:v>
                </c:pt>
                <c:pt idx="39">
                  <c:v>555.76602315533205</c:v>
                </c:pt>
                <c:pt idx="40">
                  <c:v>580.44076140809955</c:v>
                </c:pt>
                <c:pt idx="41">
                  <c:v>605.62385219931298</c:v>
                </c:pt>
                <c:pt idx="42">
                  <c:v>631.31529552897246</c:v>
                </c:pt>
                <c:pt idx="43">
                  <c:v>657.51509139707809</c:v>
                </c:pt>
                <c:pt idx="44">
                  <c:v>684.22323980362944</c:v>
                </c:pt>
                <c:pt idx="45">
                  <c:v>711.43974074862706</c:v>
                </c:pt>
                <c:pt idx="46">
                  <c:v>739.16459423207061</c:v>
                </c:pt>
                <c:pt idx="47">
                  <c:v>767.39780025396021</c:v>
                </c:pt>
                <c:pt idx="48">
                  <c:v>796.13935881429575</c:v>
                </c:pt>
                <c:pt idx="49">
                  <c:v>825.38926991307756</c:v>
                </c:pt>
                <c:pt idx="50">
                  <c:v>855.14753355030518</c:v>
                </c:pt>
                <c:pt idx="51">
                  <c:v>885.41414972597897</c:v>
                </c:pt>
                <c:pt idx="52">
                  <c:v>916.18911844009835</c:v>
                </c:pt>
                <c:pt idx="53">
                  <c:v>947.47243969266412</c:v>
                </c:pt>
                <c:pt idx="54">
                  <c:v>979.26411348367594</c:v>
                </c:pt>
                <c:pt idx="55">
                  <c:v>1011.5641398131337</c:v>
                </c:pt>
                <c:pt idx="56">
                  <c:v>1044.3725186810375</c:v>
                </c:pt>
                <c:pt idx="57">
                  <c:v>1077.6892500873869</c:v>
                </c:pt>
                <c:pt idx="58">
                  <c:v>1111.5143340321829</c:v>
                </c:pt>
                <c:pt idx="59">
                  <c:v>1145.8477705154248</c:v>
                </c:pt>
                <c:pt idx="60">
                  <c:v>1180.6895595371127</c:v>
                </c:pt>
                <c:pt idx="61">
                  <c:v>1216.0397010972465</c:v>
                </c:pt>
                <c:pt idx="62">
                  <c:v>1251.8981951958262</c:v>
                </c:pt>
                <c:pt idx="63">
                  <c:v>1288.2650418328521</c:v>
                </c:pt>
                <c:pt idx="64">
                  <c:v>1325.140241008324</c:v>
                </c:pt>
                <c:pt idx="65">
                  <c:v>1362.523792722242</c:v>
                </c:pt>
                <c:pt idx="66">
                  <c:v>1400.4156969746061</c:v>
                </c:pt>
                <c:pt idx="67">
                  <c:v>1438.8159537654158</c:v>
                </c:pt>
                <c:pt idx="68">
                  <c:v>1477.7245630946718</c:v>
                </c:pt>
                <c:pt idx="69">
                  <c:v>1517.141524962374</c:v>
                </c:pt>
                <c:pt idx="70">
                  <c:v>1557.0668393685221</c:v>
                </c:pt>
                <c:pt idx="71">
                  <c:v>1597.5005063131161</c:v>
                </c:pt>
                <c:pt idx="72">
                  <c:v>1638.4425257961561</c:v>
                </c:pt>
                <c:pt idx="73">
                  <c:v>1679.8928978176423</c:v>
                </c:pt>
                <c:pt idx="74">
                  <c:v>1721.8516223775744</c:v>
                </c:pt>
                <c:pt idx="75">
                  <c:v>1764.3186994759526</c:v>
                </c:pt>
                <c:pt idx="76">
                  <c:v>1807.2941291127768</c:v>
                </c:pt>
                <c:pt idx="77">
                  <c:v>1850.7779112880469</c:v>
                </c:pt>
                <c:pt idx="78">
                  <c:v>1894.7700460017631</c:v>
                </c:pt>
                <c:pt idx="79">
                  <c:v>1939.2705332539254</c:v>
                </c:pt>
                <c:pt idx="80">
                  <c:v>1984.2793730445337</c:v>
                </c:pt>
                <c:pt idx="81">
                  <c:v>2029.796565373588</c:v>
                </c:pt>
                <c:pt idx="82">
                  <c:v>2075.8221102410876</c:v>
                </c:pt>
                <c:pt idx="83">
                  <c:v>2122.3560076470339</c:v>
                </c:pt>
                <c:pt idx="84">
                  <c:v>2169.3982575914265</c:v>
                </c:pt>
                <c:pt idx="85">
                  <c:v>2216.9488600742648</c:v>
                </c:pt>
                <c:pt idx="86">
                  <c:v>2265.0078150955492</c:v>
                </c:pt>
                <c:pt idx="87">
                  <c:v>2313.5751226552793</c:v>
                </c:pt>
                <c:pt idx="88">
                  <c:v>2362.6507827534556</c:v>
                </c:pt>
                <c:pt idx="89">
                  <c:v>2412.2347953900785</c:v>
                </c:pt>
                <c:pt idx="90">
                  <c:v>2462.3271605651471</c:v>
                </c:pt>
                <c:pt idx="91">
                  <c:v>2512.9278782786614</c:v>
                </c:pt>
                <c:pt idx="92">
                  <c:v>2564.0369485306214</c:v>
                </c:pt>
                <c:pt idx="93">
                  <c:v>2615.6543713210281</c:v>
                </c:pt>
                <c:pt idx="94">
                  <c:v>2667.7801466498804</c:v>
                </c:pt>
                <c:pt idx="95">
                  <c:v>2720.4142745171789</c:v>
                </c:pt>
                <c:pt idx="96">
                  <c:v>2773.5567549229236</c:v>
                </c:pt>
                <c:pt idx="97">
                  <c:v>2827.2075878671144</c:v>
                </c:pt>
                <c:pt idx="98">
                  <c:v>2881.3667733497509</c:v>
                </c:pt>
                <c:pt idx="99">
                  <c:v>2936.0343113708336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-14.300889643923099</c:v>
                </c:pt>
                <c:pt idx="1">
                  <c:v>7.7795700977307281</c:v>
                </c:pt>
                <c:pt idx="2">
                  <c:v>29.860029839384556</c:v>
                </c:pt>
                <c:pt idx="3">
                  <c:v>51.940489581038378</c:v>
                </c:pt>
                <c:pt idx="4">
                  <c:v>74.020949322692204</c:v>
                </c:pt>
                <c:pt idx="5">
                  <c:v>96.101409064346043</c:v>
                </c:pt>
                <c:pt idx="6">
                  <c:v>118.18186880599985</c:v>
                </c:pt>
                <c:pt idx="7">
                  <c:v>140.26232854765371</c:v>
                </c:pt>
                <c:pt idx="8">
                  <c:v>162.34278828930752</c:v>
                </c:pt>
                <c:pt idx="9">
                  <c:v>184.42324803096133</c:v>
                </c:pt>
                <c:pt idx="10">
                  <c:v>206.5037077726152</c:v>
                </c:pt>
                <c:pt idx="11">
                  <c:v>228.58416751426901</c:v>
                </c:pt>
                <c:pt idx="12">
                  <c:v>250.66462725592282</c:v>
                </c:pt>
                <c:pt idx="13">
                  <c:v>272.74508699757666</c:v>
                </c:pt>
                <c:pt idx="14">
                  <c:v>294.8255467392305</c:v>
                </c:pt>
                <c:pt idx="15">
                  <c:v>316.90600648088434</c:v>
                </c:pt>
                <c:pt idx="16">
                  <c:v>338.98646622253813</c:v>
                </c:pt>
                <c:pt idx="17">
                  <c:v>361.06692596419197</c:v>
                </c:pt>
                <c:pt idx="18">
                  <c:v>383.14738570584581</c:v>
                </c:pt>
                <c:pt idx="19">
                  <c:v>405.22784544749965</c:v>
                </c:pt>
                <c:pt idx="20">
                  <c:v>427.30830518915349</c:v>
                </c:pt>
                <c:pt idx="21">
                  <c:v>449.38876493080727</c:v>
                </c:pt>
                <c:pt idx="22">
                  <c:v>471.46922467246111</c:v>
                </c:pt>
                <c:pt idx="23">
                  <c:v>493.54968441411489</c:v>
                </c:pt>
                <c:pt idx="24">
                  <c:v>515.63014415576879</c:v>
                </c:pt>
                <c:pt idx="25">
                  <c:v>537.71060389742252</c:v>
                </c:pt>
                <c:pt idx="26">
                  <c:v>559.79106363907636</c:v>
                </c:pt>
                <c:pt idx="27">
                  <c:v>581.8715233807302</c:v>
                </c:pt>
                <c:pt idx="28">
                  <c:v>603.95198312238404</c:v>
                </c:pt>
                <c:pt idx="29">
                  <c:v>626.03244286403776</c:v>
                </c:pt>
                <c:pt idx="30">
                  <c:v>648.11290260569172</c:v>
                </c:pt>
                <c:pt idx="31">
                  <c:v>670.19336234734544</c:v>
                </c:pt>
                <c:pt idx="32">
                  <c:v>692.27382208899928</c:v>
                </c:pt>
                <c:pt idx="33">
                  <c:v>714.35428183065324</c:v>
                </c:pt>
                <c:pt idx="34">
                  <c:v>736.43474157230696</c:v>
                </c:pt>
                <c:pt idx="35">
                  <c:v>758.5152013139608</c:v>
                </c:pt>
                <c:pt idx="36">
                  <c:v>780.59566105561464</c:v>
                </c:pt>
                <c:pt idx="37">
                  <c:v>802.67612079726848</c:v>
                </c:pt>
                <c:pt idx="38">
                  <c:v>824.75658053892232</c:v>
                </c:pt>
                <c:pt idx="39">
                  <c:v>846.83704028057605</c:v>
                </c:pt>
                <c:pt idx="40">
                  <c:v>868.91750002223</c:v>
                </c:pt>
                <c:pt idx="41">
                  <c:v>890.99795976388373</c:v>
                </c:pt>
                <c:pt idx="42">
                  <c:v>913.07841950553757</c:v>
                </c:pt>
                <c:pt idx="43">
                  <c:v>935.15887924719152</c:v>
                </c:pt>
                <c:pt idx="44">
                  <c:v>957.23933898884525</c:v>
                </c:pt>
                <c:pt idx="45">
                  <c:v>979.31979873049909</c:v>
                </c:pt>
                <c:pt idx="46">
                  <c:v>1001.4002584721528</c:v>
                </c:pt>
                <c:pt idx="47">
                  <c:v>1023.4807182138068</c:v>
                </c:pt>
                <c:pt idx="48">
                  <c:v>1045.5611779554606</c:v>
                </c:pt>
                <c:pt idx="49">
                  <c:v>1067.6416376971144</c:v>
                </c:pt>
                <c:pt idx="50">
                  <c:v>1089.7220974387683</c:v>
                </c:pt>
                <c:pt idx="51">
                  <c:v>1111.8025571804221</c:v>
                </c:pt>
                <c:pt idx="52">
                  <c:v>1133.8830169220757</c:v>
                </c:pt>
                <c:pt idx="53">
                  <c:v>1155.9634766637296</c:v>
                </c:pt>
                <c:pt idx="54">
                  <c:v>1178.0439364053834</c:v>
                </c:pt>
                <c:pt idx="55">
                  <c:v>1200.1243961470375</c:v>
                </c:pt>
                <c:pt idx="56">
                  <c:v>1222.2048558886913</c:v>
                </c:pt>
                <c:pt idx="57">
                  <c:v>1244.2853156303449</c:v>
                </c:pt>
                <c:pt idx="58">
                  <c:v>1266.3657753719988</c:v>
                </c:pt>
                <c:pt idx="59">
                  <c:v>1288.4462351136526</c:v>
                </c:pt>
                <c:pt idx="60">
                  <c:v>1310.5266948553065</c:v>
                </c:pt>
                <c:pt idx="61">
                  <c:v>1332.6071545969603</c:v>
                </c:pt>
                <c:pt idx="62">
                  <c:v>1354.6876143386141</c:v>
                </c:pt>
                <c:pt idx="63">
                  <c:v>1376.768074080268</c:v>
                </c:pt>
                <c:pt idx="64">
                  <c:v>1398.8485338219218</c:v>
                </c:pt>
                <c:pt idx="65">
                  <c:v>1420.9289935635757</c:v>
                </c:pt>
                <c:pt idx="66">
                  <c:v>1443.0094533052295</c:v>
                </c:pt>
                <c:pt idx="67">
                  <c:v>1465.0899130468831</c:v>
                </c:pt>
                <c:pt idx="68">
                  <c:v>1487.170372788537</c:v>
                </c:pt>
                <c:pt idx="69">
                  <c:v>1509.250832530191</c:v>
                </c:pt>
                <c:pt idx="70">
                  <c:v>1531.3312922718449</c:v>
                </c:pt>
                <c:pt idx="71">
                  <c:v>1553.4117520134987</c:v>
                </c:pt>
                <c:pt idx="72">
                  <c:v>1575.4922117551523</c:v>
                </c:pt>
                <c:pt idx="73">
                  <c:v>1597.5726714968062</c:v>
                </c:pt>
                <c:pt idx="74">
                  <c:v>1619.65313123846</c:v>
                </c:pt>
                <c:pt idx="75">
                  <c:v>1641.7335909801141</c:v>
                </c:pt>
                <c:pt idx="76">
                  <c:v>1663.8140507217679</c:v>
                </c:pt>
                <c:pt idx="77">
                  <c:v>1685.8945104634215</c:v>
                </c:pt>
                <c:pt idx="78">
                  <c:v>1707.9749702050754</c:v>
                </c:pt>
                <c:pt idx="79">
                  <c:v>1730.0554299467292</c:v>
                </c:pt>
                <c:pt idx="80">
                  <c:v>1752.135889688383</c:v>
                </c:pt>
                <c:pt idx="81">
                  <c:v>1774.2163494300369</c:v>
                </c:pt>
                <c:pt idx="82">
                  <c:v>1796.2968091716907</c:v>
                </c:pt>
                <c:pt idx="83">
                  <c:v>1818.3772689133446</c:v>
                </c:pt>
                <c:pt idx="84">
                  <c:v>1840.4577286549984</c:v>
                </c:pt>
                <c:pt idx="85">
                  <c:v>1862.5381883966522</c:v>
                </c:pt>
                <c:pt idx="86">
                  <c:v>1884.6186481383061</c:v>
                </c:pt>
                <c:pt idx="87">
                  <c:v>1906.6991078799597</c:v>
                </c:pt>
                <c:pt idx="88">
                  <c:v>1928.7795676216135</c:v>
                </c:pt>
                <c:pt idx="89">
                  <c:v>1950.8600273632676</c:v>
                </c:pt>
                <c:pt idx="90">
                  <c:v>1972.9404871049214</c:v>
                </c:pt>
                <c:pt idx="91">
                  <c:v>1995.0209468465753</c:v>
                </c:pt>
                <c:pt idx="92">
                  <c:v>2017.1014065882289</c:v>
                </c:pt>
                <c:pt idx="93">
                  <c:v>2039.1818663298827</c:v>
                </c:pt>
                <c:pt idx="94">
                  <c:v>2061.2623260715368</c:v>
                </c:pt>
                <c:pt idx="95">
                  <c:v>2083.3427858131904</c:v>
                </c:pt>
                <c:pt idx="96">
                  <c:v>2105.4232455548445</c:v>
                </c:pt>
                <c:pt idx="97">
                  <c:v>2127.5037052964981</c:v>
                </c:pt>
                <c:pt idx="98">
                  <c:v>2149.5841650381522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5747.64203236505</c:v>
                </c:pt>
                <c:pt idx="1">
                  <c:v>2873.7981178766872</c:v>
                </c:pt>
                <c:pt idx="2">
                  <c:v>2873.9932019382709</c:v>
                </c:pt>
                <c:pt idx="3">
                  <c:v>2874.3514954735065</c:v>
                </c:pt>
                <c:pt idx="4">
                  <c:v>2874.8729984823935</c:v>
                </c:pt>
                <c:pt idx="5">
                  <c:v>2875.5577109649325</c:v>
                </c:pt>
                <c:pt idx="6">
                  <c:v>2876.405632921123</c:v>
                </c:pt>
                <c:pt idx="7">
                  <c:v>2877.416764350965</c:v>
                </c:pt>
                <c:pt idx="8">
                  <c:v>2878.5911052544589</c:v>
                </c:pt>
                <c:pt idx="9">
                  <c:v>2879.9286556316047</c:v>
                </c:pt>
                <c:pt idx="10">
                  <c:v>2881.4294154824015</c:v>
                </c:pt>
                <c:pt idx="11">
                  <c:v>2883.0933848068503</c:v>
                </c:pt>
                <c:pt idx="12">
                  <c:v>2884.9205636049505</c:v>
                </c:pt>
                <c:pt idx="13">
                  <c:v>2886.9109518767027</c:v>
                </c:pt>
                <c:pt idx="14">
                  <c:v>2889.0645496221064</c:v>
                </c:pt>
                <c:pt idx="15">
                  <c:v>2891.381356841162</c:v>
                </c:pt>
                <c:pt idx="16">
                  <c:v>2893.8613735338686</c:v>
                </c:pt>
                <c:pt idx="17">
                  <c:v>2896.5045997002276</c:v>
                </c:pt>
                <c:pt idx="18">
                  <c:v>2899.311035340238</c:v>
                </c:pt>
                <c:pt idx="19">
                  <c:v>2902.2806804539</c:v>
                </c:pt>
                <c:pt idx="20">
                  <c:v>2905.413535041213</c:v>
                </c:pt>
                <c:pt idx="21">
                  <c:v>2908.7095991021788</c:v>
                </c:pt>
                <c:pt idx="22">
                  <c:v>2912.1688726367956</c:v>
                </c:pt>
                <c:pt idx="23">
                  <c:v>2915.791355645064</c:v>
                </c:pt>
                <c:pt idx="24">
                  <c:v>2919.5770481269842</c:v>
                </c:pt>
                <c:pt idx="25">
                  <c:v>2923.5259500825559</c:v>
                </c:pt>
                <c:pt idx="26">
                  <c:v>2927.6380615117796</c:v>
                </c:pt>
                <c:pt idx="27">
                  <c:v>2931.9133824146547</c:v>
                </c:pt>
                <c:pt idx="28">
                  <c:v>2936.3519127911813</c:v>
                </c:pt>
                <c:pt idx="29">
                  <c:v>2940.9536526413599</c:v>
                </c:pt>
                <c:pt idx="30">
                  <c:v>2945.7186019651899</c:v>
                </c:pt>
                <c:pt idx="31">
                  <c:v>2950.6467607626719</c:v>
                </c:pt>
                <c:pt idx="32">
                  <c:v>2955.7381290338053</c:v>
                </c:pt>
                <c:pt idx="33">
                  <c:v>2960.9927067785902</c:v>
                </c:pt>
                <c:pt idx="34">
                  <c:v>2966.4104939970271</c:v>
                </c:pt>
                <c:pt idx="35">
                  <c:v>2971.9914906891154</c:v>
                </c:pt>
                <c:pt idx="36">
                  <c:v>2977.7356968548552</c:v>
                </c:pt>
                <c:pt idx="37">
                  <c:v>2983.6431124942469</c:v>
                </c:pt>
                <c:pt idx="38">
                  <c:v>2989.7137376072906</c:v>
                </c:pt>
                <c:pt idx="39">
                  <c:v>2995.9475721939853</c:v>
                </c:pt>
                <c:pt idx="40">
                  <c:v>3002.3446162543319</c:v>
                </c:pt>
                <c:pt idx="41">
                  <c:v>3008.90486978833</c:v>
                </c:pt>
                <c:pt idx="42">
                  <c:v>3015.62833279598</c:v>
                </c:pt>
                <c:pt idx="43">
                  <c:v>3022.5150052772815</c:v>
                </c:pt>
                <c:pt idx="44">
                  <c:v>3029.5648872322349</c:v>
                </c:pt>
                <c:pt idx="45">
                  <c:v>3036.7779786608398</c:v>
                </c:pt>
                <c:pt idx="46">
                  <c:v>3044.1542795630962</c:v>
                </c:pt>
                <c:pt idx="47">
                  <c:v>3051.6937899390045</c:v>
                </c:pt>
                <c:pt idx="48">
                  <c:v>3059.3965097885643</c:v>
                </c:pt>
                <c:pt idx="49">
                  <c:v>3067.2624391117756</c:v>
                </c:pt>
                <c:pt idx="50">
                  <c:v>3075.2915779086388</c:v>
                </c:pt>
                <c:pt idx="51">
                  <c:v>3083.483926179154</c:v>
                </c:pt>
                <c:pt idx="52">
                  <c:v>3091.8394839233201</c:v>
                </c:pt>
                <c:pt idx="53">
                  <c:v>3100.3582511411382</c:v>
                </c:pt>
                <c:pt idx="54">
                  <c:v>3109.0402278326078</c:v>
                </c:pt>
                <c:pt idx="55">
                  <c:v>3117.8854139977293</c:v>
                </c:pt>
                <c:pt idx="56">
                  <c:v>3126.8938096365027</c:v>
                </c:pt>
                <c:pt idx="57">
                  <c:v>3136.0654147489272</c:v>
                </c:pt>
                <c:pt idx="58">
                  <c:v>3145.4002293350036</c:v>
                </c:pt>
                <c:pt idx="59">
                  <c:v>3154.8982533947315</c:v>
                </c:pt>
                <c:pt idx="60">
                  <c:v>3164.5594869281108</c:v>
                </c:pt>
                <c:pt idx="61">
                  <c:v>3174.3839299351425</c:v>
                </c:pt>
                <c:pt idx="62">
                  <c:v>3184.3715824158253</c:v>
                </c:pt>
                <c:pt idx="63">
                  <c:v>3194.52244437016</c:v>
                </c:pt>
                <c:pt idx="64">
                  <c:v>3204.8365157981457</c:v>
                </c:pt>
                <c:pt idx="65">
                  <c:v>3215.3137966997838</c:v>
                </c:pt>
                <c:pt idx="66">
                  <c:v>3225.9542870750734</c:v>
                </c:pt>
                <c:pt idx="67">
                  <c:v>3236.7579869240144</c:v>
                </c:pt>
                <c:pt idx="68">
                  <c:v>3247.7248962466074</c:v>
                </c:pt>
                <c:pt idx="69">
                  <c:v>3258.8550150428518</c:v>
                </c:pt>
                <c:pt idx="70">
                  <c:v>3270.1483433127482</c:v>
                </c:pt>
                <c:pt idx="71">
                  <c:v>3281.6048810562957</c:v>
                </c:pt>
                <c:pt idx="72">
                  <c:v>3293.224628273495</c:v>
                </c:pt>
                <c:pt idx="73">
                  <c:v>3305.0075849643463</c:v>
                </c:pt>
                <c:pt idx="74">
                  <c:v>3316.953751128849</c:v>
                </c:pt>
                <c:pt idx="75">
                  <c:v>3329.0631267670033</c:v>
                </c:pt>
                <c:pt idx="76">
                  <c:v>3341.3357118788094</c:v>
                </c:pt>
                <c:pt idx="77">
                  <c:v>3353.7715064642671</c:v>
                </c:pt>
                <c:pt idx="78">
                  <c:v>3366.3705105233767</c:v>
                </c:pt>
                <c:pt idx="79">
                  <c:v>3379.1327240561377</c:v>
                </c:pt>
                <c:pt idx="80">
                  <c:v>3392.0581470625502</c:v>
                </c:pt>
                <c:pt idx="81">
                  <c:v>3405.1467795426147</c:v>
                </c:pt>
                <c:pt idx="82">
                  <c:v>3418.3986214963306</c:v>
                </c:pt>
                <c:pt idx="83">
                  <c:v>3431.813672923698</c:v>
                </c:pt>
                <c:pt idx="84">
                  <c:v>3445.3919338247169</c:v>
                </c:pt>
                <c:pt idx="85">
                  <c:v>3459.1334041993882</c:v>
                </c:pt>
                <c:pt idx="86">
                  <c:v>3473.0380840477105</c:v>
                </c:pt>
                <c:pt idx="87">
                  <c:v>3487.1059733696852</c:v>
                </c:pt>
                <c:pt idx="88">
                  <c:v>3501.3370721653109</c:v>
                </c:pt>
                <c:pt idx="89">
                  <c:v>3515.7313804345881</c:v>
                </c:pt>
                <c:pt idx="90">
                  <c:v>3530.2888981775177</c:v>
                </c:pt>
                <c:pt idx="91">
                  <c:v>3545.0096253940983</c:v>
                </c:pt>
                <c:pt idx="92">
                  <c:v>3559.8935620843308</c:v>
                </c:pt>
                <c:pt idx="93">
                  <c:v>3574.9407082482148</c:v>
                </c:pt>
                <c:pt idx="94">
                  <c:v>3590.1510638857503</c:v>
                </c:pt>
                <c:pt idx="95">
                  <c:v>3605.5246289969377</c:v>
                </c:pt>
                <c:pt idx="96">
                  <c:v>3621.0614035817771</c:v>
                </c:pt>
                <c:pt idx="97">
                  <c:v>3636.7613876402675</c:v>
                </c:pt>
                <c:pt idx="98">
                  <c:v>3652.6245811724102</c:v>
                </c:pt>
                <c:pt idx="99">
                  <c:v>3668.650984178204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84.34036286441993</c:v>
                </c:pt>
                <c:pt idx="1">
                  <c:v>105.4244463181107</c:v>
                </c:pt>
                <c:pt idx="2">
                  <c:v>126.50852977180146</c:v>
                </c:pt>
                <c:pt idx="3">
                  <c:v>147.59261322549224</c:v>
                </c:pt>
                <c:pt idx="4">
                  <c:v>168.67669667918298</c:v>
                </c:pt>
                <c:pt idx="5">
                  <c:v>189.76078013287378</c:v>
                </c:pt>
                <c:pt idx="6">
                  <c:v>210.84486358656454</c:v>
                </c:pt>
                <c:pt idx="7">
                  <c:v>231.92894704025531</c:v>
                </c:pt>
                <c:pt idx="8">
                  <c:v>253.01303049394608</c:v>
                </c:pt>
                <c:pt idx="9">
                  <c:v>274.09711394763684</c:v>
                </c:pt>
                <c:pt idx="10">
                  <c:v>295.18119740132761</c:v>
                </c:pt>
                <c:pt idx="11">
                  <c:v>316.26528085501843</c:v>
                </c:pt>
                <c:pt idx="12">
                  <c:v>337.34936430870914</c:v>
                </c:pt>
                <c:pt idx="13">
                  <c:v>358.43344776239991</c:v>
                </c:pt>
                <c:pt idx="14">
                  <c:v>379.51753121609067</c:v>
                </c:pt>
                <c:pt idx="15">
                  <c:v>400.6016146697815</c:v>
                </c:pt>
                <c:pt idx="16">
                  <c:v>421.68569812347221</c:v>
                </c:pt>
                <c:pt idx="17">
                  <c:v>442.76978157716297</c:v>
                </c:pt>
                <c:pt idx="18">
                  <c:v>463.8538650308538</c:v>
                </c:pt>
                <c:pt idx="19">
                  <c:v>484.93794848454451</c:v>
                </c:pt>
                <c:pt idx="20">
                  <c:v>506.02203193823527</c:v>
                </c:pt>
                <c:pt idx="21">
                  <c:v>527.1061153919261</c:v>
                </c:pt>
                <c:pt idx="22">
                  <c:v>548.19019884561681</c:v>
                </c:pt>
                <c:pt idx="23">
                  <c:v>569.27428229930763</c:v>
                </c:pt>
                <c:pt idx="24">
                  <c:v>590.35836575299834</c:v>
                </c:pt>
                <c:pt idx="25">
                  <c:v>611.44244920668916</c:v>
                </c:pt>
                <c:pt idx="26">
                  <c:v>632.52653266037987</c:v>
                </c:pt>
                <c:pt idx="27">
                  <c:v>653.61061611407069</c:v>
                </c:pt>
                <c:pt idx="28">
                  <c:v>674.6946995677614</c:v>
                </c:pt>
                <c:pt idx="29">
                  <c:v>695.77878302145223</c:v>
                </c:pt>
                <c:pt idx="30">
                  <c:v>716.86286647514305</c:v>
                </c:pt>
                <c:pt idx="31">
                  <c:v>737.94694992883376</c:v>
                </c:pt>
                <c:pt idx="32">
                  <c:v>759.03103338252447</c:v>
                </c:pt>
                <c:pt idx="33">
                  <c:v>780.11511683621529</c:v>
                </c:pt>
                <c:pt idx="34">
                  <c:v>801.199200289906</c:v>
                </c:pt>
                <c:pt idx="35">
                  <c:v>822.28328374359671</c:v>
                </c:pt>
                <c:pt idx="36">
                  <c:v>843.36736719728765</c:v>
                </c:pt>
                <c:pt idx="37">
                  <c:v>864.45145065097836</c:v>
                </c:pt>
                <c:pt idx="38">
                  <c:v>885.53553410466907</c:v>
                </c:pt>
                <c:pt idx="39">
                  <c:v>906.61961755835989</c:v>
                </c:pt>
                <c:pt idx="40">
                  <c:v>927.7037010120506</c:v>
                </c:pt>
                <c:pt idx="41">
                  <c:v>948.78778446574131</c:v>
                </c:pt>
                <c:pt idx="42">
                  <c:v>969.87186791943225</c:v>
                </c:pt>
                <c:pt idx="43">
                  <c:v>990.95595137312296</c:v>
                </c:pt>
                <c:pt idx="44">
                  <c:v>1012.0400348268138</c:v>
                </c:pt>
                <c:pt idx="45">
                  <c:v>1033.1241182805045</c:v>
                </c:pt>
                <c:pt idx="46">
                  <c:v>1054.2082017341952</c:v>
                </c:pt>
                <c:pt idx="47">
                  <c:v>1075.2922851878861</c:v>
                </c:pt>
                <c:pt idx="48">
                  <c:v>1096.3763686415766</c:v>
                </c:pt>
                <c:pt idx="49">
                  <c:v>1117.4604520952676</c:v>
                </c:pt>
                <c:pt idx="50">
                  <c:v>1138.5445355489585</c:v>
                </c:pt>
                <c:pt idx="51">
                  <c:v>1159.6286190026492</c:v>
                </c:pt>
                <c:pt idx="52">
                  <c:v>1180.7127024563397</c:v>
                </c:pt>
                <c:pt idx="53">
                  <c:v>1201.7967859100308</c:v>
                </c:pt>
                <c:pt idx="54">
                  <c:v>1222.8808693637216</c:v>
                </c:pt>
                <c:pt idx="55">
                  <c:v>1243.964952817412</c:v>
                </c:pt>
                <c:pt idx="56">
                  <c:v>1265.0490362711028</c:v>
                </c:pt>
                <c:pt idx="57">
                  <c:v>1286.1331197247939</c:v>
                </c:pt>
                <c:pt idx="58">
                  <c:v>1307.2172031784844</c:v>
                </c:pt>
                <c:pt idx="59">
                  <c:v>1328.3012866321751</c:v>
                </c:pt>
                <c:pt idx="60">
                  <c:v>1349.3853700858663</c:v>
                </c:pt>
                <c:pt idx="61">
                  <c:v>1370.4694535395568</c:v>
                </c:pt>
                <c:pt idx="62">
                  <c:v>1391.5535369932475</c:v>
                </c:pt>
                <c:pt idx="63">
                  <c:v>1412.6376204469382</c:v>
                </c:pt>
                <c:pt idx="64">
                  <c:v>1433.7217039006291</c:v>
                </c:pt>
                <c:pt idx="65">
                  <c:v>1454.8057873543198</c:v>
                </c:pt>
                <c:pt idx="66">
                  <c:v>1475.8898708080105</c:v>
                </c:pt>
                <c:pt idx="67">
                  <c:v>1496.9739542617015</c:v>
                </c:pt>
                <c:pt idx="68">
                  <c:v>1518.0580377153922</c:v>
                </c:pt>
                <c:pt idx="69">
                  <c:v>1539.1421211690829</c:v>
                </c:pt>
                <c:pt idx="70">
                  <c:v>1560.2262046227734</c:v>
                </c:pt>
                <c:pt idx="71">
                  <c:v>1581.3102880764645</c:v>
                </c:pt>
                <c:pt idx="72">
                  <c:v>1602.3943715301552</c:v>
                </c:pt>
                <c:pt idx="73">
                  <c:v>1623.4784549838457</c:v>
                </c:pt>
                <c:pt idx="74">
                  <c:v>1644.5625384375369</c:v>
                </c:pt>
                <c:pt idx="75">
                  <c:v>1665.6466218912276</c:v>
                </c:pt>
                <c:pt idx="76">
                  <c:v>1686.7307053449181</c:v>
                </c:pt>
                <c:pt idx="77">
                  <c:v>1707.8147887986092</c:v>
                </c:pt>
                <c:pt idx="78">
                  <c:v>1728.8988722523</c:v>
                </c:pt>
                <c:pt idx="79">
                  <c:v>1749.9829557059907</c:v>
                </c:pt>
                <c:pt idx="80">
                  <c:v>1771.0670391596811</c:v>
                </c:pt>
                <c:pt idx="81">
                  <c:v>1792.1511226133723</c:v>
                </c:pt>
                <c:pt idx="82">
                  <c:v>1813.235206067063</c:v>
                </c:pt>
                <c:pt idx="83">
                  <c:v>1834.3192895207535</c:v>
                </c:pt>
                <c:pt idx="84">
                  <c:v>1855.4033729744447</c:v>
                </c:pt>
                <c:pt idx="85">
                  <c:v>1876.4874564281354</c:v>
                </c:pt>
                <c:pt idx="86">
                  <c:v>1897.5715398818259</c:v>
                </c:pt>
                <c:pt idx="87">
                  <c:v>1918.6556233355166</c:v>
                </c:pt>
                <c:pt idx="88">
                  <c:v>1939.7397067892077</c:v>
                </c:pt>
                <c:pt idx="89">
                  <c:v>1960.8237902428982</c:v>
                </c:pt>
                <c:pt idx="90">
                  <c:v>1981.9078736965889</c:v>
                </c:pt>
                <c:pt idx="91">
                  <c:v>2002.9919571502801</c:v>
                </c:pt>
                <c:pt idx="92">
                  <c:v>2024.0760406039706</c:v>
                </c:pt>
                <c:pt idx="93">
                  <c:v>2045.1601240576613</c:v>
                </c:pt>
                <c:pt idx="94">
                  <c:v>2066.2442075113518</c:v>
                </c:pt>
                <c:pt idx="95">
                  <c:v>2087.3282909650429</c:v>
                </c:pt>
                <c:pt idx="96">
                  <c:v>2108.4123744187336</c:v>
                </c:pt>
                <c:pt idx="97">
                  <c:v>2129.4964578724243</c:v>
                </c:pt>
                <c:pt idx="98">
                  <c:v>2150.5805413261155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28.41224045628141</c:v>
                </c:pt>
                <c:pt idx="1">
                  <c:v>36.768577564090329</c:v>
                </c:pt>
                <c:pt idx="2">
                  <c:v>45.566281782290552</c:v>
                </c:pt>
                <c:pt idx="3">
                  <c:v>54.805353110882066</c:v>
                </c:pt>
                <c:pt idx="4">
                  <c:v>64.485791549864857</c:v>
                </c:pt>
                <c:pt idx="5">
                  <c:v>74.60759709923893</c:v>
                </c:pt>
                <c:pt idx="6">
                  <c:v>85.17076975900433</c:v>
                </c:pt>
                <c:pt idx="7">
                  <c:v>96.17530952916097</c:v>
                </c:pt>
                <c:pt idx="8">
                  <c:v>107.62121640970894</c:v>
                </c:pt>
                <c:pt idx="9">
                  <c:v>119.50849040064818</c:v>
                </c:pt>
                <c:pt idx="10">
                  <c:v>131.83713150197872</c:v>
                </c:pt>
                <c:pt idx="11">
                  <c:v>144.60713971370058</c:v>
                </c:pt>
                <c:pt idx="12">
                  <c:v>157.81851503581365</c:v>
                </c:pt>
                <c:pt idx="13">
                  <c:v>171.47125746831804</c:v>
                </c:pt>
                <c:pt idx="14">
                  <c:v>185.56536701121374</c:v>
                </c:pt>
                <c:pt idx="15">
                  <c:v>200.1008436645007</c:v>
                </c:pt>
                <c:pt idx="16">
                  <c:v>215.07768742817899</c:v>
                </c:pt>
                <c:pt idx="17">
                  <c:v>230.49589830224852</c:v>
                </c:pt>
                <c:pt idx="18">
                  <c:v>246.3554762867094</c:v>
                </c:pt>
                <c:pt idx="19">
                  <c:v>262.65642138156153</c:v>
                </c:pt>
                <c:pt idx="20">
                  <c:v>279.39873358680495</c:v>
                </c:pt>
                <c:pt idx="21">
                  <c:v>296.58241290243967</c:v>
                </c:pt>
                <c:pt idx="22">
                  <c:v>314.20745932846557</c:v>
                </c:pt>
                <c:pt idx="23">
                  <c:v>332.27387286488295</c:v>
                </c:pt>
                <c:pt idx="24">
                  <c:v>350.7816535116915</c:v>
                </c:pt>
                <c:pt idx="25">
                  <c:v>369.73080126889135</c:v>
                </c:pt>
                <c:pt idx="26">
                  <c:v>389.12131613648251</c:v>
                </c:pt>
                <c:pt idx="27">
                  <c:v>408.95319811446495</c:v>
                </c:pt>
                <c:pt idx="28">
                  <c:v>429.22644720283864</c:v>
                </c:pt>
                <c:pt idx="29">
                  <c:v>449.94106340160374</c:v>
                </c:pt>
                <c:pt idx="30">
                  <c:v>471.09704671076008</c:v>
                </c:pt>
                <c:pt idx="31">
                  <c:v>492.69439713030766</c:v>
                </c:pt>
                <c:pt idx="32">
                  <c:v>514.73311466024643</c:v>
                </c:pt>
                <c:pt idx="33">
                  <c:v>537.21319930057666</c:v>
                </c:pt>
                <c:pt idx="34">
                  <c:v>560.13465105129808</c:v>
                </c:pt>
                <c:pt idx="35">
                  <c:v>583.49746991241079</c:v>
                </c:pt>
                <c:pt idx="36">
                  <c:v>607.30165588391492</c:v>
                </c:pt>
                <c:pt idx="37">
                  <c:v>631.54720896581034</c:v>
                </c:pt>
                <c:pt idx="38">
                  <c:v>656.23412915809695</c:v>
                </c:pt>
                <c:pt idx="39">
                  <c:v>681.36241646077474</c:v>
                </c:pt>
                <c:pt idx="40">
                  <c:v>706.93207087384394</c:v>
                </c:pt>
                <c:pt idx="41">
                  <c:v>732.94309239730444</c:v>
                </c:pt>
                <c:pt idx="42">
                  <c:v>759.39548103115624</c:v>
                </c:pt>
                <c:pt idx="43">
                  <c:v>786.28923677539933</c:v>
                </c:pt>
                <c:pt idx="44">
                  <c:v>813.62435963003361</c:v>
                </c:pt>
                <c:pt idx="45">
                  <c:v>841.4008495950593</c:v>
                </c:pt>
                <c:pt idx="46">
                  <c:v>869.61870667047629</c:v>
                </c:pt>
                <c:pt idx="47">
                  <c:v>898.27793085628457</c:v>
                </c:pt>
                <c:pt idx="48">
                  <c:v>927.37852215248392</c:v>
                </c:pt>
                <c:pt idx="49">
                  <c:v>956.9204805590748</c:v>
                </c:pt>
                <c:pt idx="50">
                  <c:v>986.90380607605709</c:v>
                </c:pt>
                <c:pt idx="51">
                  <c:v>1017.3284987034302</c:v>
                </c:pt>
                <c:pt idx="52">
                  <c:v>1048.1945584411949</c:v>
                </c:pt>
                <c:pt idx="53">
                  <c:v>1079.5019852893513</c:v>
                </c:pt>
                <c:pt idx="54">
                  <c:v>1111.2507792478984</c:v>
                </c:pt>
                <c:pt idx="55">
                  <c:v>1143.4409403168365</c:v>
                </c:pt>
                <c:pt idx="56">
                  <c:v>1176.0724684961663</c:v>
                </c:pt>
                <c:pt idx="57">
                  <c:v>1209.1453637858879</c:v>
                </c:pt>
                <c:pt idx="58">
                  <c:v>1242.6596261860002</c:v>
                </c:pt>
                <c:pt idx="59">
                  <c:v>1276.6152556965037</c:v>
                </c:pt>
                <c:pt idx="60">
                  <c:v>1311.0122523173991</c:v>
                </c:pt>
                <c:pt idx="61">
                  <c:v>1345.850616048685</c:v>
                </c:pt>
                <c:pt idx="62">
                  <c:v>1381.1303468903625</c:v>
                </c:pt>
                <c:pt idx="63">
                  <c:v>1416.8514448424312</c:v>
                </c:pt>
                <c:pt idx="64">
                  <c:v>1453.0139099048918</c:v>
                </c:pt>
                <c:pt idx="65">
                  <c:v>1489.6177420777433</c:v>
                </c:pt>
                <c:pt idx="66">
                  <c:v>1526.6629413609855</c:v>
                </c:pt>
                <c:pt idx="67">
                  <c:v>1564.1495077546201</c:v>
                </c:pt>
                <c:pt idx="68">
                  <c:v>1602.0774412586452</c:v>
                </c:pt>
                <c:pt idx="69">
                  <c:v>1640.4467418730615</c:v>
                </c:pt>
                <c:pt idx="70">
                  <c:v>1679.2574095978689</c:v>
                </c:pt>
                <c:pt idx="71">
                  <c:v>1718.5094444330689</c:v>
                </c:pt>
                <c:pt idx="72">
                  <c:v>1758.2028463786589</c:v>
                </c:pt>
                <c:pt idx="73">
                  <c:v>1798.3376154346404</c:v>
                </c:pt>
                <c:pt idx="74">
                  <c:v>1838.9137516010142</c:v>
                </c:pt>
                <c:pt idx="75">
                  <c:v>1879.931254877778</c:v>
                </c:pt>
                <c:pt idx="76">
                  <c:v>1921.3901252649337</c:v>
                </c:pt>
                <c:pt idx="77">
                  <c:v>1963.290362762481</c:v>
                </c:pt>
                <c:pt idx="78">
                  <c:v>2005.6319673704193</c:v>
                </c:pt>
                <c:pt idx="79">
                  <c:v>2048.4149390887483</c:v>
                </c:pt>
                <c:pt idx="80">
                  <c:v>2091.6392779174689</c:v>
                </c:pt>
                <c:pt idx="81">
                  <c:v>2135.3049838565817</c:v>
                </c:pt>
                <c:pt idx="82">
                  <c:v>2179.4120569060847</c:v>
                </c:pt>
                <c:pt idx="83">
                  <c:v>2223.9604970659789</c:v>
                </c:pt>
                <c:pt idx="84">
                  <c:v>2268.9503043362656</c:v>
                </c:pt>
                <c:pt idx="85">
                  <c:v>2314.3814787169426</c:v>
                </c:pt>
                <c:pt idx="86">
                  <c:v>2360.2540202080104</c:v>
                </c:pt>
                <c:pt idx="87">
                  <c:v>2406.5679288094698</c:v>
                </c:pt>
                <c:pt idx="88">
                  <c:v>2453.3232045213222</c:v>
                </c:pt>
                <c:pt idx="89">
                  <c:v>2500.5198473435639</c:v>
                </c:pt>
                <c:pt idx="90">
                  <c:v>2548.1578572761973</c:v>
                </c:pt>
                <c:pt idx="91">
                  <c:v>2596.2372343192228</c:v>
                </c:pt>
                <c:pt idx="92">
                  <c:v>2644.757978472639</c:v>
                </c:pt>
                <c:pt idx="93">
                  <c:v>2693.720089736446</c:v>
                </c:pt>
                <c:pt idx="94">
                  <c:v>2743.1235681106446</c:v>
                </c:pt>
                <c:pt idx="95">
                  <c:v>2792.9684135952357</c:v>
                </c:pt>
                <c:pt idx="96">
                  <c:v>2843.2546261902166</c:v>
                </c:pt>
                <c:pt idx="97">
                  <c:v>2893.9822058955892</c:v>
                </c:pt>
                <c:pt idx="98">
                  <c:v>2945.1511527113535</c:v>
                </c:pt>
                <c:pt idx="99">
                  <c:v>2996.7614666375084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84.34036286441993</c:v>
                </c:pt>
                <c:pt idx="1">
                  <c:v>105.4244463181107</c:v>
                </c:pt>
                <c:pt idx="2">
                  <c:v>126.50852977180146</c:v>
                </c:pt>
                <c:pt idx="3">
                  <c:v>147.59261322549224</c:v>
                </c:pt>
                <c:pt idx="4">
                  <c:v>168.67669667918298</c:v>
                </c:pt>
                <c:pt idx="5">
                  <c:v>189.76078013287378</c:v>
                </c:pt>
                <c:pt idx="6">
                  <c:v>210.84486358656454</c:v>
                </c:pt>
                <c:pt idx="7">
                  <c:v>231.92894704025531</c:v>
                </c:pt>
                <c:pt idx="8">
                  <c:v>253.01303049394608</c:v>
                </c:pt>
                <c:pt idx="9">
                  <c:v>274.09711394763684</c:v>
                </c:pt>
                <c:pt idx="10">
                  <c:v>295.18119740132761</c:v>
                </c:pt>
                <c:pt idx="11">
                  <c:v>316.26528085501843</c:v>
                </c:pt>
                <c:pt idx="12">
                  <c:v>337.34936430870914</c:v>
                </c:pt>
                <c:pt idx="13">
                  <c:v>358.43344776239991</c:v>
                </c:pt>
                <c:pt idx="14">
                  <c:v>379.51753121609067</c:v>
                </c:pt>
                <c:pt idx="15">
                  <c:v>400.6016146697815</c:v>
                </c:pt>
                <c:pt idx="16">
                  <c:v>421.68569812347221</c:v>
                </c:pt>
                <c:pt idx="17">
                  <c:v>442.76978157716297</c:v>
                </c:pt>
                <c:pt idx="18">
                  <c:v>463.8538650308538</c:v>
                </c:pt>
                <c:pt idx="19">
                  <c:v>484.93794848454451</c:v>
                </c:pt>
                <c:pt idx="20">
                  <c:v>506.02203193823527</c:v>
                </c:pt>
                <c:pt idx="21">
                  <c:v>527.1061153919261</c:v>
                </c:pt>
                <c:pt idx="22">
                  <c:v>548.19019884561681</c:v>
                </c:pt>
                <c:pt idx="23">
                  <c:v>569.27428229930763</c:v>
                </c:pt>
                <c:pt idx="24">
                  <c:v>590.35836575299834</c:v>
                </c:pt>
                <c:pt idx="25">
                  <c:v>611.44244920668916</c:v>
                </c:pt>
                <c:pt idx="26">
                  <c:v>632.52653266037987</c:v>
                </c:pt>
                <c:pt idx="27">
                  <c:v>653.61061611407069</c:v>
                </c:pt>
                <c:pt idx="28">
                  <c:v>674.6946995677614</c:v>
                </c:pt>
                <c:pt idx="29">
                  <c:v>695.77878302145223</c:v>
                </c:pt>
                <c:pt idx="30">
                  <c:v>716.86286647514305</c:v>
                </c:pt>
                <c:pt idx="31">
                  <c:v>737.94694992883376</c:v>
                </c:pt>
                <c:pt idx="32">
                  <c:v>759.03103338252447</c:v>
                </c:pt>
                <c:pt idx="33">
                  <c:v>780.11511683621529</c:v>
                </c:pt>
                <c:pt idx="34">
                  <c:v>801.199200289906</c:v>
                </c:pt>
                <c:pt idx="35">
                  <c:v>822.28328374359671</c:v>
                </c:pt>
                <c:pt idx="36">
                  <c:v>843.36736719728765</c:v>
                </c:pt>
                <c:pt idx="37">
                  <c:v>864.45145065097836</c:v>
                </c:pt>
                <c:pt idx="38">
                  <c:v>885.53553410466907</c:v>
                </c:pt>
                <c:pt idx="39">
                  <c:v>906.61961755835989</c:v>
                </c:pt>
                <c:pt idx="40">
                  <c:v>927.7037010120506</c:v>
                </c:pt>
                <c:pt idx="41">
                  <c:v>948.78778446574131</c:v>
                </c:pt>
                <c:pt idx="42">
                  <c:v>969.87186791943225</c:v>
                </c:pt>
                <c:pt idx="43">
                  <c:v>990.95595137312296</c:v>
                </c:pt>
                <c:pt idx="44">
                  <c:v>1012.0400348268138</c:v>
                </c:pt>
                <c:pt idx="45">
                  <c:v>1033.1241182805045</c:v>
                </c:pt>
                <c:pt idx="46">
                  <c:v>1054.2082017341952</c:v>
                </c:pt>
                <c:pt idx="47">
                  <c:v>1075.2922851878861</c:v>
                </c:pt>
                <c:pt idx="48">
                  <c:v>1096.3763686415766</c:v>
                </c:pt>
                <c:pt idx="49">
                  <c:v>1117.4604520952676</c:v>
                </c:pt>
                <c:pt idx="50">
                  <c:v>1138.5445355489585</c:v>
                </c:pt>
                <c:pt idx="51">
                  <c:v>1159.6286190026492</c:v>
                </c:pt>
                <c:pt idx="52">
                  <c:v>1180.7127024563397</c:v>
                </c:pt>
                <c:pt idx="53">
                  <c:v>1201.7967859100308</c:v>
                </c:pt>
                <c:pt idx="54">
                  <c:v>1222.8808693637216</c:v>
                </c:pt>
                <c:pt idx="55">
                  <c:v>1243.964952817412</c:v>
                </c:pt>
                <c:pt idx="56">
                  <c:v>1265.0490362711028</c:v>
                </c:pt>
                <c:pt idx="57">
                  <c:v>1286.1331197247939</c:v>
                </c:pt>
                <c:pt idx="58">
                  <c:v>1307.2172031784844</c:v>
                </c:pt>
                <c:pt idx="59">
                  <c:v>1328.3012866321751</c:v>
                </c:pt>
                <c:pt idx="60">
                  <c:v>1349.3853700858663</c:v>
                </c:pt>
                <c:pt idx="61">
                  <c:v>1370.4694535395568</c:v>
                </c:pt>
                <c:pt idx="62">
                  <c:v>1391.5535369932475</c:v>
                </c:pt>
                <c:pt idx="63">
                  <c:v>1412.6376204469382</c:v>
                </c:pt>
                <c:pt idx="64">
                  <c:v>1433.7217039006291</c:v>
                </c:pt>
                <c:pt idx="65">
                  <c:v>1454.8057873543198</c:v>
                </c:pt>
                <c:pt idx="66">
                  <c:v>1475.8898708080105</c:v>
                </c:pt>
                <c:pt idx="67">
                  <c:v>1496.9739542617015</c:v>
                </c:pt>
                <c:pt idx="68">
                  <c:v>1518.0580377153922</c:v>
                </c:pt>
                <c:pt idx="69">
                  <c:v>1539.1421211690829</c:v>
                </c:pt>
                <c:pt idx="70">
                  <c:v>1560.2262046227734</c:v>
                </c:pt>
                <c:pt idx="71">
                  <c:v>1581.3102880764645</c:v>
                </c:pt>
                <c:pt idx="72">
                  <c:v>1602.3943715301552</c:v>
                </c:pt>
                <c:pt idx="73">
                  <c:v>1623.4784549838457</c:v>
                </c:pt>
                <c:pt idx="74">
                  <c:v>1644.5625384375369</c:v>
                </c:pt>
                <c:pt idx="75">
                  <c:v>1665.6466218912276</c:v>
                </c:pt>
                <c:pt idx="76">
                  <c:v>1686.7307053449181</c:v>
                </c:pt>
                <c:pt idx="77">
                  <c:v>1707.8147887986092</c:v>
                </c:pt>
                <c:pt idx="78">
                  <c:v>1728.8988722523</c:v>
                </c:pt>
                <c:pt idx="79">
                  <c:v>1749.9829557059907</c:v>
                </c:pt>
                <c:pt idx="80">
                  <c:v>1771.0670391596811</c:v>
                </c:pt>
                <c:pt idx="81">
                  <c:v>1792.1511226133723</c:v>
                </c:pt>
                <c:pt idx="82">
                  <c:v>1813.235206067063</c:v>
                </c:pt>
                <c:pt idx="83">
                  <c:v>1834.3192895207535</c:v>
                </c:pt>
                <c:pt idx="84">
                  <c:v>1855.4033729744447</c:v>
                </c:pt>
                <c:pt idx="85">
                  <c:v>1876.4874564281354</c:v>
                </c:pt>
                <c:pt idx="86">
                  <c:v>1897.5715398818259</c:v>
                </c:pt>
                <c:pt idx="87">
                  <c:v>1918.6556233355166</c:v>
                </c:pt>
                <c:pt idx="88">
                  <c:v>1939.7397067892077</c:v>
                </c:pt>
                <c:pt idx="89">
                  <c:v>1960.8237902428982</c:v>
                </c:pt>
                <c:pt idx="90">
                  <c:v>1981.9078736965889</c:v>
                </c:pt>
                <c:pt idx="91">
                  <c:v>2002.9919571502801</c:v>
                </c:pt>
                <c:pt idx="92">
                  <c:v>2024.0760406039706</c:v>
                </c:pt>
                <c:pt idx="93">
                  <c:v>2045.1601240576613</c:v>
                </c:pt>
                <c:pt idx="94">
                  <c:v>2066.2442075113518</c:v>
                </c:pt>
                <c:pt idx="95">
                  <c:v>2087.3282909650429</c:v>
                </c:pt>
                <c:pt idx="96">
                  <c:v>2108.4123744187336</c:v>
                </c:pt>
                <c:pt idx="97">
                  <c:v>2129.4964578724243</c:v>
                </c:pt>
                <c:pt idx="98">
                  <c:v>2150.5805413261155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2878.4663076083266</c:v>
                </c:pt>
                <c:pt idx="1">
                  <c:v>2879.4853357038137</c:v>
                </c:pt>
                <c:pt idx="2">
                  <c:v>2880.6460672203043</c:v>
                </c:pt>
                <c:pt idx="3">
                  <c:v>2881.9485021577998</c:v>
                </c:pt>
                <c:pt idx="4">
                  <c:v>2883.3926405163002</c:v>
                </c:pt>
                <c:pt idx="5">
                  <c:v>2884.9784822958045</c:v>
                </c:pt>
                <c:pt idx="6">
                  <c:v>2886.7060274963137</c:v>
                </c:pt>
                <c:pt idx="7">
                  <c:v>2888.5752761178269</c:v>
                </c:pt>
                <c:pt idx="8">
                  <c:v>2890.5862281603449</c:v>
                </c:pt>
                <c:pt idx="9">
                  <c:v>2892.7388836238674</c:v>
                </c:pt>
                <c:pt idx="10">
                  <c:v>2895.0332425083943</c:v>
                </c:pt>
                <c:pt idx="11">
                  <c:v>2897.4693048139256</c:v>
                </c:pt>
                <c:pt idx="12">
                  <c:v>2900.0470705404618</c:v>
                </c:pt>
                <c:pt idx="13">
                  <c:v>2902.766539688002</c:v>
                </c:pt>
                <c:pt idx="14">
                  <c:v>2905.6277122565471</c:v>
                </c:pt>
                <c:pt idx="15">
                  <c:v>2908.6305882460965</c:v>
                </c:pt>
                <c:pt idx="16">
                  <c:v>2911.77516765665</c:v>
                </c:pt>
                <c:pt idx="17">
                  <c:v>2915.0614504882083</c:v>
                </c:pt>
                <c:pt idx="18">
                  <c:v>2918.489436740771</c:v>
                </c:pt>
                <c:pt idx="19">
                  <c:v>2922.0591264143382</c:v>
                </c:pt>
                <c:pt idx="20">
                  <c:v>2925.7705195089097</c:v>
                </c:pt>
                <c:pt idx="21">
                  <c:v>2929.6236160244862</c:v>
                </c:pt>
                <c:pt idx="22">
                  <c:v>2933.6184159610666</c:v>
                </c:pt>
                <c:pt idx="23">
                  <c:v>2937.7549193186524</c:v>
                </c:pt>
                <c:pt idx="24">
                  <c:v>2942.0331260972421</c:v>
                </c:pt>
                <c:pt idx="25">
                  <c:v>2946.4530362968362</c:v>
                </c:pt>
                <c:pt idx="26">
                  <c:v>2951.0146499174343</c:v>
                </c:pt>
                <c:pt idx="27">
                  <c:v>2955.7179669590373</c:v>
                </c:pt>
                <c:pt idx="28">
                  <c:v>2960.5629874216452</c:v>
                </c:pt>
                <c:pt idx="29">
                  <c:v>2965.5497113052575</c:v>
                </c:pt>
                <c:pt idx="30">
                  <c:v>2970.6781386098737</c:v>
                </c:pt>
                <c:pt idx="31">
                  <c:v>2975.9482693354948</c:v>
                </c:pt>
                <c:pt idx="32">
                  <c:v>2981.3601034821204</c:v>
                </c:pt>
                <c:pt idx="33">
                  <c:v>2986.9136410497504</c:v>
                </c:pt>
                <c:pt idx="34">
                  <c:v>2992.6088820383848</c:v>
                </c:pt>
                <c:pt idx="35">
                  <c:v>2998.4458264480231</c:v>
                </c:pt>
                <c:pt idx="36">
                  <c:v>3004.4244742786668</c:v>
                </c:pt>
                <c:pt idx="37">
                  <c:v>3010.5448255303149</c:v>
                </c:pt>
                <c:pt idx="38">
                  <c:v>3016.806880202967</c:v>
                </c:pt>
                <c:pt idx="39">
                  <c:v>3023.2106382966235</c:v>
                </c:pt>
                <c:pt idx="40">
                  <c:v>3029.7560998112854</c:v>
                </c:pt>
                <c:pt idx="41">
                  <c:v>3036.4432647469507</c:v>
                </c:pt>
                <c:pt idx="42">
                  <c:v>3043.2721331036214</c:v>
                </c:pt>
                <c:pt idx="43">
                  <c:v>3050.242704881296</c:v>
                </c:pt>
                <c:pt idx="44">
                  <c:v>3057.3549800799756</c:v>
                </c:pt>
                <c:pt idx="45">
                  <c:v>3064.6089586996591</c:v>
                </c:pt>
                <c:pt idx="46">
                  <c:v>3072.004640740347</c:v>
                </c:pt>
                <c:pt idx="47">
                  <c:v>3079.5420262020398</c:v>
                </c:pt>
                <c:pt idx="48">
                  <c:v>3087.221115084737</c:v>
                </c:pt>
                <c:pt idx="49">
                  <c:v>3095.0419073884386</c:v>
                </c:pt>
                <c:pt idx="50">
                  <c:v>3103.0044031131447</c:v>
                </c:pt>
                <c:pt idx="51">
                  <c:v>3111.1086022588556</c:v>
                </c:pt>
                <c:pt idx="52">
                  <c:v>3119.3545048255701</c:v>
                </c:pt>
                <c:pt idx="53">
                  <c:v>3127.7421108132899</c:v>
                </c:pt>
                <c:pt idx="54">
                  <c:v>3136.2714202220136</c:v>
                </c:pt>
                <c:pt idx="55">
                  <c:v>3144.9424330517427</c:v>
                </c:pt>
                <c:pt idx="56">
                  <c:v>3153.7551493024753</c:v>
                </c:pt>
                <c:pt idx="57">
                  <c:v>3162.7095689742127</c:v>
                </c:pt>
                <c:pt idx="58">
                  <c:v>3171.8056920669551</c:v>
                </c:pt>
                <c:pt idx="59">
                  <c:v>3181.0435185807014</c:v>
                </c:pt>
                <c:pt idx="60">
                  <c:v>3190.4230485154521</c:v>
                </c:pt>
                <c:pt idx="61">
                  <c:v>3199.9442818712077</c:v>
                </c:pt>
                <c:pt idx="62">
                  <c:v>3209.6072186479669</c:v>
                </c:pt>
                <c:pt idx="63">
                  <c:v>3219.4118588457318</c:v>
                </c:pt>
                <c:pt idx="64">
                  <c:v>3229.3582024645007</c:v>
                </c:pt>
                <c:pt idx="65">
                  <c:v>3239.446249504274</c:v>
                </c:pt>
                <c:pt idx="66">
                  <c:v>3249.6759999650517</c:v>
                </c:pt>
                <c:pt idx="67">
                  <c:v>3260.0474538468338</c:v>
                </c:pt>
                <c:pt idx="68">
                  <c:v>3270.5606111496204</c:v>
                </c:pt>
                <c:pt idx="69">
                  <c:v>3281.2154718734114</c:v>
                </c:pt>
                <c:pt idx="70">
                  <c:v>3292.0120360182073</c:v>
                </c:pt>
                <c:pt idx="71">
                  <c:v>3302.9503035840075</c:v>
                </c:pt>
                <c:pt idx="72">
                  <c:v>3314.0302745708123</c:v>
                </c:pt>
                <c:pt idx="73">
                  <c:v>3325.2519489786214</c:v>
                </c:pt>
                <c:pt idx="74">
                  <c:v>3336.6153268074349</c:v>
                </c:pt>
                <c:pt idx="75">
                  <c:v>3348.1204080572529</c:v>
                </c:pt>
                <c:pt idx="76">
                  <c:v>3359.7671927280758</c:v>
                </c:pt>
                <c:pt idx="77">
                  <c:v>3371.5556808199026</c:v>
                </c:pt>
                <c:pt idx="78">
                  <c:v>3383.4858723327338</c:v>
                </c:pt>
                <c:pt idx="79">
                  <c:v>3395.55776726657</c:v>
                </c:pt>
                <c:pt idx="80">
                  <c:v>3407.7713656214105</c:v>
                </c:pt>
                <c:pt idx="81">
                  <c:v>3420.1266673972559</c:v>
                </c:pt>
                <c:pt idx="82">
                  <c:v>3432.6236725941048</c:v>
                </c:pt>
                <c:pt idx="83">
                  <c:v>3445.2623812119587</c:v>
                </c:pt>
                <c:pt idx="84">
                  <c:v>3458.0427932508178</c:v>
                </c:pt>
                <c:pt idx="85">
                  <c:v>3470.9649087106804</c:v>
                </c:pt>
                <c:pt idx="86">
                  <c:v>3484.0287275915475</c:v>
                </c:pt>
                <c:pt idx="87">
                  <c:v>3497.2342498934195</c:v>
                </c:pt>
                <c:pt idx="88">
                  <c:v>3510.5814756162958</c:v>
                </c:pt>
                <c:pt idx="89">
                  <c:v>3524.0704047601762</c:v>
                </c:pt>
                <c:pt idx="90">
                  <c:v>3537.7010373250619</c:v>
                </c:pt>
                <c:pt idx="91">
                  <c:v>3551.473373310952</c:v>
                </c:pt>
                <c:pt idx="92">
                  <c:v>3565.3874127178456</c:v>
                </c:pt>
                <c:pt idx="93">
                  <c:v>3579.4431555457445</c:v>
                </c:pt>
                <c:pt idx="94">
                  <c:v>3593.6406017946474</c:v>
                </c:pt>
                <c:pt idx="95">
                  <c:v>3607.9797514645556</c:v>
                </c:pt>
                <c:pt idx="96">
                  <c:v>3622.4606045554674</c:v>
                </c:pt>
                <c:pt idx="97">
                  <c:v>3637.0831610673845</c:v>
                </c:pt>
                <c:pt idx="98">
                  <c:v>3651.8474210003055</c:v>
                </c:pt>
                <c:pt idx="99">
                  <c:v>3666.753384354231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117.25355672095061</c:v>
                </c:pt>
                <c:pt idx="1">
                  <c:v>138.00518367104004</c:v>
                </c:pt>
                <c:pt idx="2">
                  <c:v>158.75681062112952</c:v>
                </c:pt>
                <c:pt idx="3">
                  <c:v>179.50843757121896</c:v>
                </c:pt>
                <c:pt idx="4">
                  <c:v>200.26006452130841</c:v>
                </c:pt>
                <c:pt idx="5">
                  <c:v>221.01169147139785</c:v>
                </c:pt>
                <c:pt idx="6">
                  <c:v>241.7633184214873</c:v>
                </c:pt>
                <c:pt idx="7">
                  <c:v>262.51494537157674</c:v>
                </c:pt>
                <c:pt idx="8">
                  <c:v>283.26657232166616</c:v>
                </c:pt>
                <c:pt idx="9">
                  <c:v>304.01819927175563</c:v>
                </c:pt>
                <c:pt idx="10">
                  <c:v>324.76982622184511</c:v>
                </c:pt>
                <c:pt idx="11">
                  <c:v>345.52145317193458</c:v>
                </c:pt>
                <c:pt idx="12">
                  <c:v>366.273080122024</c:v>
                </c:pt>
                <c:pt idx="13">
                  <c:v>387.02470707211342</c:v>
                </c:pt>
                <c:pt idx="14">
                  <c:v>407.77633402220289</c:v>
                </c:pt>
                <c:pt idx="15">
                  <c:v>428.52796097229236</c:v>
                </c:pt>
                <c:pt idx="16">
                  <c:v>449.27958792238184</c:v>
                </c:pt>
                <c:pt idx="17">
                  <c:v>470.03121487247131</c:v>
                </c:pt>
                <c:pt idx="18">
                  <c:v>490.78284182256067</c:v>
                </c:pt>
                <c:pt idx="19">
                  <c:v>511.53446877265009</c:v>
                </c:pt>
                <c:pt idx="20">
                  <c:v>532.28609572273956</c:v>
                </c:pt>
                <c:pt idx="21">
                  <c:v>553.03772267282909</c:v>
                </c:pt>
                <c:pt idx="22">
                  <c:v>573.78934962291851</c:v>
                </c:pt>
                <c:pt idx="23">
                  <c:v>594.54097657300792</c:v>
                </c:pt>
                <c:pt idx="24">
                  <c:v>615.29260352309734</c:v>
                </c:pt>
                <c:pt idx="25">
                  <c:v>636.04423047318687</c:v>
                </c:pt>
                <c:pt idx="26">
                  <c:v>656.79585742327629</c:v>
                </c:pt>
                <c:pt idx="27">
                  <c:v>677.54748437336571</c:v>
                </c:pt>
                <c:pt idx="28">
                  <c:v>698.29911132345524</c:v>
                </c:pt>
                <c:pt idx="29">
                  <c:v>719.05073827354465</c:v>
                </c:pt>
                <c:pt idx="30">
                  <c:v>739.80236522363407</c:v>
                </c:pt>
                <c:pt idx="31">
                  <c:v>760.55399217372349</c:v>
                </c:pt>
                <c:pt idx="32">
                  <c:v>781.30561912381302</c:v>
                </c:pt>
                <c:pt idx="33">
                  <c:v>802.05724607390243</c:v>
                </c:pt>
                <c:pt idx="34">
                  <c:v>822.80887302399196</c:v>
                </c:pt>
                <c:pt idx="35">
                  <c:v>843.56049997408127</c:v>
                </c:pt>
                <c:pt idx="36">
                  <c:v>864.3121269241708</c:v>
                </c:pt>
                <c:pt idx="37">
                  <c:v>885.06375387426021</c:v>
                </c:pt>
                <c:pt idx="38">
                  <c:v>905.81538082434975</c:v>
                </c:pt>
                <c:pt idx="39">
                  <c:v>926.56700777443916</c:v>
                </c:pt>
                <c:pt idx="40">
                  <c:v>947.31863472452858</c:v>
                </c:pt>
                <c:pt idx="41">
                  <c:v>968.070261674618</c:v>
                </c:pt>
                <c:pt idx="42">
                  <c:v>988.82188862470753</c:v>
                </c:pt>
                <c:pt idx="43">
                  <c:v>1009.5735155747969</c:v>
                </c:pt>
                <c:pt idx="44">
                  <c:v>1030.3251425248864</c:v>
                </c:pt>
                <c:pt idx="45">
                  <c:v>1051.0767694749757</c:v>
                </c:pt>
                <c:pt idx="46">
                  <c:v>1071.8283964250652</c:v>
                </c:pt>
                <c:pt idx="47">
                  <c:v>1092.5800233751547</c:v>
                </c:pt>
                <c:pt idx="48">
                  <c:v>1113.331650325244</c:v>
                </c:pt>
                <c:pt idx="49">
                  <c:v>1134.0832772753336</c:v>
                </c:pt>
                <c:pt idx="50">
                  <c:v>1154.8349042254231</c:v>
                </c:pt>
                <c:pt idx="51">
                  <c:v>1175.5865311755126</c:v>
                </c:pt>
                <c:pt idx="52">
                  <c:v>1196.3381581256019</c:v>
                </c:pt>
                <c:pt idx="53">
                  <c:v>1217.0897850756915</c:v>
                </c:pt>
                <c:pt idx="54">
                  <c:v>1237.841412025781</c:v>
                </c:pt>
                <c:pt idx="55">
                  <c:v>1258.5930389758703</c:v>
                </c:pt>
                <c:pt idx="56">
                  <c:v>1279.3446659259598</c:v>
                </c:pt>
                <c:pt idx="57">
                  <c:v>1300.0962928760491</c:v>
                </c:pt>
                <c:pt idx="58">
                  <c:v>1320.8479198261389</c:v>
                </c:pt>
                <c:pt idx="59">
                  <c:v>1341.5995467762282</c:v>
                </c:pt>
                <c:pt idx="60">
                  <c:v>1362.3511737263175</c:v>
                </c:pt>
                <c:pt idx="61">
                  <c:v>1383.102800676407</c:v>
                </c:pt>
                <c:pt idx="62">
                  <c:v>1403.8544276264963</c:v>
                </c:pt>
                <c:pt idx="63">
                  <c:v>1424.6060545765861</c:v>
                </c:pt>
                <c:pt idx="64">
                  <c:v>1445.3576815266754</c:v>
                </c:pt>
                <c:pt idx="65">
                  <c:v>1466.1093084767647</c:v>
                </c:pt>
                <c:pt idx="66">
                  <c:v>1486.8609354268542</c:v>
                </c:pt>
                <c:pt idx="67">
                  <c:v>1507.6125623769437</c:v>
                </c:pt>
                <c:pt idx="68">
                  <c:v>1528.3641893270333</c:v>
                </c:pt>
                <c:pt idx="69">
                  <c:v>1549.1158162771226</c:v>
                </c:pt>
                <c:pt idx="70">
                  <c:v>1569.8674432272119</c:v>
                </c:pt>
                <c:pt idx="71">
                  <c:v>1590.6190701773016</c:v>
                </c:pt>
                <c:pt idx="72">
                  <c:v>1611.3706971273909</c:v>
                </c:pt>
                <c:pt idx="73">
                  <c:v>1632.1223240774805</c:v>
                </c:pt>
                <c:pt idx="74">
                  <c:v>1652.8739510275698</c:v>
                </c:pt>
                <c:pt idx="75">
                  <c:v>1673.6255779776591</c:v>
                </c:pt>
                <c:pt idx="76">
                  <c:v>1694.3772049277488</c:v>
                </c:pt>
                <c:pt idx="77">
                  <c:v>1715.1288318778381</c:v>
                </c:pt>
                <c:pt idx="78">
                  <c:v>1735.8804588279277</c:v>
                </c:pt>
                <c:pt idx="79">
                  <c:v>1756.632085778017</c:v>
                </c:pt>
                <c:pt idx="80">
                  <c:v>1777.3837127281065</c:v>
                </c:pt>
                <c:pt idx="81">
                  <c:v>1798.135339678196</c:v>
                </c:pt>
                <c:pt idx="82">
                  <c:v>1818.8869666282853</c:v>
                </c:pt>
                <c:pt idx="83">
                  <c:v>1839.6385935783749</c:v>
                </c:pt>
                <c:pt idx="84">
                  <c:v>1860.3902205284644</c:v>
                </c:pt>
                <c:pt idx="85">
                  <c:v>1881.1418474785539</c:v>
                </c:pt>
                <c:pt idx="86">
                  <c:v>1901.8934744286432</c:v>
                </c:pt>
                <c:pt idx="87">
                  <c:v>1922.6451013787325</c:v>
                </c:pt>
                <c:pt idx="88">
                  <c:v>1943.3967283288223</c:v>
                </c:pt>
                <c:pt idx="89">
                  <c:v>1964.1483552789116</c:v>
                </c:pt>
                <c:pt idx="90">
                  <c:v>1984.8999822290011</c:v>
                </c:pt>
                <c:pt idx="91">
                  <c:v>2005.6516091790904</c:v>
                </c:pt>
                <c:pt idx="92">
                  <c:v>2026.4032361291797</c:v>
                </c:pt>
                <c:pt idx="93">
                  <c:v>2047.1548630792695</c:v>
                </c:pt>
                <c:pt idx="94">
                  <c:v>2067.9064900293588</c:v>
                </c:pt>
                <c:pt idx="95">
                  <c:v>2088.6581169794486</c:v>
                </c:pt>
                <c:pt idx="96">
                  <c:v>2109.4097439295374</c:v>
                </c:pt>
                <c:pt idx="97">
                  <c:v>2130.1613708796267</c:v>
                </c:pt>
                <c:pt idx="98">
                  <c:v>2150.9129978297165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48.583049657984652</c:v>
                </c:pt>
                <c:pt idx="1">
                  <c:v>58.174147778357906</c:v>
                </c:pt>
                <c:pt idx="2">
                  <c:v>68.183199842860347</c:v>
                </c:pt>
                <c:pt idx="3">
                  <c:v>78.610205851491997</c:v>
                </c:pt>
                <c:pt idx="4">
                  <c:v>89.455165804252857</c:v>
                </c:pt>
                <c:pt idx="5">
                  <c:v>100.71807970114288</c:v>
                </c:pt>
                <c:pt idx="6">
                  <c:v>112.39894754216212</c:v>
                </c:pt>
                <c:pt idx="7">
                  <c:v>124.49776932731058</c:v>
                </c:pt>
                <c:pt idx="8">
                  <c:v>137.01454505658819</c:v>
                </c:pt>
                <c:pt idx="9">
                  <c:v>149.94927472999507</c:v>
                </c:pt>
                <c:pt idx="10">
                  <c:v>163.3019583475311</c:v>
                </c:pt>
                <c:pt idx="11">
                  <c:v>177.07259590919637</c:v>
                </c:pt>
                <c:pt idx="12">
                  <c:v>191.26118741499079</c:v>
                </c:pt>
                <c:pt idx="13">
                  <c:v>205.86773286491436</c:v>
                </c:pt>
                <c:pt idx="14">
                  <c:v>220.89223225896723</c:v>
                </c:pt>
                <c:pt idx="15">
                  <c:v>236.33468559714927</c:v>
                </c:pt>
                <c:pt idx="16">
                  <c:v>252.19509287946053</c:v>
                </c:pt>
                <c:pt idx="17">
                  <c:v>268.473454105901</c:v>
                </c:pt>
                <c:pt idx="18">
                  <c:v>285.1697692764705</c:v>
                </c:pt>
                <c:pt idx="19">
                  <c:v>302.28403839116936</c:v>
                </c:pt>
                <c:pt idx="20">
                  <c:v>319.8162614499974</c:v>
                </c:pt>
                <c:pt idx="21">
                  <c:v>337.76643845295467</c:v>
                </c:pt>
                <c:pt idx="22">
                  <c:v>356.13456940004107</c:v>
                </c:pt>
                <c:pt idx="23">
                  <c:v>374.92065429125665</c:v>
                </c:pt>
                <c:pt idx="24">
                  <c:v>394.12469312660147</c:v>
                </c:pt>
                <c:pt idx="25">
                  <c:v>413.74668590607547</c:v>
                </c:pt>
                <c:pt idx="26">
                  <c:v>433.78663262967876</c:v>
                </c:pt>
                <c:pt idx="27">
                  <c:v>454.24453329741112</c:v>
                </c:pt>
                <c:pt idx="28">
                  <c:v>475.12038790927278</c:v>
                </c:pt>
                <c:pt idx="29">
                  <c:v>496.41419646526367</c:v>
                </c:pt>
                <c:pt idx="30">
                  <c:v>518.12595896538357</c:v>
                </c:pt>
                <c:pt idx="31">
                  <c:v>540.25567540963277</c:v>
                </c:pt>
                <c:pt idx="32">
                  <c:v>562.80334579801126</c:v>
                </c:pt>
                <c:pt idx="33">
                  <c:v>585.76897013051882</c:v>
                </c:pt>
                <c:pt idx="34">
                  <c:v>609.15254840715568</c:v>
                </c:pt>
                <c:pt idx="35">
                  <c:v>632.9540806279216</c:v>
                </c:pt>
                <c:pt idx="36">
                  <c:v>657.17356679281681</c:v>
                </c:pt>
                <c:pt idx="37">
                  <c:v>681.81100690184121</c:v>
                </c:pt>
                <c:pt idx="38">
                  <c:v>706.86640095499479</c:v>
                </c:pt>
                <c:pt idx="39">
                  <c:v>732.33974895227777</c:v>
                </c:pt>
                <c:pt idx="40">
                  <c:v>758.2310508936896</c:v>
                </c:pt>
                <c:pt idx="41">
                  <c:v>784.54030677923072</c:v>
                </c:pt>
                <c:pt idx="42">
                  <c:v>811.26751660890125</c:v>
                </c:pt>
                <c:pt idx="43">
                  <c:v>838.41268038270073</c:v>
                </c:pt>
                <c:pt idx="44">
                  <c:v>865.97579810062973</c:v>
                </c:pt>
                <c:pt idx="45">
                  <c:v>893.95686976268757</c:v>
                </c:pt>
                <c:pt idx="46">
                  <c:v>922.3558953688746</c:v>
                </c:pt>
                <c:pt idx="47">
                  <c:v>951.17287491919126</c:v>
                </c:pt>
                <c:pt idx="48">
                  <c:v>980.40780841363664</c:v>
                </c:pt>
                <c:pt idx="49">
                  <c:v>1010.0606958522114</c:v>
                </c:pt>
                <c:pt idx="50">
                  <c:v>1040.1315372349154</c:v>
                </c:pt>
                <c:pt idx="51">
                  <c:v>1070.6203325617487</c:v>
                </c:pt>
                <c:pt idx="52">
                  <c:v>1101.5270818327108</c:v>
                </c:pt>
                <c:pt idx="53">
                  <c:v>1132.8517850478029</c:v>
                </c:pt>
                <c:pt idx="54">
                  <c:v>1164.5944422070233</c:v>
                </c:pt>
                <c:pt idx="55">
                  <c:v>1196.7550533103733</c:v>
                </c:pt>
                <c:pt idx="56">
                  <c:v>1229.3336183578526</c:v>
                </c:pt>
                <c:pt idx="57">
                  <c:v>1262.3301373494608</c:v>
                </c:pt>
                <c:pt idx="58">
                  <c:v>1295.7446102851986</c:v>
                </c:pt>
                <c:pt idx="59">
                  <c:v>1329.5770371650653</c:v>
                </c:pt>
                <c:pt idx="60">
                  <c:v>1363.8274179890609</c:v>
                </c:pt>
                <c:pt idx="61">
                  <c:v>1398.4957527571864</c:v>
                </c:pt>
                <c:pt idx="62">
                  <c:v>1433.5820414694406</c:v>
                </c:pt>
                <c:pt idx="63">
                  <c:v>1469.0862841258245</c:v>
                </c:pt>
                <c:pt idx="64">
                  <c:v>1505.008480726337</c:v>
                </c:pt>
                <c:pt idx="65">
                  <c:v>1541.3486312709788</c:v>
                </c:pt>
                <c:pt idx="66">
                  <c:v>1578.1067357597503</c:v>
                </c:pt>
                <c:pt idx="67">
                  <c:v>1615.2827941926505</c:v>
                </c:pt>
                <c:pt idx="68">
                  <c:v>1652.8768065696804</c:v>
                </c:pt>
                <c:pt idx="69">
                  <c:v>1690.8887728908389</c:v>
                </c:pt>
                <c:pt idx="70">
                  <c:v>1729.3186931561265</c:v>
                </c:pt>
                <c:pt idx="71">
                  <c:v>1768.1665673655441</c:v>
                </c:pt>
                <c:pt idx="72">
                  <c:v>1807.4323955190903</c:v>
                </c:pt>
                <c:pt idx="73">
                  <c:v>1847.1161776167662</c:v>
                </c:pt>
                <c:pt idx="74">
                  <c:v>1887.2179136585708</c:v>
                </c:pt>
                <c:pt idx="75">
                  <c:v>1927.7376036445044</c:v>
                </c:pt>
                <c:pt idx="76">
                  <c:v>1968.6752475745679</c:v>
                </c:pt>
                <c:pt idx="77">
                  <c:v>2010.0308454487599</c:v>
                </c:pt>
                <c:pt idx="78">
                  <c:v>2051.8043972670821</c:v>
                </c:pt>
                <c:pt idx="79">
                  <c:v>2093.9959030295327</c:v>
                </c:pt>
                <c:pt idx="80">
                  <c:v>2136.6053627361125</c:v>
                </c:pt>
                <c:pt idx="81">
                  <c:v>2179.6327763868221</c:v>
                </c:pt>
                <c:pt idx="82">
                  <c:v>2223.0781439816601</c:v>
                </c:pt>
                <c:pt idx="83">
                  <c:v>2266.9414655206274</c:v>
                </c:pt>
                <c:pt idx="84">
                  <c:v>2311.2227410037244</c:v>
                </c:pt>
                <c:pt idx="85">
                  <c:v>2355.9219704309503</c:v>
                </c:pt>
                <c:pt idx="86">
                  <c:v>2401.039153802305</c:v>
                </c:pt>
                <c:pt idx="87">
                  <c:v>2446.5742911177895</c:v>
                </c:pt>
                <c:pt idx="88">
                  <c:v>2492.5273823774032</c:v>
                </c:pt>
                <c:pt idx="89">
                  <c:v>2538.8984275811458</c:v>
                </c:pt>
                <c:pt idx="90">
                  <c:v>2585.6874267290182</c:v>
                </c:pt>
                <c:pt idx="91">
                  <c:v>2632.8943798210189</c:v>
                </c:pt>
                <c:pt idx="92">
                  <c:v>2680.5192868571489</c:v>
                </c:pt>
                <c:pt idx="93">
                  <c:v>2728.5621478374087</c:v>
                </c:pt>
                <c:pt idx="94">
                  <c:v>2777.0229627617973</c:v>
                </c:pt>
                <c:pt idx="95">
                  <c:v>2825.9017316303157</c:v>
                </c:pt>
                <c:pt idx="96">
                  <c:v>2875.1984544429615</c:v>
                </c:pt>
                <c:pt idx="97">
                  <c:v>2924.913131199738</c:v>
                </c:pt>
                <c:pt idx="98">
                  <c:v>2975.0457619006447</c:v>
                </c:pt>
                <c:pt idx="99">
                  <c:v>3025.5963465456789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117.25355672095061</c:v>
                </c:pt>
                <c:pt idx="1">
                  <c:v>138.00518367104004</c:v>
                </c:pt>
                <c:pt idx="2">
                  <c:v>158.75681062112952</c:v>
                </c:pt>
                <c:pt idx="3">
                  <c:v>179.50843757121896</c:v>
                </c:pt>
                <c:pt idx="4">
                  <c:v>200.26006452130841</c:v>
                </c:pt>
                <c:pt idx="5">
                  <c:v>221.01169147139785</c:v>
                </c:pt>
                <c:pt idx="6">
                  <c:v>241.7633184214873</c:v>
                </c:pt>
                <c:pt idx="7">
                  <c:v>262.51494537157674</c:v>
                </c:pt>
                <c:pt idx="8">
                  <c:v>283.26657232166616</c:v>
                </c:pt>
                <c:pt idx="9">
                  <c:v>304.01819927175563</c:v>
                </c:pt>
                <c:pt idx="10">
                  <c:v>324.76982622184511</c:v>
                </c:pt>
                <c:pt idx="11">
                  <c:v>345.52145317193458</c:v>
                </c:pt>
                <c:pt idx="12">
                  <c:v>366.273080122024</c:v>
                </c:pt>
                <c:pt idx="13">
                  <c:v>387.02470707211342</c:v>
                </c:pt>
                <c:pt idx="14">
                  <c:v>407.77633402220289</c:v>
                </c:pt>
                <c:pt idx="15">
                  <c:v>428.52796097229236</c:v>
                </c:pt>
                <c:pt idx="16">
                  <c:v>449.27958792238184</c:v>
                </c:pt>
                <c:pt idx="17">
                  <c:v>470.03121487247131</c:v>
                </c:pt>
                <c:pt idx="18">
                  <c:v>490.78284182256067</c:v>
                </c:pt>
                <c:pt idx="19">
                  <c:v>511.53446877265009</c:v>
                </c:pt>
                <c:pt idx="20">
                  <c:v>532.28609572273956</c:v>
                </c:pt>
                <c:pt idx="21">
                  <c:v>553.03772267282909</c:v>
                </c:pt>
                <c:pt idx="22">
                  <c:v>573.78934962291851</c:v>
                </c:pt>
                <c:pt idx="23">
                  <c:v>594.54097657300792</c:v>
                </c:pt>
                <c:pt idx="24">
                  <c:v>615.29260352309734</c:v>
                </c:pt>
                <c:pt idx="25">
                  <c:v>636.04423047318687</c:v>
                </c:pt>
                <c:pt idx="26">
                  <c:v>656.79585742327629</c:v>
                </c:pt>
                <c:pt idx="27">
                  <c:v>677.54748437336571</c:v>
                </c:pt>
                <c:pt idx="28">
                  <c:v>698.29911132345524</c:v>
                </c:pt>
                <c:pt idx="29">
                  <c:v>719.05073827354465</c:v>
                </c:pt>
                <c:pt idx="30">
                  <c:v>739.80236522363407</c:v>
                </c:pt>
                <c:pt idx="31">
                  <c:v>760.55399217372349</c:v>
                </c:pt>
                <c:pt idx="32">
                  <c:v>781.30561912381302</c:v>
                </c:pt>
                <c:pt idx="33">
                  <c:v>802.05724607390243</c:v>
                </c:pt>
                <c:pt idx="34">
                  <c:v>822.80887302399196</c:v>
                </c:pt>
                <c:pt idx="35">
                  <c:v>843.56049997408127</c:v>
                </c:pt>
                <c:pt idx="36">
                  <c:v>864.3121269241708</c:v>
                </c:pt>
                <c:pt idx="37">
                  <c:v>885.06375387426021</c:v>
                </c:pt>
                <c:pt idx="38">
                  <c:v>905.81538082434975</c:v>
                </c:pt>
                <c:pt idx="39">
                  <c:v>926.56700777443916</c:v>
                </c:pt>
                <c:pt idx="40">
                  <c:v>947.31863472452858</c:v>
                </c:pt>
                <c:pt idx="41">
                  <c:v>968.070261674618</c:v>
                </c:pt>
                <c:pt idx="42">
                  <c:v>988.82188862470753</c:v>
                </c:pt>
                <c:pt idx="43">
                  <c:v>1009.5735155747969</c:v>
                </c:pt>
                <c:pt idx="44">
                  <c:v>1030.3251425248864</c:v>
                </c:pt>
                <c:pt idx="45">
                  <c:v>1051.0767694749757</c:v>
                </c:pt>
                <c:pt idx="46">
                  <c:v>1071.8283964250652</c:v>
                </c:pt>
                <c:pt idx="47">
                  <c:v>1092.5800233751547</c:v>
                </c:pt>
                <c:pt idx="48">
                  <c:v>1113.331650325244</c:v>
                </c:pt>
                <c:pt idx="49">
                  <c:v>1134.0832772753336</c:v>
                </c:pt>
                <c:pt idx="50">
                  <c:v>1154.8349042254231</c:v>
                </c:pt>
                <c:pt idx="51">
                  <c:v>1175.5865311755126</c:v>
                </c:pt>
                <c:pt idx="52">
                  <c:v>1196.3381581256019</c:v>
                </c:pt>
                <c:pt idx="53">
                  <c:v>1217.0897850756915</c:v>
                </c:pt>
                <c:pt idx="54">
                  <c:v>1237.841412025781</c:v>
                </c:pt>
                <c:pt idx="55">
                  <c:v>1258.5930389758703</c:v>
                </c:pt>
                <c:pt idx="56">
                  <c:v>1279.3446659259598</c:v>
                </c:pt>
                <c:pt idx="57">
                  <c:v>1300.0962928760491</c:v>
                </c:pt>
                <c:pt idx="58">
                  <c:v>1320.8479198261389</c:v>
                </c:pt>
                <c:pt idx="59">
                  <c:v>1341.5995467762282</c:v>
                </c:pt>
                <c:pt idx="60">
                  <c:v>1362.3511737263175</c:v>
                </c:pt>
                <c:pt idx="61">
                  <c:v>1383.102800676407</c:v>
                </c:pt>
                <c:pt idx="62">
                  <c:v>1403.8544276264963</c:v>
                </c:pt>
                <c:pt idx="63">
                  <c:v>1424.6060545765861</c:v>
                </c:pt>
                <c:pt idx="64">
                  <c:v>1445.3576815266754</c:v>
                </c:pt>
                <c:pt idx="65">
                  <c:v>1466.1093084767647</c:v>
                </c:pt>
                <c:pt idx="66">
                  <c:v>1486.8609354268542</c:v>
                </c:pt>
                <c:pt idx="67">
                  <c:v>1507.6125623769437</c:v>
                </c:pt>
                <c:pt idx="68">
                  <c:v>1528.3641893270333</c:v>
                </c:pt>
                <c:pt idx="69">
                  <c:v>1549.1158162771226</c:v>
                </c:pt>
                <c:pt idx="70">
                  <c:v>1569.8674432272119</c:v>
                </c:pt>
                <c:pt idx="71">
                  <c:v>1590.6190701773016</c:v>
                </c:pt>
                <c:pt idx="72">
                  <c:v>1611.3706971273909</c:v>
                </c:pt>
                <c:pt idx="73">
                  <c:v>1632.1223240774805</c:v>
                </c:pt>
                <c:pt idx="74">
                  <c:v>1652.8739510275698</c:v>
                </c:pt>
                <c:pt idx="75">
                  <c:v>1673.6255779776591</c:v>
                </c:pt>
                <c:pt idx="76">
                  <c:v>1694.3772049277488</c:v>
                </c:pt>
                <c:pt idx="77">
                  <c:v>1715.1288318778381</c:v>
                </c:pt>
                <c:pt idx="78">
                  <c:v>1735.8804588279277</c:v>
                </c:pt>
                <c:pt idx="79">
                  <c:v>1756.632085778017</c:v>
                </c:pt>
                <c:pt idx="80">
                  <c:v>1777.3837127281065</c:v>
                </c:pt>
                <c:pt idx="81">
                  <c:v>1798.135339678196</c:v>
                </c:pt>
                <c:pt idx="82">
                  <c:v>1818.8869666282853</c:v>
                </c:pt>
                <c:pt idx="83">
                  <c:v>1839.6385935783749</c:v>
                </c:pt>
                <c:pt idx="84">
                  <c:v>1860.3902205284644</c:v>
                </c:pt>
                <c:pt idx="85">
                  <c:v>1881.1418474785539</c:v>
                </c:pt>
                <c:pt idx="86">
                  <c:v>1901.8934744286432</c:v>
                </c:pt>
                <c:pt idx="87">
                  <c:v>1922.6451013787325</c:v>
                </c:pt>
                <c:pt idx="88">
                  <c:v>1943.3967283288223</c:v>
                </c:pt>
                <c:pt idx="89">
                  <c:v>1964.1483552789116</c:v>
                </c:pt>
                <c:pt idx="90">
                  <c:v>1984.8999822290011</c:v>
                </c:pt>
                <c:pt idx="91">
                  <c:v>2005.6516091790904</c:v>
                </c:pt>
                <c:pt idx="92">
                  <c:v>2026.4032361291797</c:v>
                </c:pt>
                <c:pt idx="93">
                  <c:v>2047.1548630792695</c:v>
                </c:pt>
                <c:pt idx="94">
                  <c:v>2067.9064900293588</c:v>
                </c:pt>
                <c:pt idx="95">
                  <c:v>2088.6581169794486</c:v>
                </c:pt>
                <c:pt idx="96">
                  <c:v>2109.4097439295374</c:v>
                </c:pt>
                <c:pt idx="97">
                  <c:v>2130.1613708796267</c:v>
                </c:pt>
                <c:pt idx="98">
                  <c:v>2150.9129978297165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2881.7992457036285</c:v>
                </c:pt>
                <c:pt idx="1">
                  <c:v>2883.1443550374825</c:v>
                </c:pt>
                <c:pt idx="2">
                  <c:v>2884.6236508621537</c:v>
                </c:pt>
                <c:pt idx="3">
                  <c:v>2886.2371331776417</c:v>
                </c:pt>
                <c:pt idx="4">
                  <c:v>2887.9848019839469</c:v>
                </c:pt>
                <c:pt idx="5">
                  <c:v>2889.8666572810689</c:v>
                </c:pt>
                <c:pt idx="6">
                  <c:v>2891.8826990690081</c:v>
                </c:pt>
                <c:pt idx="7">
                  <c:v>2894.0329273477637</c:v>
                </c:pt>
                <c:pt idx="8">
                  <c:v>2896.3173421173369</c:v>
                </c:pt>
                <c:pt idx="9">
                  <c:v>2898.7359433777269</c:v>
                </c:pt>
                <c:pt idx="10">
                  <c:v>2901.2887311289337</c:v>
                </c:pt>
                <c:pt idx="11">
                  <c:v>2903.9757053709577</c:v>
                </c:pt>
                <c:pt idx="12">
                  <c:v>2906.796866103798</c:v>
                </c:pt>
                <c:pt idx="13">
                  <c:v>2909.7522133274556</c:v>
                </c:pt>
                <c:pt idx="14">
                  <c:v>2912.8417470419304</c:v>
                </c:pt>
                <c:pt idx="15">
                  <c:v>2916.0654672472219</c:v>
                </c:pt>
                <c:pt idx="16">
                  <c:v>2919.4233739433303</c:v>
                </c:pt>
                <c:pt idx="17">
                  <c:v>2922.9154671302558</c:v>
                </c:pt>
                <c:pt idx="18">
                  <c:v>2926.5417468079982</c:v>
                </c:pt>
                <c:pt idx="19">
                  <c:v>2930.3022129765577</c:v>
                </c:pt>
                <c:pt idx="20">
                  <c:v>2934.196865635934</c:v>
                </c:pt>
                <c:pt idx="21">
                  <c:v>2938.2257047861272</c:v>
                </c:pt>
                <c:pt idx="22">
                  <c:v>2942.388730427137</c:v>
                </c:pt>
                <c:pt idx="23">
                  <c:v>2946.6859425589641</c:v>
                </c:pt>
                <c:pt idx="24">
                  <c:v>2951.1173411816085</c:v>
                </c:pt>
                <c:pt idx="25">
                  <c:v>2955.6829262950696</c:v>
                </c:pt>
                <c:pt idx="26">
                  <c:v>2960.382697899347</c:v>
                </c:pt>
                <c:pt idx="27">
                  <c:v>2965.2166559944421</c:v>
                </c:pt>
                <c:pt idx="28">
                  <c:v>2970.184800580354</c:v>
                </c:pt>
                <c:pt idx="29">
                  <c:v>2975.2871316570827</c:v>
                </c:pt>
                <c:pt idx="30">
                  <c:v>2980.5236492246286</c:v>
                </c:pt>
                <c:pt idx="31">
                  <c:v>2985.8943532829912</c:v>
                </c:pt>
                <c:pt idx="32">
                  <c:v>2991.3992438321711</c:v>
                </c:pt>
                <c:pt idx="33">
                  <c:v>2997.0383208721678</c:v>
                </c:pt>
                <c:pt idx="34">
                  <c:v>3002.8115844029808</c:v>
                </c:pt>
                <c:pt idx="35">
                  <c:v>3008.7190344246114</c:v>
                </c:pt>
                <c:pt idx="36">
                  <c:v>3014.7606709370589</c:v>
                </c:pt>
                <c:pt idx="37">
                  <c:v>3020.9364939403231</c:v>
                </c:pt>
                <c:pt idx="38">
                  <c:v>3027.2465034344041</c:v>
                </c:pt>
                <c:pt idx="39">
                  <c:v>3033.6906994193027</c:v>
                </c:pt>
                <c:pt idx="40">
                  <c:v>3040.2690818950182</c:v>
                </c:pt>
                <c:pt idx="41">
                  <c:v>3046.98165086155</c:v>
                </c:pt>
                <c:pt idx="42">
                  <c:v>3053.8284063188994</c:v>
                </c:pt>
                <c:pt idx="43">
                  <c:v>3060.8093482670652</c:v>
                </c:pt>
                <c:pt idx="44">
                  <c:v>3067.9244767060482</c:v>
                </c:pt>
                <c:pt idx="45">
                  <c:v>3075.1737916358479</c:v>
                </c:pt>
                <c:pt idx="46">
                  <c:v>3082.5572930564649</c:v>
                </c:pt>
                <c:pt idx="47">
                  <c:v>3090.0749809678987</c:v>
                </c:pt>
                <c:pt idx="48">
                  <c:v>3097.7268553701497</c:v>
                </c:pt>
                <c:pt idx="49">
                  <c:v>3105.512916263217</c:v>
                </c:pt>
                <c:pt idx="50">
                  <c:v>3113.4331636471015</c:v>
                </c:pt>
                <c:pt idx="51">
                  <c:v>3121.4875975218033</c:v>
                </c:pt>
                <c:pt idx="52">
                  <c:v>3129.6762178873219</c:v>
                </c:pt>
                <c:pt idx="53">
                  <c:v>3137.9990247436576</c:v>
                </c:pt>
                <c:pt idx="54">
                  <c:v>3146.4560180908102</c:v>
                </c:pt>
                <c:pt idx="55">
                  <c:v>3155.0471979287795</c:v>
                </c:pt>
                <c:pt idx="56">
                  <c:v>3163.772564257566</c:v>
                </c:pt>
                <c:pt idx="57">
                  <c:v>3172.6321170771689</c:v>
                </c:pt>
                <c:pt idx="58">
                  <c:v>3181.625856387589</c:v>
                </c:pt>
                <c:pt idx="59">
                  <c:v>3190.7537821888263</c:v>
                </c:pt>
                <c:pt idx="60">
                  <c:v>3200.0158944808804</c:v>
                </c:pt>
                <c:pt idx="61">
                  <c:v>3209.4121932637513</c:v>
                </c:pt>
                <c:pt idx="62">
                  <c:v>3218.9426785374394</c:v>
                </c:pt>
                <c:pt idx="63">
                  <c:v>3228.6073503019447</c:v>
                </c:pt>
                <c:pt idx="64">
                  <c:v>3238.4062085572668</c:v>
                </c:pt>
                <c:pt idx="65">
                  <c:v>3248.3392533034053</c:v>
                </c:pt>
                <c:pt idx="66">
                  <c:v>3258.4064845403614</c:v>
                </c:pt>
                <c:pt idx="67">
                  <c:v>3268.6079022681342</c:v>
                </c:pt>
                <c:pt idx="68">
                  <c:v>3278.9435064867239</c:v>
                </c:pt>
                <c:pt idx="69">
                  <c:v>3289.4132971961303</c:v>
                </c:pt>
                <c:pt idx="70">
                  <c:v>3300.017274396354</c:v>
                </c:pt>
                <c:pt idx="71">
                  <c:v>3310.7554380873944</c:v>
                </c:pt>
                <c:pt idx="72">
                  <c:v>3321.6277882692521</c:v>
                </c:pt>
                <c:pt idx="73">
                  <c:v>3332.6343249419265</c:v>
                </c:pt>
                <c:pt idx="74">
                  <c:v>3343.7750481054177</c:v>
                </c:pt>
                <c:pt idx="75">
                  <c:v>3355.0499577597257</c:v>
                </c:pt>
                <c:pt idx="76">
                  <c:v>3366.4590539048513</c:v>
                </c:pt>
                <c:pt idx="77">
                  <c:v>3378.0023365407937</c:v>
                </c:pt>
                <c:pt idx="78">
                  <c:v>3389.6798056675525</c:v>
                </c:pt>
                <c:pt idx="79">
                  <c:v>3401.4914612851289</c:v>
                </c:pt>
                <c:pt idx="80">
                  <c:v>3413.4373033935217</c:v>
                </c:pt>
                <c:pt idx="81">
                  <c:v>3425.5173319927317</c:v>
                </c:pt>
                <c:pt idx="82">
                  <c:v>3437.7315470827584</c:v>
                </c:pt>
                <c:pt idx="83">
                  <c:v>3450.0799486636024</c:v>
                </c:pt>
                <c:pt idx="84">
                  <c:v>3462.5625367352636</c:v>
                </c:pt>
                <c:pt idx="85">
                  <c:v>3475.1793112977412</c:v>
                </c:pt>
                <c:pt idx="86">
                  <c:v>3487.9302723510359</c:v>
                </c:pt>
                <c:pt idx="87">
                  <c:v>3500.8154198951479</c:v>
                </c:pt>
                <c:pt idx="88">
                  <c:v>3513.8347539300767</c:v>
                </c:pt>
                <c:pt idx="89">
                  <c:v>3526.9882744558222</c:v>
                </c:pt>
                <c:pt idx="90">
                  <c:v>3540.2759814723845</c:v>
                </c:pt>
                <c:pt idx="91">
                  <c:v>3553.697874979764</c:v>
                </c:pt>
                <c:pt idx="92">
                  <c:v>3567.2539549779603</c:v>
                </c:pt>
                <c:pt idx="93">
                  <c:v>3580.9442214669734</c:v>
                </c:pt>
                <c:pt idx="94">
                  <c:v>3594.7686744468042</c:v>
                </c:pt>
                <c:pt idx="95">
                  <c:v>3608.7273139174517</c:v>
                </c:pt>
                <c:pt idx="96">
                  <c:v>3622.8201398789151</c:v>
                </c:pt>
                <c:pt idx="97">
                  <c:v>3637.0471523311962</c:v>
                </c:pt>
                <c:pt idx="98">
                  <c:v>3651.408351274295</c:v>
                </c:pt>
                <c:pt idx="99">
                  <c:v>3665.9037367082096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0" t="s">
        <v>100</v>
      </c>
      <c r="C13" s="170"/>
      <c r="D13" s="172" t="s">
        <v>101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0" t="s">
        <v>99</v>
      </c>
      <c r="C14" s="170"/>
      <c r="D14" s="172" t="s">
        <v>103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0" t="s">
        <v>98</v>
      </c>
      <c r="C15" s="170"/>
      <c r="D15" s="172" t="s">
        <v>102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0" t="s">
        <v>97</v>
      </c>
      <c r="C16" s="170"/>
      <c r="D16" s="172" t="str">
        <f>Title</f>
        <v>Flange Segment Analytical Model for 30° gap size and tilt 1 deg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0" t="s">
        <v>96</v>
      </c>
      <c r="C17" s="170"/>
      <c r="D17" s="173" t="s">
        <v>321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0" t="s">
        <v>95</v>
      </c>
      <c r="C18" s="170"/>
      <c r="D18" s="171">
        <v>45432</v>
      </c>
      <c r="E18" s="171"/>
      <c r="F18" s="171"/>
      <c r="G18" s="171"/>
      <c r="H18" s="171"/>
      <c r="I18" s="171"/>
      <c r="J18" s="171"/>
      <c r="K18" s="17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-473.93077666203072</v>
      </c>
      <c r="P66" s="71">
        <v>-447.20759078888085</v>
      </c>
      <c r="Q66" s="71">
        <v>-420.48440491573098</v>
      </c>
      <c r="R66" s="71">
        <v>-393.76121904258116</v>
      </c>
      <c r="S66" s="71">
        <v>-367.03803316943129</v>
      </c>
      <c r="T66" s="71">
        <v>-340.31484729628136</v>
      </c>
      <c r="U66" s="71">
        <v>-313.59166142313154</v>
      </c>
      <c r="V66" s="71">
        <v>-286.86847554998172</v>
      </c>
      <c r="W66" s="71">
        <v>-260.14528967683179</v>
      </c>
      <c r="X66" s="71">
        <v>-233.42210380368195</v>
      </c>
      <c r="Y66" s="71">
        <v>-206.69891793053208</v>
      </c>
      <c r="Z66" s="71">
        <v>-179.97573205738223</v>
      </c>
      <c r="AA66" s="71">
        <v>-153.25254618423233</v>
      </c>
      <c r="AB66" s="71">
        <v>-126.52936031108244</v>
      </c>
      <c r="AC66" s="71">
        <v>-99.806174437932611</v>
      </c>
      <c r="AD66" s="71">
        <v>-73.082988564782781</v>
      </c>
      <c r="AE66" s="71">
        <v>-46.359802691632879</v>
      </c>
      <c r="AF66" s="71">
        <v>-19.636616818482988</v>
      </c>
      <c r="AG66" s="71">
        <v>7.0865690546668487</v>
      </c>
      <c r="AH66" s="71">
        <v>33.809754927816684</v>
      </c>
      <c r="AI66" s="71">
        <v>60.532940800966578</v>
      </c>
      <c r="AJ66" s="71">
        <v>87.256126674116473</v>
      </c>
      <c r="AK66" s="71">
        <v>113.97931254726625</v>
      </c>
      <c r="AL66" s="71">
        <v>140.70249842041613</v>
      </c>
      <c r="AM66" s="71">
        <v>167.42568429356604</v>
      </c>
      <c r="AN66" s="71">
        <v>194.14887016671594</v>
      </c>
      <c r="AO66" s="71">
        <v>220.87205603986584</v>
      </c>
      <c r="AP66" s="71">
        <v>247.5952419130156</v>
      </c>
      <c r="AQ66" s="71">
        <v>274.3184277861655</v>
      </c>
      <c r="AR66" s="71">
        <v>301.04161365931537</v>
      </c>
      <c r="AS66" s="71">
        <v>327.76479953246519</v>
      </c>
      <c r="AT66" s="71">
        <v>354.48798540561506</v>
      </c>
      <c r="AU66" s="71">
        <v>381.21117127876494</v>
      </c>
      <c r="AV66" s="71">
        <v>407.93435715191487</v>
      </c>
      <c r="AW66" s="71">
        <v>434.65754302506474</v>
      </c>
      <c r="AX66" s="71">
        <v>461.3807288982145</v>
      </c>
      <c r="AY66" s="71">
        <v>488.10391477136443</v>
      </c>
      <c r="AZ66" s="71">
        <v>514.8271006445143</v>
      </c>
      <c r="BA66" s="71">
        <v>541.55028651766406</v>
      </c>
      <c r="BB66" s="71">
        <v>568.27347239081394</v>
      </c>
      <c r="BC66" s="71">
        <v>594.99665826396392</v>
      </c>
      <c r="BD66" s="71">
        <v>621.7198441371138</v>
      </c>
      <c r="BE66" s="71">
        <v>648.44303001026367</v>
      </c>
      <c r="BF66" s="71">
        <v>675.16621588341354</v>
      </c>
      <c r="BG66" s="71">
        <v>701.88940175656319</v>
      </c>
      <c r="BH66" s="71">
        <v>728.61258762971306</v>
      </c>
      <c r="BI66" s="71">
        <v>755.33577350286305</v>
      </c>
      <c r="BJ66" s="71">
        <v>782.05895937601292</v>
      </c>
      <c r="BK66" s="71">
        <v>808.7821452491628</v>
      </c>
      <c r="BL66" s="71">
        <v>835.50533112231267</v>
      </c>
      <c r="BM66" s="71">
        <v>862.22851699546254</v>
      </c>
      <c r="BN66" s="71">
        <v>888.95170286861253</v>
      </c>
      <c r="BO66" s="71">
        <v>915.6748887417624</v>
      </c>
      <c r="BP66" s="71">
        <v>942.39807461491205</v>
      </c>
      <c r="BQ66" s="71">
        <v>969.12126048806192</v>
      </c>
      <c r="BR66" s="71">
        <v>995.84444636121179</v>
      </c>
      <c r="BS66" s="71">
        <v>1022.5676322343617</v>
      </c>
      <c r="BT66" s="71">
        <v>1049.2908181075115</v>
      </c>
      <c r="BU66" s="71">
        <v>1076.0140039806615</v>
      </c>
      <c r="BV66" s="71">
        <v>1102.7371898538115</v>
      </c>
      <c r="BW66" s="71">
        <v>1129.460375726961</v>
      </c>
      <c r="BX66" s="71">
        <v>1156.183561600111</v>
      </c>
      <c r="BY66" s="71">
        <v>1182.9067474732608</v>
      </c>
      <c r="BZ66" s="71">
        <v>1209.6299333464108</v>
      </c>
      <c r="CA66" s="71">
        <v>1236.3531192195605</v>
      </c>
      <c r="CB66" s="71">
        <v>1263.0763050927105</v>
      </c>
      <c r="CC66" s="71">
        <v>1289.7994909658605</v>
      </c>
      <c r="CD66" s="71">
        <v>1316.5226768390103</v>
      </c>
      <c r="CE66" s="71">
        <v>1343.2458627121603</v>
      </c>
      <c r="CF66" s="71">
        <v>1369.9690485853098</v>
      </c>
      <c r="CG66" s="71">
        <v>1396.6922344584598</v>
      </c>
      <c r="CH66" s="71">
        <v>1423.4154203316098</v>
      </c>
      <c r="CI66" s="71">
        <v>1450.1386062047595</v>
      </c>
      <c r="CJ66" s="71">
        <v>1476.8617920779095</v>
      </c>
      <c r="CK66" s="71">
        <v>1503.5849779510593</v>
      </c>
      <c r="CL66" s="71">
        <v>1530.3081638242093</v>
      </c>
      <c r="CM66" s="71">
        <v>1557.031349697359</v>
      </c>
      <c r="CN66" s="71">
        <v>1583.7545355705088</v>
      </c>
      <c r="CO66" s="71">
        <v>1610.4777214436588</v>
      </c>
      <c r="CP66" s="71">
        <v>1637.2009073168085</v>
      </c>
      <c r="CQ66" s="71">
        <v>1663.9240931899585</v>
      </c>
      <c r="CR66" s="71">
        <v>1690.6472790631083</v>
      </c>
      <c r="CS66" s="71">
        <v>1717.3704649362583</v>
      </c>
      <c r="CT66" s="71">
        <v>1744.0936508094082</v>
      </c>
      <c r="CU66" s="71">
        <v>1770.816836682558</v>
      </c>
      <c r="CV66" s="71">
        <v>1797.540022555708</v>
      </c>
      <c r="CW66" s="71">
        <v>1824.2632084288578</v>
      </c>
      <c r="CX66" s="71">
        <v>1850.9863943020077</v>
      </c>
      <c r="CY66" s="71">
        <v>1877.7095801751573</v>
      </c>
      <c r="CZ66" s="71">
        <v>1904.432766048307</v>
      </c>
      <c r="DA66" s="71">
        <v>1931.155951921457</v>
      </c>
      <c r="DB66" s="71">
        <v>1957.8791377946068</v>
      </c>
      <c r="DC66" s="71">
        <v>1984.6023236677568</v>
      </c>
      <c r="DD66" s="71">
        <v>2011.3255095409068</v>
      </c>
      <c r="DE66" s="71">
        <v>2038.0486954140565</v>
      </c>
      <c r="DF66" s="71">
        <v>2064.7718812872063</v>
      </c>
      <c r="DG66" s="71">
        <v>2091.4950671603565</v>
      </c>
      <c r="DH66" s="71">
        <v>2118.2182530335062</v>
      </c>
      <c r="DI66" s="71">
        <v>2144.941438906656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2877.9315918121792</v>
      </c>
      <c r="P67" s="71">
        <v>2877.9312819753773</v>
      </c>
      <c r="Q67" s="71">
        <v>2877.9144804417406</v>
      </c>
      <c r="R67" s="71">
        <v>2877.872046689969</v>
      </c>
      <c r="S67" s="71">
        <v>2877.8039807200626</v>
      </c>
      <c r="T67" s="71">
        <v>2877.7102825320217</v>
      </c>
      <c r="U67" s="71">
        <v>2877.5909521258459</v>
      </c>
      <c r="V67" s="71">
        <v>2877.4459895015352</v>
      </c>
      <c r="W67" s="71">
        <v>2877.2753946590897</v>
      </c>
      <c r="X67" s="71">
        <v>2877.0791675985097</v>
      </c>
      <c r="Y67" s="71">
        <v>2876.8573083197944</v>
      </c>
      <c r="Z67" s="71">
        <v>2876.6098168229446</v>
      </c>
      <c r="AA67" s="71">
        <v>2876.3366931079604</v>
      </c>
      <c r="AB67" s="71">
        <v>2876.0379371748409</v>
      </c>
      <c r="AC67" s="71">
        <v>2875.8089824716103</v>
      </c>
      <c r="AD67" s="71">
        <v>2875.799701732325</v>
      </c>
      <c r="AE67" s="71">
        <v>2876.0119086876139</v>
      </c>
      <c r="AF67" s="71">
        <v>2876.4456033374759</v>
      </c>
      <c r="AG67" s="71">
        <v>2877.1007856819124</v>
      </c>
      <c r="AH67" s="71">
        <v>2877.9774557209221</v>
      </c>
      <c r="AI67" s="71">
        <v>2879.0756134545054</v>
      </c>
      <c r="AJ67" s="71">
        <v>2880.3952588826628</v>
      </c>
      <c r="AK67" s="71">
        <v>2881.9363920053938</v>
      </c>
      <c r="AL67" s="71">
        <v>2883.6990128226989</v>
      </c>
      <c r="AM67" s="71">
        <v>2885.6831213345768</v>
      </c>
      <c r="AN67" s="71">
        <v>2887.8887175410291</v>
      </c>
      <c r="AO67" s="71">
        <v>2890.3158014420555</v>
      </c>
      <c r="AP67" s="71">
        <v>2892.9643730376547</v>
      </c>
      <c r="AQ67" s="71">
        <v>2895.8344323278284</v>
      </c>
      <c r="AR67" s="71">
        <v>2898.9259793125757</v>
      </c>
      <c r="AS67" s="71">
        <v>2902.2390139918966</v>
      </c>
      <c r="AT67" s="71">
        <v>2905.7735363657912</v>
      </c>
      <c r="AU67" s="71">
        <v>2909.5295464342594</v>
      </c>
      <c r="AV67" s="71">
        <v>2913.5070441973016</v>
      </c>
      <c r="AW67" s="71">
        <v>2917.706029654918</v>
      </c>
      <c r="AX67" s="71">
        <v>2922.1265028071075</v>
      </c>
      <c r="AY67" s="71">
        <v>2926.7684636538702</v>
      </c>
      <c r="AZ67" s="71">
        <v>2931.6319121952074</v>
      </c>
      <c r="BA67" s="71">
        <v>2936.7168484311183</v>
      </c>
      <c r="BB67" s="71">
        <v>2942.0232723616032</v>
      </c>
      <c r="BC67" s="71">
        <v>2947.5511839866608</v>
      </c>
      <c r="BD67" s="71">
        <v>2953.300583306293</v>
      </c>
      <c r="BE67" s="71">
        <v>2959.2714703204992</v>
      </c>
      <c r="BF67" s="71">
        <v>2965.4638450292787</v>
      </c>
      <c r="BG67" s="71">
        <v>2971.8777074326313</v>
      </c>
      <c r="BH67" s="71">
        <v>2978.5130575305589</v>
      </c>
      <c r="BI67" s="71">
        <v>2985.3698953230592</v>
      </c>
      <c r="BJ67" s="71">
        <v>2992.4482208101335</v>
      </c>
      <c r="BK67" s="71">
        <v>2999.748033991782</v>
      </c>
      <c r="BL67" s="71">
        <v>3007.2693348680036</v>
      </c>
      <c r="BM67" s="71">
        <v>3015.0121234387993</v>
      </c>
      <c r="BN67" s="71">
        <v>3022.9763997041687</v>
      </c>
      <c r="BO67" s="71">
        <v>3031.1621636641121</v>
      </c>
      <c r="BP67" s="71">
        <v>3039.5694153186287</v>
      </c>
      <c r="BQ67" s="71">
        <v>3048.1981546677193</v>
      </c>
      <c r="BR67" s="71">
        <v>3057.0483817113832</v>
      </c>
      <c r="BS67" s="71">
        <v>3066.1200964496215</v>
      </c>
      <c r="BT67" s="71">
        <v>3075.4132988824331</v>
      </c>
      <c r="BU67" s="71">
        <v>3084.9279890098192</v>
      </c>
      <c r="BV67" s="71">
        <v>3094.6641668317784</v>
      </c>
      <c r="BW67" s="71">
        <v>3104.6218323483113</v>
      </c>
      <c r="BX67" s="71">
        <v>3114.8009855594178</v>
      </c>
      <c r="BY67" s="71">
        <v>3125.2016264650983</v>
      </c>
      <c r="BZ67" s="71">
        <v>3135.8237550653525</v>
      </c>
      <c r="CA67" s="71">
        <v>3146.6673713601804</v>
      </c>
      <c r="CB67" s="71">
        <v>3157.7324753495823</v>
      </c>
      <c r="CC67" s="71">
        <v>3169.0190670335578</v>
      </c>
      <c r="CD67" s="71">
        <v>3180.5271464121065</v>
      </c>
      <c r="CE67" s="71">
        <v>3192.2567134852297</v>
      </c>
      <c r="CF67" s="71">
        <v>3204.2077682529261</v>
      </c>
      <c r="CG67" s="71">
        <v>3216.3803107151966</v>
      </c>
      <c r="CH67" s="71">
        <v>3228.7743408720403</v>
      </c>
      <c r="CI67" s="71">
        <v>3241.3898587234585</v>
      </c>
      <c r="CJ67" s="71">
        <v>3254.2268642694498</v>
      </c>
      <c r="CK67" s="71">
        <v>3267.2853575100153</v>
      </c>
      <c r="CL67" s="71">
        <v>3280.5653384451543</v>
      </c>
      <c r="CM67" s="71">
        <v>3294.066807074867</v>
      </c>
      <c r="CN67" s="71">
        <v>3307.7897633991533</v>
      </c>
      <c r="CO67" s="71">
        <v>3321.7342074180137</v>
      </c>
      <c r="CP67" s="71">
        <v>3335.9001391314478</v>
      </c>
      <c r="CQ67" s="71">
        <v>3350.2875585394554</v>
      </c>
      <c r="CR67" s="71">
        <v>3364.8964656420367</v>
      </c>
      <c r="CS67" s="71">
        <v>3379.726860439192</v>
      </c>
      <c r="CT67" s="71">
        <v>3394.7787429309215</v>
      </c>
      <c r="CU67" s="71">
        <v>3410.0521131172236</v>
      </c>
      <c r="CV67" s="71">
        <v>3425.5469709980998</v>
      </c>
      <c r="CW67" s="71">
        <v>3441.2633165735501</v>
      </c>
      <c r="CX67" s="71">
        <v>3457.2011498435741</v>
      </c>
      <c r="CY67" s="71">
        <v>3473.3604708081716</v>
      </c>
      <c r="CZ67" s="71">
        <v>3489.7412794673428</v>
      </c>
      <c r="DA67" s="71">
        <v>3506.3435758210876</v>
      </c>
      <c r="DB67" s="71">
        <v>3523.1673598694065</v>
      </c>
      <c r="DC67" s="71">
        <v>3540.2126316122994</v>
      </c>
      <c r="DD67" s="71">
        <v>3557.4793910497656</v>
      </c>
      <c r="DE67" s="71">
        <v>3574.9676381818058</v>
      </c>
      <c r="DF67" s="71">
        <v>3592.6773730084192</v>
      </c>
      <c r="DG67" s="71">
        <v>3610.6085955296066</v>
      </c>
      <c r="DH67" s="71">
        <v>3628.7613057453677</v>
      </c>
      <c r="DI67" s="71">
        <v>3647.1355036557029</v>
      </c>
      <c r="DJ67" s="71">
        <v>3665.7311892606117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-28.203224776122891</v>
      </c>
      <c r="P68" s="71">
        <v>-28.201056158985526</v>
      </c>
      <c r="Q68" s="71">
        <v>-28.083458463919243</v>
      </c>
      <c r="R68" s="71">
        <v>-27.786455136172517</v>
      </c>
      <c r="S68" s="71">
        <v>-27.310046175745342</v>
      </c>
      <c r="T68" s="71">
        <v>-26.654231582637728</v>
      </c>
      <c r="U68" s="71">
        <v>-25.819011356849661</v>
      </c>
      <c r="V68" s="71">
        <v>-24.804385498381158</v>
      </c>
      <c r="W68" s="71">
        <v>-23.610354007232203</v>
      </c>
      <c r="X68" s="71">
        <v>-22.236916883402806</v>
      </c>
      <c r="Y68" s="71">
        <v>-20.684074126892963</v>
      </c>
      <c r="Z68" s="71">
        <v>-18.951825737702677</v>
      </c>
      <c r="AA68" s="71">
        <v>-17.040171715831939</v>
      </c>
      <c r="AB68" s="71">
        <v>-14.949112061280761</v>
      </c>
      <c r="AC68" s="71">
        <v>-12.481513027840188</v>
      </c>
      <c r="AD68" s="71">
        <v>-9.3277874201271089</v>
      </c>
      <c r="AE68" s="71">
        <v>-5.4841886742196575</v>
      </c>
      <c r="AF68" s="71">
        <v>-0.9507167901178355</v>
      </c>
      <c r="AG68" s="71">
        <v>4.2726282321783433</v>
      </c>
      <c r="AH68" s="71">
        <v>10.185846392668889</v>
      </c>
      <c r="AI68" s="71">
        <v>16.788937691353816</v>
      </c>
      <c r="AJ68" s="71">
        <v>24.081902128233111</v>
      </c>
      <c r="AK68" s="71">
        <v>32.064739703306742</v>
      </c>
      <c r="AL68" s="71">
        <v>40.737450416574774</v>
      </c>
      <c r="AM68" s="71">
        <v>50.100034268037177</v>
      </c>
      <c r="AN68" s="71">
        <v>60.152491257693939</v>
      </c>
      <c r="AO68" s="71">
        <v>70.894821385545072</v>
      </c>
      <c r="AP68" s="71">
        <v>82.32702465159052</v>
      </c>
      <c r="AQ68" s="71">
        <v>94.449101055830411</v>
      </c>
      <c r="AR68" s="71">
        <v>107.26105059826465</v>
      </c>
      <c r="AS68" s="71">
        <v>120.7628732788932</v>
      </c>
      <c r="AT68" s="71">
        <v>134.95456909771619</v>
      </c>
      <c r="AU68" s="71">
        <v>149.83613805473354</v>
      </c>
      <c r="AV68" s="71">
        <v>165.40758014994523</v>
      </c>
      <c r="AW68" s="71">
        <v>181.66889538335136</v>
      </c>
      <c r="AX68" s="71">
        <v>198.62008375495174</v>
      </c>
      <c r="AY68" s="71">
        <v>216.26114526474655</v>
      </c>
      <c r="AZ68" s="71">
        <v>234.59207991273576</v>
      </c>
      <c r="BA68" s="71">
        <v>253.61288769891917</v>
      </c>
      <c r="BB68" s="71">
        <v>273.32356862329709</v>
      </c>
      <c r="BC68" s="71">
        <v>293.72412268586936</v>
      </c>
      <c r="BD68" s="71">
        <v>314.81454988663609</v>
      </c>
      <c r="BE68" s="71">
        <v>336.5948502255971</v>
      </c>
      <c r="BF68" s="71">
        <v>359.06502370275251</v>
      </c>
      <c r="BG68" s="71">
        <v>382.22507031810204</v>
      </c>
      <c r="BH68" s="71">
        <v>406.07499007164614</v>
      </c>
      <c r="BI68" s="71">
        <v>430.6147829633847</v>
      </c>
      <c r="BJ68" s="71">
        <v>455.84444899331754</v>
      </c>
      <c r="BK68" s="71">
        <v>481.76398816144484</v>
      </c>
      <c r="BL68" s="71">
        <v>508.37340046776637</v>
      </c>
      <c r="BM68" s="71">
        <v>535.67268591228253</v>
      </c>
      <c r="BN68" s="71">
        <v>563.66184449499281</v>
      </c>
      <c r="BO68" s="71">
        <v>592.34087621589742</v>
      </c>
      <c r="BP68" s="71">
        <v>621.70978107499639</v>
      </c>
      <c r="BQ68" s="71">
        <v>651.7685590722898</v>
      </c>
      <c r="BR68" s="71">
        <v>682.51721020777768</v>
      </c>
      <c r="BS68" s="71">
        <v>713.95573448145979</v>
      </c>
      <c r="BT68" s="71">
        <v>746.08413189333635</v>
      </c>
      <c r="BU68" s="71">
        <v>778.90240244340725</v>
      </c>
      <c r="BV68" s="71">
        <v>812.41054613167262</v>
      </c>
      <c r="BW68" s="71">
        <v>846.60856295813198</v>
      </c>
      <c r="BX68" s="71">
        <v>881.49645292278603</v>
      </c>
      <c r="BY68" s="71">
        <v>917.07421602563443</v>
      </c>
      <c r="BZ68" s="71">
        <v>953.34185226667705</v>
      </c>
      <c r="CA68" s="71">
        <v>990.29936164591436</v>
      </c>
      <c r="CB68" s="71">
        <v>1027.9467441633456</v>
      </c>
      <c r="CC68" s="71">
        <v>1066.2839998189716</v>
      </c>
      <c r="CD68" s="71">
        <v>1105.3111286127917</v>
      </c>
      <c r="CE68" s="71">
        <v>1145.0281305448066</v>
      </c>
      <c r="CF68" s="71">
        <v>1185.4350056150151</v>
      </c>
      <c r="CG68" s="71">
        <v>1226.5317538234183</v>
      </c>
      <c r="CH68" s="71">
        <v>1268.3183751700162</v>
      </c>
      <c r="CI68" s="71">
        <v>1310.7948696548081</v>
      </c>
      <c r="CJ68" s="71">
        <v>1353.9612372777947</v>
      </c>
      <c r="CK68" s="71">
        <v>1397.8174780389754</v>
      </c>
      <c r="CL68" s="71">
        <v>1442.3635919383507</v>
      </c>
      <c r="CM68" s="71">
        <v>1487.5995789759197</v>
      </c>
      <c r="CN68" s="71">
        <v>1533.5254391516837</v>
      </c>
      <c r="CO68" s="71">
        <v>1580.1411724656421</v>
      </c>
      <c r="CP68" s="71">
        <v>1627.4467789177945</v>
      </c>
      <c r="CQ68" s="71">
        <v>1675.4422585081415</v>
      </c>
      <c r="CR68" s="71">
        <v>1724.1276112366832</v>
      </c>
      <c r="CS68" s="71">
        <v>1773.5028371034189</v>
      </c>
      <c r="CT68" s="71">
        <v>1823.5679361083487</v>
      </c>
      <c r="CU68" s="71">
        <v>1874.3229082514733</v>
      </c>
      <c r="CV68" s="71">
        <v>1925.7677535327923</v>
      </c>
      <c r="CW68" s="71">
        <v>1977.9024719523054</v>
      </c>
      <c r="CX68" s="71">
        <v>2030.7270635100131</v>
      </c>
      <c r="CY68" s="71">
        <v>2084.2415282059142</v>
      </c>
      <c r="CZ68" s="71">
        <v>2138.4458660400105</v>
      </c>
      <c r="DA68" s="71">
        <v>2193.3400770123012</v>
      </c>
      <c r="DB68" s="71">
        <v>2248.9241611227862</v>
      </c>
      <c r="DC68" s="71">
        <v>2305.1981183714661</v>
      </c>
      <c r="DD68" s="71">
        <v>2362.1619487583393</v>
      </c>
      <c r="DE68" s="71">
        <v>2419.8156522834079</v>
      </c>
      <c r="DF68" s="71">
        <v>2478.1592289466703</v>
      </c>
      <c r="DG68" s="71">
        <v>2537.1926787481275</v>
      </c>
      <c r="DH68" s="71">
        <v>2596.916001687779</v>
      </c>
      <c r="DI68" s="71">
        <v>2657.329197765624</v>
      </c>
      <c r="DJ68" s="71">
        <v>2718.4322669816643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2893.3338608889735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-451.36264444002921</v>
      </c>
      <c r="K86" s="79">
        <v>2877.9315918121792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2876905.4618962328</v>
      </c>
      <c r="J89" s="80">
        <v>2.6463578788727248E-2</v>
      </c>
      <c r="K89" s="80">
        <v>1.5507548288138091E-7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2874275.3832920715</v>
      </c>
      <c r="J90" s="80">
        <v>-1.6200758149331737E-2</v>
      </c>
      <c r="K90" s="80">
        <v>-1.7946498618013424E-8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2877931.5918121794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6.8582719973308377E-4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0.61911355700084958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2485.8080441029683</v>
      </c>
      <c r="L114" s="3"/>
      <c r="Q114" s="70" t="s">
        <v>300</v>
      </c>
      <c r="R114" s="1">
        <f>point1.Ms-R113*J113-R112*J113^2</f>
        <v>51.222814867219235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83.901783828531606</v>
      </c>
      <c r="L115" s="3"/>
      <c r="Q115" s="1" t="s">
        <v>301</v>
      </c>
      <c r="R115" s="1">
        <f>R114+R113*J116+R112*J116^2</f>
        <v>-88.499551281068875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-451.36264444002921</v>
      </c>
      <c r="K116" s="79">
        <v>-28.203224776122891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2.8202643089108115</v>
      </c>
      <c r="J119" s="80">
        <v>2.0152305563677543E-4</v>
      </c>
      <c r="K119" s="80">
        <v>4.8301739849826957E-10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-2.6126028755114525</v>
      </c>
      <c r="J120" s="80">
        <v>1.1339273294253116E-4</v>
      </c>
      <c r="K120" s="80">
        <v>1.256115612792999E-10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-28.203224776122891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-328.07097777336253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I.4.4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4.6291984858331241E-2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I.4.5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I.4.6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29.999999999999996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-1.1775450698439927E-2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8.2419015457077124E-2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0" t="s">
        <v>100</v>
      </c>
      <c r="C13" s="170"/>
      <c r="D13" s="172" t="str">
        <f>Gap30deg!D13</f>
        <v>SP2200052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0" t="s">
        <v>99</v>
      </c>
      <c r="C14" s="170"/>
      <c r="D14" s="172" t="str">
        <f>Gap30deg!D14</f>
        <v>Stichting GROW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0" t="s">
        <v>98</v>
      </c>
      <c r="C15" s="170"/>
      <c r="D15" s="172" t="str">
        <f>Gap30deg!D15</f>
        <v>Bolt and Beautiful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0" t="s">
        <v>97</v>
      </c>
      <c r="C16" s="170"/>
      <c r="D16" s="172" t="str">
        <f>Title</f>
        <v>Flange Segment Analytical Model for 60° gap size and tilt 1 deg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0" t="s">
        <v>96</v>
      </c>
      <c r="C17" s="170"/>
      <c r="D17" s="172" t="str">
        <f>Gap30deg!D17</f>
        <v>0.10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0" t="s">
        <v>95</v>
      </c>
      <c r="C18" s="170"/>
      <c r="D18" s="171">
        <f>Gap30deg!D18</f>
        <v>45432</v>
      </c>
      <c r="E18" s="171"/>
      <c r="F18" s="171"/>
      <c r="G18" s="171"/>
      <c r="H18" s="171"/>
      <c r="I18" s="171"/>
      <c r="J18" s="171"/>
      <c r="K18" s="17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-14.300889643923099</v>
      </c>
      <c r="P66" s="71">
        <v>7.7795700977307281</v>
      </c>
      <c r="Q66" s="71">
        <v>29.860029839384556</v>
      </c>
      <c r="R66" s="71">
        <v>51.940489581038378</v>
      </c>
      <c r="S66" s="71">
        <v>74.020949322692204</v>
      </c>
      <c r="T66" s="71">
        <v>96.101409064346043</v>
      </c>
      <c r="U66" s="71">
        <v>118.18186880599985</v>
      </c>
      <c r="V66" s="71">
        <v>140.26232854765371</v>
      </c>
      <c r="W66" s="71">
        <v>162.34278828930752</v>
      </c>
      <c r="X66" s="71">
        <v>184.42324803096133</v>
      </c>
      <c r="Y66" s="71">
        <v>206.5037077726152</v>
      </c>
      <c r="Z66" s="71">
        <v>228.58416751426901</v>
      </c>
      <c r="AA66" s="71">
        <v>250.66462725592282</v>
      </c>
      <c r="AB66" s="71">
        <v>272.74508699757666</v>
      </c>
      <c r="AC66" s="71">
        <v>294.8255467392305</v>
      </c>
      <c r="AD66" s="71">
        <v>316.90600648088434</v>
      </c>
      <c r="AE66" s="71">
        <v>338.98646622253813</v>
      </c>
      <c r="AF66" s="71">
        <v>361.06692596419197</v>
      </c>
      <c r="AG66" s="71">
        <v>383.14738570584581</v>
      </c>
      <c r="AH66" s="71">
        <v>405.22784544749965</v>
      </c>
      <c r="AI66" s="71">
        <v>427.30830518915349</v>
      </c>
      <c r="AJ66" s="71">
        <v>449.38876493080727</v>
      </c>
      <c r="AK66" s="71">
        <v>471.46922467246111</v>
      </c>
      <c r="AL66" s="71">
        <v>493.54968441411489</v>
      </c>
      <c r="AM66" s="71">
        <v>515.63014415576879</v>
      </c>
      <c r="AN66" s="71">
        <v>537.71060389742252</v>
      </c>
      <c r="AO66" s="71">
        <v>559.79106363907636</v>
      </c>
      <c r="AP66" s="71">
        <v>581.8715233807302</v>
      </c>
      <c r="AQ66" s="71">
        <v>603.95198312238404</v>
      </c>
      <c r="AR66" s="71">
        <v>626.03244286403776</v>
      </c>
      <c r="AS66" s="71">
        <v>648.11290260569172</v>
      </c>
      <c r="AT66" s="71">
        <v>670.19336234734544</v>
      </c>
      <c r="AU66" s="71">
        <v>692.27382208899928</v>
      </c>
      <c r="AV66" s="71">
        <v>714.35428183065324</v>
      </c>
      <c r="AW66" s="71">
        <v>736.43474157230696</v>
      </c>
      <c r="AX66" s="71">
        <v>758.5152013139608</v>
      </c>
      <c r="AY66" s="71">
        <v>780.59566105561464</v>
      </c>
      <c r="AZ66" s="71">
        <v>802.67612079726848</v>
      </c>
      <c r="BA66" s="71">
        <v>824.75658053892232</v>
      </c>
      <c r="BB66" s="71">
        <v>846.83704028057605</v>
      </c>
      <c r="BC66" s="71">
        <v>868.91750002223</v>
      </c>
      <c r="BD66" s="71">
        <v>890.99795976388373</v>
      </c>
      <c r="BE66" s="71">
        <v>913.07841950553757</v>
      </c>
      <c r="BF66" s="71">
        <v>935.15887924719152</v>
      </c>
      <c r="BG66" s="71">
        <v>957.23933898884525</v>
      </c>
      <c r="BH66" s="71">
        <v>979.31979873049909</v>
      </c>
      <c r="BI66" s="71">
        <v>1001.4002584721528</v>
      </c>
      <c r="BJ66" s="71">
        <v>1023.4807182138068</v>
      </c>
      <c r="BK66" s="71">
        <v>1045.5611779554606</v>
      </c>
      <c r="BL66" s="71">
        <v>1067.6416376971144</v>
      </c>
      <c r="BM66" s="71">
        <v>1089.7220974387683</v>
      </c>
      <c r="BN66" s="71">
        <v>1111.8025571804221</v>
      </c>
      <c r="BO66" s="71">
        <v>1133.8830169220757</v>
      </c>
      <c r="BP66" s="71">
        <v>1155.9634766637296</v>
      </c>
      <c r="BQ66" s="71">
        <v>1178.0439364053834</v>
      </c>
      <c r="BR66" s="71">
        <v>1200.1243961470375</v>
      </c>
      <c r="BS66" s="71">
        <v>1222.2048558886913</v>
      </c>
      <c r="BT66" s="71">
        <v>1244.2853156303449</v>
      </c>
      <c r="BU66" s="71">
        <v>1266.3657753719988</v>
      </c>
      <c r="BV66" s="71">
        <v>1288.4462351136526</v>
      </c>
      <c r="BW66" s="71">
        <v>1310.5266948553065</v>
      </c>
      <c r="BX66" s="71">
        <v>1332.6071545969603</v>
      </c>
      <c r="BY66" s="71">
        <v>1354.6876143386141</v>
      </c>
      <c r="BZ66" s="71">
        <v>1376.768074080268</v>
      </c>
      <c r="CA66" s="71">
        <v>1398.8485338219218</v>
      </c>
      <c r="CB66" s="71">
        <v>1420.9289935635757</v>
      </c>
      <c r="CC66" s="71">
        <v>1443.0094533052295</v>
      </c>
      <c r="CD66" s="71">
        <v>1465.0899130468831</v>
      </c>
      <c r="CE66" s="71">
        <v>1487.170372788537</v>
      </c>
      <c r="CF66" s="71">
        <v>1509.250832530191</v>
      </c>
      <c r="CG66" s="71">
        <v>1531.3312922718449</v>
      </c>
      <c r="CH66" s="71">
        <v>1553.4117520134987</v>
      </c>
      <c r="CI66" s="71">
        <v>1575.4922117551523</v>
      </c>
      <c r="CJ66" s="71">
        <v>1597.5726714968062</v>
      </c>
      <c r="CK66" s="71">
        <v>1619.65313123846</v>
      </c>
      <c r="CL66" s="71">
        <v>1641.7335909801141</v>
      </c>
      <c r="CM66" s="71">
        <v>1663.8140507217679</v>
      </c>
      <c r="CN66" s="71">
        <v>1685.8945104634215</v>
      </c>
      <c r="CO66" s="71">
        <v>1707.9749702050754</v>
      </c>
      <c r="CP66" s="71">
        <v>1730.0554299467292</v>
      </c>
      <c r="CQ66" s="71">
        <v>1752.135889688383</v>
      </c>
      <c r="CR66" s="71">
        <v>1774.2163494300369</v>
      </c>
      <c r="CS66" s="71">
        <v>1796.2968091716907</v>
      </c>
      <c r="CT66" s="71">
        <v>1818.3772689133446</v>
      </c>
      <c r="CU66" s="71">
        <v>1840.4577286549984</v>
      </c>
      <c r="CV66" s="71">
        <v>1862.5381883966522</v>
      </c>
      <c r="CW66" s="71">
        <v>1884.6186481383061</v>
      </c>
      <c r="CX66" s="71">
        <v>1906.6991078799597</v>
      </c>
      <c r="CY66" s="71">
        <v>1928.7795676216135</v>
      </c>
      <c r="CZ66" s="71">
        <v>1950.8600273632676</v>
      </c>
      <c r="DA66" s="71">
        <v>1972.9404871049214</v>
      </c>
      <c r="DB66" s="71">
        <v>1995.0209468465753</v>
      </c>
      <c r="DC66" s="71">
        <v>2017.1014065882289</v>
      </c>
      <c r="DD66" s="71">
        <v>2039.1818663298827</v>
      </c>
      <c r="DE66" s="71">
        <v>2061.2623260715368</v>
      </c>
      <c r="DF66" s="71">
        <v>2083.3427858131904</v>
      </c>
      <c r="DG66" s="71">
        <v>2105.4232455548445</v>
      </c>
      <c r="DH66" s="71">
        <v>2127.5037052964981</v>
      </c>
      <c r="DI66" s="71">
        <v>2149.5841650381522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5747.64203236505</v>
      </c>
      <c r="P67" s="71">
        <v>2873.7981178766872</v>
      </c>
      <c r="Q67" s="71">
        <v>2873.9932019382709</v>
      </c>
      <c r="R67" s="71">
        <v>2874.3514954735065</v>
      </c>
      <c r="S67" s="71">
        <v>2874.8729984823935</v>
      </c>
      <c r="T67" s="71">
        <v>2875.5577109649325</v>
      </c>
      <c r="U67" s="71">
        <v>2876.405632921123</v>
      </c>
      <c r="V67" s="71">
        <v>2877.416764350965</v>
      </c>
      <c r="W67" s="71">
        <v>2878.5911052544589</v>
      </c>
      <c r="X67" s="71">
        <v>2879.9286556316047</v>
      </c>
      <c r="Y67" s="71">
        <v>2881.4294154824015</v>
      </c>
      <c r="Z67" s="71">
        <v>2883.0933848068503</v>
      </c>
      <c r="AA67" s="71">
        <v>2884.9205636049505</v>
      </c>
      <c r="AB67" s="71">
        <v>2886.9109518767027</v>
      </c>
      <c r="AC67" s="71">
        <v>2889.0645496221064</v>
      </c>
      <c r="AD67" s="71">
        <v>2891.381356841162</v>
      </c>
      <c r="AE67" s="71">
        <v>2893.8613735338686</v>
      </c>
      <c r="AF67" s="71">
        <v>2896.5045997002276</v>
      </c>
      <c r="AG67" s="71">
        <v>2899.311035340238</v>
      </c>
      <c r="AH67" s="71">
        <v>2902.2806804539</v>
      </c>
      <c r="AI67" s="71">
        <v>2905.413535041213</v>
      </c>
      <c r="AJ67" s="71">
        <v>2908.7095991021788</v>
      </c>
      <c r="AK67" s="71">
        <v>2912.1688726367956</v>
      </c>
      <c r="AL67" s="71">
        <v>2915.791355645064</v>
      </c>
      <c r="AM67" s="71">
        <v>2919.5770481269842</v>
      </c>
      <c r="AN67" s="71">
        <v>2923.5259500825559</v>
      </c>
      <c r="AO67" s="71">
        <v>2927.6380615117796</v>
      </c>
      <c r="AP67" s="71">
        <v>2931.9133824146547</v>
      </c>
      <c r="AQ67" s="71">
        <v>2936.3519127911813</v>
      </c>
      <c r="AR67" s="71">
        <v>2940.9536526413599</v>
      </c>
      <c r="AS67" s="71">
        <v>2945.7186019651899</v>
      </c>
      <c r="AT67" s="71">
        <v>2950.6467607626719</v>
      </c>
      <c r="AU67" s="71">
        <v>2955.7381290338053</v>
      </c>
      <c r="AV67" s="71">
        <v>2960.9927067785902</v>
      </c>
      <c r="AW67" s="71">
        <v>2966.4104939970271</v>
      </c>
      <c r="AX67" s="71">
        <v>2971.9914906891154</v>
      </c>
      <c r="AY67" s="71">
        <v>2977.7356968548552</v>
      </c>
      <c r="AZ67" s="71">
        <v>2983.6431124942469</v>
      </c>
      <c r="BA67" s="71">
        <v>2989.7137376072906</v>
      </c>
      <c r="BB67" s="71">
        <v>2995.9475721939853</v>
      </c>
      <c r="BC67" s="71">
        <v>3002.3446162543319</v>
      </c>
      <c r="BD67" s="71">
        <v>3008.90486978833</v>
      </c>
      <c r="BE67" s="71">
        <v>3015.62833279598</v>
      </c>
      <c r="BF67" s="71">
        <v>3022.5150052772815</v>
      </c>
      <c r="BG67" s="71">
        <v>3029.5648872322349</v>
      </c>
      <c r="BH67" s="71">
        <v>3036.7779786608398</v>
      </c>
      <c r="BI67" s="71">
        <v>3044.1542795630962</v>
      </c>
      <c r="BJ67" s="71">
        <v>3051.6937899390045</v>
      </c>
      <c r="BK67" s="71">
        <v>3059.3965097885643</v>
      </c>
      <c r="BL67" s="71">
        <v>3067.2624391117756</v>
      </c>
      <c r="BM67" s="71">
        <v>3075.2915779086388</v>
      </c>
      <c r="BN67" s="71">
        <v>3083.483926179154</v>
      </c>
      <c r="BO67" s="71">
        <v>3091.8394839233201</v>
      </c>
      <c r="BP67" s="71">
        <v>3100.3582511411382</v>
      </c>
      <c r="BQ67" s="71">
        <v>3109.0402278326078</v>
      </c>
      <c r="BR67" s="71">
        <v>3117.8854139977293</v>
      </c>
      <c r="BS67" s="71">
        <v>3126.8938096365027</v>
      </c>
      <c r="BT67" s="71">
        <v>3136.0654147489272</v>
      </c>
      <c r="BU67" s="71">
        <v>3145.4002293350036</v>
      </c>
      <c r="BV67" s="71">
        <v>3154.8982533947315</v>
      </c>
      <c r="BW67" s="71">
        <v>3164.5594869281108</v>
      </c>
      <c r="BX67" s="71">
        <v>3174.3839299351425</v>
      </c>
      <c r="BY67" s="71">
        <v>3184.3715824158253</v>
      </c>
      <c r="BZ67" s="71">
        <v>3194.52244437016</v>
      </c>
      <c r="CA67" s="71">
        <v>3204.8365157981457</v>
      </c>
      <c r="CB67" s="71">
        <v>3215.3137966997838</v>
      </c>
      <c r="CC67" s="71">
        <v>3225.9542870750734</v>
      </c>
      <c r="CD67" s="71">
        <v>3236.7579869240144</v>
      </c>
      <c r="CE67" s="71">
        <v>3247.7248962466074</v>
      </c>
      <c r="CF67" s="71">
        <v>3258.8550150428518</v>
      </c>
      <c r="CG67" s="71">
        <v>3270.1483433127482</v>
      </c>
      <c r="CH67" s="71">
        <v>3281.6048810562957</v>
      </c>
      <c r="CI67" s="71">
        <v>3293.224628273495</v>
      </c>
      <c r="CJ67" s="71">
        <v>3305.0075849643463</v>
      </c>
      <c r="CK67" s="71">
        <v>3316.953751128849</v>
      </c>
      <c r="CL67" s="71">
        <v>3329.0631267670033</v>
      </c>
      <c r="CM67" s="71">
        <v>3341.3357118788094</v>
      </c>
      <c r="CN67" s="71">
        <v>3353.7715064642671</v>
      </c>
      <c r="CO67" s="71">
        <v>3366.3705105233767</v>
      </c>
      <c r="CP67" s="71">
        <v>3379.1327240561377</v>
      </c>
      <c r="CQ67" s="71">
        <v>3392.0581470625502</v>
      </c>
      <c r="CR67" s="71">
        <v>3405.1467795426147</v>
      </c>
      <c r="CS67" s="71">
        <v>3418.3986214963306</v>
      </c>
      <c r="CT67" s="71">
        <v>3431.813672923698</v>
      </c>
      <c r="CU67" s="71">
        <v>3445.3919338247169</v>
      </c>
      <c r="CV67" s="71">
        <v>3459.1334041993882</v>
      </c>
      <c r="CW67" s="71">
        <v>3473.0380840477105</v>
      </c>
      <c r="CX67" s="71">
        <v>3487.1059733696852</v>
      </c>
      <c r="CY67" s="71">
        <v>3501.3370721653109</v>
      </c>
      <c r="CZ67" s="71">
        <v>3515.7313804345881</v>
      </c>
      <c r="DA67" s="71">
        <v>3530.2888981775177</v>
      </c>
      <c r="DB67" s="71">
        <v>3545.0096253940983</v>
      </c>
      <c r="DC67" s="71">
        <v>3559.8935620843308</v>
      </c>
      <c r="DD67" s="71">
        <v>3574.9407082482148</v>
      </c>
      <c r="DE67" s="71">
        <v>3590.1510638857503</v>
      </c>
      <c r="DF67" s="71">
        <v>3605.5246289969377</v>
      </c>
      <c r="DG67" s="71">
        <v>3621.0614035817771</v>
      </c>
      <c r="DH67" s="71">
        <v>3636.7613876402675</v>
      </c>
      <c r="DI67" s="71">
        <v>3652.6245811724102</v>
      </c>
      <c r="DJ67" s="71">
        <v>3668.650984178204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-31.375584519244725</v>
      </c>
      <c r="P68" s="71">
        <v>-5.1847994613312771</v>
      </c>
      <c r="Q68" s="71">
        <v>0.17254233048745782</v>
      </c>
      <c r="R68" s="71">
        <v>6.0382366607522089</v>
      </c>
      <c r="S68" s="71">
        <v>12.412283529462982</v>
      </c>
      <c r="T68" s="71">
        <v>19.294682936619779</v>
      </c>
      <c r="U68" s="71">
        <v>26.68543488222258</v>
      </c>
      <c r="V68" s="71">
        <v>34.584539366271422</v>
      </c>
      <c r="W68" s="71">
        <v>42.991996388766275</v>
      </c>
      <c r="X68" s="71">
        <v>51.907805949707139</v>
      </c>
      <c r="Y68" s="71">
        <v>61.33196804909403</v>
      </c>
      <c r="Z68" s="71">
        <v>71.264482686926939</v>
      </c>
      <c r="AA68" s="71">
        <v>81.705349863205853</v>
      </c>
      <c r="AB68" s="71">
        <v>92.654569577930801</v>
      </c>
      <c r="AC68" s="71">
        <v>104.11214183110178</v>
      </c>
      <c r="AD68" s="71">
        <v>116.07806662271877</v>
      </c>
      <c r="AE68" s="71">
        <v>128.55234395278177</v>
      </c>
      <c r="AF68" s="71">
        <v>141.53497382129078</v>
      </c>
      <c r="AG68" s="71">
        <v>155.0259562282458</v>
      </c>
      <c r="AH68" s="71">
        <v>169.02529117364691</v>
      </c>
      <c r="AI68" s="71">
        <v>183.53297865749397</v>
      </c>
      <c r="AJ68" s="71">
        <v>198.54901867978708</v>
      </c>
      <c r="AK68" s="71">
        <v>214.07341124052621</v>
      </c>
      <c r="AL68" s="71">
        <v>230.10615633971128</v>
      </c>
      <c r="AM68" s="71">
        <v>246.64725397734244</v>
      </c>
      <c r="AN68" s="71">
        <v>263.6967041534196</v>
      </c>
      <c r="AO68" s="71">
        <v>281.25450686794272</v>
      </c>
      <c r="AP68" s="71">
        <v>299.32066212091195</v>
      </c>
      <c r="AQ68" s="71">
        <v>317.89516991232728</v>
      </c>
      <c r="AR68" s="71">
        <v>336.97803024218842</v>
      </c>
      <c r="AS68" s="71">
        <v>356.56924311049573</v>
      </c>
      <c r="AT68" s="71">
        <v>376.66880851724898</v>
      </c>
      <c r="AU68" s="71">
        <v>397.27672646244832</v>
      </c>
      <c r="AV68" s="71">
        <v>418.39299694609372</v>
      </c>
      <c r="AW68" s="71">
        <v>440.01761996818493</v>
      </c>
      <c r="AX68" s="71">
        <v>462.15059552872236</v>
      </c>
      <c r="AY68" s="71">
        <v>484.79192362770573</v>
      </c>
      <c r="AZ68" s="71">
        <v>507.94160426513514</v>
      </c>
      <c r="BA68" s="71">
        <v>531.59963744101071</v>
      </c>
      <c r="BB68" s="71">
        <v>555.76602315533205</v>
      </c>
      <c r="BC68" s="71">
        <v>580.44076140809955</v>
      </c>
      <c r="BD68" s="71">
        <v>605.62385219931298</v>
      </c>
      <c r="BE68" s="71">
        <v>631.31529552897246</v>
      </c>
      <c r="BF68" s="71">
        <v>657.51509139707809</v>
      </c>
      <c r="BG68" s="71">
        <v>684.22323980362944</v>
      </c>
      <c r="BH68" s="71">
        <v>711.43974074862706</v>
      </c>
      <c r="BI68" s="71">
        <v>739.16459423207061</v>
      </c>
      <c r="BJ68" s="71">
        <v>767.39780025396021</v>
      </c>
      <c r="BK68" s="71">
        <v>796.13935881429575</v>
      </c>
      <c r="BL68" s="71">
        <v>825.38926991307756</v>
      </c>
      <c r="BM68" s="71">
        <v>855.14753355030518</v>
      </c>
      <c r="BN68" s="71">
        <v>885.41414972597897</v>
      </c>
      <c r="BO68" s="71">
        <v>916.18911844009835</v>
      </c>
      <c r="BP68" s="71">
        <v>947.47243969266412</v>
      </c>
      <c r="BQ68" s="71">
        <v>979.26411348367594</v>
      </c>
      <c r="BR68" s="71">
        <v>1011.5641398131337</v>
      </c>
      <c r="BS68" s="71">
        <v>1044.3725186810375</v>
      </c>
      <c r="BT68" s="71">
        <v>1077.6892500873869</v>
      </c>
      <c r="BU68" s="71">
        <v>1111.5143340321829</v>
      </c>
      <c r="BV68" s="71">
        <v>1145.8477705154248</v>
      </c>
      <c r="BW68" s="71">
        <v>1180.6895595371127</v>
      </c>
      <c r="BX68" s="71">
        <v>1216.0397010972465</v>
      </c>
      <c r="BY68" s="71">
        <v>1251.8981951958262</v>
      </c>
      <c r="BZ68" s="71">
        <v>1288.2650418328521</v>
      </c>
      <c r="CA68" s="71">
        <v>1325.140241008324</v>
      </c>
      <c r="CB68" s="71">
        <v>1362.523792722242</v>
      </c>
      <c r="CC68" s="71">
        <v>1400.4156969746061</v>
      </c>
      <c r="CD68" s="71">
        <v>1438.8159537654158</v>
      </c>
      <c r="CE68" s="71">
        <v>1477.7245630946718</v>
      </c>
      <c r="CF68" s="71">
        <v>1517.141524962374</v>
      </c>
      <c r="CG68" s="71">
        <v>1557.0668393685221</v>
      </c>
      <c r="CH68" s="71">
        <v>1597.5005063131161</v>
      </c>
      <c r="CI68" s="71">
        <v>1638.4425257961561</v>
      </c>
      <c r="CJ68" s="71">
        <v>1679.8928978176423</v>
      </c>
      <c r="CK68" s="71">
        <v>1721.8516223775744</v>
      </c>
      <c r="CL68" s="71">
        <v>1764.3186994759526</v>
      </c>
      <c r="CM68" s="71">
        <v>1807.2941291127768</v>
      </c>
      <c r="CN68" s="71">
        <v>1850.7779112880469</v>
      </c>
      <c r="CO68" s="71">
        <v>1894.7700460017631</v>
      </c>
      <c r="CP68" s="71">
        <v>1939.2705332539254</v>
      </c>
      <c r="CQ68" s="71">
        <v>1984.2793730445337</v>
      </c>
      <c r="CR68" s="71">
        <v>2029.796565373588</v>
      </c>
      <c r="CS68" s="71">
        <v>2075.8221102410876</v>
      </c>
      <c r="CT68" s="71">
        <v>2122.3560076470339</v>
      </c>
      <c r="CU68" s="71">
        <v>2169.3982575914265</v>
      </c>
      <c r="CV68" s="71">
        <v>2216.9488600742648</v>
      </c>
      <c r="CW68" s="71">
        <v>2265.0078150955492</v>
      </c>
      <c r="CX68" s="71">
        <v>2313.5751226552793</v>
      </c>
      <c r="CY68" s="71">
        <v>2362.6507827534556</v>
      </c>
      <c r="CZ68" s="71">
        <v>2412.2347953900785</v>
      </c>
      <c r="DA68" s="71">
        <v>2462.3271605651471</v>
      </c>
      <c r="DB68" s="71">
        <v>2512.9278782786614</v>
      </c>
      <c r="DC68" s="71">
        <v>2564.0369485306214</v>
      </c>
      <c r="DD68" s="71">
        <v>2615.6543713210281</v>
      </c>
      <c r="DE68" s="71">
        <v>2667.7801466498804</v>
      </c>
      <c r="DF68" s="71">
        <v>2720.4142745171789</v>
      </c>
      <c r="DG68" s="71">
        <v>2773.5567549229236</v>
      </c>
      <c r="DH68" s="71">
        <v>2827.2075878671144</v>
      </c>
      <c r="DI68" s="71">
        <v>2881.3667733497509</v>
      </c>
      <c r="DJ68" s="71">
        <v>2936.0343113708336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2877.3571636838424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-13.61989489897438</v>
      </c>
      <c r="K86" s="79">
        <v>5747.6405762344375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2873768.2659238568</v>
      </c>
      <c r="J89" s="80">
        <v>2.5350927713231539E-3</v>
      </c>
      <c r="K89" s="80">
        <v>1.6737829714291891E-7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2873908.5499466499</v>
      </c>
      <c r="J90" s="80">
        <v>4.8107376155475806E-3</v>
      </c>
      <c r="K90" s="80">
        <v>1.7660700215498148E-7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5747640.5762344375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2684.3867943537739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34.138774375130353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-13.61989489897438</v>
      </c>
      <c r="K116" s="79">
        <v>-31.233631771274478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-6.9512366982152534</v>
      </c>
      <c r="J119" s="80">
        <v>2.2300525495021209E-4</v>
      </c>
      <c r="K119" s="80">
        <v>5.2133727491200891E-10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-21.421675169967902</v>
      </c>
      <c r="J120" s="80">
        <v>-1.1729806436785875E-5</v>
      </c>
      <c r="K120" s="80">
        <v>-4.3061295714070331E-10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-31.233631771274478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14760.496964936932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109.67177176769229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J.4.4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5.1732074662853879E-3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J.4.5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J.4.6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59.999999999999993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-3.8737605665834937E-2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9.445217191149255E-2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326</v>
      </c>
      <c r="B11" s="37" t="s">
        <v>327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0" t="s">
        <v>100</v>
      </c>
      <c r="C13" s="170"/>
      <c r="D13" s="172" t="str">
        <f>Gap30deg!D13</f>
        <v>SP2200052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0" t="s">
        <v>99</v>
      </c>
      <c r="C14" s="170"/>
      <c r="D14" s="172" t="str">
        <f>Gap30deg!D14</f>
        <v>Stichting GROW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0" t="s">
        <v>98</v>
      </c>
      <c r="C15" s="170"/>
      <c r="D15" s="172" t="str">
        <f>Gap30deg!D15</f>
        <v>Bolt and Beautiful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0" t="s">
        <v>97</v>
      </c>
      <c r="C16" s="170"/>
      <c r="D16" s="172" t="str">
        <f>Title</f>
        <v>Flange Segment Analytical Model for 90° gap size and tilt 1 deg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0" t="s">
        <v>96</v>
      </c>
      <c r="C17" s="170"/>
      <c r="D17" s="172" t="str">
        <f>Gap30deg!D17</f>
        <v>0.10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0" t="s">
        <v>95</v>
      </c>
      <c r="C18" s="170"/>
      <c r="D18" s="171">
        <f>Gap30deg!D18</f>
        <v>45432</v>
      </c>
      <c r="E18" s="171"/>
      <c r="F18" s="171"/>
      <c r="G18" s="171"/>
      <c r="H18" s="171"/>
      <c r="I18" s="171"/>
      <c r="J18" s="171"/>
      <c r="K18" s="17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84.34036286441993</v>
      </c>
      <c r="P66" s="71">
        <v>105.4244463181107</v>
      </c>
      <c r="Q66" s="71">
        <v>126.50852977180146</v>
      </c>
      <c r="R66" s="71">
        <v>147.59261322549224</v>
      </c>
      <c r="S66" s="71">
        <v>168.67669667918298</v>
      </c>
      <c r="T66" s="71">
        <v>189.76078013287378</v>
      </c>
      <c r="U66" s="71">
        <v>210.84486358656454</v>
      </c>
      <c r="V66" s="71">
        <v>231.92894704025531</v>
      </c>
      <c r="W66" s="71">
        <v>253.01303049394608</v>
      </c>
      <c r="X66" s="71">
        <v>274.09711394763684</v>
      </c>
      <c r="Y66" s="71">
        <v>295.18119740132761</v>
      </c>
      <c r="Z66" s="71">
        <v>316.26528085501843</v>
      </c>
      <c r="AA66" s="71">
        <v>337.34936430870914</v>
      </c>
      <c r="AB66" s="71">
        <v>358.43344776239991</v>
      </c>
      <c r="AC66" s="71">
        <v>379.51753121609067</v>
      </c>
      <c r="AD66" s="71">
        <v>400.6016146697815</v>
      </c>
      <c r="AE66" s="71">
        <v>421.68569812347221</v>
      </c>
      <c r="AF66" s="71">
        <v>442.76978157716297</v>
      </c>
      <c r="AG66" s="71">
        <v>463.8538650308538</v>
      </c>
      <c r="AH66" s="71">
        <v>484.93794848454451</v>
      </c>
      <c r="AI66" s="71">
        <v>506.02203193823527</v>
      </c>
      <c r="AJ66" s="71">
        <v>527.1061153919261</v>
      </c>
      <c r="AK66" s="71">
        <v>548.19019884561681</v>
      </c>
      <c r="AL66" s="71">
        <v>569.27428229930763</v>
      </c>
      <c r="AM66" s="71">
        <v>590.35836575299834</v>
      </c>
      <c r="AN66" s="71">
        <v>611.44244920668916</v>
      </c>
      <c r="AO66" s="71">
        <v>632.52653266037987</v>
      </c>
      <c r="AP66" s="71">
        <v>653.61061611407069</v>
      </c>
      <c r="AQ66" s="71">
        <v>674.6946995677614</v>
      </c>
      <c r="AR66" s="71">
        <v>695.77878302145223</v>
      </c>
      <c r="AS66" s="71">
        <v>716.86286647514305</v>
      </c>
      <c r="AT66" s="71">
        <v>737.94694992883376</v>
      </c>
      <c r="AU66" s="71">
        <v>759.03103338252447</v>
      </c>
      <c r="AV66" s="71">
        <v>780.11511683621529</v>
      </c>
      <c r="AW66" s="71">
        <v>801.199200289906</v>
      </c>
      <c r="AX66" s="71">
        <v>822.28328374359671</v>
      </c>
      <c r="AY66" s="71">
        <v>843.36736719728765</v>
      </c>
      <c r="AZ66" s="71">
        <v>864.45145065097836</v>
      </c>
      <c r="BA66" s="71">
        <v>885.53553410466907</v>
      </c>
      <c r="BB66" s="71">
        <v>906.61961755835989</v>
      </c>
      <c r="BC66" s="71">
        <v>927.7037010120506</v>
      </c>
      <c r="BD66" s="71">
        <v>948.78778446574131</v>
      </c>
      <c r="BE66" s="71">
        <v>969.87186791943225</v>
      </c>
      <c r="BF66" s="71">
        <v>990.95595137312296</v>
      </c>
      <c r="BG66" s="71">
        <v>1012.0400348268138</v>
      </c>
      <c r="BH66" s="71">
        <v>1033.1241182805045</v>
      </c>
      <c r="BI66" s="71">
        <v>1054.2082017341952</v>
      </c>
      <c r="BJ66" s="71">
        <v>1075.2922851878861</v>
      </c>
      <c r="BK66" s="71">
        <v>1096.3763686415766</v>
      </c>
      <c r="BL66" s="71">
        <v>1117.4604520952676</v>
      </c>
      <c r="BM66" s="71">
        <v>1138.5445355489585</v>
      </c>
      <c r="BN66" s="71">
        <v>1159.6286190026492</v>
      </c>
      <c r="BO66" s="71">
        <v>1180.7127024563397</v>
      </c>
      <c r="BP66" s="71">
        <v>1201.7967859100308</v>
      </c>
      <c r="BQ66" s="71">
        <v>1222.8808693637216</v>
      </c>
      <c r="BR66" s="71">
        <v>1243.964952817412</v>
      </c>
      <c r="BS66" s="71">
        <v>1265.0490362711028</v>
      </c>
      <c r="BT66" s="71">
        <v>1286.1331197247939</v>
      </c>
      <c r="BU66" s="71">
        <v>1307.2172031784844</v>
      </c>
      <c r="BV66" s="71">
        <v>1328.3012866321751</v>
      </c>
      <c r="BW66" s="71">
        <v>1349.3853700858663</v>
      </c>
      <c r="BX66" s="71">
        <v>1370.4694535395568</v>
      </c>
      <c r="BY66" s="71">
        <v>1391.5535369932475</v>
      </c>
      <c r="BZ66" s="71">
        <v>1412.6376204469382</v>
      </c>
      <c r="CA66" s="71">
        <v>1433.7217039006291</v>
      </c>
      <c r="CB66" s="71">
        <v>1454.8057873543198</v>
      </c>
      <c r="CC66" s="71">
        <v>1475.8898708080105</v>
      </c>
      <c r="CD66" s="71">
        <v>1496.9739542617015</v>
      </c>
      <c r="CE66" s="71">
        <v>1518.0580377153922</v>
      </c>
      <c r="CF66" s="71">
        <v>1539.1421211690829</v>
      </c>
      <c r="CG66" s="71">
        <v>1560.2262046227734</v>
      </c>
      <c r="CH66" s="71">
        <v>1581.3102880764645</v>
      </c>
      <c r="CI66" s="71">
        <v>1602.3943715301552</v>
      </c>
      <c r="CJ66" s="71">
        <v>1623.4784549838457</v>
      </c>
      <c r="CK66" s="71">
        <v>1644.5625384375369</v>
      </c>
      <c r="CL66" s="71">
        <v>1665.6466218912276</v>
      </c>
      <c r="CM66" s="71">
        <v>1686.7307053449181</v>
      </c>
      <c r="CN66" s="71">
        <v>1707.8147887986092</v>
      </c>
      <c r="CO66" s="71">
        <v>1728.8988722523</v>
      </c>
      <c r="CP66" s="71">
        <v>1749.9829557059907</v>
      </c>
      <c r="CQ66" s="71">
        <v>1771.0670391596811</v>
      </c>
      <c r="CR66" s="71">
        <v>1792.1511226133723</v>
      </c>
      <c r="CS66" s="71">
        <v>1813.235206067063</v>
      </c>
      <c r="CT66" s="71">
        <v>1834.3192895207535</v>
      </c>
      <c r="CU66" s="71">
        <v>1855.4033729744447</v>
      </c>
      <c r="CV66" s="71">
        <v>1876.4874564281354</v>
      </c>
      <c r="CW66" s="71">
        <v>1897.5715398818259</v>
      </c>
      <c r="CX66" s="71">
        <v>1918.6556233355166</v>
      </c>
      <c r="CY66" s="71">
        <v>1939.7397067892077</v>
      </c>
      <c r="CZ66" s="71">
        <v>1960.8237902428982</v>
      </c>
      <c r="DA66" s="71">
        <v>1981.9078736965889</v>
      </c>
      <c r="DB66" s="71">
        <v>2002.9919571502801</v>
      </c>
      <c r="DC66" s="71">
        <v>2024.0760406039706</v>
      </c>
      <c r="DD66" s="71">
        <v>2045.1601240576613</v>
      </c>
      <c r="DE66" s="71">
        <v>2066.2442075113518</v>
      </c>
      <c r="DF66" s="71">
        <v>2087.3282909650429</v>
      </c>
      <c r="DG66" s="71">
        <v>2108.4123744187336</v>
      </c>
      <c r="DH66" s="71">
        <v>2129.4964578724243</v>
      </c>
      <c r="DI66" s="71">
        <v>2150.5805413261155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2878.4663076083266</v>
      </c>
      <c r="P67" s="71">
        <v>2879.4853357038137</v>
      </c>
      <c r="Q67" s="71">
        <v>2880.6460672203043</v>
      </c>
      <c r="R67" s="71">
        <v>2881.9485021577998</v>
      </c>
      <c r="S67" s="71">
        <v>2883.3926405163002</v>
      </c>
      <c r="T67" s="71">
        <v>2884.9784822958045</v>
      </c>
      <c r="U67" s="71">
        <v>2886.7060274963137</v>
      </c>
      <c r="V67" s="71">
        <v>2888.5752761178269</v>
      </c>
      <c r="W67" s="71">
        <v>2890.5862281603449</v>
      </c>
      <c r="X67" s="71">
        <v>2892.7388836238674</v>
      </c>
      <c r="Y67" s="71">
        <v>2895.0332425083943</v>
      </c>
      <c r="Z67" s="71">
        <v>2897.4693048139256</v>
      </c>
      <c r="AA67" s="71">
        <v>2900.0470705404618</v>
      </c>
      <c r="AB67" s="71">
        <v>2902.766539688002</v>
      </c>
      <c r="AC67" s="71">
        <v>2905.6277122565471</v>
      </c>
      <c r="AD67" s="71">
        <v>2908.6305882460965</v>
      </c>
      <c r="AE67" s="71">
        <v>2911.77516765665</v>
      </c>
      <c r="AF67" s="71">
        <v>2915.0614504882083</v>
      </c>
      <c r="AG67" s="71">
        <v>2918.489436740771</v>
      </c>
      <c r="AH67" s="71">
        <v>2922.0591264143382</v>
      </c>
      <c r="AI67" s="71">
        <v>2925.7705195089097</v>
      </c>
      <c r="AJ67" s="71">
        <v>2929.6236160244862</v>
      </c>
      <c r="AK67" s="71">
        <v>2933.6184159610666</v>
      </c>
      <c r="AL67" s="71">
        <v>2937.7549193186524</v>
      </c>
      <c r="AM67" s="71">
        <v>2942.0331260972421</v>
      </c>
      <c r="AN67" s="71">
        <v>2946.4530362968362</v>
      </c>
      <c r="AO67" s="71">
        <v>2951.0146499174343</v>
      </c>
      <c r="AP67" s="71">
        <v>2955.7179669590373</v>
      </c>
      <c r="AQ67" s="71">
        <v>2960.5629874216452</v>
      </c>
      <c r="AR67" s="71">
        <v>2965.5497113052575</v>
      </c>
      <c r="AS67" s="71">
        <v>2970.6781386098737</v>
      </c>
      <c r="AT67" s="71">
        <v>2975.9482693354948</v>
      </c>
      <c r="AU67" s="71">
        <v>2981.3601034821204</v>
      </c>
      <c r="AV67" s="71">
        <v>2986.9136410497504</v>
      </c>
      <c r="AW67" s="71">
        <v>2992.6088820383848</v>
      </c>
      <c r="AX67" s="71">
        <v>2998.4458264480231</v>
      </c>
      <c r="AY67" s="71">
        <v>3004.4244742786668</v>
      </c>
      <c r="AZ67" s="71">
        <v>3010.5448255303149</v>
      </c>
      <c r="BA67" s="71">
        <v>3016.806880202967</v>
      </c>
      <c r="BB67" s="71">
        <v>3023.2106382966235</v>
      </c>
      <c r="BC67" s="71">
        <v>3029.7560998112854</v>
      </c>
      <c r="BD67" s="71">
        <v>3036.4432647469507</v>
      </c>
      <c r="BE67" s="71">
        <v>3043.2721331036214</v>
      </c>
      <c r="BF67" s="71">
        <v>3050.242704881296</v>
      </c>
      <c r="BG67" s="71">
        <v>3057.3549800799756</v>
      </c>
      <c r="BH67" s="71">
        <v>3064.6089586996591</v>
      </c>
      <c r="BI67" s="71">
        <v>3072.004640740347</v>
      </c>
      <c r="BJ67" s="71">
        <v>3079.5420262020398</v>
      </c>
      <c r="BK67" s="71">
        <v>3087.221115084737</v>
      </c>
      <c r="BL67" s="71">
        <v>3095.0419073884386</v>
      </c>
      <c r="BM67" s="71">
        <v>3103.0044031131447</v>
      </c>
      <c r="BN67" s="71">
        <v>3111.1086022588556</v>
      </c>
      <c r="BO67" s="71">
        <v>3119.3545048255701</v>
      </c>
      <c r="BP67" s="71">
        <v>3127.7421108132899</v>
      </c>
      <c r="BQ67" s="71">
        <v>3136.2714202220136</v>
      </c>
      <c r="BR67" s="71">
        <v>3144.9424330517427</v>
      </c>
      <c r="BS67" s="71">
        <v>3153.7551493024753</v>
      </c>
      <c r="BT67" s="71">
        <v>3162.7095689742127</v>
      </c>
      <c r="BU67" s="71">
        <v>3171.8056920669551</v>
      </c>
      <c r="BV67" s="71">
        <v>3181.0435185807014</v>
      </c>
      <c r="BW67" s="71">
        <v>3190.4230485154521</v>
      </c>
      <c r="BX67" s="71">
        <v>3199.9442818712077</v>
      </c>
      <c r="BY67" s="71">
        <v>3209.6072186479669</v>
      </c>
      <c r="BZ67" s="71">
        <v>3219.4118588457318</v>
      </c>
      <c r="CA67" s="71">
        <v>3229.3582024645007</v>
      </c>
      <c r="CB67" s="71">
        <v>3239.446249504274</v>
      </c>
      <c r="CC67" s="71">
        <v>3249.6759999650517</v>
      </c>
      <c r="CD67" s="71">
        <v>3260.0474538468338</v>
      </c>
      <c r="CE67" s="71">
        <v>3270.5606111496204</v>
      </c>
      <c r="CF67" s="71">
        <v>3281.2154718734114</v>
      </c>
      <c r="CG67" s="71">
        <v>3292.0120360182073</v>
      </c>
      <c r="CH67" s="71">
        <v>3302.9503035840075</v>
      </c>
      <c r="CI67" s="71">
        <v>3314.0302745708123</v>
      </c>
      <c r="CJ67" s="71">
        <v>3325.2519489786214</v>
      </c>
      <c r="CK67" s="71">
        <v>3336.6153268074349</v>
      </c>
      <c r="CL67" s="71">
        <v>3348.1204080572529</v>
      </c>
      <c r="CM67" s="71">
        <v>3359.7671927280758</v>
      </c>
      <c r="CN67" s="71">
        <v>3371.5556808199026</v>
      </c>
      <c r="CO67" s="71">
        <v>3383.4858723327338</v>
      </c>
      <c r="CP67" s="71">
        <v>3395.55776726657</v>
      </c>
      <c r="CQ67" s="71">
        <v>3407.7713656214105</v>
      </c>
      <c r="CR67" s="71">
        <v>3420.1266673972559</v>
      </c>
      <c r="CS67" s="71">
        <v>3432.6236725941048</v>
      </c>
      <c r="CT67" s="71">
        <v>3445.2623812119587</v>
      </c>
      <c r="CU67" s="71">
        <v>3458.0427932508178</v>
      </c>
      <c r="CV67" s="71">
        <v>3470.9649087106804</v>
      </c>
      <c r="CW67" s="71">
        <v>3484.0287275915475</v>
      </c>
      <c r="CX67" s="71">
        <v>3497.2342498934195</v>
      </c>
      <c r="CY67" s="71">
        <v>3510.5814756162958</v>
      </c>
      <c r="CZ67" s="71">
        <v>3524.0704047601762</v>
      </c>
      <c r="DA67" s="71">
        <v>3537.7010373250619</v>
      </c>
      <c r="DB67" s="71">
        <v>3551.473373310952</v>
      </c>
      <c r="DC67" s="71">
        <v>3565.3874127178456</v>
      </c>
      <c r="DD67" s="71">
        <v>3579.4431555457445</v>
      </c>
      <c r="DE67" s="71">
        <v>3593.6406017946474</v>
      </c>
      <c r="DF67" s="71">
        <v>3607.9797514645556</v>
      </c>
      <c r="DG67" s="71">
        <v>3622.4606045554674</v>
      </c>
      <c r="DH67" s="71">
        <v>3637.0831610673845</v>
      </c>
      <c r="DI67" s="71">
        <v>3651.8474210003055</v>
      </c>
      <c r="DJ67" s="71">
        <v>3666.753384354231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28.41224045628141</v>
      </c>
      <c r="P68" s="71">
        <v>36.768577564090329</v>
      </c>
      <c r="Q68" s="71">
        <v>45.566281782290552</v>
      </c>
      <c r="R68" s="71">
        <v>54.805353110882066</v>
      </c>
      <c r="S68" s="71">
        <v>64.485791549864857</v>
      </c>
      <c r="T68" s="71">
        <v>74.60759709923893</v>
      </c>
      <c r="U68" s="71">
        <v>85.17076975900433</v>
      </c>
      <c r="V68" s="71">
        <v>96.17530952916097</v>
      </c>
      <c r="W68" s="71">
        <v>107.62121640970894</v>
      </c>
      <c r="X68" s="71">
        <v>119.50849040064818</v>
      </c>
      <c r="Y68" s="71">
        <v>131.83713150197872</v>
      </c>
      <c r="Z68" s="71">
        <v>144.60713971370058</v>
      </c>
      <c r="AA68" s="71">
        <v>157.81851503581365</v>
      </c>
      <c r="AB68" s="71">
        <v>171.47125746831804</v>
      </c>
      <c r="AC68" s="71">
        <v>185.56536701121374</v>
      </c>
      <c r="AD68" s="71">
        <v>200.1008436645007</v>
      </c>
      <c r="AE68" s="71">
        <v>215.07768742817899</v>
      </c>
      <c r="AF68" s="71">
        <v>230.49589830224852</v>
      </c>
      <c r="AG68" s="71">
        <v>246.3554762867094</v>
      </c>
      <c r="AH68" s="71">
        <v>262.65642138156153</v>
      </c>
      <c r="AI68" s="71">
        <v>279.39873358680495</v>
      </c>
      <c r="AJ68" s="71">
        <v>296.58241290243967</v>
      </c>
      <c r="AK68" s="71">
        <v>314.20745932846557</v>
      </c>
      <c r="AL68" s="71">
        <v>332.27387286488295</v>
      </c>
      <c r="AM68" s="71">
        <v>350.7816535116915</v>
      </c>
      <c r="AN68" s="71">
        <v>369.73080126889135</v>
      </c>
      <c r="AO68" s="71">
        <v>389.12131613648251</v>
      </c>
      <c r="AP68" s="71">
        <v>408.95319811446495</v>
      </c>
      <c r="AQ68" s="71">
        <v>429.22644720283864</v>
      </c>
      <c r="AR68" s="71">
        <v>449.94106340160374</v>
      </c>
      <c r="AS68" s="71">
        <v>471.09704671076008</v>
      </c>
      <c r="AT68" s="71">
        <v>492.69439713030766</v>
      </c>
      <c r="AU68" s="71">
        <v>514.73311466024643</v>
      </c>
      <c r="AV68" s="71">
        <v>537.21319930057666</v>
      </c>
      <c r="AW68" s="71">
        <v>560.13465105129808</v>
      </c>
      <c r="AX68" s="71">
        <v>583.49746991241079</v>
      </c>
      <c r="AY68" s="71">
        <v>607.30165588391492</v>
      </c>
      <c r="AZ68" s="71">
        <v>631.54720896581034</v>
      </c>
      <c r="BA68" s="71">
        <v>656.23412915809695</v>
      </c>
      <c r="BB68" s="71">
        <v>681.36241646077474</v>
      </c>
      <c r="BC68" s="71">
        <v>706.93207087384394</v>
      </c>
      <c r="BD68" s="71">
        <v>732.94309239730444</v>
      </c>
      <c r="BE68" s="71">
        <v>759.39548103115624</v>
      </c>
      <c r="BF68" s="71">
        <v>786.28923677539933</v>
      </c>
      <c r="BG68" s="71">
        <v>813.62435963003361</v>
      </c>
      <c r="BH68" s="71">
        <v>841.4008495950593</v>
      </c>
      <c r="BI68" s="71">
        <v>869.61870667047629</v>
      </c>
      <c r="BJ68" s="71">
        <v>898.27793085628457</v>
      </c>
      <c r="BK68" s="71">
        <v>927.37852215248392</v>
      </c>
      <c r="BL68" s="71">
        <v>956.9204805590748</v>
      </c>
      <c r="BM68" s="71">
        <v>986.90380607605709</v>
      </c>
      <c r="BN68" s="71">
        <v>1017.3284987034302</v>
      </c>
      <c r="BO68" s="71">
        <v>1048.1945584411949</v>
      </c>
      <c r="BP68" s="71">
        <v>1079.5019852893513</v>
      </c>
      <c r="BQ68" s="71">
        <v>1111.2507792478984</v>
      </c>
      <c r="BR68" s="71">
        <v>1143.4409403168365</v>
      </c>
      <c r="BS68" s="71">
        <v>1176.0724684961663</v>
      </c>
      <c r="BT68" s="71">
        <v>1209.1453637858879</v>
      </c>
      <c r="BU68" s="71">
        <v>1242.6596261860002</v>
      </c>
      <c r="BV68" s="71">
        <v>1276.6152556965037</v>
      </c>
      <c r="BW68" s="71">
        <v>1311.0122523173991</v>
      </c>
      <c r="BX68" s="71">
        <v>1345.850616048685</v>
      </c>
      <c r="BY68" s="71">
        <v>1381.1303468903625</v>
      </c>
      <c r="BZ68" s="71">
        <v>1416.8514448424312</v>
      </c>
      <c r="CA68" s="71">
        <v>1453.0139099048918</v>
      </c>
      <c r="CB68" s="71">
        <v>1489.6177420777433</v>
      </c>
      <c r="CC68" s="71">
        <v>1526.6629413609855</v>
      </c>
      <c r="CD68" s="71">
        <v>1564.1495077546201</v>
      </c>
      <c r="CE68" s="71">
        <v>1602.0774412586452</v>
      </c>
      <c r="CF68" s="71">
        <v>1640.4467418730615</v>
      </c>
      <c r="CG68" s="71">
        <v>1679.2574095978689</v>
      </c>
      <c r="CH68" s="71">
        <v>1718.5094444330689</v>
      </c>
      <c r="CI68" s="71">
        <v>1758.2028463786589</v>
      </c>
      <c r="CJ68" s="71">
        <v>1798.3376154346404</v>
      </c>
      <c r="CK68" s="71">
        <v>1838.9137516010142</v>
      </c>
      <c r="CL68" s="71">
        <v>1879.931254877778</v>
      </c>
      <c r="CM68" s="71">
        <v>1921.3901252649337</v>
      </c>
      <c r="CN68" s="71">
        <v>1963.290362762481</v>
      </c>
      <c r="CO68" s="71">
        <v>2005.6319673704193</v>
      </c>
      <c r="CP68" s="71">
        <v>2048.4149390887483</v>
      </c>
      <c r="CQ68" s="71">
        <v>2091.6392779174689</v>
      </c>
      <c r="CR68" s="71">
        <v>2135.3049838565817</v>
      </c>
      <c r="CS68" s="71">
        <v>2179.4120569060847</v>
      </c>
      <c r="CT68" s="71">
        <v>2223.9604970659789</v>
      </c>
      <c r="CU68" s="71">
        <v>2268.9503043362656</v>
      </c>
      <c r="CV68" s="71">
        <v>2314.3814787169426</v>
      </c>
      <c r="CW68" s="71">
        <v>2360.2540202080104</v>
      </c>
      <c r="CX68" s="71">
        <v>2406.5679288094698</v>
      </c>
      <c r="CY68" s="71">
        <v>2453.3232045213222</v>
      </c>
      <c r="CZ68" s="71">
        <v>2500.5198473435639</v>
      </c>
      <c r="DA68" s="71">
        <v>2548.1578572761973</v>
      </c>
      <c r="DB68" s="71">
        <v>2596.2372343192228</v>
      </c>
      <c r="DC68" s="71">
        <v>2644.757978472639</v>
      </c>
      <c r="DD68" s="71">
        <v>2693.720089736446</v>
      </c>
      <c r="DE68" s="71">
        <v>2743.1235681106446</v>
      </c>
      <c r="DF68" s="71">
        <v>2792.9684135952357</v>
      </c>
      <c r="DG68" s="71">
        <v>2843.2546261902166</v>
      </c>
      <c r="DH68" s="71">
        <v>2893.9822058955892</v>
      </c>
      <c r="DI68" s="71">
        <v>2945.1511527113535</v>
      </c>
      <c r="DJ68" s="71">
        <v>2996.7614666375084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2880.3685087032968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80.324155108971368</v>
      </c>
      <c r="K86" s="79">
        <v>5752.1284436213027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2875807.156562747</v>
      </c>
      <c r="J89" s="80">
        <v>1.8086421592761331E-2</v>
      </c>
      <c r="K89" s="80">
        <v>1.5938259236364114E-7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2874176.2932085204</v>
      </c>
      <c r="J90" s="80">
        <v>-8.3689488036185911E-3</v>
      </c>
      <c r="K90" s="80">
        <v>5.2094844896064569E-8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5752128.443621303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2747.8512284864273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43.518284341836505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80.324155108971368</v>
      </c>
      <c r="K116" s="79">
        <v>14.862695245931743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-0.60065416949698835</v>
      </c>
      <c r="J119" s="80">
        <v>3.0212841749888294E-4</v>
      </c>
      <c r="K119" s="80">
        <v>4.964328577218283E-10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-14.855164224680067</v>
      </c>
      <c r="J120" s="80">
        <v>7.0896081355325126E-5</v>
      </c>
      <c r="K120" s="80">
        <v>-4.4131233785866972E-10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14.862695245931743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203.61582177563804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K.4.4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1.7831719309944566E-2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K.4.5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K.4.6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90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-2.1214669307573181E-2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0.17971634866564209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38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328</v>
      </c>
      <c r="B11" s="37" t="s">
        <v>329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0" t="s">
        <v>100</v>
      </c>
      <c r="C13" s="170"/>
      <c r="D13" s="172" t="str">
        <f>Gap30deg!D13</f>
        <v>SP2200052</v>
      </c>
      <c r="E13" s="172"/>
      <c r="F13" s="172"/>
      <c r="G13" s="172"/>
      <c r="H13" s="172"/>
      <c r="I13" s="172"/>
      <c r="J13" s="172"/>
      <c r="K13" s="172"/>
      <c r="L13" s="86"/>
    </row>
    <row r="14" spans="1:15" s="85" customFormat="1" ht="20.100000000000001" customHeight="1" outlineLevel="1">
      <c r="A14" s="87"/>
      <c r="B14" s="170" t="s">
        <v>99</v>
      </c>
      <c r="C14" s="170"/>
      <c r="D14" s="172" t="str">
        <f>Gap30deg!D14</f>
        <v>Stichting GROW</v>
      </c>
      <c r="E14" s="172"/>
      <c r="F14" s="172"/>
      <c r="G14" s="172"/>
      <c r="H14" s="172"/>
      <c r="I14" s="172"/>
      <c r="J14" s="172"/>
      <c r="K14" s="172"/>
      <c r="L14" s="86"/>
    </row>
    <row r="15" spans="1:15" s="85" customFormat="1" ht="20.100000000000001" customHeight="1" outlineLevel="1">
      <c r="A15" s="87"/>
      <c r="B15" s="170" t="s">
        <v>98</v>
      </c>
      <c r="C15" s="170"/>
      <c r="D15" s="172" t="str">
        <f>Gap30deg!D15</f>
        <v>Bolt and Beautiful</v>
      </c>
      <c r="E15" s="172"/>
      <c r="F15" s="172"/>
      <c r="G15" s="172"/>
      <c r="H15" s="172"/>
      <c r="I15" s="172"/>
      <c r="J15" s="172"/>
      <c r="K15" s="172"/>
      <c r="L15" s="86"/>
    </row>
    <row r="16" spans="1:15" s="85" customFormat="1" ht="20.100000000000001" customHeight="1" outlineLevel="1">
      <c r="A16" s="87"/>
      <c r="B16" s="170" t="s">
        <v>97</v>
      </c>
      <c r="C16" s="170"/>
      <c r="D16" s="172" t="str">
        <f>Title</f>
        <v>Flange Segment Analytical Model for 120° gap size and tilt 1 deg</v>
      </c>
      <c r="E16" s="172"/>
      <c r="F16" s="172"/>
      <c r="G16" s="172"/>
      <c r="H16" s="172"/>
      <c r="I16" s="172"/>
      <c r="J16" s="172"/>
      <c r="K16" s="172"/>
      <c r="L16" s="86"/>
      <c r="M16" s="88"/>
    </row>
    <row r="17" spans="1:22" s="85" customFormat="1" ht="20.100000000000001" customHeight="1" outlineLevel="1">
      <c r="A17" s="87"/>
      <c r="B17" s="170" t="s">
        <v>96</v>
      </c>
      <c r="C17" s="170"/>
      <c r="D17" s="172" t="str">
        <f>Gap30deg!D17</f>
        <v>0.10</v>
      </c>
      <c r="E17" s="172"/>
      <c r="F17" s="172"/>
      <c r="G17" s="172"/>
      <c r="H17" s="172"/>
      <c r="I17" s="172"/>
      <c r="J17" s="172"/>
      <c r="K17" s="172"/>
      <c r="L17" s="86"/>
    </row>
    <row r="18" spans="1:22" s="85" customFormat="1" ht="20.100000000000001" customHeight="1" outlineLevel="1">
      <c r="A18" s="87"/>
      <c r="B18" s="170" t="s">
        <v>95</v>
      </c>
      <c r="C18" s="170"/>
      <c r="D18" s="171">
        <f>Gap30deg!D18</f>
        <v>45432</v>
      </c>
      <c r="E18" s="171"/>
      <c r="F18" s="171"/>
      <c r="G18" s="171"/>
      <c r="H18" s="171"/>
      <c r="I18" s="171"/>
      <c r="J18" s="171"/>
      <c r="K18" s="171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117.25355672095061</v>
      </c>
      <c r="P66" s="71">
        <v>138.00518367104004</v>
      </c>
      <c r="Q66" s="71">
        <v>158.75681062112952</v>
      </c>
      <c r="R66" s="71">
        <v>179.50843757121896</v>
      </c>
      <c r="S66" s="71">
        <v>200.26006452130841</v>
      </c>
      <c r="T66" s="71">
        <v>221.01169147139785</v>
      </c>
      <c r="U66" s="71">
        <v>241.7633184214873</v>
      </c>
      <c r="V66" s="71">
        <v>262.51494537157674</v>
      </c>
      <c r="W66" s="71">
        <v>283.26657232166616</v>
      </c>
      <c r="X66" s="71">
        <v>304.01819927175563</v>
      </c>
      <c r="Y66" s="71">
        <v>324.76982622184511</v>
      </c>
      <c r="Z66" s="71">
        <v>345.52145317193458</v>
      </c>
      <c r="AA66" s="71">
        <v>366.273080122024</v>
      </c>
      <c r="AB66" s="71">
        <v>387.02470707211342</v>
      </c>
      <c r="AC66" s="71">
        <v>407.77633402220289</v>
      </c>
      <c r="AD66" s="71">
        <v>428.52796097229236</v>
      </c>
      <c r="AE66" s="71">
        <v>449.27958792238184</v>
      </c>
      <c r="AF66" s="71">
        <v>470.03121487247131</v>
      </c>
      <c r="AG66" s="71">
        <v>490.78284182256067</v>
      </c>
      <c r="AH66" s="71">
        <v>511.53446877265009</v>
      </c>
      <c r="AI66" s="71">
        <v>532.28609572273956</v>
      </c>
      <c r="AJ66" s="71">
        <v>553.03772267282909</v>
      </c>
      <c r="AK66" s="71">
        <v>573.78934962291851</v>
      </c>
      <c r="AL66" s="71">
        <v>594.54097657300792</v>
      </c>
      <c r="AM66" s="71">
        <v>615.29260352309734</v>
      </c>
      <c r="AN66" s="71">
        <v>636.04423047318687</v>
      </c>
      <c r="AO66" s="71">
        <v>656.79585742327629</v>
      </c>
      <c r="AP66" s="71">
        <v>677.54748437336571</v>
      </c>
      <c r="AQ66" s="71">
        <v>698.29911132345524</v>
      </c>
      <c r="AR66" s="71">
        <v>719.05073827354465</v>
      </c>
      <c r="AS66" s="71">
        <v>739.80236522363407</v>
      </c>
      <c r="AT66" s="71">
        <v>760.55399217372349</v>
      </c>
      <c r="AU66" s="71">
        <v>781.30561912381302</v>
      </c>
      <c r="AV66" s="71">
        <v>802.05724607390243</v>
      </c>
      <c r="AW66" s="71">
        <v>822.80887302399196</v>
      </c>
      <c r="AX66" s="71">
        <v>843.56049997408127</v>
      </c>
      <c r="AY66" s="71">
        <v>864.3121269241708</v>
      </c>
      <c r="AZ66" s="71">
        <v>885.06375387426021</v>
      </c>
      <c r="BA66" s="71">
        <v>905.81538082434975</v>
      </c>
      <c r="BB66" s="71">
        <v>926.56700777443916</v>
      </c>
      <c r="BC66" s="71">
        <v>947.31863472452858</v>
      </c>
      <c r="BD66" s="71">
        <v>968.070261674618</v>
      </c>
      <c r="BE66" s="71">
        <v>988.82188862470753</v>
      </c>
      <c r="BF66" s="71">
        <v>1009.5735155747969</v>
      </c>
      <c r="BG66" s="71">
        <v>1030.3251425248864</v>
      </c>
      <c r="BH66" s="71">
        <v>1051.0767694749757</v>
      </c>
      <c r="BI66" s="71">
        <v>1071.8283964250652</v>
      </c>
      <c r="BJ66" s="71">
        <v>1092.5800233751547</v>
      </c>
      <c r="BK66" s="71">
        <v>1113.331650325244</v>
      </c>
      <c r="BL66" s="71">
        <v>1134.0832772753336</v>
      </c>
      <c r="BM66" s="71">
        <v>1154.8349042254231</v>
      </c>
      <c r="BN66" s="71">
        <v>1175.5865311755126</v>
      </c>
      <c r="BO66" s="71">
        <v>1196.3381581256019</v>
      </c>
      <c r="BP66" s="71">
        <v>1217.0897850756915</v>
      </c>
      <c r="BQ66" s="71">
        <v>1237.841412025781</v>
      </c>
      <c r="BR66" s="71">
        <v>1258.5930389758703</v>
      </c>
      <c r="BS66" s="71">
        <v>1279.3446659259598</v>
      </c>
      <c r="BT66" s="71">
        <v>1300.0962928760491</v>
      </c>
      <c r="BU66" s="71">
        <v>1320.8479198261389</v>
      </c>
      <c r="BV66" s="71">
        <v>1341.5995467762282</v>
      </c>
      <c r="BW66" s="71">
        <v>1362.3511737263175</v>
      </c>
      <c r="BX66" s="71">
        <v>1383.102800676407</v>
      </c>
      <c r="BY66" s="71">
        <v>1403.8544276264963</v>
      </c>
      <c r="BZ66" s="71">
        <v>1424.6060545765861</v>
      </c>
      <c r="CA66" s="71">
        <v>1445.3576815266754</v>
      </c>
      <c r="CB66" s="71">
        <v>1466.1093084767647</v>
      </c>
      <c r="CC66" s="71">
        <v>1486.8609354268542</v>
      </c>
      <c r="CD66" s="71">
        <v>1507.6125623769437</v>
      </c>
      <c r="CE66" s="71">
        <v>1528.3641893270333</v>
      </c>
      <c r="CF66" s="71">
        <v>1549.1158162771226</v>
      </c>
      <c r="CG66" s="71">
        <v>1569.8674432272119</v>
      </c>
      <c r="CH66" s="71">
        <v>1590.6190701773016</v>
      </c>
      <c r="CI66" s="71">
        <v>1611.3706971273909</v>
      </c>
      <c r="CJ66" s="71">
        <v>1632.1223240774805</v>
      </c>
      <c r="CK66" s="71">
        <v>1652.8739510275698</v>
      </c>
      <c r="CL66" s="71">
        <v>1673.6255779776591</v>
      </c>
      <c r="CM66" s="71">
        <v>1694.3772049277488</v>
      </c>
      <c r="CN66" s="71">
        <v>1715.1288318778381</v>
      </c>
      <c r="CO66" s="71">
        <v>1735.8804588279277</v>
      </c>
      <c r="CP66" s="71">
        <v>1756.632085778017</v>
      </c>
      <c r="CQ66" s="71">
        <v>1777.3837127281065</v>
      </c>
      <c r="CR66" s="71">
        <v>1798.135339678196</v>
      </c>
      <c r="CS66" s="71">
        <v>1818.8869666282853</v>
      </c>
      <c r="CT66" s="71">
        <v>1839.6385935783749</v>
      </c>
      <c r="CU66" s="71">
        <v>1860.3902205284644</v>
      </c>
      <c r="CV66" s="71">
        <v>1881.1418474785539</v>
      </c>
      <c r="CW66" s="71">
        <v>1901.8934744286432</v>
      </c>
      <c r="CX66" s="71">
        <v>1922.6451013787325</v>
      </c>
      <c r="CY66" s="71">
        <v>1943.3967283288223</v>
      </c>
      <c r="CZ66" s="71">
        <v>1964.1483552789116</v>
      </c>
      <c r="DA66" s="71">
        <v>1984.8999822290011</v>
      </c>
      <c r="DB66" s="71">
        <v>2005.6516091790904</v>
      </c>
      <c r="DC66" s="71">
        <v>2026.4032361291797</v>
      </c>
      <c r="DD66" s="71">
        <v>2047.1548630792695</v>
      </c>
      <c r="DE66" s="71">
        <v>2067.9064900293588</v>
      </c>
      <c r="DF66" s="71">
        <v>2088.6581169794486</v>
      </c>
      <c r="DG66" s="71">
        <v>2109.4097439295374</v>
      </c>
      <c r="DH66" s="71">
        <v>2130.1613708796267</v>
      </c>
      <c r="DI66" s="71">
        <v>2150.9129978297165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2881.7992457036285</v>
      </c>
      <c r="P67" s="71">
        <v>2883.1443550374825</v>
      </c>
      <c r="Q67" s="71">
        <v>2884.6236508621537</v>
      </c>
      <c r="R67" s="71">
        <v>2886.2371331776417</v>
      </c>
      <c r="S67" s="71">
        <v>2887.9848019839469</v>
      </c>
      <c r="T67" s="71">
        <v>2889.8666572810689</v>
      </c>
      <c r="U67" s="71">
        <v>2891.8826990690081</v>
      </c>
      <c r="V67" s="71">
        <v>2894.0329273477637</v>
      </c>
      <c r="W67" s="71">
        <v>2896.3173421173369</v>
      </c>
      <c r="X67" s="71">
        <v>2898.7359433777269</v>
      </c>
      <c r="Y67" s="71">
        <v>2901.2887311289337</v>
      </c>
      <c r="Z67" s="71">
        <v>2903.9757053709577</v>
      </c>
      <c r="AA67" s="71">
        <v>2906.796866103798</v>
      </c>
      <c r="AB67" s="71">
        <v>2909.7522133274556</v>
      </c>
      <c r="AC67" s="71">
        <v>2912.8417470419304</v>
      </c>
      <c r="AD67" s="71">
        <v>2916.0654672472219</v>
      </c>
      <c r="AE67" s="71">
        <v>2919.4233739433303</v>
      </c>
      <c r="AF67" s="71">
        <v>2922.9154671302558</v>
      </c>
      <c r="AG67" s="71">
        <v>2926.5417468079982</v>
      </c>
      <c r="AH67" s="71">
        <v>2930.3022129765577</v>
      </c>
      <c r="AI67" s="71">
        <v>2934.196865635934</v>
      </c>
      <c r="AJ67" s="71">
        <v>2938.2257047861272</v>
      </c>
      <c r="AK67" s="71">
        <v>2942.388730427137</v>
      </c>
      <c r="AL67" s="71">
        <v>2946.6859425589641</v>
      </c>
      <c r="AM67" s="71">
        <v>2951.1173411816085</v>
      </c>
      <c r="AN67" s="71">
        <v>2955.6829262950696</v>
      </c>
      <c r="AO67" s="71">
        <v>2960.382697899347</v>
      </c>
      <c r="AP67" s="71">
        <v>2965.2166559944421</v>
      </c>
      <c r="AQ67" s="71">
        <v>2970.184800580354</v>
      </c>
      <c r="AR67" s="71">
        <v>2975.2871316570827</v>
      </c>
      <c r="AS67" s="71">
        <v>2980.5236492246286</v>
      </c>
      <c r="AT67" s="71">
        <v>2985.8943532829912</v>
      </c>
      <c r="AU67" s="71">
        <v>2991.3992438321711</v>
      </c>
      <c r="AV67" s="71">
        <v>2997.0383208721678</v>
      </c>
      <c r="AW67" s="71">
        <v>3002.8115844029808</v>
      </c>
      <c r="AX67" s="71">
        <v>3008.7190344246114</v>
      </c>
      <c r="AY67" s="71">
        <v>3014.7606709370589</v>
      </c>
      <c r="AZ67" s="71">
        <v>3020.9364939403231</v>
      </c>
      <c r="BA67" s="71">
        <v>3027.2465034344041</v>
      </c>
      <c r="BB67" s="71">
        <v>3033.6906994193027</v>
      </c>
      <c r="BC67" s="71">
        <v>3040.2690818950182</v>
      </c>
      <c r="BD67" s="71">
        <v>3046.98165086155</v>
      </c>
      <c r="BE67" s="71">
        <v>3053.8284063188994</v>
      </c>
      <c r="BF67" s="71">
        <v>3060.8093482670652</v>
      </c>
      <c r="BG67" s="71">
        <v>3067.9244767060482</v>
      </c>
      <c r="BH67" s="71">
        <v>3075.1737916358479</v>
      </c>
      <c r="BI67" s="71">
        <v>3082.5572930564649</v>
      </c>
      <c r="BJ67" s="71">
        <v>3090.0749809678987</v>
      </c>
      <c r="BK67" s="71">
        <v>3097.7268553701497</v>
      </c>
      <c r="BL67" s="71">
        <v>3105.512916263217</v>
      </c>
      <c r="BM67" s="71">
        <v>3113.4331636471015</v>
      </c>
      <c r="BN67" s="71">
        <v>3121.4875975218033</v>
      </c>
      <c r="BO67" s="71">
        <v>3129.6762178873219</v>
      </c>
      <c r="BP67" s="71">
        <v>3137.9990247436576</v>
      </c>
      <c r="BQ67" s="71">
        <v>3146.4560180908102</v>
      </c>
      <c r="BR67" s="71">
        <v>3155.0471979287795</v>
      </c>
      <c r="BS67" s="71">
        <v>3163.772564257566</v>
      </c>
      <c r="BT67" s="71">
        <v>3172.6321170771689</v>
      </c>
      <c r="BU67" s="71">
        <v>3181.625856387589</v>
      </c>
      <c r="BV67" s="71">
        <v>3190.7537821888263</v>
      </c>
      <c r="BW67" s="71">
        <v>3200.0158944808804</v>
      </c>
      <c r="BX67" s="71">
        <v>3209.4121932637513</v>
      </c>
      <c r="BY67" s="71">
        <v>3218.9426785374394</v>
      </c>
      <c r="BZ67" s="71">
        <v>3228.6073503019447</v>
      </c>
      <c r="CA67" s="71">
        <v>3238.4062085572668</v>
      </c>
      <c r="CB67" s="71">
        <v>3248.3392533034053</v>
      </c>
      <c r="CC67" s="71">
        <v>3258.4064845403614</v>
      </c>
      <c r="CD67" s="71">
        <v>3268.6079022681342</v>
      </c>
      <c r="CE67" s="71">
        <v>3278.9435064867239</v>
      </c>
      <c r="CF67" s="71">
        <v>3289.4132971961303</v>
      </c>
      <c r="CG67" s="71">
        <v>3300.017274396354</v>
      </c>
      <c r="CH67" s="71">
        <v>3310.7554380873944</v>
      </c>
      <c r="CI67" s="71">
        <v>3321.6277882692521</v>
      </c>
      <c r="CJ67" s="71">
        <v>3332.6343249419265</v>
      </c>
      <c r="CK67" s="71">
        <v>3343.7750481054177</v>
      </c>
      <c r="CL67" s="71">
        <v>3355.0499577597257</v>
      </c>
      <c r="CM67" s="71">
        <v>3366.4590539048513</v>
      </c>
      <c r="CN67" s="71">
        <v>3378.0023365407937</v>
      </c>
      <c r="CO67" s="71">
        <v>3389.6798056675525</v>
      </c>
      <c r="CP67" s="71">
        <v>3401.4914612851289</v>
      </c>
      <c r="CQ67" s="71">
        <v>3413.4373033935217</v>
      </c>
      <c r="CR67" s="71">
        <v>3425.5173319927317</v>
      </c>
      <c r="CS67" s="71">
        <v>3437.7315470827584</v>
      </c>
      <c r="CT67" s="71">
        <v>3450.0799486636024</v>
      </c>
      <c r="CU67" s="71">
        <v>3462.5625367352636</v>
      </c>
      <c r="CV67" s="71">
        <v>3475.1793112977412</v>
      </c>
      <c r="CW67" s="71">
        <v>3487.9302723510359</v>
      </c>
      <c r="CX67" s="71">
        <v>3500.8154198951479</v>
      </c>
      <c r="CY67" s="71">
        <v>3513.8347539300767</v>
      </c>
      <c r="CZ67" s="71">
        <v>3526.9882744558222</v>
      </c>
      <c r="DA67" s="71">
        <v>3540.2759814723845</v>
      </c>
      <c r="DB67" s="71">
        <v>3553.697874979764</v>
      </c>
      <c r="DC67" s="71">
        <v>3567.2539549779603</v>
      </c>
      <c r="DD67" s="71">
        <v>3580.9442214669734</v>
      </c>
      <c r="DE67" s="71">
        <v>3594.7686744468042</v>
      </c>
      <c r="DF67" s="71">
        <v>3608.7273139174517</v>
      </c>
      <c r="DG67" s="71">
        <v>3622.8201398789151</v>
      </c>
      <c r="DH67" s="71">
        <v>3637.0471523311962</v>
      </c>
      <c r="DI67" s="71">
        <v>3651.408351274295</v>
      </c>
      <c r="DJ67" s="71">
        <v>3665.9037367082096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48.583049657984652</v>
      </c>
      <c r="P68" s="71">
        <v>58.174147778357906</v>
      </c>
      <c r="Q68" s="71">
        <v>68.183199842860347</v>
      </c>
      <c r="R68" s="71">
        <v>78.610205851491997</v>
      </c>
      <c r="S68" s="71">
        <v>89.455165804252857</v>
      </c>
      <c r="T68" s="71">
        <v>100.71807970114288</v>
      </c>
      <c r="U68" s="71">
        <v>112.39894754216212</v>
      </c>
      <c r="V68" s="71">
        <v>124.49776932731058</v>
      </c>
      <c r="W68" s="71">
        <v>137.01454505658819</v>
      </c>
      <c r="X68" s="71">
        <v>149.94927472999507</v>
      </c>
      <c r="Y68" s="71">
        <v>163.3019583475311</v>
      </c>
      <c r="Z68" s="71">
        <v>177.07259590919637</v>
      </c>
      <c r="AA68" s="71">
        <v>191.26118741499079</v>
      </c>
      <c r="AB68" s="71">
        <v>205.86773286491436</v>
      </c>
      <c r="AC68" s="71">
        <v>220.89223225896723</v>
      </c>
      <c r="AD68" s="71">
        <v>236.33468559714927</v>
      </c>
      <c r="AE68" s="71">
        <v>252.19509287946053</v>
      </c>
      <c r="AF68" s="71">
        <v>268.473454105901</v>
      </c>
      <c r="AG68" s="71">
        <v>285.1697692764705</v>
      </c>
      <c r="AH68" s="71">
        <v>302.28403839116936</v>
      </c>
      <c r="AI68" s="71">
        <v>319.8162614499974</v>
      </c>
      <c r="AJ68" s="71">
        <v>337.76643845295467</v>
      </c>
      <c r="AK68" s="71">
        <v>356.13456940004107</v>
      </c>
      <c r="AL68" s="71">
        <v>374.92065429125665</v>
      </c>
      <c r="AM68" s="71">
        <v>394.12469312660147</v>
      </c>
      <c r="AN68" s="71">
        <v>413.74668590607547</v>
      </c>
      <c r="AO68" s="71">
        <v>433.78663262967876</v>
      </c>
      <c r="AP68" s="71">
        <v>454.24453329741112</v>
      </c>
      <c r="AQ68" s="71">
        <v>475.12038790927278</v>
      </c>
      <c r="AR68" s="71">
        <v>496.41419646526367</v>
      </c>
      <c r="AS68" s="71">
        <v>518.12595896538357</v>
      </c>
      <c r="AT68" s="71">
        <v>540.25567540963277</v>
      </c>
      <c r="AU68" s="71">
        <v>562.80334579801126</v>
      </c>
      <c r="AV68" s="71">
        <v>585.76897013051882</v>
      </c>
      <c r="AW68" s="71">
        <v>609.15254840715568</v>
      </c>
      <c r="AX68" s="71">
        <v>632.9540806279216</v>
      </c>
      <c r="AY68" s="71">
        <v>657.17356679281681</v>
      </c>
      <c r="AZ68" s="71">
        <v>681.81100690184121</v>
      </c>
      <c r="BA68" s="71">
        <v>706.86640095499479</v>
      </c>
      <c r="BB68" s="71">
        <v>732.33974895227777</v>
      </c>
      <c r="BC68" s="71">
        <v>758.2310508936896</v>
      </c>
      <c r="BD68" s="71">
        <v>784.54030677923072</v>
      </c>
      <c r="BE68" s="71">
        <v>811.26751660890125</v>
      </c>
      <c r="BF68" s="71">
        <v>838.41268038270073</v>
      </c>
      <c r="BG68" s="71">
        <v>865.97579810062973</v>
      </c>
      <c r="BH68" s="71">
        <v>893.95686976268757</v>
      </c>
      <c r="BI68" s="71">
        <v>922.3558953688746</v>
      </c>
      <c r="BJ68" s="71">
        <v>951.17287491919126</v>
      </c>
      <c r="BK68" s="71">
        <v>980.40780841363664</v>
      </c>
      <c r="BL68" s="71">
        <v>1010.0606958522114</v>
      </c>
      <c r="BM68" s="71">
        <v>1040.1315372349154</v>
      </c>
      <c r="BN68" s="71">
        <v>1070.6203325617487</v>
      </c>
      <c r="BO68" s="71">
        <v>1101.5270818327108</v>
      </c>
      <c r="BP68" s="71">
        <v>1132.8517850478029</v>
      </c>
      <c r="BQ68" s="71">
        <v>1164.5944422070233</v>
      </c>
      <c r="BR68" s="71">
        <v>1196.7550533103733</v>
      </c>
      <c r="BS68" s="71">
        <v>1229.3336183578526</v>
      </c>
      <c r="BT68" s="71">
        <v>1262.3301373494608</v>
      </c>
      <c r="BU68" s="71">
        <v>1295.7446102851986</v>
      </c>
      <c r="BV68" s="71">
        <v>1329.5770371650653</v>
      </c>
      <c r="BW68" s="71">
        <v>1363.8274179890609</v>
      </c>
      <c r="BX68" s="71">
        <v>1398.4957527571864</v>
      </c>
      <c r="BY68" s="71">
        <v>1433.5820414694406</v>
      </c>
      <c r="BZ68" s="71">
        <v>1469.0862841258245</v>
      </c>
      <c r="CA68" s="71">
        <v>1505.008480726337</v>
      </c>
      <c r="CB68" s="71">
        <v>1541.3486312709788</v>
      </c>
      <c r="CC68" s="71">
        <v>1578.1067357597503</v>
      </c>
      <c r="CD68" s="71">
        <v>1615.2827941926505</v>
      </c>
      <c r="CE68" s="71">
        <v>1652.8768065696804</v>
      </c>
      <c r="CF68" s="71">
        <v>1690.8887728908389</v>
      </c>
      <c r="CG68" s="71">
        <v>1729.3186931561265</v>
      </c>
      <c r="CH68" s="71">
        <v>1768.1665673655441</v>
      </c>
      <c r="CI68" s="71">
        <v>1807.4323955190903</v>
      </c>
      <c r="CJ68" s="71">
        <v>1847.1161776167662</v>
      </c>
      <c r="CK68" s="71">
        <v>1887.2179136585708</v>
      </c>
      <c r="CL68" s="71">
        <v>1927.7376036445044</v>
      </c>
      <c r="CM68" s="71">
        <v>1968.6752475745679</v>
      </c>
      <c r="CN68" s="71">
        <v>2010.0308454487599</v>
      </c>
      <c r="CO68" s="71">
        <v>2051.8043972670821</v>
      </c>
      <c r="CP68" s="71">
        <v>2093.9959030295327</v>
      </c>
      <c r="CQ68" s="71">
        <v>2136.6053627361125</v>
      </c>
      <c r="CR68" s="71">
        <v>2179.6327763868221</v>
      </c>
      <c r="CS68" s="71">
        <v>2223.0781439816601</v>
      </c>
      <c r="CT68" s="71">
        <v>2266.9414655206274</v>
      </c>
      <c r="CU68" s="71">
        <v>2311.2227410037244</v>
      </c>
      <c r="CV68" s="71">
        <v>2355.9219704309503</v>
      </c>
      <c r="CW68" s="71">
        <v>2401.039153802305</v>
      </c>
      <c r="CX68" s="71">
        <v>2446.5742911177895</v>
      </c>
      <c r="CY68" s="71">
        <v>2492.5273823774032</v>
      </c>
      <c r="CZ68" s="71">
        <v>2538.8984275811458</v>
      </c>
      <c r="DA68" s="71">
        <v>2585.6874267290182</v>
      </c>
      <c r="DB68" s="71">
        <v>2632.8943798210189</v>
      </c>
      <c r="DC68" s="71">
        <v>2680.5192868571489</v>
      </c>
      <c r="DD68" s="71">
        <v>2728.5621478374087</v>
      </c>
      <c r="DE68" s="71">
        <v>2777.0229627617973</v>
      </c>
      <c r="DF68" s="71">
        <v>2825.9017316303157</v>
      </c>
      <c r="DG68" s="71">
        <v>2875.1984544429615</v>
      </c>
      <c r="DH68" s="71">
        <v>2924.913131199738</v>
      </c>
      <c r="DI68" s="71">
        <v>2975.0457619006447</v>
      </c>
      <c r="DJ68" s="71">
        <v>3025.5963465456789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2881.6561426123621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111.67005401995297</v>
      </c>
      <c r="K86" s="79">
        <v>5755.8896575703302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2876720.0669719568</v>
      </c>
      <c r="J89" s="80">
        <v>2.5049507148862116E-2</v>
      </c>
      <c r="K89" s="80">
        <v>1.5580252682077242E-7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2874784.185309648</v>
      </c>
      <c r="J90" s="80">
        <v>-6.3537776739845181E-3</v>
      </c>
      <c r="K90" s="80">
        <v>2.8448887796047985E-8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5755889.6575703304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2777.8334172551417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47.52890916414065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111.67005401995297</v>
      </c>
      <c r="K116" s="79">
        <v>39.669377405945426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2.2428102049182197</v>
      </c>
      <c r="J119" s="80">
        <v>3.3831290073932141E-4</v>
      </c>
      <c r="K119" s="147">
        <v>4.852819400342592E-10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-12.206670100567568</v>
      </c>
      <c r="J120" s="80">
        <v>1.0391781636510119E-4</v>
      </c>
      <c r="K120" s="80">
        <v>-4.6528954103726585E-10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39.669377405945426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2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234.96172068661963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L.4.4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2.3744575205914217E-2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L.4.5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L.4.6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119.99999999999999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-1.3368799256360017E-2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0.21865046235920699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88" zoomScale="115" zoomScaleNormal="11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53"/>
      <c r="O27" s="153"/>
      <c r="P27" s="153"/>
      <c r="Q27" s="153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153.69999999999999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54">
        <v>153.69999999999999</v>
      </c>
      <c r="O28" s="154">
        <v>153.69999999999999</v>
      </c>
      <c r="P28" s="154">
        <v>153.69999999999999</v>
      </c>
      <c r="Q28" s="154">
        <v>153.69999999999999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54">
        <v>900</v>
      </c>
      <c r="O29" s="154">
        <v>900</v>
      </c>
      <c r="P29" s="154">
        <v>900</v>
      </c>
      <c r="Q29" s="154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4344.0537979949813</v>
      </c>
      <c r="G30" s="118">
        <f ca="1">(F30-E30)/E30</f>
        <v>-1.063557584287663E-5</v>
      </c>
      <c r="I30" s="139"/>
      <c r="K30" s="106"/>
      <c r="L30" s="105" t="s">
        <v>203</v>
      </c>
      <c r="M30" s="103" t="s">
        <v>143</v>
      </c>
      <c r="N30" s="154">
        <v>4344.1000000000004</v>
      </c>
      <c r="O30" s="154">
        <v>4344.1000000000004</v>
      </c>
      <c r="P30" s="154">
        <v>4344.1000000000004</v>
      </c>
      <c r="Q30" s="154">
        <v>4344.1000000000004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54">
        <v>2876</v>
      </c>
      <c r="O31" s="154">
        <v>2876</v>
      </c>
      <c r="P31" s="154">
        <v>2876</v>
      </c>
      <c r="Q31" s="154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54">
        <v>3144.2</v>
      </c>
      <c r="O32" s="154">
        <v>3144.2</v>
      </c>
      <c r="P32" s="154">
        <v>3144.2</v>
      </c>
      <c r="Q32" s="154">
        <v>3144.2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54">
        <v>0.03</v>
      </c>
      <c r="O33" s="154">
        <v>0.03</v>
      </c>
      <c r="P33" s="154">
        <v>0.03</v>
      </c>
      <c r="Q33" s="154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54">
        <v>3074.8</v>
      </c>
      <c r="O34" s="154">
        <v>3074.8</v>
      </c>
      <c r="P34" s="154">
        <v>3074.8</v>
      </c>
      <c r="Q34" s="154">
        <v>3074.8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55">
        <v>2466</v>
      </c>
      <c r="O35" s="155">
        <v>2466</v>
      </c>
      <c r="P35" s="155">
        <v>2466</v>
      </c>
      <c r="Q35" s="155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5.8500000000000005E-10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-6.6192389650684882E-4</v>
      </c>
      <c r="I36" s="141"/>
      <c r="J36" s="142"/>
      <c r="K36" s="143"/>
      <c r="L36" s="105" t="s">
        <v>195</v>
      </c>
      <c r="M36" s="103" t="s">
        <v>275</v>
      </c>
      <c r="N36" s="156">
        <v>5.8500000000000005E-10</v>
      </c>
      <c r="O36" s="156">
        <v>5.8500000000000005E-10</v>
      </c>
      <c r="P36" s="156">
        <v>5.8500000000000005E-10</v>
      </c>
      <c r="Q36" s="156">
        <v>5.8500000000000005E-10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H37" s="148"/>
      <c r="I37" s="141"/>
      <c r="J37" s="142"/>
      <c r="K37" s="143"/>
      <c r="L37" s="105" t="s">
        <v>194</v>
      </c>
      <c r="M37" s="103" t="s">
        <v>275</v>
      </c>
      <c r="N37" s="156">
        <v>9.7000000000000001E-11</v>
      </c>
      <c r="O37" s="156">
        <v>9.7000000000000001E-11</v>
      </c>
      <c r="P37" s="156">
        <v>9.7000000000000001E-11</v>
      </c>
      <c r="Q37" s="156">
        <v>9.7000000000000001E-11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0.14199999999999999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2.1196701901718996E-3</v>
      </c>
      <c r="H38" s="148"/>
      <c r="I38" s="141"/>
      <c r="J38" s="142"/>
      <c r="K38" s="143"/>
      <c r="L38" s="105" t="s">
        <v>193</v>
      </c>
      <c r="M38" s="103" t="s">
        <v>122</v>
      </c>
      <c r="N38" s="154">
        <v>0.14199999999999999</v>
      </c>
      <c r="O38" s="154">
        <v>0.14199999999999999</v>
      </c>
      <c r="P38" s="154">
        <v>0.14199999999999999</v>
      </c>
      <c r="Q38" s="154">
        <v>0.14199999999999999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54">
        <v>48.86</v>
      </c>
      <c r="O39" s="154">
        <v>48.86</v>
      </c>
      <c r="P39" s="154">
        <v>48.86</v>
      </c>
      <c r="Q39" s="154">
        <v>48.86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54">
        <v>200</v>
      </c>
      <c r="O40" s="154">
        <v>200</v>
      </c>
      <c r="P40" s="154">
        <v>200</v>
      </c>
      <c r="Q40" s="154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33.299999999999997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54">
        <v>33.299999999999997</v>
      </c>
      <c r="O41" s="154">
        <v>33.299999999999997</v>
      </c>
      <c r="P41" s="154">
        <v>33.299999999999997</v>
      </c>
      <c r="Q41" s="154">
        <v>33.299999999999997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54">
        <v>3323</v>
      </c>
      <c r="O42" s="154">
        <v>3323</v>
      </c>
      <c r="P42" s="154">
        <v>3323</v>
      </c>
      <c r="Q42" s="154">
        <v>3323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321.7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54">
        <v>321.7</v>
      </c>
      <c r="O43" s="154">
        <v>321.7</v>
      </c>
      <c r="P43" s="154">
        <v>321.7</v>
      </c>
      <c r="Q43" s="154">
        <v>321.7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321.7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54">
        <v>321.7</v>
      </c>
      <c r="O44" s="154">
        <v>321.7</v>
      </c>
      <c r="P44" s="154">
        <v>321.7</v>
      </c>
      <c r="Q44" s="154">
        <v>321.7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-318.39999999999998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54">
        <v>-318.39999999999998</v>
      </c>
      <c r="O45" s="154">
        <v>-318.39999999999998</v>
      </c>
      <c r="P45" s="154">
        <v>-318.39999999999998</v>
      </c>
      <c r="Q45" s="154">
        <v>-318.39999999999998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54">
        <v>1320</v>
      </c>
      <c r="O46" s="154">
        <v>1320</v>
      </c>
      <c r="P46" s="154">
        <v>1320</v>
      </c>
      <c r="Q46" s="154">
        <v>1320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53"/>
      <c r="O47" s="153"/>
      <c r="P47" s="153"/>
      <c r="Q47" s="153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54">
        <v>30</v>
      </c>
      <c r="O48" s="154">
        <v>60</v>
      </c>
      <c r="P48" s="154">
        <v>90</v>
      </c>
      <c r="Q48" s="154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3.927</v>
      </c>
      <c r="F49" s="109" cm="1">
        <f t="array" aca="1" ref="F49" ca="1">INDIRECT(sheet_name&amp;"!gap.L")/1000</f>
        <v>3.926990816987241</v>
      </c>
      <c r="G49" s="118">
        <f t="shared" ca="1" si="1"/>
        <v>-2.338429528672085E-6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54">
        <v>1.9630000000000001</v>
      </c>
      <c r="O49" s="154">
        <v>3.927</v>
      </c>
      <c r="P49" s="154">
        <v>5.89</v>
      </c>
      <c r="Q49" s="154">
        <v>7.8540000000000001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54">
        <v>7.5</v>
      </c>
      <c r="O50" s="154">
        <v>7.5</v>
      </c>
      <c r="P50" s="154">
        <v>7.5</v>
      </c>
      <c r="Q50" s="154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54">
        <v>1.4</v>
      </c>
      <c r="O51" s="154">
        <v>1.4</v>
      </c>
      <c r="P51" s="154">
        <v>1.4</v>
      </c>
      <c r="Q51" s="154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0.74299999999999999</v>
      </c>
      <c r="F52" s="109" cm="1">
        <f t="array" aca="1" ref="F52" ca="1">INDIRECT(sheet_name&amp;"!gap.k_mean")</f>
        <v>0.74253427729521959</v>
      </c>
      <c r="G52" s="118">
        <f t="shared" ca="1" si="1"/>
        <v>-6.2681386915262784E-4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54">
        <v>0.28799999999999998</v>
      </c>
      <c r="O52" s="154">
        <v>0.74299999999999999</v>
      </c>
      <c r="P52" s="154">
        <v>1.3640000000000001</v>
      </c>
      <c r="Q52" s="154">
        <v>2.153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0.63600000000000001</v>
      </c>
      <c r="F53" s="109" cm="1">
        <f t="array" aca="1" ref="F53" ca="1">INDIRECT(sheet_name&amp;"!gap.COV")</f>
        <v>0.63575115537527982</v>
      </c>
      <c r="G53" s="118">
        <f t="shared" ca="1" si="1"/>
        <v>-3.9126513320784641E-4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54">
        <v>1.216</v>
      </c>
      <c r="O53" s="154">
        <v>0.63600000000000001</v>
      </c>
      <c r="P53" s="154">
        <v>0.499</v>
      </c>
      <c r="Q53" s="154">
        <v>0.44400000000000001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1.9630000000000001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54">
        <v>1.9630000000000001</v>
      </c>
      <c r="O54" s="154">
        <v>1.9630000000000001</v>
      </c>
      <c r="P54" s="154">
        <v>1.9630000000000001</v>
      </c>
      <c r="Q54" s="154">
        <v>1.9630000000000001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1.962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54">
        <v>1.962</v>
      </c>
      <c r="O55" s="154">
        <v>1.962</v>
      </c>
      <c r="P55" s="154">
        <v>1.962</v>
      </c>
      <c r="Q55" s="154">
        <v>1.962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2.9430000000000001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54">
        <v>2.9430000000000001</v>
      </c>
      <c r="O56" s="154">
        <v>2.9430000000000001</v>
      </c>
      <c r="P56" s="154">
        <v>2.9430000000000001</v>
      </c>
      <c r="Q56" s="154">
        <v>2.9430000000000001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0.58299999999999996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54">
        <v>0.95299999999999996</v>
      </c>
      <c r="O57" s="154">
        <v>0.58299999999999996</v>
      </c>
      <c r="P57" s="154">
        <v>0.47199999999999998</v>
      </c>
      <c r="Q57" s="154">
        <v>0.42399999999999999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-0.46700000000000003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54">
        <v>-1.7</v>
      </c>
      <c r="O58" s="154">
        <v>-0.46700000000000003</v>
      </c>
      <c r="P58" s="154">
        <v>0.19900000000000001</v>
      </c>
      <c r="Q58" s="154">
        <v>0.67700000000000005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0.49099999999999999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54">
        <v>-0.13200000000000001</v>
      </c>
      <c r="O59" s="154">
        <v>0.49099999999999999</v>
      </c>
      <c r="P59" s="154">
        <v>0.97599999999999998</v>
      </c>
      <c r="Q59" s="154">
        <v>1.375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1.6339999999999999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-1.0917078240284638E-4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54">
        <v>0.876</v>
      </c>
      <c r="O60" s="154">
        <v>1.6339999999999999</v>
      </c>
      <c r="P60" s="154">
        <v>2.653</v>
      </c>
      <c r="Q60" s="154">
        <v>3.9550000000000001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1.6339999999999999</v>
      </c>
      <c r="F61" s="109" cm="1">
        <f t="array" aca="1" ref="F61" ca="1">INDIRECT(sheet_name&amp;"!gap.h")</f>
        <v>1.6338216149415536</v>
      </c>
      <c r="G61" s="118">
        <f t="shared" ca="1" si="2"/>
        <v>-1.0917078240284638E-4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54">
        <v>0.876</v>
      </c>
      <c r="O61" s="154">
        <v>1.6339999999999999</v>
      </c>
      <c r="P61" s="154">
        <v>2.653</v>
      </c>
      <c r="Q61" s="154">
        <v>3.9550000000000001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57"/>
      <c r="O62" s="157"/>
      <c r="P62" s="157"/>
      <c r="Q62" s="157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57"/>
      <c r="O63" s="157"/>
      <c r="P63" s="157"/>
      <c r="Q63" s="157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53"/>
      <c r="O64" s="153"/>
      <c r="P64" s="153"/>
      <c r="Q64" s="153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53"/>
      <c r="O65" s="153"/>
      <c r="P65" s="153"/>
      <c r="Q65" s="153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57"/>
      <c r="O66" s="157"/>
      <c r="P66" s="157"/>
      <c r="Q66" s="157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-123.292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-2.7036087769700225E-6</v>
      </c>
      <c r="K67" s="106"/>
      <c r="L67" s="103" t="s">
        <v>315</v>
      </c>
      <c r="M67" s="103" t="s">
        <v>127</v>
      </c>
      <c r="N67" s="154">
        <v>-123.292</v>
      </c>
      <c r="O67" s="154">
        <v>-123.292</v>
      </c>
      <c r="P67" s="154">
        <v>-123.292</v>
      </c>
      <c r="Q67" s="154">
        <v>-123.292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54">
        <v>2876</v>
      </c>
      <c r="O68" s="154">
        <v>2876</v>
      </c>
      <c r="P68" s="154">
        <v>2876</v>
      </c>
      <c r="Q68" s="154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</v>
      </c>
      <c r="F69" s="108" cm="1">
        <f t="array" aca="1" ref="F69" ca="1">INDIRECT(sheet_name&amp;"!Point2.Z")</f>
        <v>2068.2520235998149</v>
      </c>
      <c r="G69" s="118">
        <f t="shared" ca="1" si="4"/>
        <v>1.1410512352782989E-8</v>
      </c>
      <c r="K69" s="106"/>
      <c r="L69" s="103" t="s">
        <v>313</v>
      </c>
      <c r="M69" s="103" t="s">
        <v>127</v>
      </c>
      <c r="N69" s="154">
        <v>2068.252</v>
      </c>
      <c r="O69" s="154">
        <v>2068.252</v>
      </c>
      <c r="P69" s="154">
        <v>2068.252</v>
      </c>
      <c r="Q69" s="154">
        <v>2068.252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54">
        <v>3595</v>
      </c>
      <c r="O70" s="154">
        <v>3595</v>
      </c>
      <c r="P70" s="154">
        <v>3595</v>
      </c>
      <c r="Q70" s="154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139.05199999999999</v>
      </c>
      <c r="F71" s="107" cm="1">
        <f t="array" aca="1" ref="F71" ca="1">INDIRECT(sheet_name&amp;"!Point3.Z")</f>
        <v>139.05305712166626</v>
      </c>
      <c r="G71" s="118">
        <f t="shared" ca="1" si="4"/>
        <v>7.6023477998449369E-6</v>
      </c>
      <c r="K71" s="106"/>
      <c r="L71" s="103" t="s">
        <v>311</v>
      </c>
      <c r="M71" s="103" t="s">
        <v>127</v>
      </c>
      <c r="N71" s="154">
        <v>251.149</v>
      </c>
      <c r="O71" s="154">
        <v>139.05199999999999</v>
      </c>
      <c r="P71" s="154">
        <v>121.693</v>
      </c>
      <c r="Q71" s="154">
        <v>114.916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2877.357</v>
      </c>
      <c r="F72" s="107" cm="1">
        <f t="array" aca="1" ref="F72" ca="1">INDIRECT(sheet_name&amp;"!Point3.Fs")</f>
        <v>2877.3571636838424</v>
      </c>
      <c r="G72" s="118">
        <f t="shared" ca="1" si="4"/>
        <v>5.6886873058140356E-8</v>
      </c>
      <c r="K72" s="106"/>
      <c r="L72" s="103" t="s">
        <v>310</v>
      </c>
      <c r="M72" s="103" t="s">
        <v>127</v>
      </c>
      <c r="N72" s="154">
        <v>2893.3339999999998</v>
      </c>
      <c r="O72" s="154">
        <v>2877.357</v>
      </c>
      <c r="P72" s="154">
        <v>2880.3690000000001</v>
      </c>
      <c r="Q72" s="154">
        <v>2881.6570000000002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1109169153</v>
      </c>
      <c r="F73" s="110" t="s">
        <v>85</v>
      </c>
      <c r="G73" s="110"/>
      <c r="K73" s="106"/>
      <c r="L73" s="103" t="s">
        <v>309</v>
      </c>
      <c r="M73" s="103"/>
      <c r="N73" s="154">
        <v>1491121152</v>
      </c>
      <c r="O73" s="154">
        <v>1109169153</v>
      </c>
      <c r="P73" s="154">
        <v>1045097057</v>
      </c>
      <c r="Q73" s="154">
        <v>1019723454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185650</v>
      </c>
      <c r="F74" s="111" t="s">
        <v>85</v>
      </c>
      <c r="G74" s="111"/>
      <c r="K74" s="106"/>
      <c r="L74" s="103" t="s">
        <v>308</v>
      </c>
      <c r="M74" s="103"/>
      <c r="N74" s="154">
        <v>231236</v>
      </c>
      <c r="O74" s="154">
        <v>185650</v>
      </c>
      <c r="P74" s="154">
        <v>166569</v>
      </c>
      <c r="Q74" s="154">
        <v>158875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2812788</v>
      </c>
      <c r="F75" s="111" t="s">
        <v>85</v>
      </c>
      <c r="G75" s="111"/>
      <c r="K75" s="106"/>
      <c r="L75" s="103" t="s">
        <v>307</v>
      </c>
      <c r="M75" s="103"/>
      <c r="N75" s="154">
        <v>39461915</v>
      </c>
      <c r="O75" s="154">
        <v>2812788</v>
      </c>
      <c r="P75" s="154">
        <v>18903707</v>
      </c>
      <c r="Q75" s="154">
        <v>25545469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1.674E-4</v>
      </c>
      <c r="F76" s="146" cm="1">
        <f t="array" aca="1" ref="F76" ca="1">INDIRECT(sheet_name&amp;"!Fs_coeff.tens.2")*1000</f>
        <v>1.6737829714291892E-4</v>
      </c>
      <c r="G76" s="118">
        <f t="shared" ref="G76:G78" ca="1" si="5">(F76-E76)/E76</f>
        <v>-1.2964669701960094E-4</v>
      </c>
      <c r="K76" s="106"/>
      <c r="L76" s="105" t="s">
        <v>306</v>
      </c>
      <c r="M76" s="103"/>
      <c r="N76" s="154">
        <v>1.551E-4</v>
      </c>
      <c r="O76" s="154">
        <v>1.674E-4</v>
      </c>
      <c r="P76" s="154">
        <v>1.594E-4</v>
      </c>
      <c r="Q76" s="154">
        <v>1.5579999999999999E-4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2.5358999999999998E-3</v>
      </c>
      <c r="F77" s="146" cm="1">
        <f t="array" aca="1" ref="F77" ca="1">INDIRECT(sheet_name&amp;"!Fs_coeff.tens.1")</f>
        <v>2.5350927713231539E-3</v>
      </c>
      <c r="G77" s="118">
        <f t="shared" ca="1" si="5"/>
        <v>-3.1832038993884882E-4</v>
      </c>
      <c r="K77" s="106"/>
      <c r="L77" s="105" t="s">
        <v>305</v>
      </c>
      <c r="M77" s="103"/>
      <c r="N77" s="154">
        <v>2.6464600000000001E-2</v>
      </c>
      <c r="O77" s="154">
        <v>2.5358999999999998E-3</v>
      </c>
      <c r="P77" s="154">
        <v>1.8088E-2</v>
      </c>
      <c r="Q77" s="154">
        <v>2.5051400000000001E-2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2873.77</v>
      </c>
      <c r="F78" s="107" cm="1">
        <f t="array" aca="1" ref="F78" ca="1">INDIRECT(sheet_name&amp;"!Fs_coeff.tens.0")/1000</f>
        <v>2873.7682659238567</v>
      </c>
      <c r="G78" s="118">
        <f t="shared" ca="1" si="5"/>
        <v>-6.0341507611720857E-7</v>
      </c>
      <c r="K78" s="106"/>
      <c r="L78" s="112" t="s">
        <v>304</v>
      </c>
      <c r="M78" s="103"/>
      <c r="N78" s="154">
        <v>2876.91</v>
      </c>
      <c r="O78" s="154">
        <v>2873.77</v>
      </c>
      <c r="P78" s="154">
        <v>2875.81</v>
      </c>
      <c r="Q78" s="154">
        <v>2876.72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806.6</v>
      </c>
      <c r="F79" s="107">
        <f ca="1">F93-F92</f>
        <v>806.61560331250189</v>
      </c>
      <c r="G79" s="118">
        <f ca="1">(F79-E79)/E79</f>
        <v>1.9344548105463227E-5</v>
      </c>
      <c r="H79" s="158"/>
      <c r="I79" s="139"/>
      <c r="K79" s="106">
        <f>K66+1</f>
        <v>25</v>
      </c>
      <c r="L79" s="105" t="s">
        <v>155</v>
      </c>
      <c r="M79" s="103" t="s">
        <v>127</v>
      </c>
      <c r="N79" s="154">
        <v>1244.4000000000001</v>
      </c>
      <c r="O79" s="154">
        <v>806.6</v>
      </c>
      <c r="P79" s="154">
        <v>712.7</v>
      </c>
      <c r="Q79" s="154">
        <v>681.3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54">
        <v>37149</v>
      </c>
      <c r="O80" s="154">
        <v>37149</v>
      </c>
      <c r="P80" s="154">
        <v>37149</v>
      </c>
      <c r="Q80" s="154">
        <v>37149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123800000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2.5129587235606256E-4</v>
      </c>
      <c r="I81" s="138"/>
      <c r="K81" s="106"/>
      <c r="L81" s="103" t="s">
        <v>142</v>
      </c>
      <c r="M81" s="103" t="s">
        <v>273</v>
      </c>
      <c r="N81" s="156">
        <v>123800000</v>
      </c>
      <c r="O81" s="156">
        <v>123800000</v>
      </c>
      <c r="P81" s="156">
        <v>123800000</v>
      </c>
      <c r="Q81" s="156">
        <v>123800000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54">
        <v>87000</v>
      </c>
      <c r="O82" s="154">
        <v>87000</v>
      </c>
      <c r="P82" s="154">
        <v>87000</v>
      </c>
      <c r="Q82" s="154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5087</v>
      </c>
      <c r="F84" s="111" cm="1">
        <f t="array" aca="1" ref="F84" ca="1">INDIRECT(sheet_name&amp;"!gap.stiffness")</f>
        <v>5087.1057854974342</v>
      </c>
      <c r="G84" s="118">
        <f ca="1">(F84-E84)/E84</f>
        <v>2.0795261929275856E-5</v>
      </c>
      <c r="I84" s="138"/>
      <c r="K84" s="106">
        <f>K79+1</f>
        <v>26</v>
      </c>
      <c r="L84" s="103" t="s">
        <v>154</v>
      </c>
      <c r="M84" s="103" t="s">
        <v>134</v>
      </c>
      <c r="N84" s="154">
        <v>14637</v>
      </c>
      <c r="O84" s="154">
        <v>5087</v>
      </c>
      <c r="P84" s="154">
        <v>2768</v>
      </c>
      <c r="Q84" s="154">
        <v>1775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2011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54">
        <v>4798</v>
      </c>
      <c r="O85" s="154">
        <v>2011</v>
      </c>
      <c r="P85" s="154">
        <v>1059</v>
      </c>
      <c r="Q85" s="154">
        <v>595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2212</v>
      </c>
      <c r="F86" s="111" cm="1">
        <f t="array" aca="1" ref="F86" ca="1">INDIRECT(sheet_name&amp;"!gap.k_shell")</f>
        <v>2212.1093218994611</v>
      </c>
      <c r="G86" s="118">
        <f ca="1">(F86-E86)/E86</f>
        <v>4.9422196863049363E-5</v>
      </c>
      <c r="H86" t="s">
        <v>152</v>
      </c>
      <c r="I86" s="138"/>
      <c r="K86" s="106"/>
      <c r="L86" s="103" t="s">
        <v>151</v>
      </c>
      <c r="M86" s="103" t="s">
        <v>134</v>
      </c>
      <c r="N86" s="154">
        <v>5169</v>
      </c>
      <c r="O86" s="154">
        <v>2212</v>
      </c>
      <c r="P86" s="154">
        <v>1238</v>
      </c>
      <c r="Q86" s="154">
        <v>800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2212</v>
      </c>
      <c r="F87" s="111" cm="1">
        <f t="array" aca="1" ref="F87" ca="1">INDIRECT(sheet_name&amp;"!gap.k_shell")</f>
        <v>2212.1093218994611</v>
      </c>
      <c r="G87" s="118">
        <f ca="1">(F87-E87)/E87</f>
        <v>4.9422196863049363E-5</v>
      </c>
      <c r="H87" t="s">
        <v>150</v>
      </c>
      <c r="I87" s="138"/>
      <c r="K87" s="106"/>
      <c r="L87" s="103" t="s">
        <v>151</v>
      </c>
      <c r="M87" s="103" t="s">
        <v>134</v>
      </c>
      <c r="N87" s="154">
        <v>5169</v>
      </c>
      <c r="O87" s="154">
        <v>2212</v>
      </c>
      <c r="P87" s="154">
        <v>1238</v>
      </c>
      <c r="Q87" s="154">
        <v>800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2.1030000000000002</v>
      </c>
      <c r="F88" s="109" cm="1">
        <f t="array" aca="1" ref="F88" ca="1">INDIRECT(sheet_name&amp;"!gap.k_fac")</f>
        <v>2.1031001583544837</v>
      </c>
      <c r="G88" s="118">
        <f ca="1">(F88-E88)/E88</f>
        <v>4.7626416777705631E-5</v>
      </c>
      <c r="I88" s="138"/>
      <c r="K88" s="106">
        <f>K85+1</f>
        <v>28</v>
      </c>
      <c r="L88" s="103" t="s">
        <v>149</v>
      </c>
      <c r="M88" s="103" t="s">
        <v>122</v>
      </c>
      <c r="N88" s="154">
        <v>1.8</v>
      </c>
      <c r="O88" s="154">
        <v>2.1030000000000002</v>
      </c>
      <c r="P88" s="154">
        <v>2.5049999999999999</v>
      </c>
      <c r="Q88" s="154">
        <v>2.9060000000000001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100.2</v>
      </c>
      <c r="F89" s="107" cm="1">
        <f t="array" aca="1" ref="F89" ca="1">INDIRECT(sheet_name&amp;"!gap.k_fl")</f>
        <v>100.21148969028162</v>
      </c>
      <c r="G89" s="118">
        <f ca="1">(F89-E89)/E89</f>
        <v>1.1466756768085108E-4</v>
      </c>
      <c r="I89" s="138"/>
      <c r="K89" s="106">
        <f>K88+1</f>
        <v>29</v>
      </c>
      <c r="L89" s="103" t="s">
        <v>146</v>
      </c>
      <c r="M89" s="103" t="s">
        <v>134</v>
      </c>
      <c r="N89" s="154">
        <v>1483.8</v>
      </c>
      <c r="O89" s="154">
        <v>100.2</v>
      </c>
      <c r="P89" s="154">
        <v>20.100000000000001</v>
      </c>
      <c r="Q89" s="154">
        <v>6.4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572.29999999999995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54">
        <v>549.79999999999995</v>
      </c>
      <c r="O90" s="154">
        <v>572.29999999999995</v>
      </c>
      <c r="P90" s="154">
        <v>577.9</v>
      </c>
      <c r="Q90" s="154">
        <v>579.6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330.7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54">
        <v>431</v>
      </c>
      <c r="O91" s="154">
        <v>330.7</v>
      </c>
      <c r="P91" s="154">
        <v>305.89999999999998</v>
      </c>
      <c r="Q91" s="154">
        <v>298.39999999999998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</v>
      </c>
      <c r="F92" s="110" cm="1">
        <f t="array" aca="1" ref="F92" ca="1">INDIRECT(sheet_name&amp;"!DZ_gap_inclination")</f>
        <v>-916.28737508019412</v>
      </c>
      <c r="G92" s="118">
        <f ca="1">IF(AND(E92=0,F92=0), 0, (F92-E92)/E92)</f>
        <v>-2.8647260210626048E-6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54">
        <v>-916.29</v>
      </c>
      <c r="O92" s="154">
        <v>-916.29</v>
      </c>
      <c r="P92" s="154">
        <v>-916.29</v>
      </c>
      <c r="Q92" s="154">
        <v>-916.29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462.7</v>
      </c>
      <c r="F93" s="107" cm="1">
        <f t="array" aca="1" ref="F93" ca="1">-INDIRECT(sheet_name&amp;"!DZ_gap")</f>
        <v>-109.67177176769229</v>
      </c>
      <c r="G93" s="118">
        <f ca="1">IF(AND(E93=0,F93=0), 0, (F93-E93)/E93)</f>
        <v>-1.2370256575917276</v>
      </c>
      <c r="I93" s="159"/>
      <c r="K93" s="106">
        <f>K91+1</f>
        <v>32</v>
      </c>
      <c r="L93" s="105" t="s">
        <v>139</v>
      </c>
      <c r="M93" s="103" t="s">
        <v>127</v>
      </c>
      <c r="N93" s="154">
        <v>877.9</v>
      </c>
      <c r="O93" s="154">
        <v>462.7</v>
      </c>
      <c r="P93" s="154">
        <v>374.3</v>
      </c>
      <c r="Q93" s="154">
        <v>344.7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54">
        <v>3595</v>
      </c>
      <c r="O94" s="154">
        <v>3595</v>
      </c>
      <c r="P94" s="154">
        <v>3595</v>
      </c>
      <c r="Q94" s="154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2068.3000000000002</v>
      </c>
      <c r="F95" s="108" cm="1">
        <f t="array" aca="1" ref="F95" ca="1">INDIRECT(sheet_name&amp;"!Z0")</f>
        <v>2068.2520235998149</v>
      </c>
      <c r="G95" s="118">
        <f ca="1">(F95-E95)/E95</f>
        <v>-2.3196054820497279E-5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54">
        <v>2068.3000000000002</v>
      </c>
      <c r="O95" s="154">
        <v>2068.3000000000002</v>
      </c>
      <c r="P95" s="154">
        <v>2068.3000000000002</v>
      </c>
      <c r="Q95" s="154">
        <v>2068.3000000000002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54">
        <v>2068.25</v>
      </c>
      <c r="O96" s="154">
        <v>2068.25</v>
      </c>
      <c r="P96" s="154">
        <v>2068.25</v>
      </c>
      <c r="Q96" s="154">
        <v>2068.25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1.345</v>
      </c>
      <c r="F97" s="109" cm="1">
        <f t="array" aca="1" ref="F97" ca="1">INDIRECT(sheet_name&amp;"!stiffness_correction_factor")</f>
        <v>1.3446432594770816</v>
      </c>
      <c r="G97" s="118">
        <f ca="1">(F97-E97)/E97</f>
        <v>-2.6523458953036565E-4</v>
      </c>
      <c r="I97" s="160">
        <f ca="1">F97</f>
        <v>1.3446432594770816</v>
      </c>
      <c r="K97" s="106">
        <f>K96+1</f>
        <v>36</v>
      </c>
      <c r="L97" s="105" t="s">
        <v>136</v>
      </c>
      <c r="M97" s="103" t="s">
        <v>122</v>
      </c>
      <c r="N97" s="154">
        <v>2.4289999999999998</v>
      </c>
      <c r="O97" s="154">
        <v>1.345</v>
      </c>
      <c r="P97" s="154">
        <v>1.177</v>
      </c>
      <c r="Q97" s="154">
        <v>1.111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194.1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54">
        <v>194.1</v>
      </c>
      <c r="O98" s="154">
        <v>194.1</v>
      </c>
      <c r="P98" s="154">
        <v>194.1</v>
      </c>
      <c r="Q98" s="154">
        <v>194.1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14761</v>
      </c>
      <c r="F99" s="107" cm="1">
        <f t="array" aca="1" ref="F99" ca="1">INDIRECT(sheet_name&amp;"!k_seg")</f>
        <v>14760.496964936932</v>
      </c>
      <c r="G99" s="118">
        <f ca="1">(F99-E99)/E99</f>
        <v>-3.4078657480369053E-5</v>
      </c>
      <c r="I99" s="138"/>
      <c r="K99" s="106">
        <f>K97+1</f>
        <v>37</v>
      </c>
      <c r="L99" s="103" t="s">
        <v>135</v>
      </c>
      <c r="M99" s="103" t="s">
        <v>134</v>
      </c>
      <c r="N99" s="154">
        <v>10245.299999999999</v>
      </c>
      <c r="O99" s="154">
        <v>14761</v>
      </c>
      <c r="P99" s="154">
        <v>15661.4</v>
      </c>
      <c r="Q99" s="154">
        <v>15956.8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1262</v>
      </c>
      <c r="F100" s="111" cm="1">
        <f t="array" aca="1" ref="F100" ca="1">ROUND(INDIRECT(sheet_name&amp;"!Z_2_td"),0)</f>
        <v>1262</v>
      </c>
      <c r="G100" s="118">
        <f ca="1">(F100-E100)/E100</f>
        <v>0</v>
      </c>
      <c r="I100" s="138"/>
      <c r="K100" s="106">
        <f>K99+1</f>
        <v>38</v>
      </c>
      <c r="L100" s="103" t="s">
        <v>133</v>
      </c>
      <c r="M100" s="103" t="s">
        <v>127</v>
      </c>
      <c r="N100" s="154">
        <v>824</v>
      </c>
      <c r="O100" s="154">
        <v>1262</v>
      </c>
      <c r="P100" s="154">
        <v>1356</v>
      </c>
      <c r="Q100" s="154">
        <v>1387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</v>
      </c>
      <c r="F101" s="109" cm="1">
        <f t="array" aca="1" ref="F101" ca="1">INDIRECT(sheet_name&amp;"!u")</f>
        <v>0.44036422450343377</v>
      </c>
      <c r="G101" s="118">
        <f ca="1">(F101-E101)/E101</f>
        <v>8.2778296234946184E-4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54">
        <v>0.41399999999999998</v>
      </c>
      <c r="O101" s="154">
        <v>0.44</v>
      </c>
      <c r="P101" s="154">
        <v>0.44600000000000001</v>
      </c>
      <c r="Q101" s="154">
        <v>0.44800000000000001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54">
        <v>0.41399999999999998</v>
      </c>
      <c r="O102" s="154">
        <v>0.44</v>
      </c>
      <c r="P102" s="154">
        <v>0.44600000000000001</v>
      </c>
      <c r="Q102" s="154">
        <v>0.44800000000000001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54">
        <v>14795</v>
      </c>
      <c r="O103" s="154">
        <v>14795</v>
      </c>
      <c r="P103" s="154">
        <v>14795</v>
      </c>
      <c r="Q103" s="154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-123.3</v>
      </c>
      <c r="F104" s="107" cm="1">
        <f t="array" aca="1" ref="F104" ca="1">INDIRECT(sheet_name&amp;"!Z_dw")</f>
        <v>-123.29166666666667</v>
      </c>
      <c r="G104" s="118">
        <f ca="1">(F104-E104)/E104</f>
        <v>-6.7585834009130201E-5</v>
      </c>
      <c r="I104" s="139"/>
      <c r="K104" s="106">
        <f>K102+1</f>
        <v>41</v>
      </c>
      <c r="L104" s="105" t="s">
        <v>131</v>
      </c>
      <c r="M104" s="103" t="s">
        <v>127</v>
      </c>
      <c r="N104" s="154">
        <v>-123.3</v>
      </c>
      <c r="O104" s="154">
        <v>-123.3</v>
      </c>
      <c r="P104" s="154">
        <v>-123.3</v>
      </c>
      <c r="Q104" s="154">
        <v>-123.3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53"/>
      <c r="O105" s="153"/>
      <c r="P105" s="153"/>
      <c r="Q105" s="153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-13.6</v>
      </c>
      <c r="F106" s="107" cm="1">
        <f t="array" aca="1" ref="F106" ca="1">INDIRECT(sheet_name&amp;"!point4.Z")</f>
        <v>-13.61989489897438</v>
      </c>
      <c r="G106" s="118">
        <f ca="1">(F106-E106)/E106</f>
        <v>1.4628602187044212E-3</v>
      </c>
      <c r="I106" s="103"/>
      <c r="K106" s="106">
        <f t="shared" si="9"/>
        <v>43</v>
      </c>
      <c r="L106" s="103" t="s">
        <v>130</v>
      </c>
      <c r="M106" s="103" t="s">
        <v>127</v>
      </c>
      <c r="N106" s="154">
        <v>-451.4</v>
      </c>
      <c r="O106" s="154">
        <v>-13.6</v>
      </c>
      <c r="P106" s="154">
        <v>80.3</v>
      </c>
      <c r="Q106" s="154">
        <v>111.7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-3.9E-2</v>
      </c>
      <c r="F107" s="113" cm="1">
        <f t="array" aca="1" ref="F107" ca="1">INDIRECT(sheet_name&amp;"!true_force_initial_slope")</f>
        <v>-3.8737605665834937E-2</v>
      </c>
      <c r="G107" s="118">
        <f ca="1">(F107-E107)/E107</f>
        <v>-6.7280598503862256E-3</v>
      </c>
      <c r="I107" s="105"/>
      <c r="K107" s="106">
        <f t="shared" si="9"/>
        <v>44</v>
      </c>
      <c r="L107" s="105" t="s">
        <v>129</v>
      </c>
      <c r="M107" s="103" t="s">
        <v>122</v>
      </c>
      <c r="N107" s="154">
        <v>-1.2E-2</v>
      </c>
      <c r="O107" s="154">
        <v>-3.9E-2</v>
      </c>
      <c r="P107" s="154">
        <v>-2.1000000000000001E-2</v>
      </c>
      <c r="Q107" s="154">
        <v>-1.2999999999999999E-2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2873.88</v>
      </c>
      <c r="F108" s="108" cm="1">
        <f t="array" aca="1" ref="F108" ca="1">INDIRECT(sheet_name&amp;"!point4.Fs")</f>
        <v>5747.6405762344375</v>
      </c>
      <c r="G108" s="118">
        <f ca="1">(F108-E108)/E108</f>
        <v>0.99995844511059517</v>
      </c>
      <c r="I108" s="103"/>
      <c r="K108" s="106">
        <f t="shared" si="9"/>
        <v>45</v>
      </c>
      <c r="L108" s="103" t="s">
        <v>128</v>
      </c>
      <c r="M108" s="103" t="s">
        <v>127</v>
      </c>
      <c r="N108" s="154">
        <v>2877.93</v>
      </c>
      <c r="O108" s="154">
        <v>2873.88</v>
      </c>
      <c r="P108" s="154">
        <v>2873.84</v>
      </c>
      <c r="Q108" s="154">
        <v>2874.43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5.1999999999999998E-3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54">
        <v>4.6300000000000001E-2</v>
      </c>
      <c r="O109" s="154">
        <v>5.1999999999999998E-3</v>
      </c>
      <c r="P109" s="154">
        <v>1.78E-2</v>
      </c>
      <c r="Q109" s="154">
        <v>2.3699999999999999E-2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5.1999999999999998E-3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54">
        <v>4.6300000000000001E-2</v>
      </c>
      <c r="O110" s="154">
        <v>5.1999999999999998E-3</v>
      </c>
      <c r="P110" s="154">
        <v>1.78E-2</v>
      </c>
      <c r="Q110" s="154">
        <v>2.3699999999999999E-2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57"/>
      <c r="O111" s="157"/>
      <c r="P111" s="157"/>
      <c r="Q111" s="157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112.8</v>
      </c>
      <c r="F112" s="107" cm="1">
        <f t="array" aca="1" ref="F112" ca="1">INDIRECT(sheet_name&amp;"!a_star")</f>
        <v>112.77695050276785</v>
      </c>
      <c r="G112" s="118">
        <f ca="1">(F112-E112)/E112</f>
        <v>-2.0433951446942273E-4</v>
      </c>
      <c r="I112" s="105"/>
      <c r="K112" s="106">
        <f t="shared" si="9"/>
        <v>49</v>
      </c>
      <c r="L112" s="105" t="s">
        <v>1</v>
      </c>
      <c r="M112" s="103" t="s">
        <v>125</v>
      </c>
      <c r="N112" s="154">
        <v>112.8</v>
      </c>
      <c r="O112" s="154">
        <v>112.8</v>
      </c>
      <c r="P112" s="154">
        <v>112.8</v>
      </c>
      <c r="Q112" s="154">
        <v>112.8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1.6600000000000001E-9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2.5827627010247801E-3</v>
      </c>
      <c r="H113" t="s">
        <v>270</v>
      </c>
      <c r="I113" s="105"/>
      <c r="K113" s="106"/>
      <c r="L113" s="105" t="s">
        <v>269</v>
      </c>
      <c r="M113" s="103" t="s">
        <v>268</v>
      </c>
      <c r="N113" s="156">
        <v>1.6600000000000001E-9</v>
      </c>
      <c r="O113" s="156">
        <v>1.6600000000000001E-9</v>
      </c>
      <c r="P113" s="156">
        <v>1.6600000000000001E-9</v>
      </c>
      <c r="Q113" s="156">
        <v>1.6600000000000001E-9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57"/>
      <c r="O114" s="157"/>
      <c r="P114" s="157"/>
      <c r="Q114" s="157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57"/>
      <c r="O115" s="157"/>
      <c r="P115" s="157"/>
      <c r="Q115" s="157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57"/>
      <c r="O116" s="157"/>
      <c r="P116" s="157"/>
      <c r="Q116" s="157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9.5000000000000001E-2</v>
      </c>
      <c r="F117" s="113" cm="1">
        <f t="array" aca="1" ref="F117" ca="1">INDIRECT(sheet_name&amp;"!true_moment_initial_slope")</f>
        <v>9.445217191149255E-2</v>
      </c>
      <c r="G117" s="118">
        <f ca="1">(F117-E117)/E117</f>
        <v>-5.7666114579731746E-3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54">
        <v>8.2000000000000003E-2</v>
      </c>
      <c r="O117" s="154">
        <v>9.5000000000000001E-2</v>
      </c>
      <c r="P117" s="154">
        <v>0.18</v>
      </c>
      <c r="Q117" s="154">
        <v>0.219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56">
        <v>0</v>
      </c>
      <c r="O118" s="156">
        <v>0</v>
      </c>
      <c r="P118" s="156">
        <v>0</v>
      </c>
      <c r="Q118" s="156">
        <v>0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-21.34</v>
      </c>
      <c r="F119" s="108" cm="1">
        <f t="array" aca="1" ref="F119" ca="1">INDIRECT(sheet_name&amp;"!point4.Ms")</f>
        <v>-31.233631771274478</v>
      </c>
      <c r="G119" s="118">
        <f ca="1">(F119-E119)/E119</f>
        <v>0.4636191083071452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54">
        <v>-28.21</v>
      </c>
      <c r="O119" s="154">
        <v>-21.34</v>
      </c>
      <c r="P119" s="154">
        <v>-12</v>
      </c>
      <c r="Q119" s="154">
        <v>-6.4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0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54">
        <v>0</v>
      </c>
      <c r="O120" s="154">
        <v>0</v>
      </c>
      <c r="P120" s="154">
        <v>0</v>
      </c>
      <c r="Q120" s="154">
        <v>0</v>
      </c>
      <c r="R120" t="str">
        <f t="shared" si="6"/>
        <v>(valid in case T-Flange is calculated)</v>
      </c>
    </row>
    <row r="121" spans="2:18" ht="15.6">
      <c r="C121" s="105" t="s">
        <v>332</v>
      </c>
      <c r="D121" s="103" t="s">
        <v>127</v>
      </c>
      <c r="E121" s="108" cm="1">
        <f t="array" ref="E121">INDEX(N121:Q121,case_number)</f>
        <v>-123.19199999999999</v>
      </c>
      <c r="F121" s="109" t="s">
        <v>85</v>
      </c>
      <c r="G121" s="109" t="s">
        <v>85</v>
      </c>
      <c r="L121" s="105" t="s">
        <v>332</v>
      </c>
      <c r="M121" s="103" t="s">
        <v>127</v>
      </c>
      <c r="N121" s="154">
        <v>-123.19199999999999</v>
      </c>
      <c r="O121" s="154">
        <v>-123.19199999999999</v>
      </c>
      <c r="P121" s="154">
        <v>-123.19199999999999</v>
      </c>
      <c r="Q121" s="154">
        <v>-123.19199999999999</v>
      </c>
    </row>
    <row r="122" spans="2:18" ht="16.2">
      <c r="C122" s="151" t="s">
        <v>333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342</v>
      </c>
      <c r="L122" s="151" t="s">
        <v>333</v>
      </c>
      <c r="M122" s="103" t="s">
        <v>120</v>
      </c>
      <c r="N122" s="154">
        <v>0</v>
      </c>
      <c r="O122" s="154">
        <v>0</v>
      </c>
      <c r="P122" s="154">
        <v>0</v>
      </c>
      <c r="Q122" s="154">
        <v>0</v>
      </c>
      <c r="R122" s="152" t="s">
        <v>342</v>
      </c>
    </row>
    <row r="123" spans="2:18" ht="16.2">
      <c r="C123" s="151" t="s">
        <v>334</v>
      </c>
      <c r="D123" s="103" t="s">
        <v>120</v>
      </c>
      <c r="E123" s="108" cm="1">
        <f t="array" ref="E123">INDEX(N123:Q123,case_number)</f>
        <v>-72.575999999999993</v>
      </c>
      <c r="F123" s="109" t="s">
        <v>85</v>
      </c>
      <c r="G123" s="109" t="s">
        <v>85</v>
      </c>
      <c r="H123" s="152" t="s">
        <v>342</v>
      </c>
      <c r="L123" s="151" t="s">
        <v>334</v>
      </c>
      <c r="M123" s="103" t="s">
        <v>120</v>
      </c>
      <c r="N123" s="154">
        <v>-40.182000000000002</v>
      </c>
      <c r="O123" s="154">
        <v>-72.575999999999993</v>
      </c>
      <c r="P123" s="154">
        <v>-82.927999999999997</v>
      </c>
      <c r="Q123" s="154">
        <v>-87.819000000000003</v>
      </c>
      <c r="R123" s="152" t="s">
        <v>342</v>
      </c>
    </row>
    <row r="124" spans="2:18" ht="16.2">
      <c r="C124" s="151" t="s">
        <v>335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2" t="s">
        <v>342</v>
      </c>
      <c r="L124" s="151" t="s">
        <v>335</v>
      </c>
      <c r="M124" s="103" t="s">
        <v>120</v>
      </c>
      <c r="N124" s="154">
        <v>0</v>
      </c>
      <c r="O124" s="154">
        <v>0</v>
      </c>
      <c r="P124" s="154">
        <v>0</v>
      </c>
      <c r="Q124" s="154">
        <v>0</v>
      </c>
      <c r="R124" s="152" t="s">
        <v>342</v>
      </c>
    </row>
    <row r="125" spans="2:18" ht="16.2">
      <c r="C125" s="151" t="s">
        <v>333</v>
      </c>
      <c r="D125" s="103" t="s">
        <v>120</v>
      </c>
      <c r="E125" s="108" cm="1">
        <f t="array" ref="E125">INDEX(N125:Q125,case_number)</f>
        <v>-4.3E-3</v>
      </c>
      <c r="F125" s="109" t="s">
        <v>85</v>
      </c>
      <c r="G125" s="109" t="s">
        <v>85</v>
      </c>
      <c r="H125" s="152" t="s">
        <v>343</v>
      </c>
      <c r="L125" s="151" t="s">
        <v>333</v>
      </c>
      <c r="M125" s="103" t="s">
        <v>120</v>
      </c>
      <c r="N125" s="154">
        <v>-1.2999999999999999E-3</v>
      </c>
      <c r="O125" s="154">
        <v>-4.3E-3</v>
      </c>
      <c r="P125" s="154">
        <v>-2.3999999999999998E-3</v>
      </c>
      <c r="Q125" s="154">
        <v>-1.5E-3</v>
      </c>
      <c r="R125" s="152" t="s">
        <v>343</v>
      </c>
    </row>
    <row r="126" spans="2:18" ht="16.2">
      <c r="C126" s="151" t="s">
        <v>334</v>
      </c>
      <c r="D126" s="103" t="s">
        <v>120</v>
      </c>
      <c r="E126" s="108" cm="1">
        <f t="array" ref="E126">INDEX(N126:Q126,case_number)</f>
        <v>-72.516999999999996</v>
      </c>
      <c r="F126" s="109" t="s">
        <v>85</v>
      </c>
      <c r="G126" s="109" t="s">
        <v>85</v>
      </c>
      <c r="H126" s="152" t="s">
        <v>343</v>
      </c>
      <c r="L126" s="151" t="s">
        <v>334</v>
      </c>
      <c r="M126" s="103" t="s">
        <v>120</v>
      </c>
      <c r="N126" s="154">
        <v>-40.15</v>
      </c>
      <c r="O126" s="154">
        <v>-72.516999999999996</v>
      </c>
      <c r="P126" s="154">
        <v>-82.861000000000004</v>
      </c>
      <c r="Q126" s="154">
        <v>-87.748000000000005</v>
      </c>
      <c r="R126" s="152" t="s">
        <v>343</v>
      </c>
    </row>
    <row r="127" spans="2:18" ht="16.2">
      <c r="C127" s="151" t="s">
        <v>335</v>
      </c>
      <c r="D127" s="103" t="s">
        <v>120</v>
      </c>
      <c r="E127" s="108" cm="1">
        <f t="array" ref="E127">INDEX(N127:Q127,case_number)</f>
        <v>-7.6E-3</v>
      </c>
      <c r="F127" s="109" t="s">
        <v>85</v>
      </c>
      <c r="G127" s="109" t="s">
        <v>85</v>
      </c>
      <c r="H127" s="152" t="s">
        <v>343</v>
      </c>
      <c r="L127" s="151" t="s">
        <v>335</v>
      </c>
      <c r="M127" s="103" t="s">
        <v>120</v>
      </c>
      <c r="N127" s="154">
        <v>-3.0999999999999999E-3</v>
      </c>
      <c r="O127" s="154">
        <v>-7.6E-3</v>
      </c>
      <c r="P127" s="154">
        <v>-6.1000000000000004E-3</v>
      </c>
      <c r="Q127" s="154">
        <v>-5.4999999999999997E-3</v>
      </c>
      <c r="R127" s="152" t="s">
        <v>343</v>
      </c>
    </row>
    <row r="128" spans="2:18" ht="16.2">
      <c r="C128" s="151" t="s">
        <v>336</v>
      </c>
      <c r="D128" s="103" t="s">
        <v>120</v>
      </c>
      <c r="E128" s="108" cm="1">
        <f t="array" ref="E128">INDEX(N128:Q128,case_number)</f>
        <v>-21.34</v>
      </c>
      <c r="F128" s="109" t="s">
        <v>85</v>
      </c>
      <c r="G128" s="109" t="s">
        <v>85</v>
      </c>
      <c r="L128" s="151" t="s">
        <v>336</v>
      </c>
      <c r="M128" s="103" t="s">
        <v>120</v>
      </c>
      <c r="N128" s="154">
        <v>-14.69</v>
      </c>
      <c r="O128" s="154">
        <v>-21.34</v>
      </c>
      <c r="P128" s="154">
        <v>-12</v>
      </c>
      <c r="Q128" s="154">
        <v>-6.4</v>
      </c>
    </row>
    <row r="129" spans="3:18" ht="16.2">
      <c r="C129" s="151" t="s">
        <v>337</v>
      </c>
      <c r="D129" s="103" t="s">
        <v>120</v>
      </c>
      <c r="E129" s="108" cm="1">
        <f t="array" ref="E129">INDEX(N129:Q129,case_number)</f>
        <v>2684.51</v>
      </c>
      <c r="F129" s="109" t="s">
        <v>85</v>
      </c>
      <c r="G129" s="109" t="s">
        <v>85</v>
      </c>
      <c r="L129" s="151" t="s">
        <v>337</v>
      </c>
      <c r="M129" s="103" t="s">
        <v>120</v>
      </c>
      <c r="N129" s="154">
        <v>2485.92</v>
      </c>
      <c r="O129" s="154">
        <v>2684.51</v>
      </c>
      <c r="P129" s="154">
        <v>2747.98</v>
      </c>
      <c r="Q129" s="154">
        <v>2777.96</v>
      </c>
    </row>
    <row r="130" spans="3:18" ht="16.2">
      <c r="C130" s="151" t="s">
        <v>338</v>
      </c>
      <c r="D130" s="103" t="s">
        <v>120</v>
      </c>
      <c r="E130" s="108" cm="1">
        <f t="array" ref="E130">INDEX(N130:Q130,case_number)</f>
        <v>34.14</v>
      </c>
      <c r="F130" s="109" t="s">
        <v>85</v>
      </c>
      <c r="G130" s="109" t="s">
        <v>85</v>
      </c>
      <c r="L130" s="151" t="s">
        <v>338</v>
      </c>
      <c r="M130" s="103" t="s">
        <v>120</v>
      </c>
      <c r="N130" s="154">
        <v>83.91</v>
      </c>
      <c r="O130" s="154">
        <v>34.14</v>
      </c>
      <c r="P130" s="154">
        <v>43.52</v>
      </c>
      <c r="Q130" s="154">
        <v>47.53</v>
      </c>
    </row>
    <row r="131" spans="3:18" ht="15.6">
      <c r="C131" s="112" t="s">
        <v>339</v>
      </c>
      <c r="E131" s="108" cm="1">
        <f t="array" ref="E131">INDEX(N131:Q131,case_number)</f>
        <v>5.3039999999999999E-4</v>
      </c>
      <c r="F131" s="109" t="s">
        <v>85</v>
      </c>
      <c r="G131" s="109" t="s">
        <v>85</v>
      </c>
      <c r="H131" t="s">
        <v>344</v>
      </c>
      <c r="L131" s="112" t="s">
        <v>339</v>
      </c>
      <c r="N131" s="156">
        <v>4.8299999999999998E-4</v>
      </c>
      <c r="O131" s="156">
        <v>5.3039999999999999E-4</v>
      </c>
      <c r="P131" s="156">
        <v>5.3050000000000005E-4</v>
      </c>
      <c r="Q131" s="156">
        <v>5.3450000000000004E-4</v>
      </c>
      <c r="R131" t="s">
        <v>344</v>
      </c>
    </row>
    <row r="132" spans="3:18" ht="15.6">
      <c r="C132" s="112" t="s">
        <v>340</v>
      </c>
      <c r="E132" s="108" cm="1">
        <f t="array" ref="E132">INDEX(N132:Q132,case_number)</f>
        <v>0.2031</v>
      </c>
      <c r="F132" s="109" t="s">
        <v>85</v>
      </c>
      <c r="G132" s="109" t="s">
        <v>85</v>
      </c>
      <c r="H132" t="s">
        <v>345</v>
      </c>
      <c r="L132" s="112" t="s">
        <v>340</v>
      </c>
      <c r="N132" s="156">
        <v>0.20150000000000001</v>
      </c>
      <c r="O132" s="156">
        <v>0.2031</v>
      </c>
      <c r="P132" s="156">
        <v>0.22750000000000001</v>
      </c>
      <c r="Q132" s="156">
        <v>0.23089999999999999</v>
      </c>
      <c r="R132" t="s">
        <v>345</v>
      </c>
    </row>
    <row r="133" spans="3:18" ht="15.6">
      <c r="C133" s="112" t="s">
        <v>341</v>
      </c>
      <c r="E133" s="108" cm="1">
        <f t="array" ref="E133">INDEX(N133:Q133,case_number)</f>
        <v>-4.3579999999999997</v>
      </c>
      <c r="F133" s="109" t="s">
        <v>85</v>
      </c>
      <c r="G133" s="109" t="s">
        <v>85</v>
      </c>
      <c r="H133" t="s">
        <v>346</v>
      </c>
      <c r="L133" s="112" t="s">
        <v>341</v>
      </c>
      <c r="N133" s="156">
        <v>2.8210000000000002</v>
      </c>
      <c r="O133" s="156">
        <v>-4.3579999999999997</v>
      </c>
      <c r="P133" s="156">
        <v>7.9809999999999999</v>
      </c>
      <c r="Q133" s="156">
        <v>13.94</v>
      </c>
      <c r="R133" t="s">
        <v>346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2024-06-14T07:26:33Z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