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alidations\flangesegments.PolynominalTFlangeSegment\"/>
    </mc:Choice>
  </mc:AlternateContent>
  <xr:revisionPtr revIDLastSave="0" documentId="13_ncr:1_{8D7944E3-4F57-42C2-B1CE-DF568BB9AAF2}" xr6:coauthVersionLast="47" xr6:coauthVersionMax="47" xr10:uidLastSave="{00000000-0000-0000-0000-000000000000}"/>
  <bookViews>
    <workbookView xWindow="-120" yWindow="-120" windowWidth="29040" windowHeight="158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92" i="16" a="1"/>
  <c r="F128" i="16" a="1"/>
  <c r="F95" i="16" a="1"/>
  <c r="F133" i="16" a="1"/>
  <c r="F99" i="16" a="1"/>
  <c r="F29" i="16" a="1"/>
  <c r="F79" i="16" a="1"/>
  <c r="F68" i="16" a="1"/>
  <c r="F104" i="16" a="1"/>
  <c r="F112" i="16" a="1"/>
  <c r="F51" i="16" a="1"/>
  <c r="F48" i="16" a="1"/>
  <c r="F93" i="16" a="1"/>
  <c r="F83" i="16" a="1"/>
  <c r="F108" i="16" a="1"/>
  <c r="F71" i="16" a="1"/>
  <c r="F70" i="16" a="1"/>
  <c r="F86" i="16" a="1"/>
  <c r="F124" i="16" a="1"/>
  <c r="F121" i="16" a="1"/>
  <c r="F123" i="16" a="1"/>
  <c r="F76" i="16" a="1"/>
  <c r="F69" i="16" a="1"/>
  <c r="F110" i="16" a="1"/>
  <c r="F113" i="16" a="1"/>
  <c r="F53" i="16" a="1"/>
  <c r="F107" i="16" a="1"/>
  <c r="F129" i="16" a="1"/>
  <c r="F90" i="16" a="1"/>
  <c r="F130" i="16" a="1"/>
  <c r="F106" i="16" a="1"/>
  <c r="F135" i="16" a="1"/>
  <c r="F31" i="16" a="1"/>
  <c r="F89" i="16" a="1"/>
  <c r="F84" i="16" a="1"/>
  <c r="F82" i="16" a="1"/>
  <c r="F30" i="16" a="1"/>
  <c r="F72" i="16" a="1"/>
  <c r="F101" i="16" a="1"/>
  <c r="F97" i="16" a="1"/>
  <c r="F52" i="16" a="1"/>
  <c r="F38" i="16" a="1"/>
  <c r="F50" i="16" a="1"/>
  <c r="F61" i="16" a="1"/>
  <c r="F126" i="16" a="1"/>
  <c r="F49" i="16" a="1"/>
  <c r="F37" i="16" a="1"/>
  <c r="F118" i="16" a="1"/>
  <c r="F131" i="16" a="1"/>
  <c r="F91" i="16" a="1"/>
  <c r="F120" i="16" a="1"/>
  <c r="F88" i="16" a="1"/>
  <c r="F77" i="16" a="1"/>
  <c r="F127" i="16" a="1"/>
  <c r="F78" i="16" a="1"/>
  <c r="F132" i="16" a="1"/>
  <c r="F87" i="16" a="1"/>
  <c r="F67" i="16" a="1"/>
  <c r="F100" i="16" a="1"/>
  <c r="F125" i="16" a="1"/>
  <c r="F36" i="16" a="1"/>
  <c r="F81" i="16" a="1"/>
  <c r="F60" i="16" a="1"/>
  <c r="F122" i="16" a="1"/>
  <c r="F92" i="16" l="1"/>
  <c r="E135" i="16" a="1"/>
  <c r="E135" i="16" s="1"/>
  <c r="F135" i="16"/>
  <c r="F133" i="16"/>
  <c r="F121" i="16"/>
  <c r="F131" i="16"/>
  <c r="F132" i="16"/>
  <c r="F130" i="16"/>
  <c r="F126" i="16"/>
  <c r="F123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5" i="16" l="1"/>
  <c r="G121" i="16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<sst xmlns="http://schemas.openxmlformats.org/spreadsheetml/2006/main" count="1843" uniqueCount="503">
  <si>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</si>
  <si>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</si>
  <si>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</si>
  <si>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</si>
  <si>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</si>
  <si>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</si>
  <si>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</si>
  <si>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</si>
  <si>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</si>
  <si>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</si>
  <si>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</si>
  <si>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</si>
  <si>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</si>
  <si>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</si>
  <si>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</si>
  <si>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</si>
  <si>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</si>
  <si>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</si>
  <si>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</si>
  <si>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</si>
  <si>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</si>
  <si>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</si>
  <si>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</si>
  <si>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</si>
  <si>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</si>
  <si>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</si>
  <si>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</si>
  <si>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</si>
  <si>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</si>
  <si>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</si>
  <si>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</si>
  <si>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</si>
  <si>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</si>
  <si>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</si>
  <si>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</si>
  <si>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</si>
  <si>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</si>
  <si>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</si>
  <si>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</si>
  <si>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</si>
  <si>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</si>
  <si>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</si>
  <si>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</si>
  <si>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</si>
  <si>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</si>
  <si>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</si>
  <si>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</si>
  <si>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</si>
  <si>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</si>
  <si>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</si>
  <si>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</si>
  <si>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</si>
  <si>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</si>
  <si>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</si>
  <si>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</si>
  <si>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</si>
  <si>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</si>
  <si>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</si>
  <si>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</si>
  <si>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</si>
  <si>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</si>
  <si>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</si>
  <si>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</si>
  <si>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</si>
  <si>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</si>
  <si>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</si>
  <si>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</si>
  <si>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</si>
  <si>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</si>
  <si>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</si>
  <si>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</si>
  <si>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</si>
  <si>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</si>
  <si>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</si>
  <si>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</si>
  <si>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</si>
  <si>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</si>
  <si>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</si>
  <si>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</si>
  <si>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</si>
  <si>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</si>
  <si>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</si>
  <si>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</si>
  <si>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</si>
  <si>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</si>
  <si>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</si>
  <si>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</si>
  <si>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</si>
  <si>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</si>
  <si>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</si>
  <si>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</si>
  <si>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</si>
  <si>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</si>
  <si>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</si>
  <si>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</si>
  <si>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</si>
  <si>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</si>
  <si>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</si>
  <si>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</si>
  <si>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</si>
  <si>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</si>
  <si>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</si>
  <si>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</si>
  <si>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</si>
  <si>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</si>
  <si>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</si>
  <si>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</si>
  <si>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</si>
  <si>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</si>
  <si>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</si>
  <si>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</si>
  <si>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</si>
  <si>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</si>
  <si>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</si>
  <si>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</si>
  <si>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</si>
  <si>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</si>
  <si>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</si>
  <si>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</si>
  <si>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</si>
  <si>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</si>
  <si>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</si>
  <si>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</si>
  <si>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</si>
  <si>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</si>
  <si>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</si>
  <si>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</si>
  <si>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</si>
  <si>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</si>
  <si>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</si>
  <si>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</si>
  <si>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</si>
  <si>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</si>
  <si>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</si>
  <si>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</si>
  <si>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</si>
  <si>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</si>
  <si>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</si>
  <si>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</si>
  <si>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</si>
  <si>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</si>
  <si>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</si>
  <si>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</si>
  <si>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</si>
  <si>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</si>
  <si>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</si>
  <si>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</si>
  <si>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</si>
  <si>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</si>
  <si>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</si>
  <si>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</si>
  <si>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</si>
  <si>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</si>
  <si>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</si>
  <si>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</si>
  <si>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</si>
  <si>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</si>
  <si>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</si>
  <si>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</si>
  <si>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</si>
  <si>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</si>
  <si>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</si>
  <si>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</si>
  <si>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</si>
  <si>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</si>
  <si>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</si>
  <si>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</si>
  <si>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</si>
  <si>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</si>
  <si>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</si>
  <si>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</si>
  <si>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</si>
  <si>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</si>
  <si>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</si>
  <si>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</si>
  <si>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</si>
  <si>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</si>
  <si>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</si>
  <si>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</si>
  <si>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</si>
  <si>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</si>
  <si>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</si>
  <si>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</si>
  <si>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</si>
  <si>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</si>
  <si>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</si>
  <si>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</si>
  <si>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</si>
  <si>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</si>
  <si>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</si>
  <si>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</si>
  <si>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</si>
  <si>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</si>
  <si>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</si>
  <si>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</si>
  <si>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</si>
  <si>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</si>
  <si>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</si>
  <si>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</si>
  <si>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</si>
  <si>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</si>
  <si>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</si>
  <si>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</si>
  <si>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</si>
  <si>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</si>
  <si>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</si>
  <si>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</si>
  <si>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</si>
  <si>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</si>
  <si>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</si>
  <si>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</si>
  <si>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</si>
  <si>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</si>
  <si>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</si>
  <si>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</si>
  <si>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</si>
  <si>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</si>
  <si>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</si>
  <si>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</si>
  <si>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</si>
  <si>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</si>
  <si>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</si>
  <si>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</si>
  <si>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</si>
  <si>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</si>
  <si>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</si>
  <si>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</si>
  <si>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</si>
  <si>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</si>
  <si>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</si>
  <si>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</si>
  <si>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</si>
  <si>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</si>
  <si>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</si>
  <si>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</si>
  <si>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</si>
  <si>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</si>
  <si>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</si>
  <si>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</si>
  <si>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</si>
  <si>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</si>
  <si>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</si>
  <si>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</si>
  <si>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</si>
  <si>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</si>
  <si>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</si>
  <si>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</si>
  <si>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</si>
  <si>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</si>
  <si>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</si>
  <si>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</si>
  <si>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</si>
  <si>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</si>
  <si>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</si>
  <si>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</si>
  <si>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</si>
  <si>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</si>
  <si>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</si>
  <si>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</si>
  <si>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</si>
  <si>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</si>
  <si>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</si>
  <si>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</si>
  <si>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</si>
  <si>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</si>
  <si>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</si>
  <si>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</si>
  <si>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</si>
  <si>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</si>
  <si>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</si>
  <si>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</si>
  <si>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</si>
  <si>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</si>
  <si>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</si>
  <si>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</si>
  <si>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</si>
  <si>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</si>
  <si>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</si>
  <si>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</si>
  <si>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</si>
  <si>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</si>
  <si>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</si>
  <si>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</si>
  <si>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</si>
  <si>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</si>
  <si>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</si>
  <si>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</si>
  <si>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</si>
  <si>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</si>
  <si>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</si>
  <si>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</si>
  <si>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</si>
  <si>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</si>
  <si>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</si>
  <si>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</si>
  <si>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</si>
  <si>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</si>
  <si>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</si>
  <si>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</si>
  <si>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</si>
  <si>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</si>
  <si>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</si>
  <si>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</si>
  <si>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</si>
  <si>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</si>
  <si>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</si>
  <si>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</si>
  <si>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</si>
  <si>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</si>
  <si>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</si>
  <si>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</si>
  <si>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</si>
  <si>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</si>
  <si>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</si>
  <si>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</si>
  <si>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</si>
  <si>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</si>
  <si>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</si>
  <si>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</si>
  <si>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</si>
  <si>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</si>
  <si>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</si>
  <si>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</si>
  <si>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</si>
  <si>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</si>
  <si>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</si>
  <si>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</si>
  <si>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</si>
  <si>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</si>
  <si>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</si>
  <si>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</si>
  <si>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</si>
  <si>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</si>
  <si>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</si>
  <si>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</si>
  <si>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</si>
  <si>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</si>
  <si>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</si>
  <si>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</si>
  <si>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</si>
  <si>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</si>
  <si>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</si>
  <si>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</si>
  <si>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</si>
  <si>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</si>
  <si>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</si>
  <si>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</si>
  <si>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</si>
  <si>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</si>
  <si>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</si>
  <si>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</si>
  <si>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</si>
  <si>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</si>
  <si>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</si>
  <si>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</si>
  <si>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</si>
  <si>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</si>
  <si>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</si>
  <si>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</si>
  <si>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</si>
  <si>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</si>
  <si>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</si>
  <si>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</si>
  <si>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</si>
  <si>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</si>
  <si>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</si>
  <si>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</si>
  <si>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</si>
  <si>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</si>
  <si>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</si>
  <si>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</si>
  <si>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</si>
  <si>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</si>
  <si>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</si>
  <si>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</si>
  <si>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</si>
  <si>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</si>
  <si>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</si>
  <si>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</si>
  <si>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</si>
  <si>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</si>
  <si>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</si>
  <si>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</si>
  <si>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</si>
  <si>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</si>
  <si>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</si>
  <si>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</si>
  <si>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</si>
  <si>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</si>
  <si>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</si>
  <si>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</si>
  <si>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</si>
  <si>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</si>
  <si>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</si>
  <si>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</si>
  <si>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</si>
  <si>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</si>
  <si>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</si>
  <si>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</si>
  <si>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</si>
  <si>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</si>
  <si>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</si>
  <si>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</si>
  <si>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</si>
  <si>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</si>
  <si>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</si>
  <si>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</si>
  <si>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</si>
  <si>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</si>
  <si>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</si>
  <si>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</si>
  <si>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</si>
  <si>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</si>
  <si>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</si>
  <si>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</si>
  <si>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</si>
  <si>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</si>
  <si>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</si>
  <si>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</si>
  <si>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</si>
  <si>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</si>
  <si>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</si>
  <si>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</si>
  <si>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</si>
  <si>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</si>
  <si>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</si>
  <si>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</si>
  <si>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</si>
  <si>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</si>
  <si>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</si>
  <si>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</si>
  <si>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</si>
  <si>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</si>
  <si>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</si>
  <si>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</si>
  <si>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</si>
  <si>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</si>
  <si>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</si>
  <si>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</si>
  <si>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</si>
  <si>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</si>
  <si>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</si>
  <si>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</si>
  <si>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</si>
  <si>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</si>
  <si>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</si>
  <si>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</si>
  <si>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</si>
  <si>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</si>
  <si>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</si>
  <si>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</si>
  <si>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</si>
  <si>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</si>
  <si>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</si>
  <si>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</si>
  <si>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</si>
  <si>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</si>
  <si>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</si>
  <si>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</si>
  <si>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</si>
  <si>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</si>
  <si>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</si>
  <si>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</si>
  <si>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</si>
  <si>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</si>
  <si>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</si>
  <si>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</si>
  <si>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</si>
  <si>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</si>
  <si>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</si>
  <si>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DZgap,tot</t>
  </si>
  <si>
    <t>FS,0=FS,2</t>
  </si>
  <si>
    <t>Z0</t>
  </si>
  <si>
    <t>ak</t>
  </si>
  <si>
    <t>kseg</t>
  </si>
  <si>
    <t>Z2~</t>
  </si>
  <si>
    <t>Gtwr+GRNA</t>
  </si>
  <si>
    <t>Note that this includes a macro-geometric SCF=1.00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</si>
  <si>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</si>
  <si>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</si>
  <si>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</si>
  <si>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</si>
  <si>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</si>
  <si>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</si>
  <si>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</si>
  <si>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</si>
  <si>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</si>
  <si>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</si>
  <si>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</si>
  <si>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</si>
  <si>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</si>
  <si>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</si>
  <si>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</si>
  <si>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</si>
  <si>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</si>
  <si>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</si>
  <si>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</si>
  <si>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</si>
  <si>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</si>
  <si>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</si>
  <si>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a1,M</t>
  </si>
  <si>
    <t>a0,M</t>
  </si>
  <si>
    <t>Inclination used: 1.00deg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</si>
</sst>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-122.39860063465406</c:v>
                </c:pt>
                <c:pt idx="1">
                  <c:v>-122.39860063465406</c:v>
                </c:pt>
                <c:pt idx="2">
                  <c:v>-122.39860063465406</c:v>
                </c:pt>
                <c:pt idx="3">
                  <c:v>-122.39176811714873</c:v>
                </c:pt>
                <c:pt idx="4">
                  <c:v>-122.31090875721868</c:v>
                </c:pt>
                <c:pt idx="5">
                  <c:v>-122.13891128405915</c:v>
                </c:pt>
                <c:pt idx="6">
                  <c:v>-121.87577569767011</c:v>
                </c:pt>
                <c:pt idx="7">
                  <c:v>-121.52150199805158</c:v>
                </c:pt>
                <c:pt idx="8">
                  <c:v>-121.07609018520354</c:v>
                </c:pt>
                <c:pt idx="9">
                  <c:v>-120.53954025912601</c:v>
                </c:pt>
                <c:pt idx="10">
                  <c:v>-119.91185221981898</c:v>
                </c:pt>
                <c:pt idx="11">
                  <c:v>-119.19302606728247</c:v>
                </c:pt>
                <c:pt idx="12">
                  <c:v>-118.38306180151645</c:v>
                </c:pt>
                <c:pt idx="13">
                  <c:v>-117.48195942252093</c:v>
                </c:pt>
                <c:pt idx="14">
                  <c:v>-116.48971893029592</c:v>
                </c:pt>
                <c:pt idx="15">
                  <c:v>-115.40634032484139</c:v>
                </c:pt>
                <c:pt idx="16">
                  <c:v>-114.23182360615739</c:v>
                </c:pt>
                <c:pt idx="17">
                  <c:v>-112.9661687742439</c:v>
                </c:pt>
                <c:pt idx="18">
                  <c:v>-111.60937582910088</c:v>
                </c:pt>
                <c:pt idx="19">
                  <c:v>-110.16144477072838</c:v>
                </c:pt>
                <c:pt idx="20">
                  <c:v>-108.62237559912639</c:v>
                </c:pt>
                <c:pt idx="21">
                  <c:v>-106.9921683142949</c:v>
                </c:pt>
                <c:pt idx="22">
                  <c:v>-105.27082291623391</c:v>
                </c:pt>
                <c:pt idx="23">
                  <c:v>-103.45833940494339</c:v>
                </c:pt>
                <c:pt idx="24">
                  <c:v>-101.55471778042342</c:v>
                </c:pt>
                <c:pt idx="25">
                  <c:v>-99.559958042673912</c:v>
                </c:pt>
                <c:pt idx="26">
                  <c:v>-97.474060191694932</c:v>
                </c:pt>
                <c:pt idx="27">
                  <c:v>-95.297024227486475</c:v>
                </c:pt>
                <c:pt idx="28">
                  <c:v>-93.028850150048498</c:v>
                </c:pt>
                <c:pt idx="29">
                  <c:v>-90.669537959381003</c:v>
                </c:pt>
                <c:pt idx="30">
                  <c:v>-88.219087655484032</c:v>
                </c:pt>
                <c:pt idx="31">
                  <c:v>-85.677499238357569</c:v>
                </c:pt>
                <c:pt idx="32">
                  <c:v>-83.044772708001602</c:v>
                </c:pt>
                <c:pt idx="33">
                  <c:v>-80.32090806441613</c:v>
                </c:pt>
                <c:pt idx="34">
                  <c:v>-77.505905307601196</c:v>
                </c:pt>
                <c:pt idx="35">
                  <c:v>-74.599764437556715</c:v>
                </c:pt>
                <c:pt idx="36">
                  <c:v>-71.602485454282757</c:v>
                </c:pt>
                <c:pt idx="37">
                  <c:v>-68.514068357779308</c:v>
                </c:pt>
                <c:pt idx="38">
                  <c:v>-65.334513148046355</c:v>
                </c:pt>
                <c:pt idx="39">
                  <c:v>-62.063819825083911</c:v>
                </c:pt>
                <c:pt idx="40">
                  <c:v>-58.701988388891976</c:v>
                </c:pt>
                <c:pt idx="41">
                  <c:v>-55.249018839470509</c:v>
                </c:pt>
                <c:pt idx="42">
                  <c:v>-51.704911176819579</c:v>
                </c:pt>
                <c:pt idx="43">
                  <c:v>-48.069665400939144</c:v>
                </c:pt>
                <c:pt idx="44">
                  <c:v>-44.34328151182919</c:v>
                </c:pt>
                <c:pt idx="45">
                  <c:v>-40.525759509489774</c:v>
                </c:pt>
                <c:pt idx="46">
                  <c:v>-36.617099393920817</c:v>
                </c:pt>
                <c:pt idx="47">
                  <c:v>-32.617301165122406</c:v>
                </c:pt>
                <c:pt idx="48">
                  <c:v>-28.526364823094493</c:v>
                </c:pt>
                <c:pt idx="49">
                  <c:v>-24.344290367837047</c:v>
                </c:pt>
                <c:pt idx="50">
                  <c:v>-20.071077799350139</c:v>
                </c:pt>
                <c:pt idx="51">
                  <c:v>-15.706727117633736</c:v>
                </c:pt>
                <c:pt idx="52">
                  <c:v>-11.249638924604351</c:v>
                </c:pt>
                <c:pt idx="53">
                  <c:v>-6.6450670064361299</c:v>
                </c:pt>
                <c:pt idx="54">
                  <c:v>-1.8661047747766748</c:v>
                </c:pt>
                <c:pt idx="55">
                  <c:v>3.0872477703740615</c:v>
                </c:pt>
                <c:pt idx="56">
                  <c:v>8.2149906290159898</c:v>
                </c:pt>
                <c:pt idx="57">
                  <c:v>13.517123801149154</c:v>
                </c:pt>
                <c:pt idx="58">
                  <c:v>18.993647286773609</c:v>
                </c:pt>
                <c:pt idx="59">
                  <c:v>24.644561085889244</c:v>
                </c:pt>
                <c:pt idx="60">
                  <c:v>30.469865198496173</c:v>
                </c:pt>
                <c:pt idx="61">
                  <c:v>36.469559624594282</c:v>
                </c:pt>
                <c:pt idx="62">
                  <c:v>42.643644364183629</c:v>
                </c:pt>
                <c:pt idx="63">
                  <c:v>48.992119417264277</c:v>
                </c:pt>
                <c:pt idx="64">
                  <c:v>55.514984783836091</c:v>
                </c:pt>
                <c:pt idx="65">
                  <c:v>62.212240463899157</c:v>
                </c:pt>
                <c:pt idx="66">
                  <c:v>69.083886457453502</c:v>
                </c:pt>
                <c:pt idx="67">
                  <c:v>76.129922764499042</c:v>
                </c:pt>
                <c:pt idx="68">
                  <c:v>83.350349385035813</c:v>
                </c:pt>
                <c:pt idx="69">
                  <c:v>90.745166319063884</c:v>
                </c:pt>
                <c:pt idx="70">
                  <c:v>98.314373566583129</c:v>
                </c:pt>
                <c:pt idx="71">
                  <c:v>106.05797112759367</c:v>
                </c:pt>
                <c:pt idx="72">
                  <c:v>113.97595900209539</c:v>
                </c:pt>
                <c:pt idx="73">
                  <c:v>122.06833719008834</c:v>
                </c:pt>
                <c:pt idx="74">
                  <c:v>130.33510569157261</c:v>
                </c:pt>
                <c:pt idx="75">
                  <c:v>138.77626450654802</c:v>
                </c:pt>
                <c:pt idx="76">
                  <c:v>147.3918136350147</c:v>
                </c:pt>
                <c:pt idx="77">
                  <c:v>156.18175307697265</c:v>
                </c:pt>
                <c:pt idx="78">
                  <c:v>165.1460828324218</c:v>
                </c:pt>
                <c:pt idx="79">
                  <c:v>174.28480290136218</c:v>
                </c:pt>
                <c:pt idx="80">
                  <c:v>183.59791328379379</c:v>
                </c:pt>
                <c:pt idx="81">
                  <c:v>193.08541397971683</c:v>
                </c:pt>
                <c:pt idx="82">
                  <c:v>202.7473049891309</c:v>
                </c:pt>
                <c:pt idx="83">
                  <c:v>212.5835863120362</c:v>
                </c:pt>
                <c:pt idx="84">
                  <c:v>222.59425794843276</c:v>
                </c:pt>
                <c:pt idx="85">
                  <c:v>232.77931989832052</c:v>
                </c:pt>
                <c:pt idx="86">
                  <c:v>243.13877216169959</c:v>
                </c:pt>
                <c:pt idx="87">
                  <c:v>253.67261473857002</c:v>
                </c:pt>
                <c:pt idx="88">
                  <c:v>264.38084762893158</c:v>
                </c:pt>
                <c:pt idx="89">
                  <c:v>275.26347083278432</c:v>
                </c:pt>
                <c:pt idx="90">
                  <c:v>286.32048435012825</c:v>
                </c:pt>
                <c:pt idx="91">
                  <c:v>297.55188818096343</c:v>
                </c:pt>
                <c:pt idx="92">
                  <c:v>308.95768232529014</c:v>
                </c:pt>
                <c:pt idx="93">
                  <c:v>320.5378667831078</c:v>
                </c:pt>
                <c:pt idx="94">
                  <c:v>332.29244155441671</c:v>
                </c:pt>
                <c:pt idx="95">
                  <c:v>344.22140663921692</c:v>
                </c:pt>
                <c:pt idx="96">
                  <c:v>356.32476203750826</c:v>
                </c:pt>
                <c:pt idx="97">
                  <c:v>368.60250774929091</c:v>
                </c:pt>
                <c:pt idx="98">
                  <c:v>381.05464377456502</c:v>
                </c:pt>
                <c:pt idx="99">
                  <c:v>393.68117011333021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890.196620196602</c:v>
                </c:pt>
                <c:pt idx="1">
                  <c:v>890.196620196602</c:v>
                </c:pt>
                <c:pt idx="2">
                  <c:v>890.196620196602</c:v>
                </c:pt>
                <c:pt idx="3">
                  <c:v>890.19896262599616</c:v>
                </c:pt>
                <c:pt idx="4">
                  <c:v>890.2266840831827</c:v>
                </c:pt>
                <c:pt idx="5">
                  <c:v>890.28565091884036</c:v>
                </c:pt>
                <c:pt idx="6">
                  <c:v>890.37586313296902</c:v>
                </c:pt>
                <c:pt idx="7">
                  <c:v>890.49732072556878</c:v>
                </c:pt>
                <c:pt idx="8">
                  <c:v>890.65002369663966</c:v>
                </c:pt>
                <c:pt idx="9">
                  <c:v>890.83397204618166</c:v>
                </c:pt>
                <c:pt idx="10">
                  <c:v>891.04916577419488</c:v>
                </c:pt>
                <c:pt idx="11">
                  <c:v>891.29560488067909</c:v>
                </c:pt>
                <c:pt idx="12">
                  <c:v>891.57328936563442</c:v>
                </c:pt>
                <c:pt idx="13">
                  <c:v>891.88221922906098</c:v>
                </c:pt>
                <c:pt idx="14">
                  <c:v>892.22239447095853</c:v>
                </c:pt>
                <c:pt idx="15">
                  <c:v>892.5938150913272</c:v>
                </c:pt>
                <c:pt idx="16">
                  <c:v>892.99648109016698</c:v>
                </c:pt>
                <c:pt idx="17">
                  <c:v>893.43039246747799</c:v>
                </c:pt>
                <c:pt idx="18">
                  <c:v>893.89554922325988</c:v>
                </c:pt>
                <c:pt idx="19">
                  <c:v>894.39195135751311</c:v>
                </c:pt>
                <c:pt idx="20">
                  <c:v>894.91959887023734</c:v>
                </c:pt>
                <c:pt idx="21">
                  <c:v>895.47849176143268</c:v>
                </c:pt>
                <c:pt idx="22">
                  <c:v>896.06863003109925</c:v>
                </c:pt>
                <c:pt idx="23">
                  <c:v>896.6900136792367</c:v>
                </c:pt>
                <c:pt idx="24">
                  <c:v>897.34264270584538</c:v>
                </c:pt>
                <c:pt idx="25">
                  <c:v>898.02651711092528</c:v>
                </c:pt>
                <c:pt idx="26">
                  <c:v>898.7416368944763</c:v>
                </c:pt>
                <c:pt idx="27">
                  <c:v>899.48800205649832</c:v>
                </c:pt>
                <c:pt idx="28">
                  <c:v>900.26561259699145</c:v>
                </c:pt>
                <c:pt idx="29">
                  <c:v>901.07446851595569</c:v>
                </c:pt>
                <c:pt idx="30">
                  <c:v>901.91456981339104</c:v>
                </c:pt>
                <c:pt idx="31">
                  <c:v>902.78591648929751</c:v>
                </c:pt>
                <c:pt idx="32">
                  <c:v>903.6885085436752</c:v>
                </c:pt>
                <c:pt idx="33">
                  <c:v>904.62234597652389</c:v>
                </c:pt>
                <c:pt idx="34">
                  <c:v>905.58742878784369</c:v>
                </c:pt>
                <c:pt idx="35">
                  <c:v>906.58375697763461</c:v>
                </c:pt>
                <c:pt idx="36">
                  <c:v>907.61133054589664</c:v>
                </c:pt>
                <c:pt idx="37">
                  <c:v>908.67014949262989</c:v>
                </c:pt>
                <c:pt idx="38">
                  <c:v>909.76021381783414</c:v>
                </c:pt>
                <c:pt idx="39">
                  <c:v>910.88152352150962</c:v>
                </c:pt>
                <c:pt idx="40">
                  <c:v>912.03407860365598</c:v>
                </c:pt>
                <c:pt idx="41">
                  <c:v>913.21787906427369</c:v>
                </c:pt>
                <c:pt idx="42">
                  <c:v>914.43292490336239</c:v>
                </c:pt>
                <c:pt idx="43">
                  <c:v>915.67921612092221</c:v>
                </c:pt>
                <c:pt idx="44">
                  <c:v>916.95675271695313</c:v>
                </c:pt>
                <c:pt idx="45">
                  <c:v>918.26553469145529</c:v>
                </c:pt>
                <c:pt idx="46">
                  <c:v>919.60556204442844</c:v>
                </c:pt>
                <c:pt idx="47">
                  <c:v>920.97683477587282</c:v>
                </c:pt>
                <c:pt idx="48">
                  <c:v>922.37935288578819</c:v>
                </c:pt>
                <c:pt idx="49">
                  <c:v>923.81311637417468</c:v>
                </c:pt>
                <c:pt idx="50">
                  <c:v>925.27812524103228</c:v>
                </c:pt>
                <c:pt idx="51">
                  <c:v>926.774379486361</c:v>
                </c:pt>
                <c:pt idx="52">
                  <c:v>928.30435284003192</c:v>
                </c:pt>
                <c:pt idx="53">
                  <c:v>929.95271924649774</c:v>
                </c:pt>
                <c:pt idx="54">
                  <c:v>931.76109413097822</c:v>
                </c:pt>
                <c:pt idx="55">
                  <c:v>933.72947749347338</c:v>
                </c:pt>
                <c:pt idx="56">
                  <c:v>935.85786933398333</c:v>
                </c:pt>
                <c:pt idx="57">
                  <c:v>938.14626965250784</c:v>
                </c:pt>
                <c:pt idx="58">
                  <c:v>940.59467844904725</c:v>
                </c:pt>
                <c:pt idx="59">
                  <c:v>943.20309572360134</c:v>
                </c:pt>
                <c:pt idx="60">
                  <c:v>945.97152147617021</c:v>
                </c:pt>
                <c:pt idx="61">
                  <c:v>948.89995570675364</c:v>
                </c:pt>
                <c:pt idx="62">
                  <c:v>951.98839841535187</c:v>
                </c:pt>
                <c:pt idx="63">
                  <c:v>955.23684960196476</c:v>
                </c:pt>
                <c:pt idx="64">
                  <c:v>958.64530926659245</c:v>
                </c:pt>
                <c:pt idx="65">
                  <c:v>962.21377740923492</c:v>
                </c:pt>
                <c:pt idx="66">
                  <c:v>965.94225402989207</c:v>
                </c:pt>
                <c:pt idx="67">
                  <c:v>969.83073912856389</c:v>
                </c:pt>
                <c:pt idx="68">
                  <c:v>973.8792327052505</c:v>
                </c:pt>
                <c:pt idx="69">
                  <c:v>978.08773475995179</c:v>
                </c:pt>
                <c:pt idx="70">
                  <c:v>982.45624529266775</c:v>
                </c:pt>
                <c:pt idx="71">
                  <c:v>986.98476430339861</c:v>
                </c:pt>
                <c:pt idx="72">
                  <c:v>991.67329179214403</c:v>
                </c:pt>
                <c:pt idx="73">
                  <c:v>996.52182775890424</c:v>
                </c:pt>
                <c:pt idx="74">
                  <c:v>1001.5303722036791</c:v>
                </c:pt>
                <c:pt idx="75">
                  <c:v>1006.6989251264688</c:v>
                </c:pt>
                <c:pt idx="76">
                  <c:v>1012.027486527273</c:v>
                </c:pt>
                <c:pt idx="77">
                  <c:v>1017.5160564060922</c:v>
                </c:pt>
                <c:pt idx="78">
                  <c:v>1023.164634762926</c:v>
                </c:pt>
                <c:pt idx="79">
                  <c:v>1028.9732215977745</c:v>
                </c:pt>
                <c:pt idx="80">
                  <c:v>1034.9418169106377</c:v>
                </c:pt>
                <c:pt idx="81">
                  <c:v>1041.0704207015158</c:v>
                </c:pt>
                <c:pt idx="82">
                  <c:v>1047.3590329704084</c:v>
                </c:pt>
                <c:pt idx="83">
                  <c:v>1053.8076537173158</c:v>
                </c:pt>
                <c:pt idx="84">
                  <c:v>1060.416282942238</c:v>
                </c:pt>
                <c:pt idx="85">
                  <c:v>1067.1849206451748</c:v>
                </c:pt>
                <c:pt idx="86">
                  <c:v>1074.1135668261263</c:v>
                </c:pt>
                <c:pt idx="87">
                  <c:v>1081.2022214850929</c:v>
                </c:pt>
                <c:pt idx="88">
                  <c:v>1088.4508846220738</c:v>
                </c:pt>
                <c:pt idx="89">
                  <c:v>1095.8595562370695</c:v>
                </c:pt>
                <c:pt idx="90">
                  <c:v>1103.4282363300799</c:v>
                </c:pt>
                <c:pt idx="91">
                  <c:v>1111.1569249011052</c:v>
                </c:pt>
                <c:pt idx="92">
                  <c:v>1119.045621950145</c:v>
                </c:pt>
                <c:pt idx="93">
                  <c:v>1127.0943274771996</c:v>
                </c:pt>
                <c:pt idx="94">
                  <c:v>1135.303041482269</c:v>
                </c:pt>
                <c:pt idx="95">
                  <c:v>1143.6717639653532</c:v>
                </c:pt>
                <c:pt idx="96">
                  <c:v>1152.2004949264519</c:v>
                </c:pt>
                <c:pt idx="97">
                  <c:v>1160.8892343655655</c:v>
                </c:pt>
                <c:pt idx="98">
                  <c:v>1169.737982282694</c:v>
                </c:pt>
                <c:pt idx="99">
                  <c:v>1178.7467386778369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-106.21935475653824</c:v>
                </c:pt>
                <c:pt idx="1">
                  <c:v>-106.21935475653824</c:v>
                </c:pt>
                <c:pt idx="2">
                  <c:v>-106.21935475653824</c:v>
                </c:pt>
                <c:pt idx="3">
                  <c:v>-106.20438899403155</c:v>
                </c:pt>
                <c:pt idx="4">
                  <c:v>-106.10618741807164</c:v>
                </c:pt>
                <c:pt idx="5">
                  <c:v>-105.9163348526338</c:v>
                </c:pt>
                <c:pt idx="6">
                  <c:v>-105.63483129771799</c:v>
                </c:pt>
                <c:pt idx="7">
                  <c:v>-105.26167675332424</c:v>
                </c:pt>
                <c:pt idx="8">
                  <c:v>-104.79687121945253</c:v>
                </c:pt>
                <c:pt idx="9">
                  <c:v>-104.24041469610286</c:v>
                </c:pt>
                <c:pt idx="10">
                  <c:v>-103.59230718327525</c:v>
                </c:pt>
                <c:pt idx="11">
                  <c:v>-102.85254868096968</c:v>
                </c:pt>
                <c:pt idx="12">
                  <c:v>-102.02113918918614</c:v>
                </c:pt>
                <c:pt idx="13">
                  <c:v>-101.09807870792466</c:v>
                </c:pt>
                <c:pt idx="14">
                  <c:v>-100.08336723718523</c:v>
                </c:pt>
                <c:pt idx="15">
                  <c:v>-98.977004776967831</c:v>
                </c:pt>
                <c:pt idx="16">
                  <c:v>-97.778991327272493</c:v>
                </c:pt>
                <c:pt idx="17">
                  <c:v>-96.4893268880992</c:v>
                </c:pt>
                <c:pt idx="18">
                  <c:v>-95.108011459447951</c:v>
                </c:pt>
                <c:pt idx="19">
                  <c:v>-93.635045041318719</c:v>
                </c:pt>
                <c:pt idx="20">
                  <c:v>-92.07042763371156</c:v>
                </c:pt>
                <c:pt idx="21">
                  <c:v>-90.414159236626446</c:v>
                </c:pt>
                <c:pt idx="22">
                  <c:v>-88.666239850063377</c:v>
                </c:pt>
                <c:pt idx="23">
                  <c:v>-86.826669474022367</c:v>
                </c:pt>
                <c:pt idx="24">
                  <c:v>-84.895448108503373</c:v>
                </c:pt>
                <c:pt idx="25">
                  <c:v>-82.872575753506467</c:v>
                </c:pt>
                <c:pt idx="26">
                  <c:v>-80.758052409031563</c:v>
                </c:pt>
                <c:pt idx="27">
                  <c:v>-78.551878075078719</c:v>
                </c:pt>
                <c:pt idx="28">
                  <c:v>-76.254052751647933</c:v>
                </c:pt>
                <c:pt idx="29">
                  <c:v>-73.864576438739192</c:v>
                </c:pt>
                <c:pt idx="30">
                  <c:v>-71.383449136352482</c:v>
                </c:pt>
                <c:pt idx="31">
                  <c:v>-68.810670844487817</c:v>
                </c:pt>
                <c:pt idx="32">
                  <c:v>-66.14624156314521</c:v>
                </c:pt>
                <c:pt idx="33">
                  <c:v>-63.390161292324642</c:v>
                </c:pt>
                <c:pt idx="34">
                  <c:v>-60.542430032026118</c:v>
                </c:pt>
                <c:pt idx="35">
                  <c:v>-57.603047782249647</c:v>
                </c:pt>
                <c:pt idx="36">
                  <c:v>-54.572014542995227</c:v>
                </c:pt>
                <c:pt idx="37">
                  <c:v>-51.449330314262845</c:v>
                </c:pt>
                <c:pt idx="38">
                  <c:v>-48.234995096052494</c:v>
                </c:pt>
                <c:pt idx="39">
                  <c:v>-44.929008888364208</c:v>
                </c:pt>
                <c:pt idx="40">
                  <c:v>-41.531371691197968</c:v>
                </c:pt>
                <c:pt idx="41">
                  <c:v>-38.042083504553759</c:v>
                </c:pt>
                <c:pt idx="42">
                  <c:v>-34.461144328431608</c:v>
                </c:pt>
                <c:pt idx="43">
                  <c:v>-30.78855416283151</c:v>
                </c:pt>
                <c:pt idx="44">
                  <c:v>-27.024313007753452</c:v>
                </c:pt>
                <c:pt idx="45">
                  <c:v>-23.168420863197444</c:v>
                </c:pt>
                <c:pt idx="46">
                  <c:v>-19.22087772916348</c:v>
                </c:pt>
                <c:pt idx="47">
                  <c:v>-15.181683605651525</c:v>
                </c:pt>
                <c:pt idx="48">
                  <c:v>-11.050048143143558</c:v>
                </c:pt>
                <c:pt idx="49">
                  <c:v>-6.7752287642981592</c:v>
                </c:pt>
                <c:pt idx="50">
                  <c:v>-2.3268667191482519</c:v>
                </c:pt>
                <c:pt idx="51">
                  <c:v>2.2950379923061668</c:v>
                </c:pt>
                <c:pt idx="52">
                  <c:v>7.090485370065096</c:v>
                </c:pt>
                <c:pt idx="53">
                  <c:v>12.059475414128535</c:v>
                </c:pt>
                <c:pt idx="54">
                  <c:v>17.202008124496533</c:v>
                </c:pt>
                <c:pt idx="55">
                  <c:v>22.518083501168995</c:v>
                </c:pt>
                <c:pt idx="56">
                  <c:v>28.007701544145966</c:v>
                </c:pt>
                <c:pt idx="57">
                  <c:v>33.670862253427451</c:v>
                </c:pt>
                <c:pt idx="58">
                  <c:v>39.507565629013449</c:v>
                </c:pt>
                <c:pt idx="59">
                  <c:v>45.517811670903953</c:v>
                </c:pt>
                <c:pt idx="60">
                  <c:v>51.70160037909897</c:v>
                </c:pt>
                <c:pt idx="61">
                  <c:v>58.05893175359855</c:v>
                </c:pt>
                <c:pt idx="62">
                  <c:v>64.589805794402579</c:v>
                </c:pt>
                <c:pt idx="63">
                  <c:v>71.294222501511129</c:v>
                </c:pt>
                <c:pt idx="64">
                  <c:v>78.172181874924192</c:v>
                </c:pt>
                <c:pt idx="65">
                  <c:v>85.223683914641754</c:v>
                </c:pt>
                <c:pt idx="66">
                  <c:v>92.448728620663843</c:v>
                </c:pt>
                <c:pt idx="67">
                  <c:v>99.847315992990431</c:v>
                </c:pt>
                <c:pt idx="68">
                  <c:v>107.4194460316216</c:v>
                </c:pt>
                <c:pt idx="69">
                  <c:v>115.1651187365572</c:v>
                </c:pt>
                <c:pt idx="70">
                  <c:v>123.08433410779733</c:v>
                </c:pt>
                <c:pt idx="71">
                  <c:v>131.17709214534196</c:v>
                </c:pt>
                <c:pt idx="72">
                  <c:v>139.4433928491911</c:v>
                </c:pt>
                <c:pt idx="73">
                  <c:v>147.88323621934472</c:v>
                </c:pt>
                <c:pt idx="74">
                  <c:v>156.49662225580292</c:v>
                </c:pt>
                <c:pt idx="75">
                  <c:v>165.28355095856568</c:v>
                </c:pt>
                <c:pt idx="76">
                  <c:v>174.24402232763288</c:v>
                </c:pt>
                <c:pt idx="77">
                  <c:v>183.37803636300455</c:v>
                </c:pt>
                <c:pt idx="78">
                  <c:v>192.68559306468075</c:v>
                </c:pt>
                <c:pt idx="79">
                  <c:v>202.16669243266145</c:v>
                </c:pt>
                <c:pt idx="80">
                  <c:v>211.82133446694672</c:v>
                </c:pt>
                <c:pt idx="81">
                  <c:v>221.64951916753657</c:v>
                </c:pt>
                <c:pt idx="82">
                  <c:v>231.65124653443081</c:v>
                </c:pt>
                <c:pt idx="83">
                  <c:v>241.82651656762954</c:v>
                </c:pt>
                <c:pt idx="84">
                  <c:v>252.17532926713281</c:v>
                </c:pt>
                <c:pt idx="85">
                  <c:v>262.69768463294059</c:v>
                </c:pt>
                <c:pt idx="86">
                  <c:v>273.39358266505292</c:v>
                </c:pt>
                <c:pt idx="87">
                  <c:v>284.2630233634697</c:v>
                </c:pt>
                <c:pt idx="88">
                  <c:v>295.30600672819099</c:v>
                </c:pt>
                <c:pt idx="89">
                  <c:v>306.52253275921686</c:v>
                </c:pt>
                <c:pt idx="90">
                  <c:v>317.91260145654718</c:v>
                </c:pt>
                <c:pt idx="91">
                  <c:v>329.47621282018201</c:v>
                </c:pt>
                <c:pt idx="92">
                  <c:v>341.21336685012136</c:v>
                </c:pt>
                <c:pt idx="93">
                  <c:v>353.12406354636551</c:v>
                </c:pt>
                <c:pt idx="94">
                  <c:v>365.20830290891388</c:v>
                </c:pt>
                <c:pt idx="95">
                  <c:v>377.46608493776671</c:v>
                </c:pt>
                <c:pt idx="96">
                  <c:v>389.89740963292411</c:v>
                </c:pt>
                <c:pt idx="97">
                  <c:v>402.50227699438602</c:v>
                </c:pt>
                <c:pt idx="98">
                  <c:v>415.28068702215245</c:v>
                </c:pt>
                <c:pt idx="99">
                  <c:v>428.23263971622356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896.86750312329912</c:v>
                </c:pt>
                <c:pt idx="1">
                  <c:v>896.86750312329912</c:v>
                </c:pt>
                <c:pt idx="2">
                  <c:v>896.86750312329912</c:v>
                </c:pt>
                <c:pt idx="3">
                  <c:v>896.87242886457898</c:v>
                </c:pt>
                <c:pt idx="4">
                  <c:v>896.90475034210078</c:v>
                </c:pt>
                <c:pt idx="5">
                  <c:v>896.96723727641199</c:v>
                </c:pt>
                <c:pt idx="6">
                  <c:v>897.05988966751238</c:v>
                </c:pt>
                <c:pt idx="7">
                  <c:v>897.18270751540217</c:v>
                </c:pt>
                <c:pt idx="8">
                  <c:v>897.33569082008125</c:v>
                </c:pt>
                <c:pt idx="9">
                  <c:v>897.51883958154974</c:v>
                </c:pt>
                <c:pt idx="10">
                  <c:v>897.73215379980752</c:v>
                </c:pt>
                <c:pt idx="11">
                  <c:v>897.97563347485459</c:v>
                </c:pt>
                <c:pt idx="12">
                  <c:v>898.24927860669106</c:v>
                </c:pt>
                <c:pt idx="13">
                  <c:v>898.55308919531694</c:v>
                </c:pt>
                <c:pt idx="14">
                  <c:v>898.88706524073189</c:v>
                </c:pt>
                <c:pt idx="15">
                  <c:v>899.25120674293635</c:v>
                </c:pt>
                <c:pt idx="16">
                  <c:v>899.64551370193021</c:v>
                </c:pt>
                <c:pt idx="17">
                  <c:v>900.06998611771326</c:v>
                </c:pt>
                <c:pt idx="18">
                  <c:v>900.52462399028582</c:v>
                </c:pt>
                <c:pt idx="19">
                  <c:v>901.00942731964756</c:v>
                </c:pt>
                <c:pt idx="20">
                  <c:v>901.5243961057987</c:v>
                </c:pt>
                <c:pt idx="21">
                  <c:v>902.06953034873902</c:v>
                </c:pt>
                <c:pt idx="22">
                  <c:v>902.64483004846875</c:v>
                </c:pt>
                <c:pt idx="23">
                  <c:v>903.25029520498788</c:v>
                </c:pt>
                <c:pt idx="24">
                  <c:v>903.8859258182963</c:v>
                </c:pt>
                <c:pt idx="25">
                  <c:v>904.55172188839413</c:v>
                </c:pt>
                <c:pt idx="26">
                  <c:v>905.24768341528113</c:v>
                </c:pt>
                <c:pt idx="27">
                  <c:v>905.97381039895754</c:v>
                </c:pt>
                <c:pt idx="28">
                  <c:v>906.73010283942335</c:v>
                </c:pt>
                <c:pt idx="29">
                  <c:v>907.51656073667846</c:v>
                </c:pt>
                <c:pt idx="30">
                  <c:v>908.33318409072285</c:v>
                </c:pt>
                <c:pt idx="31">
                  <c:v>909.17997290155654</c:v>
                </c:pt>
                <c:pt idx="32">
                  <c:v>910.05692716917952</c:v>
                </c:pt>
                <c:pt idx="33">
                  <c:v>910.96404689359201</c:v>
                </c:pt>
                <c:pt idx="34">
                  <c:v>911.9013320747938</c:v>
                </c:pt>
                <c:pt idx="35">
                  <c:v>912.86878271278488</c:v>
                </c:pt>
                <c:pt idx="36">
                  <c:v>913.86639880756525</c:v>
                </c:pt>
                <c:pt idx="37">
                  <c:v>914.89418035913491</c:v>
                </c:pt>
                <c:pt idx="38">
                  <c:v>915.95212736749397</c:v>
                </c:pt>
                <c:pt idx="39">
                  <c:v>917.04023983264233</c:v>
                </c:pt>
                <c:pt idx="40">
                  <c:v>918.15851775457998</c:v>
                </c:pt>
                <c:pt idx="41">
                  <c:v>919.30696113330703</c:v>
                </c:pt>
                <c:pt idx="42">
                  <c:v>920.48556996882348</c:v>
                </c:pt>
                <c:pt idx="43">
                  <c:v>921.69434426112912</c:v>
                </c:pt>
                <c:pt idx="44">
                  <c:v>922.93328401022427</c:v>
                </c:pt>
                <c:pt idx="45">
                  <c:v>924.2023892161086</c:v>
                </c:pt>
                <c:pt idx="46">
                  <c:v>925.50165987878233</c:v>
                </c:pt>
                <c:pt idx="47">
                  <c:v>926.83109599824536</c:v>
                </c:pt>
                <c:pt idx="48">
                  <c:v>928.19174129032024</c:v>
                </c:pt>
                <c:pt idx="49">
                  <c:v>929.65060513457775</c:v>
                </c:pt>
                <c:pt idx="50">
                  <c:v>931.24777853755313</c:v>
                </c:pt>
                <c:pt idx="51">
                  <c:v>932.98326149924674</c:v>
                </c:pt>
                <c:pt idx="52">
                  <c:v>934.85705401965822</c:v>
                </c:pt>
                <c:pt idx="53">
                  <c:v>936.86915609878793</c:v>
                </c:pt>
                <c:pt idx="54">
                  <c:v>939.01956773663574</c:v>
                </c:pt>
                <c:pt idx="55">
                  <c:v>941.30828893320142</c:v>
                </c:pt>
                <c:pt idx="56">
                  <c:v>943.73531968848533</c:v>
                </c:pt>
                <c:pt idx="57">
                  <c:v>946.30066000248735</c:v>
                </c:pt>
                <c:pt idx="58">
                  <c:v>949.00430987520735</c:v>
                </c:pt>
                <c:pt idx="59">
                  <c:v>951.84626930664535</c:v>
                </c:pt>
                <c:pt idx="60">
                  <c:v>954.82653829680146</c:v>
                </c:pt>
                <c:pt idx="61">
                  <c:v>957.9451168456759</c:v>
                </c:pt>
                <c:pt idx="62">
                  <c:v>961.2020049532681</c:v>
                </c:pt>
                <c:pt idx="63">
                  <c:v>964.59720261957841</c:v>
                </c:pt>
                <c:pt idx="64">
                  <c:v>968.13070984460694</c:v>
                </c:pt>
                <c:pt idx="65">
                  <c:v>971.80252662835335</c:v>
                </c:pt>
                <c:pt idx="66">
                  <c:v>975.61265297081798</c:v>
                </c:pt>
                <c:pt idx="67">
                  <c:v>979.5610888720006</c:v>
                </c:pt>
                <c:pt idx="68">
                  <c:v>983.64783433190132</c:v>
                </c:pt>
                <c:pt idx="69">
                  <c:v>987.87288935052015</c:v>
                </c:pt>
                <c:pt idx="70">
                  <c:v>992.23625392785686</c:v>
                </c:pt>
                <c:pt idx="71">
                  <c:v>996.7379280639118</c:v>
                </c:pt>
                <c:pt idx="72">
                  <c:v>1001.3779117586848</c:v>
                </c:pt>
                <c:pt idx="73">
                  <c:v>1006.1562050121759</c:v>
                </c:pt>
                <c:pt idx="74">
                  <c:v>1011.072807824385</c:v>
                </c:pt>
                <c:pt idx="75">
                  <c:v>1016.1277201953121</c:v>
                </c:pt>
                <c:pt idx="76">
                  <c:v>1021.3209421249575</c:v>
                </c:pt>
                <c:pt idx="77">
                  <c:v>1026.6524736133208</c:v>
                </c:pt>
                <c:pt idx="78">
                  <c:v>1032.122314660402</c:v>
                </c:pt>
                <c:pt idx="79">
                  <c:v>1037.7304652662017</c:v>
                </c:pt>
                <c:pt idx="80">
                  <c:v>1043.4769254307191</c:v>
                </c:pt>
                <c:pt idx="81">
                  <c:v>1049.361695153955</c:v>
                </c:pt>
                <c:pt idx="82">
                  <c:v>1055.3847744359086</c:v>
                </c:pt>
                <c:pt idx="83">
                  <c:v>1061.5461632765803</c:v>
                </c:pt>
                <c:pt idx="84">
                  <c:v>1067.8458616759701</c:v>
                </c:pt>
                <c:pt idx="85">
                  <c:v>1074.283869634078</c:v>
                </c:pt>
                <c:pt idx="86">
                  <c:v>1080.8601871509038</c:v>
                </c:pt>
                <c:pt idx="87">
                  <c:v>1087.5748142264479</c:v>
                </c:pt>
                <c:pt idx="88">
                  <c:v>1094.4277508607099</c:v>
                </c:pt>
                <c:pt idx="89">
                  <c:v>1101.41899705369</c:v>
                </c:pt>
                <c:pt idx="90">
                  <c:v>1108.5485528053885</c:v>
                </c:pt>
                <c:pt idx="91">
                  <c:v>1115.8164181158045</c:v>
                </c:pt>
                <c:pt idx="92">
                  <c:v>1123.222592984939</c:v>
                </c:pt>
                <c:pt idx="93">
                  <c:v>1130.7670774127917</c:v>
                </c:pt>
                <c:pt idx="94">
                  <c:v>1138.4498713993619</c:v>
                </c:pt>
                <c:pt idx="95">
                  <c:v>1146.2709749446506</c:v>
                </c:pt>
                <c:pt idx="96">
                  <c:v>1154.2303880486572</c:v>
                </c:pt>
                <c:pt idx="97">
                  <c:v>1162.3281107113817</c:v>
                </c:pt>
                <c:pt idx="98">
                  <c:v>1170.5641429328246</c:v>
                </c:pt>
                <c:pt idx="99">
                  <c:v>1178.9384847129857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-101.16085916852791</c:v>
                </c:pt>
                <c:pt idx="1">
                  <c:v>-101.16085916852791</c:v>
                </c:pt>
                <c:pt idx="2">
                  <c:v>-101.16085916852791</c:v>
                </c:pt>
                <c:pt idx="3">
                  <c:v>-101.14269066606427</c:v>
                </c:pt>
                <c:pt idx="4">
                  <c:v>-101.03915242559378</c:v>
                </c:pt>
                <c:pt idx="5">
                  <c:v>-100.84395853248512</c:v>
                </c:pt>
                <c:pt idx="6">
                  <c:v>-100.55710898673829</c:v>
                </c:pt>
                <c:pt idx="7">
                  <c:v>-100.17860378835327</c:v>
                </c:pt>
                <c:pt idx="8">
                  <c:v>-99.708442937330091</c:v>
                </c:pt>
                <c:pt idx="9">
                  <c:v>-99.146626433668729</c:v>
                </c:pt>
                <c:pt idx="10">
                  <c:v>-98.4931542773692</c:v>
                </c:pt>
                <c:pt idx="11">
                  <c:v>-97.74802646843149</c:v>
                </c:pt>
                <c:pt idx="12">
                  <c:v>-96.911243006855614</c:v>
                </c:pt>
                <c:pt idx="13">
                  <c:v>-95.982803892641556</c:v>
                </c:pt>
                <c:pt idx="14">
                  <c:v>-94.962709125789331</c:v>
                </c:pt>
                <c:pt idx="15">
                  <c:v>-93.850958706298925</c:v>
                </c:pt>
                <c:pt idx="16">
                  <c:v>-92.647552634170339</c:v>
                </c:pt>
                <c:pt idx="17">
                  <c:v>-91.352490909403599</c:v>
                </c:pt>
                <c:pt idx="18">
                  <c:v>-89.965773531998664</c:v>
                </c:pt>
                <c:pt idx="19">
                  <c:v>-88.487400501955577</c:v>
                </c:pt>
                <c:pt idx="20">
                  <c:v>-86.917371819274294</c:v>
                </c:pt>
                <c:pt idx="21">
                  <c:v>-85.255687483954858</c:v>
                </c:pt>
                <c:pt idx="22">
                  <c:v>-83.502347495997228</c:v>
                </c:pt>
                <c:pt idx="23">
                  <c:v>-81.65735185540143</c:v>
                </c:pt>
                <c:pt idx="24">
                  <c:v>-79.720700562167465</c:v>
                </c:pt>
                <c:pt idx="25">
                  <c:v>-77.692393616295305</c:v>
                </c:pt>
                <c:pt idx="26">
                  <c:v>-75.572431017784979</c:v>
                </c:pt>
                <c:pt idx="27">
                  <c:v>-73.360812766636499</c:v>
                </c:pt>
                <c:pt idx="28">
                  <c:v>-71.057538862849839</c:v>
                </c:pt>
                <c:pt idx="29">
                  <c:v>-68.662609306424983</c:v>
                </c:pt>
                <c:pt idx="30">
                  <c:v>-66.176024097361974</c:v>
                </c:pt>
                <c:pt idx="31">
                  <c:v>-63.597783235660799</c:v>
                </c:pt>
                <c:pt idx="32">
                  <c:v>-60.927886721321421</c:v>
                </c:pt>
                <c:pt idx="33">
                  <c:v>-58.166334554343877</c:v>
                </c:pt>
                <c:pt idx="34">
                  <c:v>-55.313126734728165</c:v>
                </c:pt>
                <c:pt idx="35">
                  <c:v>-52.368263262474287</c:v>
                </c:pt>
                <c:pt idx="36">
                  <c:v>-49.33174413758222</c:v>
                </c:pt>
                <c:pt idx="37">
                  <c:v>-46.203569360051986</c:v>
                </c:pt>
                <c:pt idx="38">
                  <c:v>-42.983738929883586</c:v>
                </c:pt>
                <c:pt idx="39">
                  <c:v>-39.672252847076997</c:v>
                </c:pt>
                <c:pt idx="40">
                  <c:v>-36.269111111632235</c:v>
                </c:pt>
                <c:pt idx="41">
                  <c:v>-32.774313723549298</c:v>
                </c:pt>
                <c:pt idx="42">
                  <c:v>-29.187860682828187</c:v>
                </c:pt>
                <c:pt idx="43">
                  <c:v>-25.509751989468903</c:v>
                </c:pt>
                <c:pt idx="44">
                  <c:v>-21.73998764347148</c:v>
                </c:pt>
                <c:pt idx="45">
                  <c:v>-17.878567644835847</c:v>
                </c:pt>
                <c:pt idx="46">
                  <c:v>-13.925491993562039</c:v>
                </c:pt>
                <c:pt idx="47">
                  <c:v>-9.8746850324997162</c:v>
                </c:pt>
                <c:pt idx="48">
                  <c:v>-5.6659070493045789</c:v>
                </c:pt>
                <c:pt idx="49">
                  <c:v>-1.28372593267679</c:v>
                </c:pt>
                <c:pt idx="50">
                  <c:v>3.2718583173836491</c:v>
                </c:pt>
                <c:pt idx="51">
                  <c:v>8.0008457008767397</c:v>
                </c:pt>
                <c:pt idx="52">
                  <c:v>12.90323621780248</c:v>
                </c:pt>
                <c:pt idx="53">
                  <c:v>17.979029868160822</c:v>
                </c:pt>
                <c:pt idx="54">
                  <c:v>23.228226651951868</c:v>
                </c:pt>
                <c:pt idx="55">
                  <c:v>28.650826569175557</c:v>
                </c:pt>
                <c:pt idx="56">
                  <c:v>34.2468296198319</c:v>
                </c:pt>
                <c:pt idx="57">
                  <c:v>40.016235803920893</c:v>
                </c:pt>
                <c:pt idx="58">
                  <c:v>45.959045121442536</c:v>
                </c:pt>
                <c:pt idx="59">
                  <c:v>52.075257572396829</c:v>
                </c:pt>
                <c:pt idx="60">
                  <c:v>58.364873156783716</c:v>
                </c:pt>
                <c:pt idx="61">
                  <c:v>64.82789187460331</c:v>
                </c:pt>
                <c:pt idx="62">
                  <c:v>71.464313725855547</c:v>
                </c:pt>
                <c:pt idx="63">
                  <c:v>78.274138710540456</c:v>
                </c:pt>
                <c:pt idx="64">
                  <c:v>85.257366828657993</c:v>
                </c:pt>
                <c:pt idx="65">
                  <c:v>92.413998080208202</c:v>
                </c:pt>
                <c:pt idx="66">
                  <c:v>99.74403246519104</c:v>
                </c:pt>
                <c:pt idx="67">
                  <c:v>107.24746998360654</c:v>
                </c:pt>
                <c:pt idx="68">
                  <c:v>114.92431063545469</c:v>
                </c:pt>
                <c:pt idx="69">
                  <c:v>122.77455442073541</c:v>
                </c:pt>
                <c:pt idx="70">
                  <c:v>130.79820133944884</c:v>
                </c:pt>
                <c:pt idx="71">
                  <c:v>138.99525139159493</c:v>
                </c:pt>
                <c:pt idx="72">
                  <c:v>147.36570457717369</c:v>
                </c:pt>
                <c:pt idx="73">
                  <c:v>155.90956089618516</c:v>
                </c:pt>
                <c:pt idx="74">
                  <c:v>164.62682034862917</c:v>
                </c:pt>
                <c:pt idx="75">
                  <c:v>173.51748293450589</c:v>
                </c:pt>
                <c:pt idx="76">
                  <c:v>182.58154865381516</c:v>
                </c:pt>
                <c:pt idx="77">
                  <c:v>191.81901750655715</c:v>
                </c:pt>
                <c:pt idx="78">
                  <c:v>201.22988949273179</c:v>
                </c:pt>
                <c:pt idx="79">
                  <c:v>210.81416461233908</c:v>
                </c:pt>
                <c:pt idx="80">
                  <c:v>220.5718428653791</c:v>
                </c:pt>
                <c:pt idx="81">
                  <c:v>230.50292425185165</c:v>
                </c:pt>
                <c:pt idx="82">
                  <c:v>240.60740877175692</c:v>
                </c:pt>
                <c:pt idx="83">
                  <c:v>250.88529642509474</c:v>
                </c:pt>
                <c:pt idx="84">
                  <c:v>261.33658721186538</c:v>
                </c:pt>
                <c:pt idx="85">
                  <c:v>271.96128113206851</c:v>
                </c:pt>
                <c:pt idx="86">
                  <c:v>282.75937818570441</c:v>
                </c:pt>
                <c:pt idx="87">
                  <c:v>293.73087837277285</c:v>
                </c:pt>
                <c:pt idx="88">
                  <c:v>304.87578169327389</c:v>
                </c:pt>
                <c:pt idx="89">
                  <c:v>316.19408814720776</c:v>
                </c:pt>
                <c:pt idx="90">
                  <c:v>327.68579773457418</c:v>
                </c:pt>
                <c:pt idx="91">
                  <c:v>339.35091045537337</c:v>
                </c:pt>
                <c:pt idx="92">
                  <c:v>351.18942630960498</c:v>
                </c:pt>
                <c:pt idx="93">
                  <c:v>363.20134529726954</c:v>
                </c:pt>
                <c:pt idx="94">
                  <c:v>375.38666741836653</c:v>
                </c:pt>
                <c:pt idx="95">
                  <c:v>387.74539267289634</c:v>
                </c:pt>
                <c:pt idx="96">
                  <c:v>400.27752106085859</c:v>
                </c:pt>
                <c:pt idx="97">
                  <c:v>412.98305258225349</c:v>
                </c:pt>
                <c:pt idx="98">
                  <c:v>425.86198723708128</c:v>
                </c:pt>
                <c:pt idx="99">
                  <c:v>438.91432502534144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898.93228181041604</c:v>
                </c:pt>
                <c:pt idx="1">
                  <c:v>898.93228181041604</c:v>
                </c:pt>
                <c:pt idx="2">
                  <c:v>898.93228181041604</c:v>
                </c:pt>
                <c:pt idx="3">
                  <c:v>898.93816875701759</c:v>
                </c:pt>
                <c:pt idx="4">
                  <c:v>898.97171715177876</c:v>
                </c:pt>
                <c:pt idx="5">
                  <c:v>899.03496375275643</c:v>
                </c:pt>
                <c:pt idx="6">
                  <c:v>899.12790855995081</c:v>
                </c:pt>
                <c:pt idx="7">
                  <c:v>899.25055157336158</c:v>
                </c:pt>
                <c:pt idx="8">
                  <c:v>899.40289279298906</c:v>
                </c:pt>
                <c:pt idx="9">
                  <c:v>899.58493221883305</c:v>
                </c:pt>
                <c:pt idx="10">
                  <c:v>899.79666985089352</c:v>
                </c:pt>
                <c:pt idx="11">
                  <c:v>900.03810568917072</c:v>
                </c:pt>
                <c:pt idx="12">
                  <c:v>900.30923973366441</c:v>
                </c:pt>
                <c:pt idx="13">
                  <c:v>900.61007198437483</c:v>
                </c:pt>
                <c:pt idx="14">
                  <c:v>900.94060244130162</c:v>
                </c:pt>
                <c:pt idx="15">
                  <c:v>901.30083110444502</c:v>
                </c:pt>
                <c:pt idx="16">
                  <c:v>901.69075797380503</c:v>
                </c:pt>
                <c:pt idx="17">
                  <c:v>902.11038304938165</c:v>
                </c:pt>
                <c:pt idx="18">
                  <c:v>902.55970633117477</c:v>
                </c:pt>
                <c:pt idx="19">
                  <c:v>903.0387278191846</c:v>
                </c:pt>
                <c:pt idx="20">
                  <c:v>903.54744751341093</c:v>
                </c:pt>
                <c:pt idx="21">
                  <c:v>904.08586541385375</c:v>
                </c:pt>
                <c:pt idx="22">
                  <c:v>904.6539815205133</c:v>
                </c:pt>
                <c:pt idx="23">
                  <c:v>905.25179583338934</c:v>
                </c:pt>
                <c:pt idx="24">
                  <c:v>905.87930835248187</c:v>
                </c:pt>
                <c:pt idx="25">
                  <c:v>906.53651907779113</c:v>
                </c:pt>
                <c:pt idx="26">
                  <c:v>907.22342800931688</c:v>
                </c:pt>
                <c:pt idx="27">
                  <c:v>907.94003514705935</c:v>
                </c:pt>
                <c:pt idx="28">
                  <c:v>908.68634049101831</c:v>
                </c:pt>
                <c:pt idx="29">
                  <c:v>909.46234404119377</c:v>
                </c:pt>
                <c:pt idx="30">
                  <c:v>910.26804579758573</c:v>
                </c:pt>
                <c:pt idx="31">
                  <c:v>911.1034457601944</c:v>
                </c:pt>
                <c:pt idx="32">
                  <c:v>911.96854392901969</c:v>
                </c:pt>
                <c:pt idx="33">
                  <c:v>912.86334030406158</c:v>
                </c:pt>
                <c:pt idx="34">
                  <c:v>913.78783488531985</c:v>
                </c:pt>
                <c:pt idx="35">
                  <c:v>914.74202767279473</c:v>
                </c:pt>
                <c:pt idx="36">
                  <c:v>915.72591866648622</c:v>
                </c:pt>
                <c:pt idx="37">
                  <c:v>916.73950786639443</c:v>
                </c:pt>
                <c:pt idx="38">
                  <c:v>917.78279527251914</c:v>
                </c:pt>
                <c:pt idx="39">
                  <c:v>918.85578088486034</c:v>
                </c:pt>
                <c:pt idx="40">
                  <c:v>919.95846470341814</c:v>
                </c:pt>
                <c:pt idx="41">
                  <c:v>921.09084672819267</c:v>
                </c:pt>
                <c:pt idx="42">
                  <c:v>922.25292695918358</c:v>
                </c:pt>
                <c:pt idx="43">
                  <c:v>923.4447053963911</c:v>
                </c:pt>
                <c:pt idx="44">
                  <c:v>924.66618203981523</c:v>
                </c:pt>
                <c:pt idx="45">
                  <c:v>925.91735688945596</c:v>
                </c:pt>
                <c:pt idx="46">
                  <c:v>927.19822994531319</c:v>
                </c:pt>
                <c:pt idx="47">
                  <c:v>928.51646220595433</c:v>
                </c:pt>
                <c:pt idx="48">
                  <c:v>929.94801193211504</c:v>
                </c:pt>
                <c:pt idx="49">
                  <c:v>931.51233798719613</c:v>
                </c:pt>
                <c:pt idx="50">
                  <c:v>933.20944037119762</c:v>
                </c:pt>
                <c:pt idx="51">
                  <c:v>935.03931908411948</c:v>
                </c:pt>
                <c:pt idx="52">
                  <c:v>937.00197412596174</c:v>
                </c:pt>
                <c:pt idx="53">
                  <c:v>939.09740549672438</c:v>
                </c:pt>
                <c:pt idx="54">
                  <c:v>941.32561319640729</c:v>
                </c:pt>
                <c:pt idx="55">
                  <c:v>943.6865972250107</c:v>
                </c:pt>
                <c:pt idx="56">
                  <c:v>946.1803575825345</c:v>
                </c:pt>
                <c:pt idx="57">
                  <c:v>948.80689426897868</c:v>
                </c:pt>
                <c:pt idx="58">
                  <c:v>951.56620728434325</c:v>
                </c:pt>
                <c:pt idx="59">
                  <c:v>954.4582966286282</c:v>
                </c:pt>
                <c:pt idx="60">
                  <c:v>957.48316230183343</c:v>
                </c:pt>
                <c:pt idx="61">
                  <c:v>960.64080430395916</c:v>
                </c:pt>
                <c:pt idx="62">
                  <c:v>963.93122263500516</c:v>
                </c:pt>
                <c:pt idx="63">
                  <c:v>967.35441729497165</c:v>
                </c:pt>
                <c:pt idx="64">
                  <c:v>970.91038828385842</c:v>
                </c:pt>
                <c:pt idx="65">
                  <c:v>974.59913560166558</c:v>
                </c:pt>
                <c:pt idx="66">
                  <c:v>978.42065924839324</c:v>
                </c:pt>
                <c:pt idx="67">
                  <c:v>982.37495922404116</c:v>
                </c:pt>
                <c:pt idx="68">
                  <c:v>986.46203552860948</c:v>
                </c:pt>
                <c:pt idx="69">
                  <c:v>990.68188816209829</c:v>
                </c:pt>
                <c:pt idx="70">
                  <c:v>995.03451712450737</c:v>
                </c:pt>
                <c:pt idx="71">
                  <c:v>999.51992241583696</c:v>
                </c:pt>
                <c:pt idx="72">
                  <c:v>1004.1381040360868</c:v>
                </c:pt>
                <c:pt idx="73">
                  <c:v>1008.8890619852571</c:v>
                </c:pt>
                <c:pt idx="74">
                  <c:v>1013.7727962633477</c:v>
                </c:pt>
                <c:pt idx="75">
                  <c:v>1018.7893068703588</c:v>
                </c:pt>
                <c:pt idx="76">
                  <c:v>1023.9385938062901</c:v>
                </c:pt>
                <c:pt idx="77">
                  <c:v>1029.2206570711419</c:v>
                </c:pt>
                <c:pt idx="78">
                  <c:v>1034.6354966649142</c:v>
                </c:pt>
                <c:pt idx="79">
                  <c:v>1040.1831125876067</c:v>
                </c:pt>
                <c:pt idx="80">
                  <c:v>1045.8635048392196</c:v>
                </c:pt>
                <c:pt idx="81">
                  <c:v>1051.6766734197529</c:v>
                </c:pt>
                <c:pt idx="82">
                  <c:v>1057.6226183292067</c:v>
                </c:pt>
                <c:pt idx="83">
                  <c:v>1063.7013395675808</c:v>
                </c:pt>
                <c:pt idx="84">
                  <c:v>1069.9128371348752</c:v>
                </c:pt>
                <c:pt idx="85">
                  <c:v>1076.2571110310898</c:v>
                </c:pt>
                <c:pt idx="86">
                  <c:v>1082.7341612562252</c:v>
                </c:pt>
                <c:pt idx="87">
                  <c:v>1089.3439878102809</c:v>
                </c:pt>
                <c:pt idx="88">
                  <c:v>1096.0865906932568</c:v>
                </c:pt>
                <c:pt idx="89">
                  <c:v>1102.9619699051532</c:v>
                </c:pt>
                <c:pt idx="90">
                  <c:v>1109.9701254459699</c:v>
                </c:pt>
                <c:pt idx="91">
                  <c:v>1117.1110573157073</c:v>
                </c:pt>
                <c:pt idx="92">
                  <c:v>1124.3847655143645</c:v>
                </c:pt>
                <c:pt idx="93">
                  <c:v>1131.7912500419425</c:v>
                </c:pt>
                <c:pt idx="94">
                  <c:v>1139.3305108984409</c:v>
                </c:pt>
                <c:pt idx="95">
                  <c:v>1147.0025480838594</c:v>
                </c:pt>
                <c:pt idx="96">
                  <c:v>1154.8073615981984</c:v>
                </c:pt>
                <c:pt idx="97">
                  <c:v>1162.7449514414579</c:v>
                </c:pt>
                <c:pt idx="98">
                  <c:v>1170.8153176136377</c:v>
                </c:pt>
                <c:pt idx="99">
                  <c:v>1179.018460114738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-99.414965428986932</c:v>
                </c:pt>
                <c:pt idx="1">
                  <c:v>-99.414965428986932</c:v>
                </c:pt>
                <c:pt idx="2">
                  <c:v>-99.414965428986932</c:v>
                </c:pt>
                <c:pt idx="3">
                  <c:v>-99.395708164649591</c:v>
                </c:pt>
                <c:pt idx="4">
                  <c:v>-99.290558241181159</c:v>
                </c:pt>
                <c:pt idx="5">
                  <c:v>-99.093864687685411</c:v>
                </c:pt>
                <c:pt idx="6">
                  <c:v>-98.805627504162359</c:v>
                </c:pt>
                <c:pt idx="7">
                  <c:v>-98.425846690612005</c:v>
                </c:pt>
                <c:pt idx="8">
                  <c:v>-97.954522247034348</c:v>
                </c:pt>
                <c:pt idx="9">
                  <c:v>-97.391654173429387</c:v>
                </c:pt>
                <c:pt idx="10">
                  <c:v>-96.737242469797124</c:v>
                </c:pt>
                <c:pt idx="11">
                  <c:v>-95.991287136137558</c:v>
                </c:pt>
                <c:pt idx="12">
                  <c:v>-95.153788172450675</c:v>
                </c:pt>
                <c:pt idx="13">
                  <c:v>-94.224745578736503</c:v>
                </c:pt>
                <c:pt idx="14">
                  <c:v>-93.204159354995014</c:v>
                </c:pt>
                <c:pt idx="15">
                  <c:v>-92.092029501226236</c:v>
                </c:pt>
                <c:pt idx="16">
                  <c:v>-90.888356017430141</c:v>
                </c:pt>
                <c:pt idx="17">
                  <c:v>-89.593138903606729</c:v>
                </c:pt>
                <c:pt idx="18">
                  <c:v>-88.206378159756042</c:v>
                </c:pt>
                <c:pt idx="19">
                  <c:v>-86.728073785878038</c:v>
                </c:pt>
                <c:pt idx="20">
                  <c:v>-85.158225781972746</c:v>
                </c:pt>
                <c:pt idx="21">
                  <c:v>-83.496834148040122</c:v>
                </c:pt>
                <c:pt idx="22">
                  <c:v>-81.74389888408021</c:v>
                </c:pt>
                <c:pt idx="23">
                  <c:v>-79.899419990092994</c:v>
                </c:pt>
                <c:pt idx="24">
                  <c:v>-77.96339746607849</c:v>
                </c:pt>
                <c:pt idx="25">
                  <c:v>-75.935831312036655</c:v>
                </c:pt>
                <c:pt idx="26">
                  <c:v>-73.816721527967516</c:v>
                </c:pt>
                <c:pt idx="27">
                  <c:v>-71.606068113871075</c:v>
                </c:pt>
                <c:pt idx="28">
                  <c:v>-69.303871069747331</c:v>
                </c:pt>
                <c:pt idx="29">
                  <c:v>-66.910130395596298</c:v>
                </c:pt>
                <c:pt idx="30">
                  <c:v>-64.424846091417947</c:v>
                </c:pt>
                <c:pt idx="31">
                  <c:v>-61.848018157212302</c:v>
                </c:pt>
                <c:pt idx="32">
                  <c:v>-59.179646592979338</c:v>
                </c:pt>
                <c:pt idx="33">
                  <c:v>-56.41973139871908</c:v>
                </c:pt>
                <c:pt idx="34">
                  <c:v>-53.568272574431518</c:v>
                </c:pt>
                <c:pt idx="35">
                  <c:v>-50.625270120116646</c:v>
                </c:pt>
                <c:pt idx="36">
                  <c:v>-47.590724035774485</c:v>
                </c:pt>
                <c:pt idx="37">
                  <c:v>-44.464634321405008</c:v>
                </c:pt>
                <c:pt idx="38">
                  <c:v>-41.247000977008227</c:v>
                </c:pt>
                <c:pt idx="39">
                  <c:v>-37.937824002584136</c:v>
                </c:pt>
                <c:pt idx="40">
                  <c:v>-34.53710339813275</c:v>
                </c:pt>
                <c:pt idx="41">
                  <c:v>-31.044839163654053</c:v>
                </c:pt>
                <c:pt idx="42">
                  <c:v>-27.461031299148054</c:v>
                </c:pt>
                <c:pt idx="43">
                  <c:v>-23.785679804614752</c:v>
                </c:pt>
                <c:pt idx="44">
                  <c:v>-20.018784680054146</c:v>
                </c:pt>
                <c:pt idx="45">
                  <c:v>-16.160345925466267</c:v>
                </c:pt>
                <c:pt idx="46">
                  <c:v>-12.210363540851052</c:v>
                </c:pt>
                <c:pt idx="47">
                  <c:v>-8.1429322587315323</c:v>
                </c:pt>
                <c:pt idx="48">
                  <c:v>-3.9038506799007009</c:v>
                </c:pt>
                <c:pt idx="49">
                  <c:v>0.50858703510840564</c:v>
                </c:pt>
                <c:pt idx="50">
                  <c:v>5.0943808862957862</c:v>
                </c:pt>
                <c:pt idx="51">
                  <c:v>9.8535308736614411</c:v>
                </c:pt>
                <c:pt idx="52">
                  <c:v>14.786036997205374</c:v>
                </c:pt>
                <c:pt idx="53">
                  <c:v>19.891899256927577</c:v>
                </c:pt>
                <c:pt idx="54">
                  <c:v>25.171117652828055</c:v>
                </c:pt>
                <c:pt idx="55">
                  <c:v>30.623692184906812</c:v>
                </c:pt>
                <c:pt idx="56">
                  <c:v>36.249622853163835</c:v>
                </c:pt>
                <c:pt idx="57">
                  <c:v>42.04890965759914</c:v>
                </c:pt>
                <c:pt idx="58">
                  <c:v>48.021552598212665</c:v>
                </c:pt>
                <c:pt idx="59">
                  <c:v>54.167551675004511</c:v>
                </c:pt>
                <c:pt idx="60">
                  <c:v>60.486906887974641</c:v>
                </c:pt>
                <c:pt idx="61">
                  <c:v>66.979618237123049</c:v>
                </c:pt>
                <c:pt idx="62">
                  <c:v>73.645685722449727</c:v>
                </c:pt>
                <c:pt idx="63">
                  <c:v>80.485109343954676</c:v>
                </c:pt>
                <c:pt idx="64">
                  <c:v>87.497889101637895</c:v>
                </c:pt>
                <c:pt idx="65">
                  <c:v>94.684024995499385</c:v>
                </c:pt>
                <c:pt idx="66">
                  <c:v>102.04351702553917</c:v>
                </c:pt>
                <c:pt idx="67">
                  <c:v>109.57636519175722</c:v>
                </c:pt>
                <c:pt idx="68">
                  <c:v>117.28256949415353</c:v>
                </c:pt>
                <c:pt idx="69">
                  <c:v>125.16212993272813</c:v>
                </c:pt>
                <c:pt idx="70">
                  <c:v>133.21504650748102</c:v>
                </c:pt>
                <c:pt idx="71">
                  <c:v>141.44131921841208</c:v>
                </c:pt>
                <c:pt idx="72">
                  <c:v>149.84094806552147</c:v>
                </c:pt>
                <c:pt idx="73">
                  <c:v>158.41393304880918</c:v>
                </c:pt>
                <c:pt idx="74">
                  <c:v>167.16027416827515</c:v>
                </c:pt>
                <c:pt idx="75">
                  <c:v>176.0799714239194</c:v>
                </c:pt>
                <c:pt idx="76">
                  <c:v>185.17302481574191</c:v>
                </c:pt>
                <c:pt idx="77">
                  <c:v>194.4394343437427</c:v>
                </c:pt>
                <c:pt idx="78">
                  <c:v>203.87920000792178</c:v>
                </c:pt>
                <c:pt idx="79">
                  <c:v>213.49232180827912</c:v>
                </c:pt>
                <c:pt idx="80">
                  <c:v>223.27879974481473</c:v>
                </c:pt>
                <c:pt idx="81">
                  <c:v>233.23863381752864</c:v>
                </c:pt>
                <c:pt idx="82">
                  <c:v>243.37182402642082</c:v>
                </c:pt>
                <c:pt idx="83">
                  <c:v>253.67837037149113</c:v>
                </c:pt>
                <c:pt idx="84">
                  <c:v>264.15827285273997</c:v>
                </c:pt>
                <c:pt idx="85">
                  <c:v>274.81153147016687</c:v>
                </c:pt>
                <c:pt idx="86">
                  <c:v>285.63814622377225</c:v>
                </c:pt>
                <c:pt idx="87">
                  <c:v>296.63811711355572</c:v>
                </c:pt>
                <c:pt idx="88">
                  <c:v>307.81144413951762</c:v>
                </c:pt>
                <c:pt idx="89">
                  <c:v>319.15812730165754</c:v>
                </c:pt>
                <c:pt idx="90">
                  <c:v>330.67816659997584</c:v>
                </c:pt>
                <c:pt idx="91">
                  <c:v>342.37156203447256</c:v>
                </c:pt>
                <c:pt idx="92">
                  <c:v>354.23831360514737</c:v>
                </c:pt>
                <c:pt idx="93">
                  <c:v>366.27842131200072</c:v>
                </c:pt>
                <c:pt idx="94">
                  <c:v>378.49188515503198</c:v>
                </c:pt>
                <c:pt idx="95">
                  <c:v>390.8787051342419</c:v>
                </c:pt>
                <c:pt idx="96">
                  <c:v>403.43888124962979</c:v>
                </c:pt>
                <c:pt idx="97">
                  <c:v>416.17241350119616</c:v>
                </c:pt>
                <c:pt idx="98">
                  <c:v>429.07930188894068</c:v>
                </c:pt>
                <c:pt idx="99">
                  <c:v>442.15954641286345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899.69083461761431</c:v>
                </c:pt>
                <c:pt idx="1">
                  <c:v>899.69083461761431</c:v>
                </c:pt>
                <c:pt idx="2">
                  <c:v>899.69083461761431</c:v>
                </c:pt>
                <c:pt idx="3">
                  <c:v>899.69702800242908</c:v>
                </c:pt>
                <c:pt idx="4">
                  <c:v>899.73084557526226</c:v>
                </c:pt>
                <c:pt idx="5">
                  <c:v>899.79410476130556</c:v>
                </c:pt>
                <c:pt idx="6">
                  <c:v>899.88680556055942</c:v>
                </c:pt>
                <c:pt idx="7">
                  <c:v>900.00894797302351</c:v>
                </c:pt>
                <c:pt idx="8">
                  <c:v>900.16053199869793</c:v>
                </c:pt>
                <c:pt idx="9">
                  <c:v>900.3415576375827</c:v>
                </c:pt>
                <c:pt idx="10">
                  <c:v>900.5520248896778</c:v>
                </c:pt>
                <c:pt idx="11">
                  <c:v>900.79193375498312</c:v>
                </c:pt>
                <c:pt idx="12">
                  <c:v>901.0612842334989</c:v>
                </c:pt>
                <c:pt idx="13">
                  <c:v>901.3600763252249</c:v>
                </c:pt>
                <c:pt idx="14">
                  <c:v>901.68831003016135</c:v>
                </c:pt>
                <c:pt idx="15">
                  <c:v>902.04598534830814</c:v>
                </c:pt>
                <c:pt idx="16">
                  <c:v>902.43310227966515</c:v>
                </c:pt>
                <c:pt idx="17">
                  <c:v>902.84966082423261</c:v>
                </c:pt>
                <c:pt idx="18">
                  <c:v>903.29566098201042</c:v>
                </c:pt>
                <c:pt idx="19">
                  <c:v>903.77110275299844</c:v>
                </c:pt>
                <c:pt idx="20">
                  <c:v>904.27598613719692</c:v>
                </c:pt>
                <c:pt idx="21">
                  <c:v>904.81031113460563</c:v>
                </c:pt>
                <c:pt idx="22">
                  <c:v>905.37407774522467</c:v>
                </c:pt>
                <c:pt idx="23">
                  <c:v>905.96728596905405</c:v>
                </c:pt>
                <c:pt idx="24">
                  <c:v>906.58993580609388</c:v>
                </c:pt>
                <c:pt idx="25">
                  <c:v>907.24202725634382</c:v>
                </c:pt>
                <c:pt idx="26">
                  <c:v>907.92356031980432</c:v>
                </c:pt>
                <c:pt idx="27">
                  <c:v>908.63453499647505</c:v>
                </c:pt>
                <c:pt idx="28">
                  <c:v>909.37495128635612</c:v>
                </c:pt>
                <c:pt idx="29">
                  <c:v>910.14480918944753</c:v>
                </c:pt>
                <c:pt idx="30">
                  <c:v>910.94410870574927</c:v>
                </c:pt>
                <c:pt idx="31">
                  <c:v>911.77284983526135</c:v>
                </c:pt>
                <c:pt idx="32">
                  <c:v>912.63103257798366</c:v>
                </c:pt>
                <c:pt idx="33">
                  <c:v>913.51865693391653</c:v>
                </c:pt>
                <c:pt idx="34">
                  <c:v>914.43572290305951</c:v>
                </c:pt>
                <c:pt idx="35">
                  <c:v>915.38223048541283</c:v>
                </c:pt>
                <c:pt idx="36">
                  <c:v>916.35817968097672</c:v>
                </c:pt>
                <c:pt idx="37">
                  <c:v>917.36357048975071</c:v>
                </c:pt>
                <c:pt idx="38">
                  <c:v>918.39840291173516</c:v>
                </c:pt>
                <c:pt idx="39">
                  <c:v>919.46267694692972</c:v>
                </c:pt>
                <c:pt idx="40">
                  <c:v>920.55639259533496</c:v>
                </c:pt>
                <c:pt idx="41">
                  <c:v>921.6795498569503</c:v>
                </c:pt>
                <c:pt idx="42">
                  <c:v>922.8321487317761</c:v>
                </c:pt>
                <c:pt idx="43">
                  <c:v>924.01418921981201</c:v>
                </c:pt>
                <c:pt idx="44">
                  <c:v>925.22567132105837</c:v>
                </c:pt>
                <c:pt idx="45">
                  <c:v>926.46659503551518</c:v>
                </c:pt>
                <c:pt idx="46">
                  <c:v>927.73696036318222</c:v>
                </c:pt>
                <c:pt idx="47">
                  <c:v>929.06899680196227</c:v>
                </c:pt>
                <c:pt idx="48">
                  <c:v>930.53013789152487</c:v>
                </c:pt>
                <c:pt idx="49">
                  <c:v>932.12250591644272</c:v>
                </c:pt>
                <c:pt idx="50">
                  <c:v>933.84610087671592</c:v>
                </c:pt>
                <c:pt idx="51">
                  <c:v>935.70092277234471</c:v>
                </c:pt>
                <c:pt idx="52">
                  <c:v>937.68697160332886</c:v>
                </c:pt>
                <c:pt idx="53">
                  <c:v>939.80424736966825</c:v>
                </c:pt>
                <c:pt idx="54">
                  <c:v>942.05275007136311</c:v>
                </c:pt>
                <c:pt idx="55">
                  <c:v>944.43247970841333</c:v>
                </c:pt>
                <c:pt idx="56">
                  <c:v>946.94343628081901</c:v>
                </c:pt>
                <c:pt idx="57">
                  <c:v>949.58561978857995</c:v>
                </c:pt>
                <c:pt idx="58">
                  <c:v>952.35903023169647</c:v>
                </c:pt>
                <c:pt idx="59">
                  <c:v>955.26366761016823</c:v>
                </c:pt>
                <c:pt idx="60">
                  <c:v>958.29953192399546</c:v>
                </c:pt>
                <c:pt idx="61">
                  <c:v>961.46662317317805</c:v>
                </c:pt>
                <c:pt idx="62">
                  <c:v>964.76494135771611</c:v>
                </c:pt>
                <c:pt idx="63">
                  <c:v>968.19448647760953</c:v>
                </c:pt>
                <c:pt idx="64">
                  <c:v>971.75525853285819</c:v>
                </c:pt>
                <c:pt idx="65">
                  <c:v>975.44725752346244</c:v>
                </c:pt>
                <c:pt idx="66">
                  <c:v>979.27048344942193</c:v>
                </c:pt>
                <c:pt idx="67">
                  <c:v>983.22493631073689</c:v>
                </c:pt>
                <c:pt idx="68">
                  <c:v>987.31061610740721</c:v>
                </c:pt>
                <c:pt idx="69">
                  <c:v>991.52752283943289</c:v>
                </c:pt>
                <c:pt idx="70">
                  <c:v>995.87565650681404</c:v>
                </c:pt>
                <c:pt idx="71">
                  <c:v>1000.3550171095505</c:v>
                </c:pt>
                <c:pt idx="72">
                  <c:v>1004.9656046476425</c:v>
                </c:pt>
                <c:pt idx="73">
                  <c:v>1009.7074191210897</c:v>
                </c:pt>
                <c:pt idx="74">
                  <c:v>1014.5804605298923</c:v>
                </c:pt>
                <c:pt idx="75">
                  <c:v>1019.5847288740505</c:v>
                </c:pt>
                <c:pt idx="76">
                  <c:v>1024.720224153564</c:v>
                </c:pt>
                <c:pt idx="77">
                  <c:v>1029.9869463684329</c:v>
                </c:pt>
                <c:pt idx="78">
                  <c:v>1035.384895518657</c:v>
                </c:pt>
                <c:pt idx="79">
                  <c:v>1040.9140716042368</c:v>
                </c:pt>
                <c:pt idx="80">
                  <c:v>1046.5744746251717</c:v>
                </c:pt>
                <c:pt idx="81">
                  <c:v>1052.3661045814622</c:v>
                </c:pt>
                <c:pt idx="82">
                  <c:v>1058.2889614731077</c:v>
                </c:pt>
                <c:pt idx="83">
                  <c:v>1064.343045300109</c:v>
                </c:pt>
                <c:pt idx="84">
                  <c:v>1070.5283560624657</c:v>
                </c:pt>
                <c:pt idx="85">
                  <c:v>1076.8448937601775</c:v>
                </c:pt>
                <c:pt idx="86">
                  <c:v>1083.2926583932451</c:v>
                </c:pt>
                <c:pt idx="87">
                  <c:v>1089.8716499616678</c:v>
                </c:pt>
                <c:pt idx="88">
                  <c:v>1096.581868465446</c:v>
                </c:pt>
                <c:pt idx="89">
                  <c:v>1103.4233139045796</c:v>
                </c:pt>
                <c:pt idx="90">
                  <c:v>1110.3959862790682</c:v>
                </c:pt>
                <c:pt idx="91">
                  <c:v>1117.4998855889128</c:v>
                </c:pt>
                <c:pt idx="92">
                  <c:v>1124.7350118341124</c:v>
                </c:pt>
                <c:pt idx="93">
                  <c:v>1132.1013650146676</c:v>
                </c:pt>
                <c:pt idx="94">
                  <c:v>1139.5989451305779</c:v>
                </c:pt>
                <c:pt idx="95">
                  <c:v>1147.2277521818439</c:v>
                </c:pt>
                <c:pt idx="96">
                  <c:v>1154.9877861684652</c:v>
                </c:pt>
                <c:pt idx="97">
                  <c:v>1162.8790470904419</c:v>
                </c:pt>
                <c:pt idx="98">
                  <c:v>1170.9015349477738</c:v>
                </c:pt>
                <c:pt idx="99">
                  <c:v>1179.0552497404612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</xdr:row>
          <xdr:rowOff>152400</xdr:rowOff>
        </xdr:from>
        <xdr:to>
          <xdr:col>15</xdr:col>
          <xdr:colOff>333375</xdr:colOff>
          <xdr:row>6</xdr:row>
          <xdr:rowOff>57150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64849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">
        <v>102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">
        <v>104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">
        <v>103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30°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3" t="s">
        <v>326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-1457.4556089451889</v>
      </c>
      <c r="P66" s="71">
        <v>-1430.8928709188615</v>
      </c>
      <c r="Q66" s="71">
        <v>-1404.3301328925338</v>
      </c>
      <c r="R66" s="71">
        <v>-1377.7673948662064</v>
      </c>
      <c r="S66" s="71">
        <v>-1351.2046568398789</v>
      </c>
      <c r="T66" s="71">
        <v>-1324.6419188135512</v>
      </c>
      <c r="U66" s="71">
        <v>-1298.0791807872238</v>
      </c>
      <c r="V66" s="71">
        <v>-1271.5164427608963</v>
      </c>
      <c r="W66" s="71">
        <v>-1244.9537047345686</v>
      </c>
      <c r="X66" s="71">
        <v>-1218.3909667082412</v>
      </c>
      <c r="Y66" s="71">
        <v>-1191.8282286819135</v>
      </c>
      <c r="Z66" s="71">
        <v>-1165.2654906555861</v>
      </c>
      <c r="AA66" s="71">
        <v>-1138.7027526292586</v>
      </c>
      <c r="AB66" s="71">
        <v>-1112.1400146029309</v>
      </c>
      <c r="AC66" s="71">
        <v>-1085.5772765766035</v>
      </c>
      <c r="AD66" s="71">
        <v>-1059.0145385502758</v>
      </c>
      <c r="AE66" s="71">
        <v>-1032.4518005239484</v>
      </c>
      <c r="AF66" s="71">
        <v>-1005.8890624976209</v>
      </c>
      <c r="AG66" s="71">
        <v>-979.32632447129333</v>
      </c>
      <c r="AH66" s="71">
        <v>-952.76358644496577</v>
      </c>
      <c r="AI66" s="71">
        <v>-926.20084841863832</v>
      </c>
      <c r="AJ66" s="71">
        <v>-899.63811039231075</v>
      </c>
      <c r="AK66" s="71">
        <v>-873.07537236598318</v>
      </c>
      <c r="AL66" s="71">
        <v>-846.51263433965562</v>
      </c>
      <c r="AM66" s="71">
        <v>-819.94989631332817</v>
      </c>
      <c r="AN66" s="71">
        <v>-793.3871582870006</v>
      </c>
      <c r="AO66" s="71">
        <v>-766.82442026067304</v>
      </c>
      <c r="AP66" s="71">
        <v>-740.26168223434559</v>
      </c>
      <c r="AQ66" s="71">
        <v>-713.69894420801802</v>
      </c>
      <c r="AR66" s="71">
        <v>-687.13620618169045</v>
      </c>
      <c r="AS66" s="71">
        <v>-660.57346815536289</v>
      </c>
      <c r="AT66" s="71">
        <v>-634.01073012903544</v>
      </c>
      <c r="AU66" s="71">
        <v>-607.44799210270787</v>
      </c>
      <c r="AV66" s="71">
        <v>-580.88525407638031</v>
      </c>
      <c r="AW66" s="71">
        <v>-554.32251605005285</v>
      </c>
      <c r="AX66" s="71">
        <v>-527.75977802372529</v>
      </c>
      <c r="AY66" s="71">
        <v>-501.19703999739767</v>
      </c>
      <c r="AZ66" s="71">
        <v>-474.6343019710701</v>
      </c>
      <c r="BA66" s="71">
        <v>-448.07156394474265</v>
      </c>
      <c r="BB66" s="71">
        <v>-421.50882591841508</v>
      </c>
      <c r="BC66" s="71">
        <v>-394.94608789208763</v>
      </c>
      <c r="BD66" s="71">
        <v>-368.38334986575995</v>
      </c>
      <c r="BE66" s="71">
        <v>-341.8206118394325</v>
      </c>
      <c r="BF66" s="71">
        <v>-315.25787381310505</v>
      </c>
      <c r="BG66" s="71">
        <v>-288.69513578677737</v>
      </c>
      <c r="BH66" s="71">
        <v>-262.13239776044992</v>
      </c>
      <c r="BI66" s="71">
        <v>-235.56965973412221</v>
      </c>
      <c r="BJ66" s="71">
        <v>-209.00692170779476</v>
      </c>
      <c r="BK66" s="71">
        <v>-182.44418368146731</v>
      </c>
      <c r="BL66" s="71">
        <v>-155.88144565513963</v>
      </c>
      <c r="BM66" s="71">
        <v>-129.31870762881218</v>
      </c>
      <c r="BN66" s="71">
        <v>-102.75596960248473</v>
      </c>
      <c r="BO66" s="71">
        <v>-76.193231576157032</v>
      </c>
      <c r="BP66" s="71">
        <v>-49.630493549829581</v>
      </c>
      <c r="BQ66" s="71">
        <v>-23.067755523502129</v>
      </c>
      <c r="BR66" s="71">
        <v>3.4949825028255583</v>
      </c>
      <c r="BS66" s="71">
        <v>30.057720529153013</v>
      </c>
      <c r="BT66" s="71">
        <v>56.620458555480468</v>
      </c>
      <c r="BU66" s="71">
        <v>83.183196581808147</v>
      </c>
      <c r="BV66" s="71">
        <v>109.7459346081356</v>
      </c>
      <c r="BW66" s="71">
        <v>136.30867263446328</v>
      </c>
      <c r="BX66" s="71">
        <v>162.87141066079076</v>
      </c>
      <c r="BY66" s="71">
        <v>189.43414868711821</v>
      </c>
      <c r="BZ66" s="71">
        <v>215.99688671344589</v>
      </c>
      <c r="CA66" s="71">
        <v>242.55962473977334</v>
      </c>
      <c r="CB66" s="71">
        <v>269.12236276610076</v>
      </c>
      <c r="CC66" s="71">
        <v>295.6851007924285</v>
      </c>
      <c r="CD66" s="71">
        <v>322.24783881875595</v>
      </c>
      <c r="CE66" s="71">
        <v>348.8105768450834</v>
      </c>
      <c r="CF66" s="71">
        <v>375.37331487141108</v>
      </c>
      <c r="CG66" s="71">
        <v>401.93605289773853</v>
      </c>
      <c r="CH66" s="71">
        <v>428.49879092406621</v>
      </c>
      <c r="CI66" s="71">
        <v>455.06152895039367</v>
      </c>
      <c r="CJ66" s="71">
        <v>481.62426697672112</v>
      </c>
      <c r="CK66" s="71">
        <v>508.1870050030488</v>
      </c>
      <c r="CL66" s="71">
        <v>534.7497430293763</v>
      </c>
      <c r="CM66" s="71">
        <v>561.31248105570376</v>
      </c>
      <c r="CN66" s="71">
        <v>587.87521908203144</v>
      </c>
      <c r="CO66" s="71">
        <v>614.43795710835889</v>
      </c>
      <c r="CP66" s="71">
        <v>641.00069513468634</v>
      </c>
      <c r="CQ66" s="71">
        <v>667.56343316101379</v>
      </c>
      <c r="CR66" s="71">
        <v>694.1261711873417</v>
      </c>
      <c r="CS66" s="71">
        <v>720.68890921366915</v>
      </c>
      <c r="CT66" s="71">
        <v>747.2516472399966</v>
      </c>
      <c r="CU66" s="71">
        <v>773.81438526632405</v>
      </c>
      <c r="CV66" s="71">
        <v>800.3771232926515</v>
      </c>
      <c r="CW66" s="71">
        <v>826.93986131897896</v>
      </c>
      <c r="CX66" s="71">
        <v>853.50259934530686</v>
      </c>
      <c r="CY66" s="71">
        <v>880.06533737163431</v>
      </c>
      <c r="CZ66" s="71">
        <v>906.62807539796177</v>
      </c>
      <c r="DA66" s="71">
        <v>933.19081342428922</v>
      </c>
      <c r="DB66" s="71">
        <v>959.75355145061667</v>
      </c>
      <c r="DC66" s="71">
        <v>986.31628947694458</v>
      </c>
      <c r="DD66" s="71">
        <v>1012.879027503272</v>
      </c>
      <c r="DE66" s="71">
        <v>1039.4417655295995</v>
      </c>
      <c r="DF66" s="71">
        <v>1066.0045035559269</v>
      </c>
      <c r="DG66" s="71">
        <v>1092.5672415822544</v>
      </c>
      <c r="DH66" s="71">
        <v>1119.1299796085818</v>
      </c>
      <c r="DI66" s="71">
        <v>1145.6927176349097</v>
      </c>
      <c r="DJ66" s="71">
        <v>1172.2554556612374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890.196620196602</v>
      </c>
      <c r="P67" s="71">
        <v>890.196620196602</v>
      </c>
      <c r="Q67" s="71">
        <v>890.196620196602</v>
      </c>
      <c r="R67" s="71">
        <v>890.19896262599616</v>
      </c>
      <c r="S67" s="71">
        <v>890.2266840831827</v>
      </c>
      <c r="T67" s="71">
        <v>890.28565091884036</v>
      </c>
      <c r="U67" s="71">
        <v>890.37586313296902</v>
      </c>
      <c r="V67" s="71">
        <v>890.49732072556878</v>
      </c>
      <c r="W67" s="71">
        <v>890.65002369663966</v>
      </c>
      <c r="X67" s="71">
        <v>890.83397204618166</v>
      </c>
      <c r="Y67" s="71">
        <v>891.04916577419488</v>
      </c>
      <c r="Z67" s="71">
        <v>891.29560488067909</v>
      </c>
      <c r="AA67" s="71">
        <v>891.57328936563442</v>
      </c>
      <c r="AB67" s="71">
        <v>891.88221922906098</v>
      </c>
      <c r="AC67" s="71">
        <v>892.22239447095853</v>
      </c>
      <c r="AD67" s="71">
        <v>892.5938150913272</v>
      </c>
      <c r="AE67" s="71">
        <v>892.99648109016698</v>
      </c>
      <c r="AF67" s="71">
        <v>893.43039246747799</v>
      </c>
      <c r="AG67" s="71">
        <v>893.89554922325988</v>
      </c>
      <c r="AH67" s="71">
        <v>894.39195135751311</v>
      </c>
      <c r="AI67" s="71">
        <v>894.91959887023734</v>
      </c>
      <c r="AJ67" s="71">
        <v>895.47849176143268</v>
      </c>
      <c r="AK67" s="71">
        <v>896.06863003109925</v>
      </c>
      <c r="AL67" s="71">
        <v>896.6900136792367</v>
      </c>
      <c r="AM67" s="71">
        <v>897.34264270584538</v>
      </c>
      <c r="AN67" s="71">
        <v>898.02651711092528</v>
      </c>
      <c r="AO67" s="71">
        <v>898.7416368944763</v>
      </c>
      <c r="AP67" s="71">
        <v>899.48800205649832</v>
      </c>
      <c r="AQ67" s="71">
        <v>900.26561259699145</v>
      </c>
      <c r="AR67" s="71">
        <v>901.07446851595569</v>
      </c>
      <c r="AS67" s="71">
        <v>901.91456981339104</v>
      </c>
      <c r="AT67" s="71">
        <v>902.78591648929751</v>
      </c>
      <c r="AU67" s="71">
        <v>903.6885085436752</v>
      </c>
      <c r="AV67" s="71">
        <v>904.62234597652389</v>
      </c>
      <c r="AW67" s="71">
        <v>905.58742878784369</v>
      </c>
      <c r="AX67" s="71">
        <v>906.58375697763461</v>
      </c>
      <c r="AY67" s="71">
        <v>907.61133054589664</v>
      </c>
      <c r="AZ67" s="71">
        <v>908.67014949262989</v>
      </c>
      <c r="BA67" s="71">
        <v>909.76021381783414</v>
      </c>
      <c r="BB67" s="71">
        <v>910.88152352150962</v>
      </c>
      <c r="BC67" s="71">
        <v>912.03407860365598</v>
      </c>
      <c r="BD67" s="71">
        <v>913.21787906427369</v>
      </c>
      <c r="BE67" s="71">
        <v>914.43292490336239</v>
      </c>
      <c r="BF67" s="71">
        <v>915.67921612092221</v>
      </c>
      <c r="BG67" s="71">
        <v>916.95675271695313</v>
      </c>
      <c r="BH67" s="71">
        <v>918.26553469145529</v>
      </c>
      <c r="BI67" s="71">
        <v>919.60556204442844</v>
      </c>
      <c r="BJ67" s="71">
        <v>920.97683477587282</v>
      </c>
      <c r="BK67" s="71">
        <v>922.37935288578819</v>
      </c>
      <c r="BL67" s="71">
        <v>923.81311637417468</v>
      </c>
      <c r="BM67" s="71">
        <v>925.27812524103228</v>
      </c>
      <c r="BN67" s="71">
        <v>926.774379486361</v>
      </c>
      <c r="BO67" s="71">
        <v>928.30435284003192</v>
      </c>
      <c r="BP67" s="71">
        <v>929.95271924649774</v>
      </c>
      <c r="BQ67" s="71">
        <v>931.76109413097822</v>
      </c>
      <c r="BR67" s="71">
        <v>933.72947749347338</v>
      </c>
      <c r="BS67" s="71">
        <v>935.85786933398333</v>
      </c>
      <c r="BT67" s="71">
        <v>938.14626965250784</v>
      </c>
      <c r="BU67" s="71">
        <v>940.59467844904725</v>
      </c>
      <c r="BV67" s="71">
        <v>943.20309572360134</v>
      </c>
      <c r="BW67" s="71">
        <v>945.97152147617021</v>
      </c>
      <c r="BX67" s="71">
        <v>948.89995570675364</v>
      </c>
      <c r="BY67" s="71">
        <v>951.98839841535187</v>
      </c>
      <c r="BZ67" s="71">
        <v>955.23684960196476</v>
      </c>
      <c r="CA67" s="71">
        <v>958.64530926659245</v>
      </c>
      <c r="CB67" s="71">
        <v>962.21377740923492</v>
      </c>
      <c r="CC67" s="71">
        <v>965.94225402989207</v>
      </c>
      <c r="CD67" s="71">
        <v>969.83073912856389</v>
      </c>
      <c r="CE67" s="71">
        <v>973.8792327052505</v>
      </c>
      <c r="CF67" s="71">
        <v>978.08773475995179</v>
      </c>
      <c r="CG67" s="71">
        <v>982.45624529266775</v>
      </c>
      <c r="CH67" s="71">
        <v>986.98476430339861</v>
      </c>
      <c r="CI67" s="71">
        <v>991.67329179214403</v>
      </c>
      <c r="CJ67" s="71">
        <v>996.52182775890424</v>
      </c>
      <c r="CK67" s="71">
        <v>1001.5303722036791</v>
      </c>
      <c r="CL67" s="71">
        <v>1006.6989251264688</v>
      </c>
      <c r="CM67" s="71">
        <v>1012.027486527273</v>
      </c>
      <c r="CN67" s="71">
        <v>1017.5160564060922</v>
      </c>
      <c r="CO67" s="71">
        <v>1023.164634762926</v>
      </c>
      <c r="CP67" s="71">
        <v>1028.9732215977745</v>
      </c>
      <c r="CQ67" s="71">
        <v>1034.9418169106377</v>
      </c>
      <c r="CR67" s="71">
        <v>1041.0704207015158</v>
      </c>
      <c r="CS67" s="71">
        <v>1047.3590329704084</v>
      </c>
      <c r="CT67" s="71">
        <v>1053.8076537173158</v>
      </c>
      <c r="CU67" s="71">
        <v>1060.416282942238</v>
      </c>
      <c r="CV67" s="71">
        <v>1067.1849206451748</v>
      </c>
      <c r="CW67" s="71">
        <v>1074.1135668261263</v>
      </c>
      <c r="CX67" s="71">
        <v>1081.2022214850929</v>
      </c>
      <c r="CY67" s="71">
        <v>1088.4508846220738</v>
      </c>
      <c r="CZ67" s="71">
        <v>1095.8595562370695</v>
      </c>
      <c r="DA67" s="71">
        <v>1103.4282363300799</v>
      </c>
      <c r="DB67" s="71">
        <v>1111.1569249011052</v>
      </c>
      <c r="DC67" s="71">
        <v>1119.045621950145</v>
      </c>
      <c r="DD67" s="71">
        <v>1127.0943274771996</v>
      </c>
      <c r="DE67" s="71">
        <v>1135.303041482269</v>
      </c>
      <c r="DF67" s="71">
        <v>1143.6717639653532</v>
      </c>
      <c r="DG67" s="71">
        <v>1152.2004949264519</v>
      </c>
      <c r="DH67" s="71">
        <v>1160.8892343655655</v>
      </c>
      <c r="DI67" s="71">
        <v>1169.737982282694</v>
      </c>
      <c r="DJ67" s="71">
        <v>1178.7467386778369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-122.39860063465406</v>
      </c>
      <c r="P68" s="71">
        <v>-122.39860063465406</v>
      </c>
      <c r="Q68" s="71">
        <v>-122.39860063465406</v>
      </c>
      <c r="R68" s="71">
        <v>-122.39176811714873</v>
      </c>
      <c r="S68" s="71">
        <v>-122.31090875721868</v>
      </c>
      <c r="T68" s="71">
        <v>-122.13891128405915</v>
      </c>
      <c r="U68" s="71">
        <v>-121.87577569767011</v>
      </c>
      <c r="V68" s="71">
        <v>-121.52150199805158</v>
      </c>
      <c r="W68" s="71">
        <v>-121.07609018520354</v>
      </c>
      <c r="X68" s="71">
        <v>-120.53954025912601</v>
      </c>
      <c r="Y68" s="71">
        <v>-119.91185221981898</v>
      </c>
      <c r="Z68" s="71">
        <v>-119.19302606728247</v>
      </c>
      <c r="AA68" s="71">
        <v>-118.38306180151645</v>
      </c>
      <c r="AB68" s="71">
        <v>-117.48195942252093</v>
      </c>
      <c r="AC68" s="71">
        <v>-116.48971893029592</v>
      </c>
      <c r="AD68" s="71">
        <v>-115.40634032484139</v>
      </c>
      <c r="AE68" s="71">
        <v>-114.23182360615739</v>
      </c>
      <c r="AF68" s="71">
        <v>-112.9661687742439</v>
      </c>
      <c r="AG68" s="71">
        <v>-111.60937582910088</v>
      </c>
      <c r="AH68" s="71">
        <v>-110.16144477072838</v>
      </c>
      <c r="AI68" s="71">
        <v>-108.62237559912639</v>
      </c>
      <c r="AJ68" s="71">
        <v>-106.9921683142949</v>
      </c>
      <c r="AK68" s="71">
        <v>-105.27082291623391</v>
      </c>
      <c r="AL68" s="71">
        <v>-103.45833940494339</v>
      </c>
      <c r="AM68" s="71">
        <v>-101.55471778042342</v>
      </c>
      <c r="AN68" s="71">
        <v>-99.559958042673912</v>
      </c>
      <c r="AO68" s="71">
        <v>-97.474060191694932</v>
      </c>
      <c r="AP68" s="71">
        <v>-95.297024227486475</v>
      </c>
      <c r="AQ68" s="71">
        <v>-93.028850150048498</v>
      </c>
      <c r="AR68" s="71">
        <v>-90.669537959381003</v>
      </c>
      <c r="AS68" s="71">
        <v>-88.219087655484032</v>
      </c>
      <c r="AT68" s="71">
        <v>-85.677499238357569</v>
      </c>
      <c r="AU68" s="71">
        <v>-83.044772708001602</v>
      </c>
      <c r="AV68" s="71">
        <v>-80.32090806441613</v>
      </c>
      <c r="AW68" s="71">
        <v>-77.505905307601196</v>
      </c>
      <c r="AX68" s="71">
        <v>-74.599764437556715</v>
      </c>
      <c r="AY68" s="71">
        <v>-71.602485454282757</v>
      </c>
      <c r="AZ68" s="71">
        <v>-68.514068357779308</v>
      </c>
      <c r="BA68" s="71">
        <v>-65.334513148046355</v>
      </c>
      <c r="BB68" s="71">
        <v>-62.063819825083911</v>
      </c>
      <c r="BC68" s="71">
        <v>-58.701988388891976</v>
      </c>
      <c r="BD68" s="71">
        <v>-55.249018839470509</v>
      </c>
      <c r="BE68" s="71">
        <v>-51.704911176819579</v>
      </c>
      <c r="BF68" s="71">
        <v>-48.069665400939144</v>
      </c>
      <c r="BG68" s="71">
        <v>-44.34328151182919</v>
      </c>
      <c r="BH68" s="71">
        <v>-40.525759509489774</v>
      </c>
      <c r="BI68" s="71">
        <v>-36.617099393920817</v>
      </c>
      <c r="BJ68" s="71">
        <v>-32.617301165122406</v>
      </c>
      <c r="BK68" s="71">
        <v>-28.526364823094493</v>
      </c>
      <c r="BL68" s="71">
        <v>-24.344290367837047</v>
      </c>
      <c r="BM68" s="71">
        <v>-20.071077799350139</v>
      </c>
      <c r="BN68" s="71">
        <v>-15.706727117633736</v>
      </c>
      <c r="BO68" s="71">
        <v>-11.249638924604351</v>
      </c>
      <c r="BP68" s="71">
        <v>-6.6450670064361299</v>
      </c>
      <c r="BQ68" s="71">
        <v>-1.8661047747766748</v>
      </c>
      <c r="BR68" s="71">
        <v>3.0872477703740615</v>
      </c>
      <c r="BS68" s="71">
        <v>8.2149906290159898</v>
      </c>
      <c r="BT68" s="71">
        <v>13.517123801149154</v>
      </c>
      <c r="BU68" s="71">
        <v>18.993647286773609</v>
      </c>
      <c r="BV68" s="71">
        <v>24.644561085889244</v>
      </c>
      <c r="BW68" s="71">
        <v>30.469865198496173</v>
      </c>
      <c r="BX68" s="71">
        <v>36.469559624594282</v>
      </c>
      <c r="BY68" s="71">
        <v>42.643644364183629</v>
      </c>
      <c r="BZ68" s="71">
        <v>48.992119417264277</v>
      </c>
      <c r="CA68" s="71">
        <v>55.514984783836091</v>
      </c>
      <c r="CB68" s="71">
        <v>62.212240463899157</v>
      </c>
      <c r="CC68" s="71">
        <v>69.083886457453502</v>
      </c>
      <c r="CD68" s="71">
        <v>76.129922764499042</v>
      </c>
      <c r="CE68" s="71">
        <v>83.350349385035813</v>
      </c>
      <c r="CF68" s="71">
        <v>90.745166319063884</v>
      </c>
      <c r="CG68" s="71">
        <v>98.314373566583129</v>
      </c>
      <c r="CH68" s="71">
        <v>106.05797112759367</v>
      </c>
      <c r="CI68" s="71">
        <v>113.97595900209539</v>
      </c>
      <c r="CJ68" s="71">
        <v>122.06833719008834</v>
      </c>
      <c r="CK68" s="71">
        <v>130.33510569157261</v>
      </c>
      <c r="CL68" s="71">
        <v>138.77626450654802</v>
      </c>
      <c r="CM68" s="71">
        <v>147.3918136350147</v>
      </c>
      <c r="CN68" s="71">
        <v>156.18175307697265</v>
      </c>
      <c r="CO68" s="71">
        <v>165.1460828324218</v>
      </c>
      <c r="CP68" s="71">
        <v>174.28480290136218</v>
      </c>
      <c r="CQ68" s="71">
        <v>183.59791328379379</v>
      </c>
      <c r="CR68" s="71">
        <v>193.08541397971683</v>
      </c>
      <c r="CS68" s="71">
        <v>202.7473049891309</v>
      </c>
      <c r="CT68" s="71">
        <v>212.5835863120362</v>
      </c>
      <c r="CU68" s="71">
        <v>222.59425794843276</v>
      </c>
      <c r="CV68" s="71">
        <v>232.77931989832052</v>
      </c>
      <c r="CW68" s="71">
        <v>243.13877216169959</v>
      </c>
      <c r="CX68" s="71">
        <v>253.67261473857002</v>
      </c>
      <c r="CY68" s="71">
        <v>264.38084762893158</v>
      </c>
      <c r="CZ68" s="71">
        <v>275.26347083278432</v>
      </c>
      <c r="DA68" s="71">
        <v>286.32048435012825</v>
      </c>
      <c r="DB68" s="71">
        <v>297.55188818096343</v>
      </c>
      <c r="DC68" s="71">
        <v>308.95768232529014</v>
      </c>
      <c r="DD68" s="71">
        <v>320.5378667831078</v>
      </c>
      <c r="DE68" s="71">
        <v>332.29244155441671</v>
      </c>
      <c r="DF68" s="71">
        <v>344.22140663921692</v>
      </c>
      <c r="DG68" s="71">
        <v>356.32476203750826</v>
      </c>
      <c r="DH68" s="71">
        <v>368.60250774929091</v>
      </c>
      <c r="DI68" s="71">
        <v>381.05464377456502</v>
      </c>
      <c r="DJ68" s="71">
        <v>393.68117011333021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1116.4337672964166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945.06736981408358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-1388.0529609001801</v>
      </c>
      <c r="K86" s="79">
        <v>890.196620196602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933461.34667101374</v>
      </c>
      <c r="J89" s="80">
        <v>7.6322498936230512E-2</v>
      </c>
      <c r="K89" s="80">
        <v>1.1338805884662667E-7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932856.75166121847</v>
      </c>
      <c r="J90" s="80">
        <v>6.1467584690645387E-2</v>
      </c>
      <c r="K90" s="80">
        <v>2.214165684671802E-8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890196.62019660196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1.7219568372997288E-4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-12.131774705017023</v>
      </c>
      <c r="L113" s="3"/>
      <c r="Q113" s="70" t="s">
        <v>304</v>
      </c>
      <c r="R113" s="1">
        <f>R111-2*R112*J113</f>
        <v>0.47803345731123958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1116.4337672964166</v>
      </c>
      <c r="K114" s="79">
        <v>367.34832067603514</v>
      </c>
      <c r="L114" s="3"/>
      <c r="Q114" s="70" t="s">
        <v>305</v>
      </c>
      <c r="R114" s="1">
        <f>point1.Ms-R113*J113-R112*J113^2</f>
        <v>25.639187007550433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28.585021852092598</v>
      </c>
      <c r="L115" s="3"/>
      <c r="Q115" s="1" t="s">
        <v>306</v>
      </c>
      <c r="R115" s="1">
        <f>R114+R113*J116+R112*J116^2</f>
        <v>-306.12869090755754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-1388.0529609001801</v>
      </c>
      <c r="K116" s="79">
        <v>-122.39860063465406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2.4255490696644442</v>
      </c>
      <c r="J119" s="80">
        <v>1.8889627851827976E-4</v>
      </c>
      <c r="K119" s="80">
        <v>1.2357957136875367E-10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2.0346462022192502</v>
      </c>
      <c r="J120" s="80">
        <v>1.7929178546065831E-4</v>
      </c>
      <c r="K120" s="80">
        <v>6.4583913766656287E-11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-122.39860063465406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-1306.65296090018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8.1583768132973244E-2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5.7862922955999693E-2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0.16877752429944665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-12.131774705017023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3.7214268100383492E-3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-12.115388165377853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3.9790752302885561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tr">
        <f>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tr">
        <f>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tr">
        <f>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60°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2" t="str">
        <f>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f>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-1322.9218311379307</v>
      </c>
      <c r="P66" s="71">
        <v>-1296.981711054141</v>
      </c>
      <c r="Q66" s="71">
        <v>-1271.0415909703511</v>
      </c>
      <c r="R66" s="71">
        <v>-1245.1014708865614</v>
      </c>
      <c r="S66" s="71">
        <v>-1219.1613508027713</v>
      </c>
      <c r="T66" s="71">
        <v>-1193.2212307189816</v>
      </c>
      <c r="U66" s="71">
        <v>-1167.2811106351917</v>
      </c>
      <c r="V66" s="71">
        <v>-1141.3409905514018</v>
      </c>
      <c r="W66" s="71">
        <v>-1115.4008704676121</v>
      </c>
      <c r="X66" s="71">
        <v>-1089.4607503838222</v>
      </c>
      <c r="Y66" s="71">
        <v>-1063.5206303000325</v>
      </c>
      <c r="Z66" s="71">
        <v>-1037.5805102162426</v>
      </c>
      <c r="AA66" s="71">
        <v>-1011.6403901324526</v>
      </c>
      <c r="AB66" s="71">
        <v>-985.70027004866279</v>
      </c>
      <c r="AC66" s="71">
        <v>-959.76014996487299</v>
      </c>
      <c r="AD66" s="71">
        <v>-933.8200298810832</v>
      </c>
      <c r="AE66" s="71">
        <v>-907.87990979729341</v>
      </c>
      <c r="AF66" s="71">
        <v>-881.93978971350339</v>
      </c>
      <c r="AG66" s="71">
        <v>-855.99966962971359</v>
      </c>
      <c r="AH66" s="71">
        <v>-830.05954954592369</v>
      </c>
      <c r="AI66" s="71">
        <v>-804.11942946213389</v>
      </c>
      <c r="AJ66" s="71">
        <v>-778.1793093783441</v>
      </c>
      <c r="AK66" s="71">
        <v>-752.23918929455431</v>
      </c>
      <c r="AL66" s="71">
        <v>-726.29906921076451</v>
      </c>
      <c r="AM66" s="71">
        <v>-700.35894912697461</v>
      </c>
      <c r="AN66" s="71">
        <v>-674.4188290431847</v>
      </c>
      <c r="AO66" s="71">
        <v>-648.47870895939491</v>
      </c>
      <c r="AP66" s="71">
        <v>-622.538588875605</v>
      </c>
      <c r="AQ66" s="71">
        <v>-596.59846879181521</v>
      </c>
      <c r="AR66" s="71">
        <v>-570.65834870802541</v>
      </c>
      <c r="AS66" s="71">
        <v>-544.71822862423562</v>
      </c>
      <c r="AT66" s="71">
        <v>-518.77810854044571</v>
      </c>
      <c r="AU66" s="71">
        <v>-492.83798845665586</v>
      </c>
      <c r="AV66" s="71">
        <v>-466.89786837286607</v>
      </c>
      <c r="AW66" s="71">
        <v>-440.95774828907616</v>
      </c>
      <c r="AX66" s="71">
        <v>-415.01762820528631</v>
      </c>
      <c r="AY66" s="71">
        <v>-389.07750812149652</v>
      </c>
      <c r="AZ66" s="71">
        <v>-363.13738803770673</v>
      </c>
      <c r="BA66" s="71">
        <v>-337.19726795391682</v>
      </c>
      <c r="BB66" s="71">
        <v>-311.25714787012697</v>
      </c>
      <c r="BC66" s="71">
        <v>-285.31702778633718</v>
      </c>
      <c r="BD66" s="71">
        <v>-259.37690770254727</v>
      </c>
      <c r="BE66" s="71">
        <v>-233.43678761875745</v>
      </c>
      <c r="BF66" s="71">
        <v>-207.49666753496766</v>
      </c>
      <c r="BG66" s="71">
        <v>-181.55654745117783</v>
      </c>
      <c r="BH66" s="71">
        <v>-155.61642736738804</v>
      </c>
      <c r="BI66" s="71">
        <v>-129.67630728359822</v>
      </c>
      <c r="BJ66" s="71">
        <v>-103.73618719980819</v>
      </c>
      <c r="BK66" s="71">
        <v>-77.796067116018378</v>
      </c>
      <c r="BL66" s="71">
        <v>-51.855947032228578</v>
      </c>
      <c r="BM66" s="71">
        <v>-25.91582694843877</v>
      </c>
      <c r="BN66" s="71">
        <v>2.4293135351035743E-2</v>
      </c>
      <c r="BO66" s="71">
        <v>25.964413219140841</v>
      </c>
      <c r="BP66" s="71">
        <v>51.904533302930652</v>
      </c>
      <c r="BQ66" s="71">
        <v>77.844653386720694</v>
      </c>
      <c r="BR66" s="71">
        <v>103.7847734705105</v>
      </c>
      <c r="BS66" s="71">
        <v>129.72489355430031</v>
      </c>
      <c r="BT66" s="71">
        <v>155.6650136380901</v>
      </c>
      <c r="BU66" s="71">
        <v>181.60513372187992</v>
      </c>
      <c r="BV66" s="71">
        <v>207.54525380566972</v>
      </c>
      <c r="BW66" s="71">
        <v>233.48537388945954</v>
      </c>
      <c r="BX66" s="71">
        <v>259.42549397324956</v>
      </c>
      <c r="BY66" s="71">
        <v>285.36561405703935</v>
      </c>
      <c r="BZ66" s="71">
        <v>311.3057341408292</v>
      </c>
      <c r="CA66" s="71">
        <v>337.24585422461899</v>
      </c>
      <c r="CB66" s="71">
        <v>363.18597430840879</v>
      </c>
      <c r="CC66" s="71">
        <v>389.12609439219858</v>
      </c>
      <c r="CD66" s="71">
        <v>415.06621447598843</v>
      </c>
      <c r="CE66" s="71">
        <v>441.00633455977845</v>
      </c>
      <c r="CF66" s="71">
        <v>466.94645464356825</v>
      </c>
      <c r="CG66" s="71">
        <v>492.88657472735804</v>
      </c>
      <c r="CH66" s="71">
        <v>518.82669481114783</v>
      </c>
      <c r="CI66" s="71">
        <v>544.76681489493762</v>
      </c>
      <c r="CJ66" s="71">
        <v>570.70693497872753</v>
      </c>
      <c r="CK66" s="71">
        <v>596.64705506251732</v>
      </c>
      <c r="CL66" s="71">
        <v>622.58717514630735</v>
      </c>
      <c r="CM66" s="71">
        <v>648.52729523009714</v>
      </c>
      <c r="CN66" s="71">
        <v>674.46741531388693</v>
      </c>
      <c r="CO66" s="71">
        <v>700.40753539767672</v>
      </c>
      <c r="CP66" s="71">
        <v>726.34765548146652</v>
      </c>
      <c r="CQ66" s="71">
        <v>752.28777556525631</v>
      </c>
      <c r="CR66" s="71">
        <v>778.22789564904645</v>
      </c>
      <c r="CS66" s="71">
        <v>804.16801573283624</v>
      </c>
      <c r="CT66" s="71">
        <v>830.10813581662603</v>
      </c>
      <c r="CU66" s="71">
        <v>856.04825590041582</v>
      </c>
      <c r="CV66" s="71">
        <v>881.98837598420562</v>
      </c>
      <c r="CW66" s="71">
        <v>907.92849606799541</v>
      </c>
      <c r="CX66" s="71">
        <v>933.8686161517852</v>
      </c>
      <c r="CY66" s="71">
        <v>959.808736235575</v>
      </c>
      <c r="CZ66" s="71">
        <v>985.7488563193649</v>
      </c>
      <c r="DA66" s="71">
        <v>1011.6889764031547</v>
      </c>
      <c r="DB66" s="71">
        <v>1037.6290964869445</v>
      </c>
      <c r="DC66" s="71">
        <v>1063.5692165707342</v>
      </c>
      <c r="DD66" s="71">
        <v>1089.5093366545245</v>
      </c>
      <c r="DE66" s="71">
        <v>1115.4494567383144</v>
      </c>
      <c r="DF66" s="71">
        <v>1141.3895768221041</v>
      </c>
      <c r="DG66" s="71">
        <v>1167.329696905894</v>
      </c>
      <c r="DH66" s="71">
        <v>1193.2698169896837</v>
      </c>
      <c r="DI66" s="71">
        <v>1219.2099370734736</v>
      </c>
      <c r="DJ66" s="71">
        <v>1245.1500571572635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896.86750312329912</v>
      </c>
      <c r="P67" s="71">
        <v>896.86750312329912</v>
      </c>
      <c r="Q67" s="71">
        <v>896.86750312329912</v>
      </c>
      <c r="R67" s="71">
        <v>896.87242886457898</v>
      </c>
      <c r="S67" s="71">
        <v>896.90475034210078</v>
      </c>
      <c r="T67" s="71">
        <v>896.96723727641199</v>
      </c>
      <c r="U67" s="71">
        <v>897.05988966751238</v>
      </c>
      <c r="V67" s="71">
        <v>897.18270751540217</v>
      </c>
      <c r="W67" s="71">
        <v>897.33569082008125</v>
      </c>
      <c r="X67" s="71">
        <v>897.51883958154974</v>
      </c>
      <c r="Y67" s="71">
        <v>897.73215379980752</v>
      </c>
      <c r="Z67" s="71">
        <v>897.97563347485459</v>
      </c>
      <c r="AA67" s="71">
        <v>898.24927860669106</v>
      </c>
      <c r="AB67" s="71">
        <v>898.55308919531694</v>
      </c>
      <c r="AC67" s="71">
        <v>898.88706524073189</v>
      </c>
      <c r="AD67" s="71">
        <v>899.25120674293635</v>
      </c>
      <c r="AE67" s="71">
        <v>899.64551370193021</v>
      </c>
      <c r="AF67" s="71">
        <v>900.06998611771326</v>
      </c>
      <c r="AG67" s="71">
        <v>900.52462399028582</v>
      </c>
      <c r="AH67" s="71">
        <v>901.00942731964756</v>
      </c>
      <c r="AI67" s="71">
        <v>901.5243961057987</v>
      </c>
      <c r="AJ67" s="71">
        <v>902.06953034873902</v>
      </c>
      <c r="AK67" s="71">
        <v>902.64483004846875</v>
      </c>
      <c r="AL67" s="71">
        <v>903.25029520498788</v>
      </c>
      <c r="AM67" s="71">
        <v>903.8859258182963</v>
      </c>
      <c r="AN67" s="71">
        <v>904.55172188839413</v>
      </c>
      <c r="AO67" s="71">
        <v>905.24768341528113</v>
      </c>
      <c r="AP67" s="71">
        <v>905.97381039895754</v>
      </c>
      <c r="AQ67" s="71">
        <v>906.73010283942335</v>
      </c>
      <c r="AR67" s="71">
        <v>907.51656073667846</v>
      </c>
      <c r="AS67" s="71">
        <v>908.33318409072285</v>
      </c>
      <c r="AT67" s="71">
        <v>909.17997290155654</v>
      </c>
      <c r="AU67" s="71">
        <v>910.05692716917952</v>
      </c>
      <c r="AV67" s="71">
        <v>910.96404689359201</v>
      </c>
      <c r="AW67" s="71">
        <v>911.9013320747938</v>
      </c>
      <c r="AX67" s="71">
        <v>912.86878271278488</v>
      </c>
      <c r="AY67" s="71">
        <v>913.86639880756525</v>
      </c>
      <c r="AZ67" s="71">
        <v>914.89418035913491</v>
      </c>
      <c r="BA67" s="71">
        <v>915.95212736749397</v>
      </c>
      <c r="BB67" s="71">
        <v>917.04023983264233</v>
      </c>
      <c r="BC67" s="71">
        <v>918.15851775457998</v>
      </c>
      <c r="BD67" s="71">
        <v>919.30696113330703</v>
      </c>
      <c r="BE67" s="71">
        <v>920.48556996882348</v>
      </c>
      <c r="BF67" s="71">
        <v>921.69434426112912</v>
      </c>
      <c r="BG67" s="71">
        <v>922.93328401022427</v>
      </c>
      <c r="BH67" s="71">
        <v>924.2023892161086</v>
      </c>
      <c r="BI67" s="71">
        <v>925.50165987878233</v>
      </c>
      <c r="BJ67" s="71">
        <v>926.83109599824536</v>
      </c>
      <c r="BK67" s="71">
        <v>928.19174129032024</v>
      </c>
      <c r="BL67" s="71">
        <v>929.65060513457775</v>
      </c>
      <c r="BM67" s="71">
        <v>931.24777853755313</v>
      </c>
      <c r="BN67" s="71">
        <v>932.98326149924674</v>
      </c>
      <c r="BO67" s="71">
        <v>934.85705401965822</v>
      </c>
      <c r="BP67" s="71">
        <v>936.86915609878793</v>
      </c>
      <c r="BQ67" s="71">
        <v>939.01956773663574</v>
      </c>
      <c r="BR67" s="71">
        <v>941.30828893320142</v>
      </c>
      <c r="BS67" s="71">
        <v>943.73531968848533</v>
      </c>
      <c r="BT67" s="71">
        <v>946.30066000248735</v>
      </c>
      <c r="BU67" s="71">
        <v>949.00430987520735</v>
      </c>
      <c r="BV67" s="71">
        <v>951.84626930664535</v>
      </c>
      <c r="BW67" s="71">
        <v>954.82653829680146</v>
      </c>
      <c r="BX67" s="71">
        <v>957.9451168456759</v>
      </c>
      <c r="BY67" s="71">
        <v>961.2020049532681</v>
      </c>
      <c r="BZ67" s="71">
        <v>964.59720261957841</v>
      </c>
      <c r="CA67" s="71">
        <v>968.13070984460694</v>
      </c>
      <c r="CB67" s="71">
        <v>971.80252662835335</v>
      </c>
      <c r="CC67" s="71">
        <v>975.61265297081798</v>
      </c>
      <c r="CD67" s="71">
        <v>979.5610888720006</v>
      </c>
      <c r="CE67" s="71">
        <v>983.64783433190132</v>
      </c>
      <c r="CF67" s="71">
        <v>987.87288935052015</v>
      </c>
      <c r="CG67" s="71">
        <v>992.23625392785686</v>
      </c>
      <c r="CH67" s="71">
        <v>996.7379280639118</v>
      </c>
      <c r="CI67" s="71">
        <v>1001.3779117586848</v>
      </c>
      <c r="CJ67" s="71">
        <v>1006.1562050121759</v>
      </c>
      <c r="CK67" s="71">
        <v>1011.072807824385</v>
      </c>
      <c r="CL67" s="71">
        <v>1016.1277201953121</v>
      </c>
      <c r="CM67" s="71">
        <v>1021.3209421249575</v>
      </c>
      <c r="CN67" s="71">
        <v>1026.6524736133208</v>
      </c>
      <c r="CO67" s="71">
        <v>1032.122314660402</v>
      </c>
      <c r="CP67" s="71">
        <v>1037.7304652662017</v>
      </c>
      <c r="CQ67" s="71">
        <v>1043.4769254307191</v>
      </c>
      <c r="CR67" s="71">
        <v>1049.361695153955</v>
      </c>
      <c r="CS67" s="71">
        <v>1055.3847744359086</v>
      </c>
      <c r="CT67" s="71">
        <v>1061.5461632765803</v>
      </c>
      <c r="CU67" s="71">
        <v>1067.8458616759701</v>
      </c>
      <c r="CV67" s="71">
        <v>1074.283869634078</v>
      </c>
      <c r="CW67" s="71">
        <v>1080.8601871509038</v>
      </c>
      <c r="CX67" s="71">
        <v>1087.5748142264479</v>
      </c>
      <c r="CY67" s="71">
        <v>1094.4277508607099</v>
      </c>
      <c r="CZ67" s="71">
        <v>1101.41899705369</v>
      </c>
      <c r="DA67" s="71">
        <v>1108.5485528053885</v>
      </c>
      <c r="DB67" s="71">
        <v>1115.8164181158045</v>
      </c>
      <c r="DC67" s="71">
        <v>1123.222592984939</v>
      </c>
      <c r="DD67" s="71">
        <v>1130.7670774127917</v>
      </c>
      <c r="DE67" s="71">
        <v>1138.4498713993619</v>
      </c>
      <c r="DF67" s="71">
        <v>1146.2709749446506</v>
      </c>
      <c r="DG67" s="71">
        <v>1154.2303880486572</v>
      </c>
      <c r="DH67" s="71">
        <v>1162.3281107113817</v>
      </c>
      <c r="DI67" s="71">
        <v>1170.5641429328246</v>
      </c>
      <c r="DJ67" s="71">
        <v>1178.9384847129857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-106.21935475653824</v>
      </c>
      <c r="P68" s="71">
        <v>-106.21935475653824</v>
      </c>
      <c r="Q68" s="71">
        <v>-106.21935475653824</v>
      </c>
      <c r="R68" s="71">
        <v>-106.20438899403155</v>
      </c>
      <c r="S68" s="71">
        <v>-106.10618741807164</v>
      </c>
      <c r="T68" s="71">
        <v>-105.9163348526338</v>
      </c>
      <c r="U68" s="71">
        <v>-105.63483129771799</v>
      </c>
      <c r="V68" s="71">
        <v>-105.26167675332424</v>
      </c>
      <c r="W68" s="71">
        <v>-104.79687121945253</v>
      </c>
      <c r="X68" s="71">
        <v>-104.24041469610286</v>
      </c>
      <c r="Y68" s="71">
        <v>-103.59230718327525</v>
      </c>
      <c r="Z68" s="71">
        <v>-102.85254868096968</v>
      </c>
      <c r="AA68" s="71">
        <v>-102.02113918918614</v>
      </c>
      <c r="AB68" s="71">
        <v>-101.09807870792466</v>
      </c>
      <c r="AC68" s="71">
        <v>-100.08336723718523</v>
      </c>
      <c r="AD68" s="71">
        <v>-98.977004776967831</v>
      </c>
      <c r="AE68" s="71">
        <v>-97.778991327272493</v>
      </c>
      <c r="AF68" s="71">
        <v>-96.4893268880992</v>
      </c>
      <c r="AG68" s="71">
        <v>-95.108011459447951</v>
      </c>
      <c r="AH68" s="71">
        <v>-93.635045041318719</v>
      </c>
      <c r="AI68" s="71">
        <v>-92.07042763371156</v>
      </c>
      <c r="AJ68" s="71">
        <v>-90.414159236626446</v>
      </c>
      <c r="AK68" s="71">
        <v>-88.666239850063377</v>
      </c>
      <c r="AL68" s="71">
        <v>-86.826669474022367</v>
      </c>
      <c r="AM68" s="71">
        <v>-84.895448108503373</v>
      </c>
      <c r="AN68" s="71">
        <v>-82.872575753506467</v>
      </c>
      <c r="AO68" s="71">
        <v>-80.758052409031563</v>
      </c>
      <c r="AP68" s="71">
        <v>-78.551878075078719</v>
      </c>
      <c r="AQ68" s="71">
        <v>-76.254052751647933</v>
      </c>
      <c r="AR68" s="71">
        <v>-73.864576438739192</v>
      </c>
      <c r="AS68" s="71">
        <v>-71.383449136352482</v>
      </c>
      <c r="AT68" s="71">
        <v>-68.810670844487817</v>
      </c>
      <c r="AU68" s="71">
        <v>-66.14624156314521</v>
      </c>
      <c r="AV68" s="71">
        <v>-63.390161292324642</v>
      </c>
      <c r="AW68" s="71">
        <v>-60.542430032026118</v>
      </c>
      <c r="AX68" s="71">
        <v>-57.603047782249647</v>
      </c>
      <c r="AY68" s="71">
        <v>-54.572014542995227</v>
      </c>
      <c r="AZ68" s="71">
        <v>-51.449330314262845</v>
      </c>
      <c r="BA68" s="71">
        <v>-48.234995096052494</v>
      </c>
      <c r="BB68" s="71">
        <v>-44.929008888364208</v>
      </c>
      <c r="BC68" s="71">
        <v>-41.531371691197968</v>
      </c>
      <c r="BD68" s="71">
        <v>-38.042083504553759</v>
      </c>
      <c r="BE68" s="71">
        <v>-34.461144328431608</v>
      </c>
      <c r="BF68" s="71">
        <v>-30.78855416283151</v>
      </c>
      <c r="BG68" s="71">
        <v>-27.024313007753452</v>
      </c>
      <c r="BH68" s="71">
        <v>-23.168420863197444</v>
      </c>
      <c r="BI68" s="71">
        <v>-19.22087772916348</v>
      </c>
      <c r="BJ68" s="71">
        <v>-15.181683605651525</v>
      </c>
      <c r="BK68" s="71">
        <v>-11.050048143143558</v>
      </c>
      <c r="BL68" s="71">
        <v>-6.7752287642981592</v>
      </c>
      <c r="BM68" s="71">
        <v>-2.3268667191482519</v>
      </c>
      <c r="BN68" s="71">
        <v>2.2950379923061668</v>
      </c>
      <c r="BO68" s="71">
        <v>7.090485370065096</v>
      </c>
      <c r="BP68" s="71">
        <v>12.059475414128535</v>
      </c>
      <c r="BQ68" s="71">
        <v>17.202008124496533</v>
      </c>
      <c r="BR68" s="71">
        <v>22.518083501168995</v>
      </c>
      <c r="BS68" s="71">
        <v>28.007701544145966</v>
      </c>
      <c r="BT68" s="71">
        <v>33.670862253427451</v>
      </c>
      <c r="BU68" s="71">
        <v>39.507565629013449</v>
      </c>
      <c r="BV68" s="71">
        <v>45.517811670903953</v>
      </c>
      <c r="BW68" s="71">
        <v>51.70160037909897</v>
      </c>
      <c r="BX68" s="71">
        <v>58.05893175359855</v>
      </c>
      <c r="BY68" s="71">
        <v>64.589805794402579</v>
      </c>
      <c r="BZ68" s="71">
        <v>71.294222501511129</v>
      </c>
      <c r="CA68" s="71">
        <v>78.172181874924192</v>
      </c>
      <c r="CB68" s="71">
        <v>85.223683914641754</v>
      </c>
      <c r="CC68" s="71">
        <v>92.448728620663843</v>
      </c>
      <c r="CD68" s="71">
        <v>99.847315992990431</v>
      </c>
      <c r="CE68" s="71">
        <v>107.4194460316216</v>
      </c>
      <c r="CF68" s="71">
        <v>115.1651187365572</v>
      </c>
      <c r="CG68" s="71">
        <v>123.08433410779733</v>
      </c>
      <c r="CH68" s="71">
        <v>131.17709214534196</v>
      </c>
      <c r="CI68" s="71">
        <v>139.4433928491911</v>
      </c>
      <c r="CJ68" s="71">
        <v>147.88323621934472</v>
      </c>
      <c r="CK68" s="71">
        <v>156.49662225580292</v>
      </c>
      <c r="CL68" s="71">
        <v>165.28355095856568</v>
      </c>
      <c r="CM68" s="71">
        <v>174.24402232763288</v>
      </c>
      <c r="CN68" s="71">
        <v>183.37803636300455</v>
      </c>
      <c r="CO68" s="71">
        <v>192.68559306468075</v>
      </c>
      <c r="CP68" s="71">
        <v>202.16669243266145</v>
      </c>
      <c r="CQ68" s="71">
        <v>211.82133446694672</v>
      </c>
      <c r="CR68" s="71">
        <v>221.64951916753657</v>
      </c>
      <c r="CS68" s="71">
        <v>231.65124653443081</v>
      </c>
      <c r="CT68" s="71">
        <v>241.82651656762954</v>
      </c>
      <c r="CU68" s="71">
        <v>252.17532926713281</v>
      </c>
      <c r="CV68" s="71">
        <v>262.69768463294059</v>
      </c>
      <c r="CW68" s="71">
        <v>273.39358266505292</v>
      </c>
      <c r="CX68" s="71">
        <v>284.2630233634697</v>
      </c>
      <c r="CY68" s="71">
        <v>295.30600672819099</v>
      </c>
      <c r="CZ68" s="71">
        <v>306.52253275921686</v>
      </c>
      <c r="DA68" s="71">
        <v>317.91260145654718</v>
      </c>
      <c r="DB68" s="71">
        <v>329.47621282018201</v>
      </c>
      <c r="DC68" s="71">
        <v>341.21336685012136</v>
      </c>
      <c r="DD68" s="71">
        <v>353.12406354636551</v>
      </c>
      <c r="DE68" s="71">
        <v>365.20830290891388</v>
      </c>
      <c r="DF68" s="71">
        <v>377.46608493776671</v>
      </c>
      <c r="DG68" s="71">
        <v>389.89740963292411</v>
      </c>
      <c r="DH68" s="71">
        <v>402.50227699438602</v>
      </c>
      <c r="DI68" s="71">
        <v>415.28068702215245</v>
      </c>
      <c r="DJ68" s="71">
        <v>428.23263971622356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1185.857197292632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942.85733767534487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-1259.9255534646959</v>
      </c>
      <c r="K86" s="79">
        <v>896.86750312329912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932981.5715018434</v>
      </c>
      <c r="J89" s="80">
        <v>6.9564373919123096E-2</v>
      </c>
      <c r="K89" s="80">
        <v>1.0277281106031538E-7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932449.12290349207</v>
      </c>
      <c r="J90" s="80">
        <v>5.6482098775354372E-2</v>
      </c>
      <c r="K90" s="80">
        <v>2.2414855631760569E-8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896867.5031232991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-11.630230394989466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1185.857197292632</v>
      </c>
      <c r="K114" s="79">
        <v>398.88261410412127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26.037776074079577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-1259.9255534646959</v>
      </c>
      <c r="K116" s="79">
        <v>-106.21935475653824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2.2906283546485167</v>
      </c>
      <c r="J119" s="80">
        <v>1.815147156322453E-4</v>
      </c>
      <c r="K119" s="80">
        <v>1.2895325399289848E-10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1.8874338413529368</v>
      </c>
      <c r="J120" s="80">
        <v>1.7160821653407383E-4</v>
      </c>
      <c r="K120" s="80">
        <v>6.8102522431648756E-11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-106.21935475653824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-1178.5255534646958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7.3583850012025387E-2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5.2832960278503753E-2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0.16052112588220141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-11.630230394989466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3.3979222369361932E-3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-11.614649058185766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2.9157003404931774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tr">
        <f>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tr">
        <f>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tr">
        <f>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90°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2" t="str">
        <f>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f>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-1281.0166084742832</v>
      </c>
      <c r="P66" s="71">
        <v>-1255.2817458888678</v>
      </c>
      <c r="Q66" s="71">
        <v>-1229.5468833034524</v>
      </c>
      <c r="R66" s="71">
        <v>-1203.812020718037</v>
      </c>
      <c r="S66" s="71">
        <v>-1178.0771581326221</v>
      </c>
      <c r="T66" s="71">
        <v>-1152.3422955472067</v>
      </c>
      <c r="U66" s="71">
        <v>-1126.6074329617913</v>
      </c>
      <c r="V66" s="71">
        <v>-1100.872570376376</v>
      </c>
      <c r="W66" s="71">
        <v>-1075.1377077909606</v>
      </c>
      <c r="X66" s="71">
        <v>-1049.4028452055452</v>
      </c>
      <c r="Y66" s="71">
        <v>-1023.6679826201298</v>
      </c>
      <c r="Z66" s="71">
        <v>-997.93312003471453</v>
      </c>
      <c r="AA66" s="71">
        <v>-972.19825744929926</v>
      </c>
      <c r="AB66" s="71">
        <v>-946.46339486388388</v>
      </c>
      <c r="AC66" s="71">
        <v>-920.72853227846861</v>
      </c>
      <c r="AD66" s="71">
        <v>-894.99366969305322</v>
      </c>
      <c r="AE66" s="71">
        <v>-869.25880710763784</v>
      </c>
      <c r="AF66" s="71">
        <v>-843.52394452222245</v>
      </c>
      <c r="AG66" s="71">
        <v>-817.78908193680718</v>
      </c>
      <c r="AH66" s="71">
        <v>-792.05421935139191</v>
      </c>
      <c r="AI66" s="71">
        <v>-766.31935676597652</v>
      </c>
      <c r="AJ66" s="71">
        <v>-740.58449418056114</v>
      </c>
      <c r="AK66" s="71">
        <v>-714.84963159514587</v>
      </c>
      <c r="AL66" s="71">
        <v>-689.11476900973059</v>
      </c>
      <c r="AM66" s="71">
        <v>-663.37990642431521</v>
      </c>
      <c r="AN66" s="71">
        <v>-637.64504383889982</v>
      </c>
      <c r="AO66" s="71">
        <v>-611.91018125348444</v>
      </c>
      <c r="AP66" s="71">
        <v>-586.17531866806917</v>
      </c>
      <c r="AQ66" s="71">
        <v>-560.44045608265378</v>
      </c>
      <c r="AR66" s="71">
        <v>-534.70559349723851</v>
      </c>
      <c r="AS66" s="71">
        <v>-508.97073091182324</v>
      </c>
      <c r="AT66" s="71">
        <v>-483.23586832640785</v>
      </c>
      <c r="AU66" s="71">
        <v>-457.50100574099247</v>
      </c>
      <c r="AV66" s="71">
        <v>-431.76614315557714</v>
      </c>
      <c r="AW66" s="71">
        <v>-406.03128057016175</v>
      </c>
      <c r="AX66" s="71">
        <v>-380.29641798474654</v>
      </c>
      <c r="AY66" s="71">
        <v>-354.56155539933116</v>
      </c>
      <c r="AZ66" s="71">
        <v>-328.82669281391577</v>
      </c>
      <c r="BA66" s="71">
        <v>-303.09183022850056</v>
      </c>
      <c r="BB66" s="71">
        <v>-277.35696764308517</v>
      </c>
      <c r="BC66" s="71">
        <v>-251.62210505766981</v>
      </c>
      <c r="BD66" s="71">
        <v>-225.88724247225443</v>
      </c>
      <c r="BE66" s="71">
        <v>-200.15237988683907</v>
      </c>
      <c r="BF66" s="71">
        <v>-174.41751730142371</v>
      </c>
      <c r="BG66" s="71">
        <v>-148.68265471600859</v>
      </c>
      <c r="BH66" s="71">
        <v>-122.94779213059321</v>
      </c>
      <c r="BI66" s="71">
        <v>-97.212929545177843</v>
      </c>
      <c r="BJ66" s="71">
        <v>-71.478066959762486</v>
      </c>
      <c r="BK66" s="71">
        <v>-45.743204374347116</v>
      </c>
      <c r="BL66" s="71">
        <v>-20.008341788931748</v>
      </c>
      <c r="BM66" s="71">
        <v>5.7265207964836158</v>
      </c>
      <c r="BN66" s="71">
        <v>31.46138338189898</v>
      </c>
      <c r="BO66" s="71">
        <v>57.196245967314347</v>
      </c>
      <c r="BP66" s="71">
        <v>82.931108552729484</v>
      </c>
      <c r="BQ66" s="71">
        <v>108.66597113814484</v>
      </c>
      <c r="BR66" s="71">
        <v>134.4008337235602</v>
      </c>
      <c r="BS66" s="71">
        <v>160.13569630897558</v>
      </c>
      <c r="BT66" s="71">
        <v>185.87055889439094</v>
      </c>
      <c r="BU66" s="71">
        <v>211.6054214798063</v>
      </c>
      <c r="BV66" s="71">
        <v>237.34028406522168</v>
      </c>
      <c r="BW66" s="71">
        <v>263.07514665063678</v>
      </c>
      <c r="BX66" s="71">
        <v>288.81000923605217</v>
      </c>
      <c r="BY66" s="71">
        <v>314.54487182146755</v>
      </c>
      <c r="BZ66" s="71">
        <v>340.27973440688288</v>
      </c>
      <c r="CA66" s="71">
        <v>366.01459699229827</v>
      </c>
      <c r="CB66" s="71">
        <v>391.74945957771365</v>
      </c>
      <c r="CC66" s="71">
        <v>417.48432216312898</v>
      </c>
      <c r="CD66" s="71">
        <v>443.21918474854436</v>
      </c>
      <c r="CE66" s="71">
        <v>468.95404733395975</v>
      </c>
      <c r="CF66" s="71">
        <v>494.68890991937485</v>
      </c>
      <c r="CG66" s="71">
        <v>520.42377250479024</v>
      </c>
      <c r="CH66" s="71">
        <v>546.15863509020562</v>
      </c>
      <c r="CI66" s="71">
        <v>571.89349767562101</v>
      </c>
      <c r="CJ66" s="71">
        <v>597.62836026103628</v>
      </c>
      <c r="CK66" s="71">
        <v>623.36322284645166</v>
      </c>
      <c r="CL66" s="71">
        <v>649.09808543186705</v>
      </c>
      <c r="CM66" s="71">
        <v>674.83294801728221</v>
      </c>
      <c r="CN66" s="71">
        <v>700.56781060269759</v>
      </c>
      <c r="CO66" s="71">
        <v>726.30267318811286</v>
      </c>
      <c r="CP66" s="71">
        <v>752.03753577352825</v>
      </c>
      <c r="CQ66" s="71">
        <v>777.77239835894363</v>
      </c>
      <c r="CR66" s="71">
        <v>803.50726094435902</v>
      </c>
      <c r="CS66" s="71">
        <v>829.2421235297744</v>
      </c>
      <c r="CT66" s="71">
        <v>854.97698611518945</v>
      </c>
      <c r="CU66" s="71">
        <v>880.71184870060506</v>
      </c>
      <c r="CV66" s="71">
        <v>906.44671128602022</v>
      </c>
      <c r="CW66" s="71">
        <v>932.18157387143583</v>
      </c>
      <c r="CX66" s="71">
        <v>957.91643645685099</v>
      </c>
      <c r="CY66" s="71">
        <v>983.65129904226615</v>
      </c>
      <c r="CZ66" s="71">
        <v>1009.3861616276816</v>
      </c>
      <c r="DA66" s="71">
        <v>1035.1210242130969</v>
      </c>
      <c r="DB66" s="71">
        <v>1060.8558867985125</v>
      </c>
      <c r="DC66" s="71">
        <v>1086.5907493839275</v>
      </c>
      <c r="DD66" s="71">
        <v>1112.3256119693431</v>
      </c>
      <c r="DE66" s="71">
        <v>1138.0604745547582</v>
      </c>
      <c r="DF66" s="71">
        <v>1163.7953371401738</v>
      </c>
      <c r="DG66" s="71">
        <v>1189.530199725589</v>
      </c>
      <c r="DH66" s="71">
        <v>1215.2650623110042</v>
      </c>
      <c r="DI66" s="71">
        <v>1240.9999248964198</v>
      </c>
      <c r="DJ66" s="71">
        <v>1266.7347874818349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898.93228181041604</v>
      </c>
      <c r="P67" s="71">
        <v>898.93228181041604</v>
      </c>
      <c r="Q67" s="71">
        <v>898.93228181041604</v>
      </c>
      <c r="R67" s="71">
        <v>898.93816875701759</v>
      </c>
      <c r="S67" s="71">
        <v>898.97171715177876</v>
      </c>
      <c r="T67" s="71">
        <v>899.03496375275643</v>
      </c>
      <c r="U67" s="71">
        <v>899.12790855995081</v>
      </c>
      <c r="V67" s="71">
        <v>899.25055157336158</v>
      </c>
      <c r="W67" s="71">
        <v>899.40289279298906</v>
      </c>
      <c r="X67" s="71">
        <v>899.58493221883305</v>
      </c>
      <c r="Y67" s="71">
        <v>899.79666985089352</v>
      </c>
      <c r="Z67" s="71">
        <v>900.03810568917072</v>
      </c>
      <c r="AA67" s="71">
        <v>900.30923973366441</v>
      </c>
      <c r="AB67" s="71">
        <v>900.61007198437483</v>
      </c>
      <c r="AC67" s="71">
        <v>900.94060244130162</v>
      </c>
      <c r="AD67" s="71">
        <v>901.30083110444502</v>
      </c>
      <c r="AE67" s="71">
        <v>901.69075797380503</v>
      </c>
      <c r="AF67" s="71">
        <v>902.11038304938165</v>
      </c>
      <c r="AG67" s="71">
        <v>902.55970633117477</v>
      </c>
      <c r="AH67" s="71">
        <v>903.0387278191846</v>
      </c>
      <c r="AI67" s="71">
        <v>903.54744751341093</v>
      </c>
      <c r="AJ67" s="71">
        <v>904.08586541385375</v>
      </c>
      <c r="AK67" s="71">
        <v>904.6539815205133</v>
      </c>
      <c r="AL67" s="71">
        <v>905.25179583338934</v>
      </c>
      <c r="AM67" s="71">
        <v>905.87930835248187</v>
      </c>
      <c r="AN67" s="71">
        <v>906.53651907779113</v>
      </c>
      <c r="AO67" s="71">
        <v>907.22342800931688</v>
      </c>
      <c r="AP67" s="71">
        <v>907.94003514705935</v>
      </c>
      <c r="AQ67" s="71">
        <v>908.68634049101831</v>
      </c>
      <c r="AR67" s="71">
        <v>909.46234404119377</v>
      </c>
      <c r="AS67" s="71">
        <v>910.26804579758573</v>
      </c>
      <c r="AT67" s="71">
        <v>911.1034457601944</v>
      </c>
      <c r="AU67" s="71">
        <v>911.96854392901969</v>
      </c>
      <c r="AV67" s="71">
        <v>912.86334030406158</v>
      </c>
      <c r="AW67" s="71">
        <v>913.78783488531985</v>
      </c>
      <c r="AX67" s="71">
        <v>914.74202767279473</v>
      </c>
      <c r="AY67" s="71">
        <v>915.72591866648622</v>
      </c>
      <c r="AZ67" s="71">
        <v>916.73950786639443</v>
      </c>
      <c r="BA67" s="71">
        <v>917.78279527251914</v>
      </c>
      <c r="BB67" s="71">
        <v>918.85578088486034</v>
      </c>
      <c r="BC67" s="71">
        <v>919.95846470341814</v>
      </c>
      <c r="BD67" s="71">
        <v>921.09084672819267</v>
      </c>
      <c r="BE67" s="71">
        <v>922.25292695918358</v>
      </c>
      <c r="BF67" s="71">
        <v>923.4447053963911</v>
      </c>
      <c r="BG67" s="71">
        <v>924.66618203981523</v>
      </c>
      <c r="BH67" s="71">
        <v>925.91735688945596</v>
      </c>
      <c r="BI67" s="71">
        <v>927.19822994531319</v>
      </c>
      <c r="BJ67" s="71">
        <v>928.51646220595433</v>
      </c>
      <c r="BK67" s="71">
        <v>929.94801193211504</v>
      </c>
      <c r="BL67" s="71">
        <v>931.51233798719613</v>
      </c>
      <c r="BM67" s="71">
        <v>933.20944037119762</v>
      </c>
      <c r="BN67" s="71">
        <v>935.03931908411948</v>
      </c>
      <c r="BO67" s="71">
        <v>937.00197412596174</v>
      </c>
      <c r="BP67" s="71">
        <v>939.09740549672438</v>
      </c>
      <c r="BQ67" s="71">
        <v>941.32561319640729</v>
      </c>
      <c r="BR67" s="71">
        <v>943.6865972250107</v>
      </c>
      <c r="BS67" s="71">
        <v>946.1803575825345</v>
      </c>
      <c r="BT67" s="71">
        <v>948.80689426897868</v>
      </c>
      <c r="BU67" s="71">
        <v>951.56620728434325</v>
      </c>
      <c r="BV67" s="71">
        <v>954.4582966286282</v>
      </c>
      <c r="BW67" s="71">
        <v>957.48316230183343</v>
      </c>
      <c r="BX67" s="71">
        <v>960.64080430395916</v>
      </c>
      <c r="BY67" s="71">
        <v>963.93122263500516</v>
      </c>
      <c r="BZ67" s="71">
        <v>967.35441729497165</v>
      </c>
      <c r="CA67" s="71">
        <v>970.91038828385842</v>
      </c>
      <c r="CB67" s="71">
        <v>974.59913560166558</v>
      </c>
      <c r="CC67" s="71">
        <v>978.42065924839324</v>
      </c>
      <c r="CD67" s="71">
        <v>982.37495922404116</v>
      </c>
      <c r="CE67" s="71">
        <v>986.46203552860948</v>
      </c>
      <c r="CF67" s="71">
        <v>990.68188816209829</v>
      </c>
      <c r="CG67" s="71">
        <v>995.03451712450737</v>
      </c>
      <c r="CH67" s="71">
        <v>999.51992241583696</v>
      </c>
      <c r="CI67" s="71">
        <v>1004.1381040360868</v>
      </c>
      <c r="CJ67" s="71">
        <v>1008.8890619852571</v>
      </c>
      <c r="CK67" s="71">
        <v>1013.7727962633477</v>
      </c>
      <c r="CL67" s="71">
        <v>1018.7893068703588</v>
      </c>
      <c r="CM67" s="71">
        <v>1023.9385938062901</v>
      </c>
      <c r="CN67" s="71">
        <v>1029.2206570711419</v>
      </c>
      <c r="CO67" s="71">
        <v>1034.6354966649142</v>
      </c>
      <c r="CP67" s="71">
        <v>1040.1831125876067</v>
      </c>
      <c r="CQ67" s="71">
        <v>1045.8635048392196</v>
      </c>
      <c r="CR67" s="71">
        <v>1051.6766734197529</v>
      </c>
      <c r="CS67" s="71">
        <v>1057.6226183292067</v>
      </c>
      <c r="CT67" s="71">
        <v>1063.7013395675808</v>
      </c>
      <c r="CU67" s="71">
        <v>1069.9128371348752</v>
      </c>
      <c r="CV67" s="71">
        <v>1076.2571110310898</v>
      </c>
      <c r="CW67" s="71">
        <v>1082.7341612562252</v>
      </c>
      <c r="CX67" s="71">
        <v>1089.3439878102809</v>
      </c>
      <c r="CY67" s="71">
        <v>1096.0865906932568</v>
      </c>
      <c r="CZ67" s="71">
        <v>1102.9619699051532</v>
      </c>
      <c r="DA67" s="71">
        <v>1109.9701254459699</v>
      </c>
      <c r="DB67" s="71">
        <v>1117.1110573157073</v>
      </c>
      <c r="DC67" s="71">
        <v>1124.3847655143645</v>
      </c>
      <c r="DD67" s="71">
        <v>1131.7912500419425</v>
      </c>
      <c r="DE67" s="71">
        <v>1139.3305108984409</v>
      </c>
      <c r="DF67" s="71">
        <v>1147.0025480838594</v>
      </c>
      <c r="DG67" s="71">
        <v>1154.8073615981984</v>
      </c>
      <c r="DH67" s="71">
        <v>1162.7449514414579</v>
      </c>
      <c r="DI67" s="71">
        <v>1170.8153176136377</v>
      </c>
      <c r="DJ67" s="71">
        <v>1179.018460114738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-101.16085916852791</v>
      </c>
      <c r="P68" s="71">
        <v>-101.16085916852791</v>
      </c>
      <c r="Q68" s="71">
        <v>-101.16085916852791</v>
      </c>
      <c r="R68" s="71">
        <v>-101.14269066606427</v>
      </c>
      <c r="S68" s="71">
        <v>-101.03915242559378</v>
      </c>
      <c r="T68" s="71">
        <v>-100.84395853248512</v>
      </c>
      <c r="U68" s="71">
        <v>-100.55710898673829</v>
      </c>
      <c r="V68" s="71">
        <v>-100.17860378835327</v>
      </c>
      <c r="W68" s="71">
        <v>-99.708442937330091</v>
      </c>
      <c r="X68" s="71">
        <v>-99.146626433668729</v>
      </c>
      <c r="Y68" s="71">
        <v>-98.4931542773692</v>
      </c>
      <c r="Z68" s="71">
        <v>-97.74802646843149</v>
      </c>
      <c r="AA68" s="71">
        <v>-96.911243006855614</v>
      </c>
      <c r="AB68" s="71">
        <v>-95.982803892641556</v>
      </c>
      <c r="AC68" s="71">
        <v>-94.962709125789331</v>
      </c>
      <c r="AD68" s="71">
        <v>-93.850958706298925</v>
      </c>
      <c r="AE68" s="71">
        <v>-92.647552634170339</v>
      </c>
      <c r="AF68" s="71">
        <v>-91.352490909403599</v>
      </c>
      <c r="AG68" s="71">
        <v>-89.965773531998664</v>
      </c>
      <c r="AH68" s="71">
        <v>-88.487400501955577</v>
      </c>
      <c r="AI68" s="71">
        <v>-86.917371819274294</v>
      </c>
      <c r="AJ68" s="71">
        <v>-85.255687483954858</v>
      </c>
      <c r="AK68" s="71">
        <v>-83.502347495997228</v>
      </c>
      <c r="AL68" s="71">
        <v>-81.65735185540143</v>
      </c>
      <c r="AM68" s="71">
        <v>-79.720700562167465</v>
      </c>
      <c r="AN68" s="71">
        <v>-77.692393616295305</v>
      </c>
      <c r="AO68" s="71">
        <v>-75.572431017784979</v>
      </c>
      <c r="AP68" s="71">
        <v>-73.360812766636499</v>
      </c>
      <c r="AQ68" s="71">
        <v>-71.057538862849839</v>
      </c>
      <c r="AR68" s="71">
        <v>-68.662609306424983</v>
      </c>
      <c r="AS68" s="71">
        <v>-66.176024097361974</v>
      </c>
      <c r="AT68" s="71">
        <v>-63.597783235660799</v>
      </c>
      <c r="AU68" s="71">
        <v>-60.927886721321421</v>
      </c>
      <c r="AV68" s="71">
        <v>-58.166334554343877</v>
      </c>
      <c r="AW68" s="71">
        <v>-55.313126734728165</v>
      </c>
      <c r="AX68" s="71">
        <v>-52.368263262474287</v>
      </c>
      <c r="AY68" s="71">
        <v>-49.33174413758222</v>
      </c>
      <c r="AZ68" s="71">
        <v>-46.203569360051986</v>
      </c>
      <c r="BA68" s="71">
        <v>-42.983738929883586</v>
      </c>
      <c r="BB68" s="71">
        <v>-39.672252847076997</v>
      </c>
      <c r="BC68" s="71">
        <v>-36.269111111632235</v>
      </c>
      <c r="BD68" s="71">
        <v>-32.774313723549298</v>
      </c>
      <c r="BE68" s="71">
        <v>-29.187860682828187</v>
      </c>
      <c r="BF68" s="71">
        <v>-25.509751989468903</v>
      </c>
      <c r="BG68" s="71">
        <v>-21.73998764347148</v>
      </c>
      <c r="BH68" s="71">
        <v>-17.878567644835847</v>
      </c>
      <c r="BI68" s="71">
        <v>-13.925491993562039</v>
      </c>
      <c r="BJ68" s="71">
        <v>-9.8746850324997162</v>
      </c>
      <c r="BK68" s="71">
        <v>-5.6659070493045789</v>
      </c>
      <c r="BL68" s="71">
        <v>-1.28372593267679</v>
      </c>
      <c r="BM68" s="71">
        <v>3.2718583173836491</v>
      </c>
      <c r="BN68" s="71">
        <v>8.0008457008767397</v>
      </c>
      <c r="BO68" s="71">
        <v>12.90323621780248</v>
      </c>
      <c r="BP68" s="71">
        <v>17.979029868160822</v>
      </c>
      <c r="BQ68" s="71">
        <v>23.228226651951868</v>
      </c>
      <c r="BR68" s="71">
        <v>28.650826569175557</v>
      </c>
      <c r="BS68" s="71">
        <v>34.2468296198319</v>
      </c>
      <c r="BT68" s="71">
        <v>40.016235803920893</v>
      </c>
      <c r="BU68" s="71">
        <v>45.959045121442536</v>
      </c>
      <c r="BV68" s="71">
        <v>52.075257572396829</v>
      </c>
      <c r="BW68" s="71">
        <v>58.364873156783716</v>
      </c>
      <c r="BX68" s="71">
        <v>64.82789187460331</v>
      </c>
      <c r="BY68" s="71">
        <v>71.464313725855547</v>
      </c>
      <c r="BZ68" s="71">
        <v>78.274138710540456</v>
      </c>
      <c r="CA68" s="71">
        <v>85.257366828657993</v>
      </c>
      <c r="CB68" s="71">
        <v>92.413998080208202</v>
      </c>
      <c r="CC68" s="71">
        <v>99.74403246519104</v>
      </c>
      <c r="CD68" s="71">
        <v>107.24746998360654</v>
      </c>
      <c r="CE68" s="71">
        <v>114.92431063545469</v>
      </c>
      <c r="CF68" s="71">
        <v>122.77455442073541</v>
      </c>
      <c r="CG68" s="71">
        <v>130.79820133944884</v>
      </c>
      <c r="CH68" s="71">
        <v>138.99525139159493</v>
      </c>
      <c r="CI68" s="71">
        <v>147.36570457717369</v>
      </c>
      <c r="CJ68" s="71">
        <v>155.90956089618516</v>
      </c>
      <c r="CK68" s="71">
        <v>164.62682034862917</v>
      </c>
      <c r="CL68" s="71">
        <v>173.51748293450589</v>
      </c>
      <c r="CM68" s="71">
        <v>182.58154865381516</v>
      </c>
      <c r="CN68" s="71">
        <v>191.81901750655715</v>
      </c>
      <c r="CO68" s="71">
        <v>201.22988949273179</v>
      </c>
      <c r="CP68" s="71">
        <v>210.81416461233908</v>
      </c>
      <c r="CQ68" s="71">
        <v>220.5718428653791</v>
      </c>
      <c r="CR68" s="71">
        <v>230.50292425185165</v>
      </c>
      <c r="CS68" s="71">
        <v>240.60740877175692</v>
      </c>
      <c r="CT68" s="71">
        <v>250.88529642509474</v>
      </c>
      <c r="CU68" s="71">
        <v>261.33658721186538</v>
      </c>
      <c r="CV68" s="71">
        <v>271.96128113206851</v>
      </c>
      <c r="CW68" s="71">
        <v>282.75937818570441</v>
      </c>
      <c r="CX68" s="71">
        <v>293.73087837277285</v>
      </c>
      <c r="CY68" s="71">
        <v>304.87578169327389</v>
      </c>
      <c r="CZ68" s="71">
        <v>316.19408814720776</v>
      </c>
      <c r="DA68" s="71">
        <v>327.68579773457418</v>
      </c>
      <c r="DB68" s="71">
        <v>339.35091045537337</v>
      </c>
      <c r="DC68" s="71">
        <v>351.18942630960498</v>
      </c>
      <c r="DD68" s="71">
        <v>363.20134529726954</v>
      </c>
      <c r="DE68" s="71">
        <v>375.38666741836653</v>
      </c>
      <c r="DF68" s="71">
        <v>387.74539267289634</v>
      </c>
      <c r="DG68" s="71">
        <v>400.27752106085859</v>
      </c>
      <c r="DH68" s="71">
        <v>412.98305258225349</v>
      </c>
      <c r="DI68" s="71">
        <v>425.86198723708128</v>
      </c>
      <c r="DJ68" s="71">
        <v>438.91432502534144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1206.4140833160332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942.20828191466398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-1220.0158175945555</v>
      </c>
      <c r="K86" s="79">
        <v>898.93228181041604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932820.31572995719</v>
      </c>
      <c r="J89" s="80">
        <v>6.7377284734162865E-2</v>
      </c>
      <c r="K89" s="80">
        <v>1.0024136085995424E-7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932304.68165746971</v>
      </c>
      <c r="J90" s="80">
        <v>5.4708142904003242E-2</v>
      </c>
      <c r="K90" s="80">
        <v>2.2421079347917213E-8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898932.28181041603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-11.451040941126253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1206.4140833160332</v>
      </c>
      <c r="K114" s="79">
        <v>408.59368168033711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25.271004104778328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-1220.0158175945555</v>
      </c>
      <c r="K116" s="79">
        <v>-101.16085916852791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2.2431500663173125</v>
      </c>
      <c r="J119" s="80">
        <v>1.7888963431653086E-4</v>
      </c>
      <c r="K119" s="80">
        <v>1.3091313951820541E-10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1.8342195839610156</v>
      </c>
      <c r="J120" s="80">
        <v>1.6884220231760469E-4</v>
      </c>
      <c r="K120" s="80">
        <v>6.9196726748388584E-11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-101.16085916852791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-1138.6158175945554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7.1091997366442561E-2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5.1057991186162319E-2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0.15757697520296704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-11.451040941126253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3.2837720183602928E-3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-11.435750304084161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2.6533665244684004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tr">
        <f>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tr">
        <f>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tr">
        <f>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120°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2" t="str">
        <f>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f>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-1266.1517558816047</v>
      </c>
      <c r="P66" s="71">
        <v>-1240.510114365394</v>
      </c>
      <c r="Q66" s="71">
        <v>-1214.8684728491833</v>
      </c>
      <c r="R66" s="71">
        <v>-1189.2268313329726</v>
      </c>
      <c r="S66" s="71">
        <v>-1163.5851898167618</v>
      </c>
      <c r="T66" s="71">
        <v>-1137.9435483005511</v>
      </c>
      <c r="U66" s="71">
        <v>-1112.3019067843402</v>
      </c>
      <c r="V66" s="71">
        <v>-1086.6602652681297</v>
      </c>
      <c r="W66" s="71">
        <v>-1061.018623751919</v>
      </c>
      <c r="X66" s="71">
        <v>-1035.3769822357083</v>
      </c>
      <c r="Y66" s="71">
        <v>-1009.7353407194976</v>
      </c>
      <c r="Z66" s="71">
        <v>-984.09369920328675</v>
      </c>
      <c r="AA66" s="71">
        <v>-958.45205768707604</v>
      </c>
      <c r="AB66" s="71">
        <v>-932.81041617086532</v>
      </c>
      <c r="AC66" s="71">
        <v>-907.1687746546545</v>
      </c>
      <c r="AD66" s="71">
        <v>-881.52713313844379</v>
      </c>
      <c r="AE66" s="71">
        <v>-855.88549162223308</v>
      </c>
      <c r="AF66" s="71">
        <v>-830.24385010602236</v>
      </c>
      <c r="AG66" s="71">
        <v>-804.60220858981165</v>
      </c>
      <c r="AH66" s="71">
        <v>-778.96056707360094</v>
      </c>
      <c r="AI66" s="71">
        <v>-753.31892555739023</v>
      </c>
      <c r="AJ66" s="71">
        <v>-727.6772840411794</v>
      </c>
      <c r="AK66" s="71">
        <v>-702.03564252496869</v>
      </c>
      <c r="AL66" s="71">
        <v>-676.3940010087581</v>
      </c>
      <c r="AM66" s="71">
        <v>-650.75235949254738</v>
      </c>
      <c r="AN66" s="71">
        <v>-625.11071797633656</v>
      </c>
      <c r="AO66" s="71">
        <v>-599.46907646012585</v>
      </c>
      <c r="AP66" s="71">
        <v>-573.82743494391514</v>
      </c>
      <c r="AQ66" s="71">
        <v>-548.18579342770431</v>
      </c>
      <c r="AR66" s="71">
        <v>-522.54415191149371</v>
      </c>
      <c r="AS66" s="71">
        <v>-496.902510395283</v>
      </c>
      <c r="AT66" s="71">
        <v>-471.26086887907223</v>
      </c>
      <c r="AU66" s="71">
        <v>-445.61922736286152</v>
      </c>
      <c r="AV66" s="71">
        <v>-419.97758584665075</v>
      </c>
      <c r="AW66" s="71">
        <v>-394.33594433044004</v>
      </c>
      <c r="AX66" s="71">
        <v>-368.69430281422927</v>
      </c>
      <c r="AY66" s="71">
        <v>-343.05266129801862</v>
      </c>
      <c r="AZ66" s="71">
        <v>-317.41101978180791</v>
      </c>
      <c r="BA66" s="71">
        <v>-291.76937826559714</v>
      </c>
      <c r="BB66" s="71">
        <v>-266.12773674938643</v>
      </c>
      <c r="BC66" s="71">
        <v>-240.48609523317566</v>
      </c>
      <c r="BD66" s="71">
        <v>-214.84445371696492</v>
      </c>
      <c r="BE66" s="71">
        <v>-189.20281220075418</v>
      </c>
      <c r="BF66" s="71">
        <v>-163.56117068454344</v>
      </c>
      <c r="BG66" s="71">
        <v>-137.9195291683327</v>
      </c>
      <c r="BH66" s="71">
        <v>-112.27788765212219</v>
      </c>
      <c r="BI66" s="71">
        <v>-86.636246135911435</v>
      </c>
      <c r="BJ66" s="71">
        <v>-60.994604619700695</v>
      </c>
      <c r="BK66" s="71">
        <v>-35.352963103489948</v>
      </c>
      <c r="BL66" s="71">
        <v>-9.7113215872792065</v>
      </c>
      <c r="BM66" s="71">
        <v>15.930319928931539</v>
      </c>
      <c r="BN66" s="71">
        <v>41.571961445142286</v>
      </c>
      <c r="BO66" s="71">
        <v>67.213602961353033</v>
      </c>
      <c r="BP66" s="71">
        <v>92.855244477563772</v>
      </c>
      <c r="BQ66" s="71">
        <v>118.49688599377451</v>
      </c>
      <c r="BR66" s="71">
        <v>144.13852750998527</v>
      </c>
      <c r="BS66" s="71">
        <v>169.78016902619601</v>
      </c>
      <c r="BT66" s="71">
        <v>195.42181054240675</v>
      </c>
      <c r="BU66" s="71">
        <v>221.06345205861726</v>
      </c>
      <c r="BV66" s="71">
        <v>246.705093574828</v>
      </c>
      <c r="BW66" s="71">
        <v>272.34673509103874</v>
      </c>
      <c r="BX66" s="71">
        <v>297.98837660724951</v>
      </c>
      <c r="BY66" s="71">
        <v>323.63001812346022</v>
      </c>
      <c r="BZ66" s="71">
        <v>349.27165963967099</v>
      </c>
      <c r="CA66" s="71">
        <v>374.9133011558817</v>
      </c>
      <c r="CB66" s="71">
        <v>400.55494267209247</v>
      </c>
      <c r="CC66" s="71">
        <v>426.19658418830323</v>
      </c>
      <c r="CD66" s="71">
        <v>451.83822570451395</v>
      </c>
      <c r="CE66" s="71">
        <v>477.47986722072471</v>
      </c>
      <c r="CF66" s="71">
        <v>503.12150873693543</v>
      </c>
      <c r="CG66" s="71">
        <v>528.76315025314614</v>
      </c>
      <c r="CH66" s="71">
        <v>554.40479176935673</v>
      </c>
      <c r="CI66" s="71">
        <v>580.04643328556745</v>
      </c>
      <c r="CJ66" s="71">
        <v>605.68807480177816</v>
      </c>
      <c r="CK66" s="71">
        <v>631.32971631798898</v>
      </c>
      <c r="CL66" s="71">
        <v>656.97135783419969</v>
      </c>
      <c r="CM66" s="71">
        <v>682.6129993504104</v>
      </c>
      <c r="CN66" s="71">
        <v>708.25464086662112</v>
      </c>
      <c r="CO66" s="71">
        <v>733.89628238283194</v>
      </c>
      <c r="CP66" s="71">
        <v>759.53792389904265</v>
      </c>
      <c r="CQ66" s="71">
        <v>785.17956541525336</v>
      </c>
      <c r="CR66" s="71">
        <v>810.82120693146419</v>
      </c>
      <c r="CS66" s="71">
        <v>836.4628484476749</v>
      </c>
      <c r="CT66" s="71">
        <v>862.10448996388538</v>
      </c>
      <c r="CU66" s="71">
        <v>887.74613148009632</v>
      </c>
      <c r="CV66" s="71">
        <v>913.38777299630692</v>
      </c>
      <c r="CW66" s="71">
        <v>939.02941451251786</v>
      </c>
      <c r="CX66" s="71">
        <v>964.67105602872834</v>
      </c>
      <c r="CY66" s="71">
        <v>990.3126975449394</v>
      </c>
      <c r="CZ66" s="71">
        <v>1015.9543390611499</v>
      </c>
      <c r="DA66" s="71">
        <v>1041.5959805773605</v>
      </c>
      <c r="DB66" s="71">
        <v>1067.2376220935714</v>
      </c>
      <c r="DC66" s="71">
        <v>1092.8792636097819</v>
      </c>
      <c r="DD66" s="71">
        <v>1118.5209051259928</v>
      </c>
      <c r="DE66" s="71">
        <v>1144.1625466422033</v>
      </c>
      <c r="DF66" s="71">
        <v>1169.8041881584143</v>
      </c>
      <c r="DG66" s="71">
        <v>1195.4458296746247</v>
      </c>
      <c r="DH66" s="71">
        <v>1221.0874711908359</v>
      </c>
      <c r="DI66" s="71">
        <v>1246.7291127070464</v>
      </c>
      <c r="DJ66" s="71">
        <v>1272.3707542232571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899.69083461761431</v>
      </c>
      <c r="P67" s="71">
        <v>899.69083461761431</v>
      </c>
      <c r="Q67" s="71">
        <v>899.69083461761431</v>
      </c>
      <c r="R67" s="71">
        <v>899.69702800242908</v>
      </c>
      <c r="S67" s="71">
        <v>899.73084557526226</v>
      </c>
      <c r="T67" s="71">
        <v>899.79410476130556</v>
      </c>
      <c r="U67" s="71">
        <v>899.88680556055942</v>
      </c>
      <c r="V67" s="71">
        <v>900.00894797302351</v>
      </c>
      <c r="W67" s="71">
        <v>900.16053199869793</v>
      </c>
      <c r="X67" s="71">
        <v>900.3415576375827</v>
      </c>
      <c r="Y67" s="71">
        <v>900.5520248896778</v>
      </c>
      <c r="Z67" s="71">
        <v>900.79193375498312</v>
      </c>
      <c r="AA67" s="71">
        <v>901.0612842334989</v>
      </c>
      <c r="AB67" s="71">
        <v>901.3600763252249</v>
      </c>
      <c r="AC67" s="71">
        <v>901.68831003016135</v>
      </c>
      <c r="AD67" s="71">
        <v>902.04598534830814</v>
      </c>
      <c r="AE67" s="71">
        <v>902.43310227966515</v>
      </c>
      <c r="AF67" s="71">
        <v>902.84966082423261</v>
      </c>
      <c r="AG67" s="71">
        <v>903.29566098201042</v>
      </c>
      <c r="AH67" s="71">
        <v>903.77110275299844</v>
      </c>
      <c r="AI67" s="71">
        <v>904.27598613719692</v>
      </c>
      <c r="AJ67" s="71">
        <v>904.81031113460563</v>
      </c>
      <c r="AK67" s="71">
        <v>905.37407774522467</v>
      </c>
      <c r="AL67" s="71">
        <v>905.96728596905405</v>
      </c>
      <c r="AM67" s="71">
        <v>906.58993580609388</v>
      </c>
      <c r="AN67" s="71">
        <v>907.24202725634382</v>
      </c>
      <c r="AO67" s="71">
        <v>907.92356031980432</v>
      </c>
      <c r="AP67" s="71">
        <v>908.63453499647505</v>
      </c>
      <c r="AQ67" s="71">
        <v>909.37495128635612</v>
      </c>
      <c r="AR67" s="71">
        <v>910.14480918944753</v>
      </c>
      <c r="AS67" s="71">
        <v>910.94410870574927</v>
      </c>
      <c r="AT67" s="71">
        <v>911.77284983526135</v>
      </c>
      <c r="AU67" s="71">
        <v>912.63103257798366</v>
      </c>
      <c r="AV67" s="71">
        <v>913.51865693391653</v>
      </c>
      <c r="AW67" s="71">
        <v>914.43572290305951</v>
      </c>
      <c r="AX67" s="71">
        <v>915.38223048541283</v>
      </c>
      <c r="AY67" s="71">
        <v>916.35817968097672</v>
      </c>
      <c r="AZ67" s="71">
        <v>917.36357048975071</v>
      </c>
      <c r="BA67" s="71">
        <v>918.39840291173516</v>
      </c>
      <c r="BB67" s="71">
        <v>919.46267694692972</v>
      </c>
      <c r="BC67" s="71">
        <v>920.55639259533496</v>
      </c>
      <c r="BD67" s="71">
        <v>921.6795498569503</v>
      </c>
      <c r="BE67" s="71">
        <v>922.8321487317761</v>
      </c>
      <c r="BF67" s="71">
        <v>924.01418921981201</v>
      </c>
      <c r="BG67" s="71">
        <v>925.22567132105837</v>
      </c>
      <c r="BH67" s="71">
        <v>926.46659503551518</v>
      </c>
      <c r="BI67" s="71">
        <v>927.73696036318222</v>
      </c>
      <c r="BJ67" s="71">
        <v>929.06899680196227</v>
      </c>
      <c r="BK67" s="71">
        <v>930.53013789152487</v>
      </c>
      <c r="BL67" s="71">
        <v>932.12250591644272</v>
      </c>
      <c r="BM67" s="71">
        <v>933.84610087671592</v>
      </c>
      <c r="BN67" s="71">
        <v>935.70092277234471</v>
      </c>
      <c r="BO67" s="71">
        <v>937.68697160332886</v>
      </c>
      <c r="BP67" s="71">
        <v>939.80424736966825</v>
      </c>
      <c r="BQ67" s="71">
        <v>942.05275007136311</v>
      </c>
      <c r="BR67" s="71">
        <v>944.43247970841333</v>
      </c>
      <c r="BS67" s="71">
        <v>946.94343628081901</v>
      </c>
      <c r="BT67" s="71">
        <v>949.58561978857995</v>
      </c>
      <c r="BU67" s="71">
        <v>952.35903023169647</v>
      </c>
      <c r="BV67" s="71">
        <v>955.26366761016823</v>
      </c>
      <c r="BW67" s="71">
        <v>958.29953192399546</v>
      </c>
      <c r="BX67" s="71">
        <v>961.46662317317805</v>
      </c>
      <c r="BY67" s="71">
        <v>964.76494135771611</v>
      </c>
      <c r="BZ67" s="71">
        <v>968.19448647760953</v>
      </c>
      <c r="CA67" s="71">
        <v>971.75525853285819</v>
      </c>
      <c r="CB67" s="71">
        <v>975.44725752346244</v>
      </c>
      <c r="CC67" s="71">
        <v>979.27048344942193</v>
      </c>
      <c r="CD67" s="71">
        <v>983.22493631073689</v>
      </c>
      <c r="CE67" s="71">
        <v>987.31061610740721</v>
      </c>
      <c r="CF67" s="71">
        <v>991.52752283943289</v>
      </c>
      <c r="CG67" s="71">
        <v>995.87565650681404</v>
      </c>
      <c r="CH67" s="71">
        <v>1000.3550171095505</v>
      </c>
      <c r="CI67" s="71">
        <v>1004.9656046476425</v>
      </c>
      <c r="CJ67" s="71">
        <v>1009.7074191210897</v>
      </c>
      <c r="CK67" s="71">
        <v>1014.5804605298923</v>
      </c>
      <c r="CL67" s="71">
        <v>1019.5847288740505</v>
      </c>
      <c r="CM67" s="71">
        <v>1024.720224153564</v>
      </c>
      <c r="CN67" s="71">
        <v>1029.9869463684329</v>
      </c>
      <c r="CO67" s="71">
        <v>1035.384895518657</v>
      </c>
      <c r="CP67" s="71">
        <v>1040.9140716042368</v>
      </c>
      <c r="CQ67" s="71">
        <v>1046.5744746251717</v>
      </c>
      <c r="CR67" s="71">
        <v>1052.3661045814622</v>
      </c>
      <c r="CS67" s="71">
        <v>1058.2889614731077</v>
      </c>
      <c r="CT67" s="71">
        <v>1064.343045300109</v>
      </c>
      <c r="CU67" s="71">
        <v>1070.5283560624657</v>
      </c>
      <c r="CV67" s="71">
        <v>1076.8448937601775</v>
      </c>
      <c r="CW67" s="71">
        <v>1083.2926583932451</v>
      </c>
      <c r="CX67" s="71">
        <v>1089.8716499616678</v>
      </c>
      <c r="CY67" s="71">
        <v>1096.581868465446</v>
      </c>
      <c r="CZ67" s="71">
        <v>1103.4233139045796</v>
      </c>
      <c r="DA67" s="71">
        <v>1110.3959862790682</v>
      </c>
      <c r="DB67" s="71">
        <v>1117.4998855889128</v>
      </c>
      <c r="DC67" s="71">
        <v>1124.7350118341124</v>
      </c>
      <c r="DD67" s="71">
        <v>1132.1013650146676</v>
      </c>
      <c r="DE67" s="71">
        <v>1139.5989451305779</v>
      </c>
      <c r="DF67" s="71">
        <v>1147.2277521818439</v>
      </c>
      <c r="DG67" s="71">
        <v>1154.9877861684652</v>
      </c>
      <c r="DH67" s="71">
        <v>1162.8790470904419</v>
      </c>
      <c r="DI67" s="71">
        <v>1170.9015349477738</v>
      </c>
      <c r="DJ67" s="71">
        <v>1179.0552497404612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-99.414965428986932</v>
      </c>
      <c r="P68" s="71">
        <v>-99.414965428986932</v>
      </c>
      <c r="Q68" s="71">
        <v>-99.414965428986932</v>
      </c>
      <c r="R68" s="71">
        <v>-99.395708164649591</v>
      </c>
      <c r="S68" s="71">
        <v>-99.290558241181159</v>
      </c>
      <c r="T68" s="71">
        <v>-99.093864687685411</v>
      </c>
      <c r="U68" s="71">
        <v>-98.805627504162359</v>
      </c>
      <c r="V68" s="71">
        <v>-98.425846690612005</v>
      </c>
      <c r="W68" s="71">
        <v>-97.954522247034348</v>
      </c>
      <c r="X68" s="71">
        <v>-97.391654173429387</v>
      </c>
      <c r="Y68" s="71">
        <v>-96.737242469797124</v>
      </c>
      <c r="Z68" s="71">
        <v>-95.991287136137558</v>
      </c>
      <c r="AA68" s="71">
        <v>-95.153788172450675</v>
      </c>
      <c r="AB68" s="71">
        <v>-94.224745578736503</v>
      </c>
      <c r="AC68" s="71">
        <v>-93.204159354995014</v>
      </c>
      <c r="AD68" s="71">
        <v>-92.092029501226236</v>
      </c>
      <c r="AE68" s="71">
        <v>-90.888356017430141</v>
      </c>
      <c r="AF68" s="71">
        <v>-89.593138903606729</v>
      </c>
      <c r="AG68" s="71">
        <v>-88.206378159756042</v>
      </c>
      <c r="AH68" s="71">
        <v>-86.728073785878038</v>
      </c>
      <c r="AI68" s="71">
        <v>-85.158225781972746</v>
      </c>
      <c r="AJ68" s="71">
        <v>-83.496834148040122</v>
      </c>
      <c r="AK68" s="71">
        <v>-81.74389888408021</v>
      </c>
      <c r="AL68" s="71">
        <v>-79.899419990092994</v>
      </c>
      <c r="AM68" s="71">
        <v>-77.96339746607849</v>
      </c>
      <c r="AN68" s="71">
        <v>-75.935831312036655</v>
      </c>
      <c r="AO68" s="71">
        <v>-73.816721527967516</v>
      </c>
      <c r="AP68" s="71">
        <v>-71.606068113871075</v>
      </c>
      <c r="AQ68" s="71">
        <v>-69.303871069747331</v>
      </c>
      <c r="AR68" s="71">
        <v>-66.910130395596298</v>
      </c>
      <c r="AS68" s="71">
        <v>-64.424846091417947</v>
      </c>
      <c r="AT68" s="71">
        <v>-61.848018157212302</v>
      </c>
      <c r="AU68" s="71">
        <v>-59.179646592979338</v>
      </c>
      <c r="AV68" s="71">
        <v>-56.41973139871908</v>
      </c>
      <c r="AW68" s="71">
        <v>-53.568272574431518</v>
      </c>
      <c r="AX68" s="71">
        <v>-50.625270120116646</v>
      </c>
      <c r="AY68" s="71">
        <v>-47.590724035774485</v>
      </c>
      <c r="AZ68" s="71">
        <v>-44.464634321405008</v>
      </c>
      <c r="BA68" s="71">
        <v>-41.247000977008227</v>
      </c>
      <c r="BB68" s="71">
        <v>-37.937824002584136</v>
      </c>
      <c r="BC68" s="71">
        <v>-34.53710339813275</v>
      </c>
      <c r="BD68" s="71">
        <v>-31.044839163654053</v>
      </c>
      <c r="BE68" s="71">
        <v>-27.461031299148054</v>
      </c>
      <c r="BF68" s="71">
        <v>-23.785679804614752</v>
      </c>
      <c r="BG68" s="71">
        <v>-20.018784680054146</v>
      </c>
      <c r="BH68" s="71">
        <v>-16.160345925466267</v>
      </c>
      <c r="BI68" s="71">
        <v>-12.210363540851052</v>
      </c>
      <c r="BJ68" s="71">
        <v>-8.1429322587315323</v>
      </c>
      <c r="BK68" s="71">
        <v>-3.9038506799007009</v>
      </c>
      <c r="BL68" s="71">
        <v>0.50858703510840564</v>
      </c>
      <c r="BM68" s="71">
        <v>5.0943808862957862</v>
      </c>
      <c r="BN68" s="71">
        <v>9.8535308736614411</v>
      </c>
      <c r="BO68" s="71">
        <v>14.786036997205374</v>
      </c>
      <c r="BP68" s="71">
        <v>19.891899256927577</v>
      </c>
      <c r="BQ68" s="71">
        <v>25.171117652828055</v>
      </c>
      <c r="BR68" s="71">
        <v>30.623692184906812</v>
      </c>
      <c r="BS68" s="71">
        <v>36.249622853163835</v>
      </c>
      <c r="BT68" s="71">
        <v>42.04890965759914</v>
      </c>
      <c r="BU68" s="71">
        <v>48.021552598212665</v>
      </c>
      <c r="BV68" s="71">
        <v>54.167551675004511</v>
      </c>
      <c r="BW68" s="71">
        <v>60.486906887974641</v>
      </c>
      <c r="BX68" s="71">
        <v>66.979618237123049</v>
      </c>
      <c r="BY68" s="71">
        <v>73.645685722449727</v>
      </c>
      <c r="BZ68" s="71">
        <v>80.485109343954676</v>
      </c>
      <c r="CA68" s="71">
        <v>87.497889101637895</v>
      </c>
      <c r="CB68" s="71">
        <v>94.684024995499385</v>
      </c>
      <c r="CC68" s="71">
        <v>102.04351702553917</v>
      </c>
      <c r="CD68" s="71">
        <v>109.57636519175722</v>
      </c>
      <c r="CE68" s="71">
        <v>117.28256949415353</v>
      </c>
      <c r="CF68" s="71">
        <v>125.16212993272813</v>
      </c>
      <c r="CG68" s="71">
        <v>133.21504650748102</v>
      </c>
      <c r="CH68" s="71">
        <v>141.44131921841208</v>
      </c>
      <c r="CI68" s="71">
        <v>149.84094806552147</v>
      </c>
      <c r="CJ68" s="71">
        <v>158.41393304880918</v>
      </c>
      <c r="CK68" s="71">
        <v>167.16027416827515</v>
      </c>
      <c r="CL68" s="71">
        <v>176.0799714239194</v>
      </c>
      <c r="CM68" s="71">
        <v>185.17302481574191</v>
      </c>
      <c r="CN68" s="71">
        <v>194.4394343437427</v>
      </c>
      <c r="CO68" s="71">
        <v>203.87920000792178</v>
      </c>
      <c r="CP68" s="71">
        <v>213.49232180827912</v>
      </c>
      <c r="CQ68" s="71">
        <v>223.27879974481473</v>
      </c>
      <c r="CR68" s="71">
        <v>233.23863381752864</v>
      </c>
      <c r="CS68" s="71">
        <v>243.37182402642082</v>
      </c>
      <c r="CT68" s="71">
        <v>253.67837037149113</v>
      </c>
      <c r="CU68" s="71">
        <v>264.15827285273997</v>
      </c>
      <c r="CV68" s="71">
        <v>274.81153147016687</v>
      </c>
      <c r="CW68" s="71">
        <v>285.63814622377225</v>
      </c>
      <c r="CX68" s="71">
        <v>296.63811711355572</v>
      </c>
      <c r="CY68" s="71">
        <v>307.81144413951762</v>
      </c>
      <c r="CZ68" s="71">
        <v>319.15812730165754</v>
      </c>
      <c r="DA68" s="71">
        <v>330.67816659997584</v>
      </c>
      <c r="DB68" s="71">
        <v>342.37156203447256</v>
      </c>
      <c r="DC68" s="71">
        <v>354.23831360514737</v>
      </c>
      <c r="DD68" s="71">
        <v>366.27842131200072</v>
      </c>
      <c r="DE68" s="71">
        <v>378.49188515503198</v>
      </c>
      <c r="DF68" s="71">
        <v>390.8787051342419</v>
      </c>
      <c r="DG68" s="71">
        <v>403.43888124962979</v>
      </c>
      <c r="DH68" s="71">
        <v>416.17241350119616</v>
      </c>
      <c r="DI68" s="71">
        <v>429.07930188894068</v>
      </c>
      <c r="DJ68" s="71">
        <v>442.15954641286345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1211.7816706888161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941.96970541204053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-1205.8588151253377</v>
      </c>
      <c r="K86" s="79">
        <v>899.69083461761431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932759.84878299094</v>
      </c>
      <c r="J89" s="80">
        <v>6.6597974611079386E-2</v>
      </c>
      <c r="K89" s="80">
        <v>9.9793290383729661E-8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932246.97284864855</v>
      </c>
      <c r="J90" s="80">
        <v>5.3996600302914241E-2</v>
      </c>
      <c r="K90" s="80">
        <v>2.2389271291806162E-8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899690.83461761428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-11.392487053467798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1211.7816706888161</v>
      </c>
      <c r="K114" s="79">
        <v>411.53115108050969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24.978471950255695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-1205.8588151253377</v>
      </c>
      <c r="K116" s="79">
        <v>-99.414965428986932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2.2249811080321069</v>
      </c>
      <c r="J119" s="80">
        <v>1.780218077511403E-4</v>
      </c>
      <c r="K119" s="146">
        <v>1.3183100855467202E-10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1.8127442093438333</v>
      </c>
      <c r="J120" s="80">
        <v>1.6789313702169866E-4</v>
      </c>
      <c r="K120" s="80">
        <v>6.96155863836546E-11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-99.414965428986932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-1124.4588151253379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7.0208073599790019E-2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5.0351626936608197E-2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0.1565597195584397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-11.392487053467798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3.2383485517423986E-3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-11.377297787358252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2.5830189576695641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05" zoomScale="77" zoomScaleNormal="100" workbookViewId="0">
      <selection activeCell="G21" sqref="G21"/>
    </sheetView>
  </sheetViews>
  <sheetFormatPr baseColWidth="10" defaultColWidth="11.5703125" defaultRowHeight="12.75"/>
  <cols>
    <col min="1" max="1" width="2.7109375" customWidth="1"/>
    <col min="3" max="4" width="14.85546875" customWidth="1"/>
    <col min="5" max="7" width="16.85546875" customWidth="1"/>
    <col min="8" max="8" width="66.425781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385</v>
      </c>
    </row>
    <row r="6" spans="2:30" ht="14.25">
      <c r="R6" t="s">
        <v>361</v>
      </c>
      <c r="S6" s="156">
        <v>1.0002184070261351</v>
      </c>
      <c r="T6" t="s">
        <v>362</v>
      </c>
      <c r="X6" s="117" t="s">
        <v>363</v>
      </c>
      <c r="AB6" s="166" t="s">
        <v>386</v>
      </c>
      <c r="AC6" s="108">
        <v>1.3</v>
      </c>
      <c r="AD6" t="s">
        <v>387</v>
      </c>
    </row>
    <row r="7" spans="2:30" ht="14.25">
      <c r="R7" t="s">
        <v>364</v>
      </c>
      <c r="S7" s="157">
        <v>1</v>
      </c>
      <c r="X7" s="158" t="s">
        <v>365</v>
      </c>
      <c r="Y7" s="110">
        <v>50</v>
      </c>
      <c r="AB7" s="166" t="s">
        <v>388</v>
      </c>
      <c r="AC7" s="108">
        <v>1.5</v>
      </c>
      <c r="AD7" t="s">
        <v>389</v>
      </c>
    </row>
    <row r="8" spans="2:30" ht="14.25">
      <c r="X8" s="158" t="s">
        <v>366</v>
      </c>
      <c r="Y8" s="110">
        <v>0.1</v>
      </c>
      <c r="AB8" s="166" t="s">
        <v>390</v>
      </c>
      <c r="AC8" s="108">
        <v>1</v>
      </c>
      <c r="AD8" t="s">
        <v>391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>
      <c r="R11" s="159" t="s">
        <v>371</v>
      </c>
      <c r="T11" s="160" t="s">
        <v>399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>
      <c r="R12" s="161" t="s">
        <v>373</v>
      </c>
      <c r="T12" s="162" t="s">
        <v>400</v>
      </c>
      <c r="U12" s="104">
        <v>90</v>
      </c>
      <c r="V12" s="162" t="s">
        <v>8</v>
      </c>
      <c r="X12" s="158" t="s">
        <v>374</v>
      </c>
      <c r="Y12" s="110">
        <v>5</v>
      </c>
      <c r="AB12" s="117" t="s">
        <v>392</v>
      </c>
    </row>
    <row r="13" spans="2:30">
      <c r="X13" s="158" t="s">
        <v>375</v>
      </c>
      <c r="Y13" s="110">
        <v>2000000</v>
      </c>
    </row>
    <row r="14" spans="2:30" ht="15">
      <c r="R14" s="159" t="s">
        <v>376</v>
      </c>
      <c r="T14" s="160" t="s">
        <v>401</v>
      </c>
      <c r="U14" s="163">
        <v>44.752499999999998</v>
      </c>
      <c r="V14" s="160" t="s">
        <v>8</v>
      </c>
      <c r="X14" s="158" t="s">
        <v>377</v>
      </c>
      <c r="Y14" s="109">
        <v>43.367593242212365</v>
      </c>
      <c r="AB14" s="167" t="s">
        <v>393</v>
      </c>
      <c r="AC14" s="167" t="s">
        <v>394</v>
      </c>
      <c r="AD14" s="167" t="s">
        <v>395</v>
      </c>
    </row>
    <row r="15" spans="2:30" ht="15">
      <c r="R15" s="159" t="s">
        <v>378</v>
      </c>
      <c r="T15" s="160" t="s">
        <v>402</v>
      </c>
      <c r="U15" s="163">
        <v>44.752499999999998</v>
      </c>
      <c r="V15" s="160" t="s">
        <v>8</v>
      </c>
      <c r="X15" s="158" t="s">
        <v>379</v>
      </c>
      <c r="Y15" s="109">
        <v>1</v>
      </c>
      <c r="AB15" s="168" t="s">
        <v>396</v>
      </c>
      <c r="AC15" s="168" t="s">
        <v>396</v>
      </c>
      <c r="AD15" s="168" t="s">
        <v>123</v>
      </c>
    </row>
    <row r="16" spans="2:30">
      <c r="R16" s="159" t="s">
        <v>380</v>
      </c>
      <c r="T16" s="160" t="s">
        <v>403</v>
      </c>
      <c r="U16" s="163">
        <v>41.865812163333331</v>
      </c>
      <c r="V16" s="160" t="s">
        <v>8</v>
      </c>
      <c r="X16" s="158" t="s">
        <v>381</v>
      </c>
      <c r="Y16" s="109">
        <v>1.1000000000000001</v>
      </c>
      <c r="AB16" s="169">
        <v>0.12902715000000001</v>
      </c>
      <c r="AC16" s="169">
        <v>-451839.7</v>
      </c>
      <c r="AD16" s="170">
        <v>0.1</v>
      </c>
    </row>
    <row r="17" spans="2:30">
      <c r="X17" s="158" t="s">
        <v>382</v>
      </c>
      <c r="Y17" s="109">
        <v>0.60099999999999998</v>
      </c>
      <c r="AB17" s="169">
        <v>0.12902715000000001</v>
      </c>
      <c r="AC17" s="169">
        <v>-366581.8</v>
      </c>
      <c r="AD17" s="170">
        <v>3088.54</v>
      </c>
    </row>
    <row r="18" spans="2:30">
      <c r="R18" s="159" t="s">
        <v>383</v>
      </c>
      <c r="T18" s="160" t="s">
        <v>384</v>
      </c>
      <c r="U18" s="164">
        <v>1473.1579837133568</v>
      </c>
      <c r="V18" s="160" t="s">
        <v>218</v>
      </c>
      <c r="AB18" s="169">
        <v>53577.15</v>
      </c>
      <c r="AC18" s="169">
        <v>-366581.8</v>
      </c>
      <c r="AD18" s="170">
        <v>0.01</v>
      </c>
    </row>
    <row r="19" spans="2:30">
      <c r="AB19" s="169">
        <v>0.12902715000000001</v>
      </c>
      <c r="AC19" s="169">
        <v>-345267</v>
      </c>
      <c r="AD19" s="170">
        <v>151494</v>
      </c>
    </row>
    <row r="20" spans="2:30">
      <c r="G20" s="134" t="s">
        <v>289</v>
      </c>
      <c r="AB20" s="169">
        <v>26788.65</v>
      </c>
      <c r="AC20" s="169">
        <v>-345267</v>
      </c>
      <c r="AD20" s="170">
        <v>465.63499999999999</v>
      </c>
    </row>
    <row r="21" spans="2:30" ht="18.75">
      <c r="G21" s="135">
        <v>120</v>
      </c>
      <c r="AB21" s="169">
        <v>80365.5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0.12902715000000001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26788.65</v>
      </c>
      <c r="AC23" s="169">
        <v>-323952.2</v>
      </c>
      <c r="AD23" s="170">
        <v>18961.5</v>
      </c>
    </row>
    <row r="24" spans="2:30">
      <c r="AB24" s="169">
        <v>53577.15</v>
      </c>
      <c r="AC24" s="169">
        <v>-323952.2</v>
      </c>
      <c r="AD24" s="170">
        <v>13854.8</v>
      </c>
    </row>
    <row r="25" spans="2:30">
      <c r="AB25" s="169">
        <v>80365.5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107154</v>
      </c>
      <c r="AC26" s="169">
        <v>-323952.2</v>
      </c>
      <c r="AD26" s="170">
        <v>730.55499999999995</v>
      </c>
    </row>
    <row r="27" spans="2:30" ht="15.75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404</v>
      </c>
      <c r="N27" s="104"/>
      <c r="O27" s="104"/>
      <c r="P27" s="104"/>
      <c r="Q27" s="104"/>
      <c r="R27" t="s">
        <v>210</v>
      </c>
      <c r="AB27" s="169">
        <v>133942.5</v>
      </c>
      <c r="AC27" s="169">
        <v>-323952.2</v>
      </c>
      <c r="AD27" s="170">
        <v>580.76499999999999</v>
      </c>
    </row>
    <row r="28" spans="2:30" ht="15.75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405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  <c r="AB28" s="169">
        <v>0.12902715000000001</v>
      </c>
      <c r="AC28" s="169">
        <v>-302637.40000000002</v>
      </c>
      <c r="AD28" s="170">
        <v>3348000</v>
      </c>
    </row>
    <row r="29" spans="2:30" ht="15.75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406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  <c r="AB29" s="169">
        <v>26788.65</v>
      </c>
      <c r="AC29" s="169">
        <v>-302637.40000000002</v>
      </c>
      <c r="AD29" s="170">
        <v>232543</v>
      </c>
    </row>
    <row r="30" spans="2:30" ht="15.75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407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408</v>
      </c>
      <c r="AB30" s="169">
        <v>53577.15</v>
      </c>
      <c r="AC30" s="169">
        <v>-302637.40000000002</v>
      </c>
      <c r="AD30" s="170">
        <v>235453</v>
      </c>
    </row>
    <row r="31" spans="2:30" ht="15.75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404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  <c r="AB31" s="169">
        <v>80365.5</v>
      </c>
      <c r="AC31" s="169">
        <v>-302637.40000000002</v>
      </c>
      <c r="AD31" s="170">
        <v>111586</v>
      </c>
    </row>
    <row r="32" spans="2:30" ht="15.75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409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410</v>
      </c>
      <c r="AB32" s="169">
        <v>107154</v>
      </c>
      <c r="AC32" s="169">
        <v>-302637.40000000002</v>
      </c>
      <c r="AD32" s="170">
        <v>40517.300000000003</v>
      </c>
    </row>
    <row r="33" spans="2:30" ht="15.75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411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412</v>
      </c>
      <c r="AB33" s="169">
        <v>133942.5</v>
      </c>
      <c r="AC33" s="169">
        <v>-302637.40000000002</v>
      </c>
      <c r="AD33" s="170">
        <v>7179.93</v>
      </c>
    </row>
    <row r="34" spans="2:30" ht="15.75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413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414</v>
      </c>
      <c r="AB34" s="169">
        <v>160731</v>
      </c>
      <c r="AC34" s="169">
        <v>-302637.40000000002</v>
      </c>
      <c r="AD34" s="170">
        <v>1227.22</v>
      </c>
    </row>
    <row r="35" spans="2:30" ht="15.75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962.07623087841057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404</v>
      </c>
      <c r="M35" s="130" t="s">
        <v>128</v>
      </c>
      <c r="N35" s="129">
        <v>962.07623087841057</v>
      </c>
      <c r="O35" s="129">
        <v>962.07623087841057</v>
      </c>
      <c r="P35" s="129">
        <v>962.07623087841057</v>
      </c>
      <c r="Q35" s="129">
        <v>962.07623087841057</v>
      </c>
      <c r="R35" t="s">
        <v>415</v>
      </c>
      <c r="AB35" s="169">
        <v>187519.5</v>
      </c>
      <c r="AC35" s="169">
        <v>-302637.40000000002</v>
      </c>
      <c r="AD35" s="170">
        <v>435.755</v>
      </c>
    </row>
    <row r="36" spans="2:30" ht="15.75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416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417</v>
      </c>
      <c r="AB36" s="169">
        <v>214308</v>
      </c>
      <c r="AC36" s="169">
        <v>-302637.40000000002</v>
      </c>
      <c r="AD36" s="170">
        <v>10.865</v>
      </c>
    </row>
    <row r="37" spans="2:30" ht="15.75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418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417</v>
      </c>
      <c r="AB37" s="169">
        <v>0.12902715000000001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417</v>
      </c>
      <c r="AB38" s="169">
        <v>26788.65</v>
      </c>
      <c r="AC38" s="169">
        <v>-281322.59999999998</v>
      </c>
      <c r="AD38" s="170">
        <v>316034</v>
      </c>
    </row>
    <row r="39" spans="2:30" ht="15.75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419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417</v>
      </c>
      <c r="AB39" s="169">
        <v>53577.15</v>
      </c>
      <c r="AC39" s="169">
        <v>-281322.59999999998</v>
      </c>
      <c r="AD39" s="170">
        <v>234412</v>
      </c>
    </row>
    <row r="40" spans="2:30" ht="15.75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420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417</v>
      </c>
      <c r="AB40" s="169">
        <v>80365.5</v>
      </c>
      <c r="AC40" s="169">
        <v>-281322.59999999998</v>
      </c>
      <c r="AD40" s="170">
        <v>95883.4</v>
      </c>
    </row>
    <row r="41" spans="2:30" ht="15.75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421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422</v>
      </c>
      <c r="AB41" s="169">
        <v>107154</v>
      </c>
      <c r="AC41" s="169">
        <v>-281322.59999999998</v>
      </c>
      <c r="AD41" s="170">
        <v>39802.5</v>
      </c>
    </row>
    <row r="42" spans="2:30" ht="15.75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423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417</v>
      </c>
      <c r="AB42" s="169">
        <v>133942.5</v>
      </c>
      <c r="AC42" s="169">
        <v>-281322.59999999998</v>
      </c>
      <c r="AD42" s="170">
        <v>17664.900000000001</v>
      </c>
    </row>
    <row r="43" spans="2:30" ht="15.75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673.94369199999994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424</v>
      </c>
      <c r="M43" s="103" t="s">
        <v>184</v>
      </c>
      <c r="N43" s="107">
        <v>673.94369199999994</v>
      </c>
      <c r="O43" s="107">
        <v>673.94369199999994</v>
      </c>
      <c r="P43" s="107">
        <v>673.94369199999994</v>
      </c>
      <c r="Q43" s="107">
        <v>673.94369199999994</v>
      </c>
      <c r="R43" t="s">
        <v>187</v>
      </c>
      <c r="AB43" s="169">
        <v>160731</v>
      </c>
      <c r="AC43" s="169">
        <v>-281322.59999999998</v>
      </c>
      <c r="AD43" s="170">
        <v>7178.63</v>
      </c>
    </row>
    <row r="44" spans="2:30" ht="15.75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665.47980800000005</v>
      </c>
      <c r="F44" s="107" t="s">
        <v>86</v>
      </c>
      <c r="G44" s="107"/>
      <c r="I44" s="143"/>
      <c r="J44" s="142"/>
      <c r="K44" s="106">
        <v>9</v>
      </c>
      <c r="L44" s="103" t="s">
        <v>425</v>
      </c>
      <c r="M44" s="103" t="s">
        <v>184</v>
      </c>
      <c r="N44" s="107">
        <v>665.47980800000005</v>
      </c>
      <c r="O44" s="107">
        <v>665.47980800000005</v>
      </c>
      <c r="P44" s="107">
        <v>665.47980800000005</v>
      </c>
      <c r="Q44" s="107">
        <v>665.47980800000005</v>
      </c>
      <c r="R44" t="s">
        <v>417</v>
      </c>
      <c r="AB44" s="169">
        <v>187519.5</v>
      </c>
      <c r="AC44" s="169">
        <v>-281322.59999999998</v>
      </c>
      <c r="AD44" s="170">
        <v>3570.11</v>
      </c>
    </row>
    <row r="45" spans="2:30" ht="15.75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-673.94369199999994</v>
      </c>
      <c r="F45" s="107" t="s">
        <v>86</v>
      </c>
      <c r="G45" s="107"/>
      <c r="I45" s="143"/>
      <c r="J45" s="142"/>
      <c r="K45" s="106">
        <v>10</v>
      </c>
      <c r="L45" s="103" t="s">
        <v>426</v>
      </c>
      <c r="M45" s="103" t="s">
        <v>184</v>
      </c>
      <c r="N45" s="107">
        <v>-673.94369199999994</v>
      </c>
      <c r="O45" s="107">
        <v>-673.94369199999994</v>
      </c>
      <c r="P45" s="107">
        <v>-673.94369199999994</v>
      </c>
      <c r="Q45" s="107">
        <v>-673.94369199999994</v>
      </c>
      <c r="R45" t="s">
        <v>417</v>
      </c>
      <c r="AB45" s="169">
        <v>214308</v>
      </c>
      <c r="AC45" s="169">
        <v>-281322.59999999998</v>
      </c>
      <c r="AD45" s="170">
        <v>317.21499999999997</v>
      </c>
    </row>
    <row r="46" spans="2:30" ht="15.75">
      <c r="B46" s="106"/>
      <c r="C46" s="103" t="s">
        <v>183</v>
      </c>
      <c r="D46" s="103" t="s">
        <v>128</v>
      </c>
      <c r="E46" s="111" cm="1">
        <f t="array" ref="E46">INDEX(N46:Q46,case_number)</f>
        <v>1714.5018931681363</v>
      </c>
      <c r="F46" s="111" t="s">
        <v>86</v>
      </c>
      <c r="G46" s="111"/>
      <c r="I46" s="143"/>
      <c r="J46" s="142"/>
      <c r="K46" s="106"/>
      <c r="L46" s="103" t="s">
        <v>427</v>
      </c>
      <c r="M46" s="103" t="s">
        <v>128</v>
      </c>
      <c r="N46" s="111">
        <v>1714.5018931681363</v>
      </c>
      <c r="O46" s="111">
        <v>1714.5018931681363</v>
      </c>
      <c r="P46" s="111">
        <v>1714.5018931681363</v>
      </c>
      <c r="Q46" s="111">
        <v>1714.5018931681363</v>
      </c>
      <c r="R46" t="s">
        <v>417</v>
      </c>
      <c r="AB46" s="169">
        <v>241096.5</v>
      </c>
      <c r="AC46" s="169">
        <v>-281322.59999999998</v>
      </c>
      <c r="AD46" s="170">
        <v>56.325000000000003</v>
      </c>
    </row>
    <row r="47" spans="2:30" ht="15.75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428</v>
      </c>
      <c r="M47" s="103" t="s">
        <v>123</v>
      </c>
      <c r="N47" s="104"/>
      <c r="O47" s="104"/>
      <c r="P47" s="104"/>
      <c r="Q47" s="104"/>
      <c r="R47" t="s">
        <v>308</v>
      </c>
      <c r="AB47" s="169">
        <v>0.12902715000000001</v>
      </c>
      <c r="AC47" s="169">
        <v>-260007.8</v>
      </c>
      <c r="AD47" s="170">
        <v>9471380</v>
      </c>
    </row>
    <row r="48" spans="2:30" ht="15.75">
      <c r="B48" s="106"/>
      <c r="C48" s="105" t="s">
        <v>181</v>
      </c>
      <c r="D48" s="103" t="s">
        <v>180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429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417</v>
      </c>
      <c r="AB48" s="169">
        <v>26788.65</v>
      </c>
      <c r="AC48" s="169">
        <v>-260007.8</v>
      </c>
      <c r="AD48" s="170">
        <v>675005</v>
      </c>
    </row>
    <row r="49" spans="2:30" ht="15.75">
      <c r="B49" s="106"/>
      <c r="C49" s="103" t="s">
        <v>179</v>
      </c>
      <c r="D49" s="103" t="s">
        <v>173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430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  <c r="AB49" s="169">
        <v>53577.15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417</v>
      </c>
      <c r="AB50" s="169">
        <v>80365.5</v>
      </c>
      <c r="AC50" s="169">
        <v>-260007.8</v>
      </c>
      <c r="AD50" s="170">
        <v>198094</v>
      </c>
    </row>
    <row r="51" spans="2:30" ht="15.75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431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417</v>
      </c>
      <c r="AB51" s="169">
        <v>107154</v>
      </c>
      <c r="AC51" s="169">
        <v>-260007.8</v>
      </c>
      <c r="AD51" s="170">
        <v>50147</v>
      </c>
    </row>
    <row r="52" spans="2:30" ht="15.75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0"/>
        <v>-2.0623436701347657E-16</v>
      </c>
      <c r="I52" s="143"/>
      <c r="J52" s="142"/>
      <c r="K52" s="106">
        <v>12</v>
      </c>
      <c r="L52" s="103" t="s">
        <v>432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417</v>
      </c>
      <c r="AB52" s="169">
        <v>133942.5</v>
      </c>
      <c r="AC52" s="169">
        <v>-260007.8</v>
      </c>
      <c r="AD52" s="170">
        <v>19212.400000000001</v>
      </c>
    </row>
    <row r="53" spans="2:30" ht="15.75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0"/>
        <v>-3.7485353459219818E-16</v>
      </c>
      <c r="I53" s="143"/>
      <c r="J53" s="142"/>
      <c r="K53" s="106">
        <v>13</v>
      </c>
      <c r="L53" s="103" t="s">
        <v>433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417</v>
      </c>
      <c r="AB53" s="169">
        <v>160731</v>
      </c>
      <c r="AC53" s="169">
        <v>-260007.8</v>
      </c>
      <c r="AD53" s="170">
        <v>11170.4</v>
      </c>
    </row>
    <row r="54" spans="2:30" ht="15.75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434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417</v>
      </c>
      <c r="AB54" s="169">
        <v>187519.5</v>
      </c>
      <c r="AC54" s="169">
        <v>-260007.8</v>
      </c>
      <c r="AD54" s="170">
        <v>6492.5</v>
      </c>
    </row>
    <row r="55" spans="2:30" ht="15.75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435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417</v>
      </c>
      <c r="AB55" s="169">
        <v>214308</v>
      </c>
      <c r="AC55" s="169">
        <v>-260007.8</v>
      </c>
      <c r="AD55" s="170">
        <v>2061.4299999999998</v>
      </c>
    </row>
    <row r="56" spans="2:30" ht="15.75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436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417</v>
      </c>
      <c r="AB56" s="169">
        <v>241096.5</v>
      </c>
      <c r="AC56" s="169">
        <v>-260007.8</v>
      </c>
      <c r="AD56" s="170">
        <v>1137.06</v>
      </c>
    </row>
    <row r="57" spans="2:30" ht="15.75">
      <c r="B57" s="106">
        <f>B56+1</f>
        <v>16</v>
      </c>
      <c r="C57" s="105" t="s">
        <v>170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v>16</v>
      </c>
      <c r="L57" s="105" t="s">
        <v>437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417</v>
      </c>
      <c r="AB57" s="169">
        <v>267885</v>
      </c>
      <c r="AC57" s="169">
        <v>-260007.8</v>
      </c>
      <c r="AD57" s="170">
        <v>22.55</v>
      </c>
    </row>
    <row r="58" spans="2:30" ht="15.75">
      <c r="B58" s="106">
        <f>B57+1</f>
        <v>17</v>
      </c>
      <c r="C58" s="105" t="s">
        <v>169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v>17</v>
      </c>
      <c r="L58" s="105" t="s">
        <v>438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417</v>
      </c>
      <c r="AB58" s="169">
        <v>0.12902715000000001</v>
      </c>
      <c r="AC58" s="169">
        <v>-238693</v>
      </c>
      <c r="AD58" s="170">
        <v>11580800</v>
      </c>
    </row>
    <row r="59" spans="2:30" ht="15.75">
      <c r="B59" s="106">
        <f>B58+1</f>
        <v>18</v>
      </c>
      <c r="C59" s="103" t="s">
        <v>168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v>18</v>
      </c>
      <c r="L59" s="103" t="s">
        <v>439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417</v>
      </c>
      <c r="AB59" s="169">
        <v>26788.65</v>
      </c>
      <c r="AC59" s="169">
        <v>-238693</v>
      </c>
      <c r="AD59" s="170">
        <v>846889</v>
      </c>
    </row>
    <row r="60" spans="2:30" ht="15.75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1">(F60-E60)/E60</f>
        <v>-3.3683413802678182E-16</v>
      </c>
      <c r="I60" s="143"/>
      <c r="J60" s="142"/>
      <c r="K60" s="106">
        <v>19</v>
      </c>
      <c r="L60" s="103" t="s">
        <v>440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417</v>
      </c>
      <c r="AB60" s="169">
        <v>53577.15</v>
      </c>
      <c r="AC60" s="169">
        <v>-238693</v>
      </c>
      <c r="AD60" s="170">
        <v>627169</v>
      </c>
    </row>
    <row r="61" spans="2:30" ht="15.75">
      <c r="B61" s="106"/>
      <c r="C61" s="103" t="s">
        <v>166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1"/>
        <v>-3.3683413802678182E-16</v>
      </c>
      <c r="H61" t="s">
        <v>165</v>
      </c>
      <c r="I61" s="143"/>
      <c r="J61" s="142"/>
      <c r="K61" s="106"/>
      <c r="L61" s="103" t="s">
        <v>441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  <c r="AB61" s="169">
        <v>80365.5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  <c r="AB62" s="169">
        <v>107154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  <c r="AB63" s="169">
        <v>133942.5</v>
      </c>
      <c r="AC63" s="169">
        <v>-238693</v>
      </c>
      <c r="AD63" s="170">
        <v>29240.7</v>
      </c>
    </row>
    <row r="64" spans="2:30" ht="15.75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442</v>
      </c>
      <c r="M64" s="103"/>
      <c r="N64" s="104"/>
      <c r="O64" s="104"/>
      <c r="P64" s="104"/>
      <c r="Q64" s="104"/>
      <c r="R64" t="s">
        <v>417</v>
      </c>
      <c r="AB64" s="169">
        <v>160731</v>
      </c>
      <c r="AC64" s="169">
        <v>-238693</v>
      </c>
      <c r="AD64" s="170">
        <v>11043.4</v>
      </c>
    </row>
    <row r="65" spans="2:30" ht="15.75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443</v>
      </c>
      <c r="M65" s="103"/>
      <c r="N65" s="104"/>
      <c r="O65" s="104"/>
      <c r="P65" s="104"/>
      <c r="Q65" s="104"/>
      <c r="R65" t="s">
        <v>417</v>
      </c>
      <c r="AB65" s="169">
        <v>187519.5</v>
      </c>
      <c r="AC65" s="169">
        <v>-238693</v>
      </c>
      <c r="AD65" s="170">
        <v>6030.38</v>
      </c>
    </row>
    <row r="66" spans="2:30" ht="15.75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444</v>
      </c>
      <c r="M66" s="103"/>
      <c r="N66" s="128"/>
      <c r="O66" s="128"/>
      <c r="P66" s="128"/>
      <c r="Q66" s="128"/>
      <c r="R66" t="s">
        <v>157</v>
      </c>
      <c r="AB66" s="169">
        <v>214308</v>
      </c>
      <c r="AC66" s="169">
        <v>-238693</v>
      </c>
      <c r="AD66" s="170">
        <v>1930.07</v>
      </c>
    </row>
    <row r="67" spans="2:30" ht="15.75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445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  <c r="AB67" s="169">
        <v>241096.5</v>
      </c>
      <c r="AC67" s="169">
        <v>-238693</v>
      </c>
      <c r="AD67" s="170">
        <v>362.6</v>
      </c>
    </row>
    <row r="68" spans="2:30" ht="15.75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446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267885</v>
      </c>
      <c r="AC68" s="169">
        <v>-238693</v>
      </c>
      <c r="AD68" s="170">
        <v>56.27</v>
      </c>
    </row>
    <row r="69" spans="2:30" ht="15.75">
      <c r="B69" s="106"/>
      <c r="C69" s="103" t="s">
        <v>318</v>
      </c>
      <c r="D69" s="103" t="s">
        <v>128</v>
      </c>
      <c r="E69" s="108" cm="1">
        <f t="array" ref="E69">INDEX(N69:Q69,case_number)</f>
        <v>1211.7058781829242</v>
      </c>
      <c r="F69" s="108" cm="1">
        <f t="array" aca="1" ref="F69" ca="1">INDIRECT(sheet_name&amp;"!Point2.Z")</f>
        <v>1211.7816706888161</v>
      </c>
      <c r="G69" s="118">
        <f t="shared" ca="1" si="3"/>
        <v>6.2550250235334938E-5</v>
      </c>
      <c r="K69" s="106"/>
      <c r="L69" s="103" t="s">
        <v>447</v>
      </c>
      <c r="M69" s="103" t="s">
        <v>128</v>
      </c>
      <c r="N69" s="109">
        <v>1116.3501913111506</v>
      </c>
      <c r="O69" s="109">
        <v>1185.7791254570138</v>
      </c>
      <c r="P69" s="109">
        <v>1206.337601426013</v>
      </c>
      <c r="Q69" s="109">
        <v>1211.7058781829242</v>
      </c>
      <c r="AB69" s="169">
        <v>348250.5</v>
      </c>
      <c r="AC69" s="169">
        <v>-238693</v>
      </c>
      <c r="AD69" s="170">
        <v>10.865</v>
      </c>
    </row>
    <row r="70" spans="2:30" ht="15.75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448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0.12902715000000001</v>
      </c>
      <c r="AC70" s="169">
        <v>-217378.2</v>
      </c>
      <c r="AD70" s="170">
        <v>11103500</v>
      </c>
    </row>
    <row r="71" spans="2:30" ht="15.75">
      <c r="B71" s="106"/>
      <c r="C71" s="103" t="s">
        <v>316</v>
      </c>
      <c r="D71" s="103" t="s">
        <v>128</v>
      </c>
      <c r="E71" s="107" cm="1">
        <f t="array" ref="E71">INDEX(N71:Q71,case_number)</f>
        <v>117.57574766823377</v>
      </c>
      <c r="F71" s="107" cm="1">
        <f t="array" aca="1" ref="F71" ca="1">INDIRECT(sheet_name&amp;"!Point3.Z")</f>
        <v>117.57576867972085</v>
      </c>
      <c r="G71" s="118">
        <f t="shared" ca="1" si="3"/>
        <v>1.7870596185800928E-7</v>
      </c>
      <c r="K71" s="106"/>
      <c r="L71" s="103" t="s">
        <v>449</v>
      </c>
      <c r="M71" s="103" t="s">
        <v>128</v>
      </c>
      <c r="N71" s="109">
        <v>127.80040026403364</v>
      </c>
      <c r="O71" s="109">
        <v>120.5102458918372</v>
      </c>
      <c r="P71" s="109">
        <v>118.45765080768774</v>
      </c>
      <c r="Q71" s="109">
        <v>117.57574766823377</v>
      </c>
      <c r="AB71" s="169">
        <v>26788.65</v>
      </c>
      <c r="AC71" s="169">
        <v>-217378.2</v>
      </c>
      <c r="AD71" s="170">
        <v>710137</v>
      </c>
    </row>
    <row r="72" spans="2:30" ht="15.75">
      <c r="B72" s="106"/>
      <c r="C72" s="103" t="s">
        <v>315</v>
      </c>
      <c r="D72" s="103" t="s">
        <v>128</v>
      </c>
      <c r="E72" s="107" cm="1">
        <f t="array" ref="E72">INDEX(N72:Q72,case_number)</f>
        <v>941.97079497063498</v>
      </c>
      <c r="F72" s="107" cm="1">
        <f t="array" aca="1" ref="F72" ca="1">INDIRECT(sheet_name&amp;"!Point3.Fs")</f>
        <v>941.96970541204053</v>
      </c>
      <c r="G72" s="118">
        <f t="shared" ca="1" si="3"/>
        <v>-1.1566798039551808E-6</v>
      </c>
      <c r="K72" s="106"/>
      <c r="L72" s="103" t="s">
        <v>450</v>
      </c>
      <c r="M72" s="103" t="s">
        <v>128</v>
      </c>
      <c r="N72" s="109">
        <v>945.06853269679505</v>
      </c>
      <c r="O72" s="109">
        <v>942.85844862514068</v>
      </c>
      <c r="P72" s="109">
        <v>942.20937760184222</v>
      </c>
      <c r="Q72" s="109">
        <v>941.97079497063498</v>
      </c>
      <c r="AB72" s="169">
        <v>53577.15</v>
      </c>
      <c r="AC72" s="169">
        <v>-217378.2</v>
      </c>
      <c r="AD72" s="170">
        <v>487653</v>
      </c>
    </row>
    <row r="73" spans="2:30" ht="15.75">
      <c r="B73" s="106"/>
      <c r="C73" s="103" t="s">
        <v>314</v>
      </c>
      <c r="D73" s="103"/>
      <c r="E73" s="107" cm="1">
        <f t="array" ref="E73">INDEX(N73:Q73,case_number)</f>
        <v>281516081.71780574</v>
      </c>
      <c r="F73" s="110" t="s">
        <v>86</v>
      </c>
      <c r="G73" s="110"/>
      <c r="K73" s="106"/>
      <c r="L73" s="103" t="s">
        <v>451</v>
      </c>
      <c r="M73" s="103"/>
      <c r="N73" s="110">
        <v>247700742.64875731</v>
      </c>
      <c r="O73" s="110">
        <v>272555912.55338442</v>
      </c>
      <c r="P73" s="110">
        <v>279981366.10846853</v>
      </c>
      <c r="Q73" s="110">
        <v>281516081.71780574</v>
      </c>
      <c r="AB73" s="169">
        <v>80365.5</v>
      </c>
      <c r="AC73" s="169">
        <v>-217378.2</v>
      </c>
      <c r="AD73" s="170">
        <v>200482</v>
      </c>
    </row>
    <row r="74" spans="2:30" ht="15.75">
      <c r="B74" s="106"/>
      <c r="C74" s="103" t="s">
        <v>313</v>
      </c>
      <c r="D74" s="103"/>
      <c r="E74" s="107" cm="1">
        <f t="array" ref="E74">INDEX(N74:Q74,case_number)</f>
        <v>28096.656359613709</v>
      </c>
      <c r="F74" s="111" t="s">
        <v>86</v>
      </c>
      <c r="G74" s="111"/>
      <c r="K74" s="106"/>
      <c r="L74" s="103" t="s">
        <v>452</v>
      </c>
      <c r="M74" s="103"/>
      <c r="N74" s="111">
        <v>28090.65455826891</v>
      </c>
      <c r="O74" s="111">
        <v>28014.861112452494</v>
      </c>
      <c r="P74" s="111">
        <v>28069.025156630745</v>
      </c>
      <c r="Q74" s="111">
        <v>28096.656359613709</v>
      </c>
      <c r="AB74" s="169">
        <v>107154</v>
      </c>
      <c r="AC74" s="169">
        <v>-217378.2</v>
      </c>
      <c r="AD74" s="170">
        <v>85421.6</v>
      </c>
    </row>
    <row r="75" spans="2:30" ht="15.75">
      <c r="B75" s="106"/>
      <c r="C75" s="103" t="s">
        <v>312</v>
      </c>
      <c r="D75" s="103"/>
      <c r="E75" s="107" cm="1">
        <f t="array" ref="E75">INDEX(N75:Q75,case_number)</f>
        <v>18749827.857039623</v>
      </c>
      <c r="F75" s="111" t="s">
        <v>86</v>
      </c>
      <c r="G75" s="111"/>
      <c r="K75" s="106"/>
      <c r="L75" s="103" t="s">
        <v>453</v>
      </c>
      <c r="M75" s="103"/>
      <c r="N75" s="111">
        <v>18906334.467436366</v>
      </c>
      <c r="O75" s="111">
        <v>18961550.912861012</v>
      </c>
      <c r="P75" s="111">
        <v>18865800.625529338</v>
      </c>
      <c r="Q75" s="111">
        <v>18749827.857039623</v>
      </c>
      <c r="AB75" s="169">
        <v>133942.5</v>
      </c>
      <c r="AC75" s="169">
        <v>-217378.2</v>
      </c>
      <c r="AD75" s="170">
        <v>33285.699999999997</v>
      </c>
    </row>
    <row r="76" spans="2:30" ht="15.75">
      <c r="B76" s="106"/>
      <c r="C76" s="105" t="s">
        <v>311</v>
      </c>
      <c r="D76" s="103"/>
      <c r="E76" s="145" cm="1">
        <f t="array" ref="E76">INDEX(N76:Q76,case_number)</f>
        <v>9.9804800451073529E-5</v>
      </c>
      <c r="F76" s="145" cm="1">
        <f t="array" aca="1" ref="F76" ca="1">INDIRECT(sheet_name&amp;"!Fs_coeff.tens.2")*1000</f>
        <v>9.979329038372966E-5</v>
      </c>
      <c r="G76" s="118">
        <f t="shared" ref="G76:G78" ca="1" si="4">(F76-E76)/E76</f>
        <v>-1.1532578885833014E-4</v>
      </c>
      <c r="K76" s="106"/>
      <c r="L76" s="105" t="s">
        <v>454</v>
      </c>
      <c r="M76" s="103"/>
      <c r="N76" s="155">
        <v>1.1340561299043742E-4</v>
      </c>
      <c r="O76" s="155">
        <v>1.0278573981390088E-4</v>
      </c>
      <c r="P76" s="155">
        <v>1.0025319022751117E-4</v>
      </c>
      <c r="Q76" s="155">
        <v>9.9804800451073529E-5</v>
      </c>
      <c r="AB76" s="169">
        <v>160731</v>
      </c>
      <c r="AC76" s="169">
        <v>-217378.2</v>
      </c>
      <c r="AD76" s="170">
        <v>23038.9</v>
      </c>
    </row>
    <row r="77" spans="2:30" ht="15.75">
      <c r="B77" s="106"/>
      <c r="C77" s="105" t="s">
        <v>310</v>
      </c>
      <c r="D77" s="103"/>
      <c r="E77" s="145" cm="1">
        <f t="array" ref="E77">INDEX(N77:Q77,case_number)</f>
        <v>6.6603043572603493E-2</v>
      </c>
      <c r="F77" s="145" cm="1">
        <f t="array" aca="1" ref="F77" ca="1">INDIRECT(sheet_name&amp;"!Fs_coeff.tens.1")</f>
        <v>6.6597974611079386E-2</v>
      </c>
      <c r="G77" s="118">
        <f t="shared" ca="1" si="4"/>
        <v>-7.610705535673693E-5</v>
      </c>
      <c r="K77" s="106"/>
      <c r="L77" s="105" t="s">
        <v>455</v>
      </c>
      <c r="M77" s="103"/>
      <c r="N77" s="155">
        <v>7.6327322499173039E-2</v>
      </c>
      <c r="O77" s="155">
        <v>6.9569398569356261E-2</v>
      </c>
      <c r="P77" s="155">
        <v>6.7382343645757029E-2</v>
      </c>
      <c r="Q77" s="155">
        <v>6.6603043572603493E-2</v>
      </c>
      <c r="AB77" s="169">
        <v>187519.5</v>
      </c>
      <c r="AC77" s="169">
        <v>-217378.2</v>
      </c>
      <c r="AD77" s="170">
        <v>9696.7199999999993</v>
      </c>
    </row>
    <row r="78" spans="2:30" ht="14.25">
      <c r="B78" s="106"/>
      <c r="C78" s="112" t="s">
        <v>309</v>
      </c>
      <c r="D78" s="103"/>
      <c r="E78" s="108" cm="1">
        <f t="array" ref="E78">INDEX(N78:Q78,case_number)</f>
        <v>932.76018513121312</v>
      </c>
      <c r="F78" s="107" cm="1">
        <f t="array" aca="1" ref="F78" ca="1">INDIRECT(sheet_name&amp;"!Fs_coeff.tens.0")/1000</f>
        <v>932.75984878299096</v>
      </c>
      <c r="G78" s="118">
        <f t="shared" ca="1" si="4"/>
        <v>-3.6059453171844143E-7</v>
      </c>
      <c r="K78" s="106"/>
      <c r="L78" s="112" t="s">
        <v>456</v>
      </c>
      <c r="M78" s="103"/>
      <c r="N78" s="108">
        <v>933.46162299598257</v>
      </c>
      <c r="O78" s="108">
        <v>932.98189484296825</v>
      </c>
      <c r="P78" s="108">
        <v>932.82064914444481</v>
      </c>
      <c r="Q78" s="108">
        <v>932.76018513121312</v>
      </c>
      <c r="AB78" s="169">
        <v>214308</v>
      </c>
      <c r="AC78" s="169">
        <v>-217378.2</v>
      </c>
      <c r="AD78" s="170">
        <v>2869.39</v>
      </c>
    </row>
    <row r="79" spans="2:30" ht="15.75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425.03301509863468</v>
      </c>
      <c r="F79" s="107" cm="1">
        <f t="array" aca="1" ref="F79" ca="1">-INDIRECT(sheet_name&amp;"!DZ_gap")</f>
        <v>425.03301511467629</v>
      </c>
      <c r="G79" s="118">
        <f ca="1">(F79-E79)/E79</f>
        <v>3.7742034469320871E-11</v>
      </c>
      <c r="I79" s="139"/>
      <c r="K79" s="106">
        <v>25</v>
      </c>
      <c r="L79" s="105" t="s">
        <v>457</v>
      </c>
      <c r="M79" s="103" t="s">
        <v>128</v>
      </c>
      <c r="N79" s="107">
        <v>629.06537431187508</v>
      </c>
      <c r="O79" s="107">
        <v>486.28923985607651</v>
      </c>
      <c r="P79" s="107">
        <v>440.8550104289443</v>
      </c>
      <c r="Q79" s="107">
        <v>425.03301509863468</v>
      </c>
      <c r="R79" t="s">
        <v>417</v>
      </c>
      <c r="AB79" s="169">
        <v>241096.5</v>
      </c>
      <c r="AC79" s="169">
        <v>-217378.2</v>
      </c>
      <c r="AD79" s="170">
        <v>2108.6799999999998</v>
      </c>
    </row>
    <row r="80" spans="2:30" ht="15.75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458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417</v>
      </c>
      <c r="AB80" s="169">
        <v>267885</v>
      </c>
      <c r="AC80" s="169">
        <v>-217378.2</v>
      </c>
      <c r="AD80" s="170">
        <v>66.819999999999993</v>
      </c>
    </row>
    <row r="81" spans="2:30" ht="15.75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-1.111295481804798E-16</v>
      </c>
      <c r="I81" s="138"/>
      <c r="K81" s="106"/>
      <c r="L81" s="103" t="s">
        <v>459</v>
      </c>
      <c r="M81" s="103" t="s">
        <v>460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417</v>
      </c>
      <c r="AB81" s="169">
        <v>294673.5</v>
      </c>
      <c r="AC81" s="169">
        <v>-217378.2</v>
      </c>
      <c r="AD81" s="170">
        <v>21.73</v>
      </c>
    </row>
    <row r="82" spans="2:30" ht="15.75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461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417</v>
      </c>
      <c r="AB82" s="169">
        <v>348250.5</v>
      </c>
      <c r="AC82" s="169">
        <v>-217378.2</v>
      </c>
      <c r="AD82" s="170">
        <v>6.2649999999999997</v>
      </c>
    </row>
    <row r="83" spans="2:30" ht="15.75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462</v>
      </c>
      <c r="M83" s="103" t="s">
        <v>460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417</v>
      </c>
      <c r="AB83" s="169">
        <v>375039</v>
      </c>
      <c r="AC83" s="169">
        <v>-217378.2</v>
      </c>
      <c r="AD83" s="170">
        <v>3.12</v>
      </c>
    </row>
    <row r="84" spans="2:30" ht="15.75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1846.4570127158167</v>
      </c>
      <c r="F84" s="111" cm="1">
        <f t="array" aca="1" ref="F84" ca="1">INDIRECT(sheet_name&amp;"!gap.stiffness")</f>
        <v>1846.4570127855063</v>
      </c>
      <c r="G84" s="118">
        <f ca="1">(F84-E84)/E84</f>
        <v>3.7742322889769582E-11</v>
      </c>
      <c r="I84" s="138"/>
      <c r="K84" s="106">
        <v>26</v>
      </c>
      <c r="L84" s="103" t="s">
        <v>463</v>
      </c>
      <c r="M84" s="103" t="s">
        <v>135</v>
      </c>
      <c r="N84" s="111">
        <v>12338.842944178879</v>
      </c>
      <c r="O84" s="111">
        <v>5114.2497585836136</v>
      </c>
      <c r="P84" s="111">
        <v>2855.8233973394749</v>
      </c>
      <c r="Q84" s="111">
        <v>1846.4570127158167</v>
      </c>
      <c r="R84" t="s">
        <v>417</v>
      </c>
      <c r="AB84" s="169">
        <v>0.12902715000000001</v>
      </c>
      <c r="AC84" s="169">
        <v>-196063.4</v>
      </c>
      <c r="AD84" s="170">
        <v>11335500</v>
      </c>
    </row>
    <row r="85" spans="2:30" ht="15.75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618.07300717442922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464</v>
      </c>
      <c r="M85" s="103" t="s">
        <v>135</v>
      </c>
      <c r="N85" s="111">
        <v>4969.7474220912991</v>
      </c>
      <c r="O85" s="111">
        <v>2087.6088407482434</v>
      </c>
      <c r="P85" s="111">
        <v>1100.430262890972</v>
      </c>
      <c r="Q85" s="111">
        <v>618.07300717442922</v>
      </c>
      <c r="R85" t="s">
        <v>154</v>
      </c>
      <c r="AB85" s="169">
        <v>26788.65</v>
      </c>
      <c r="AC85" s="169">
        <v>-196063.4</v>
      </c>
      <c r="AD85" s="170">
        <v>794046</v>
      </c>
    </row>
    <row r="86" spans="2:30" ht="15.75">
      <c r="B86" s="106"/>
      <c r="C86" s="103" t="s">
        <v>152</v>
      </c>
      <c r="D86" s="103" t="s">
        <v>135</v>
      </c>
      <c r="E86" s="111" cm="1">
        <f t="array" ref="E86">INDEX(N86:Q86,case_number)</f>
        <v>838.24223860426605</v>
      </c>
      <c r="F86" s="111" cm="1">
        <f t="array" aca="1" ref="F86" ca="1">INDIRECT(sheet_name&amp;"!gap.k_shell")</f>
        <v>838.24223860426605</v>
      </c>
      <c r="G86" s="118">
        <f ca="1">(F86-E86)/E86</f>
        <v>0</v>
      </c>
      <c r="H86" t="s">
        <v>153</v>
      </c>
      <c r="I86" s="138"/>
      <c r="K86" s="106"/>
      <c r="L86" s="103" t="s">
        <v>464</v>
      </c>
      <c r="M86" s="103" t="s">
        <v>135</v>
      </c>
      <c r="N86" s="111">
        <v>5347.6060878876842</v>
      </c>
      <c r="O86" s="111">
        <v>2307.8784491005872</v>
      </c>
      <c r="P86" s="111">
        <v>1294.7690648871564</v>
      </c>
      <c r="Q86" s="111">
        <v>838.24223860426605</v>
      </c>
      <c r="R86" t="s">
        <v>153</v>
      </c>
      <c r="AB86" s="169">
        <v>53577.15</v>
      </c>
      <c r="AC86" s="169">
        <v>-196063.4</v>
      </c>
      <c r="AD86" s="170">
        <v>535406</v>
      </c>
    </row>
    <row r="87" spans="2:30" ht="15.75">
      <c r="B87" s="106"/>
      <c r="C87" s="103" t="s">
        <v>152</v>
      </c>
      <c r="D87" s="103" t="s">
        <v>135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838.24223860426605</v>
      </c>
      <c r="G87" s="118">
        <f ca="1">(F87-E87)/E87</f>
        <v>0</v>
      </c>
      <c r="H87" t="s">
        <v>151</v>
      </c>
      <c r="I87" s="138"/>
      <c r="K87" s="106"/>
      <c r="L87" s="103" t="s">
        <v>464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151</v>
      </c>
      <c r="AB87" s="169">
        <v>80365.5</v>
      </c>
      <c r="AC87" s="169">
        <v>-196063.4</v>
      </c>
      <c r="AD87" s="170">
        <v>248475</v>
      </c>
    </row>
    <row r="88" spans="2:30" ht="15.75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v>28</v>
      </c>
      <c r="L88" s="103" t="s">
        <v>465</v>
      </c>
      <c r="M88" s="103" t="s">
        <v>123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">
        <v>417</v>
      </c>
      <c r="AB88" s="169">
        <v>107154</v>
      </c>
      <c r="AC88" s="169">
        <v>-196063.4</v>
      </c>
      <c r="AD88" s="170">
        <v>104468</v>
      </c>
    </row>
    <row r="89" spans="2:30" ht="15.75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1.0564035392869544</v>
      </c>
      <c r="F89" s="107" cm="1">
        <f t="array" aca="1" ref="F89" ca="1">INDIRECT(sheet_name&amp;"!gap.k_fl")</f>
        <v>1.056403570963949</v>
      </c>
      <c r="G89" s="118">
        <f ca="1">(F89-E89)/E89</f>
        <v>2.9985695243252596E-8</v>
      </c>
      <c r="I89" s="138"/>
      <c r="K89" s="106">
        <v>29</v>
      </c>
      <c r="L89" s="103" t="s">
        <v>466</v>
      </c>
      <c r="M89" s="103" t="s">
        <v>135</v>
      </c>
      <c r="N89" s="107">
        <v>260.95888673907825</v>
      </c>
      <c r="O89" s="107">
        <v>16.780532073782691</v>
      </c>
      <c r="P89" s="107">
        <v>3.3324793580593299</v>
      </c>
      <c r="Q89" s="107">
        <v>1.0564035392869544</v>
      </c>
      <c r="R89" t="s">
        <v>417</v>
      </c>
      <c r="AB89" s="169">
        <v>133942.5</v>
      </c>
      <c r="AC89" s="169">
        <v>-196063.4</v>
      </c>
      <c r="AD89" s="170">
        <v>48131.1</v>
      </c>
    </row>
    <row r="90" spans="2:30" ht="15.75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358.07448861897069</v>
      </c>
      <c r="F90" s="108" cm="1">
        <f t="array" aca="1" ref="F90" ca="1">-INDIRECT(sheet_name&amp;"!DZ_gap_c")</f>
        <v>358.07447904380501</v>
      </c>
      <c r="G90" s="118">
        <f ca="1">(F90-E90)/E90</f>
        <v>-2.6740708935069076E-8</v>
      </c>
      <c r="H90" t="s">
        <v>307</v>
      </c>
      <c r="I90" s="139"/>
      <c r="K90" s="106">
        <v>30</v>
      </c>
      <c r="L90" s="105" t="s">
        <v>467</v>
      </c>
      <c r="M90" s="103" t="s">
        <v>128</v>
      </c>
      <c r="N90" s="107">
        <v>336.23632071251666</v>
      </c>
      <c r="O90" s="107">
        <v>350.88501931458478</v>
      </c>
      <c r="P90" s="107">
        <v>356.40950095541024</v>
      </c>
      <c r="Q90" s="107">
        <v>358.07448861897069</v>
      </c>
      <c r="R90" t="s">
        <v>307</v>
      </c>
      <c r="AB90" s="169">
        <v>160731</v>
      </c>
      <c r="AC90" s="169">
        <v>-196063.4</v>
      </c>
      <c r="AD90" s="170">
        <v>23220.9</v>
      </c>
    </row>
    <row r="91" spans="2:30" ht="15.75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186.68643062713198</v>
      </c>
      <c r="F91" s="108" cm="1">
        <f t="array" aca="1" ref="F91" ca="1">INDIRECT(sheet_name&amp;"!F_V_c")</f>
        <v>186.68645045038258</v>
      </c>
      <c r="G91" s="118">
        <f t="shared" ref="G91" ca="1" si="6">(F91-E91)/E91</f>
        <v>1.0618474267241368E-7</v>
      </c>
      <c r="H91" t="s">
        <v>307</v>
      </c>
      <c r="I91" s="138"/>
      <c r="K91" s="106">
        <v>31</v>
      </c>
      <c r="L91" s="103" t="s">
        <v>468</v>
      </c>
      <c r="M91" s="103" t="s">
        <v>128</v>
      </c>
      <c r="N91" s="107">
        <v>231.89749903285738</v>
      </c>
      <c r="O91" s="107">
        <v>201.57062741112088</v>
      </c>
      <c r="P91" s="107">
        <v>190.13341718179032</v>
      </c>
      <c r="Q91" s="107">
        <v>186.68643062713198</v>
      </c>
      <c r="R91" t="s">
        <v>307</v>
      </c>
      <c r="AB91" s="169">
        <v>187519.5</v>
      </c>
      <c r="AC91" s="169">
        <v>-196063.4</v>
      </c>
      <c r="AD91" s="170">
        <v>12974.6</v>
      </c>
    </row>
    <row r="92" spans="2:30" ht="15.75">
      <c r="B92" s="106"/>
      <c r="C92" s="105" t="s">
        <v>141</v>
      </c>
      <c r="D92" s="103" t="s">
        <v>128</v>
      </c>
      <c r="E92" s="110" cm="1">
        <f t="array" ref="E92">INDEX(N92:Q92,case_number)</f>
        <v>341.42587449373593</v>
      </c>
      <c r="F92" s="110" cm="1">
        <f t="array" aca="1" ref="F92" ca="1">-INDIRECT(sheet_name&amp;"!DZ_gap_inclination")</f>
        <v>341.35132096685641</v>
      </c>
      <c r="G92" s="118">
        <f ca="1">IF(AND(E92=0,F92=0), 0, (F92-E92)/E92)</f>
        <v>-2.183593349217426E-4</v>
      </c>
      <c r="H92" t="str">
        <f>"Inclination used: "&amp;E92&amp;"deg"</f>
        <v>Inclination used: 341.425874493736deg</v>
      </c>
      <c r="I92" s="139"/>
      <c r="K92" s="106"/>
      <c r="L92" s="105" t="s">
        <v>469</v>
      </c>
      <c r="M92" s="103" t="s">
        <v>128</v>
      </c>
      <c r="N92" s="108">
        <v>341.42587449373593</v>
      </c>
      <c r="O92" s="108">
        <v>341.42587449373593</v>
      </c>
      <c r="P92" s="108">
        <v>341.42587449373593</v>
      </c>
      <c r="Q92" s="108">
        <v>341.42587449373593</v>
      </c>
      <c r="R92" t="s">
        <v>502</v>
      </c>
      <c r="AB92" s="169">
        <v>214308</v>
      </c>
      <c r="AC92" s="169">
        <v>-196063.4</v>
      </c>
      <c r="AD92" s="170">
        <v>4267.88</v>
      </c>
    </row>
    <row r="93" spans="2:30" ht="15.75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1124.5333782113412</v>
      </c>
      <c r="F93" s="107" cm="1">
        <f t="array" aca="1" ref="F93" ca="1">-INDIRECT(sheet_name&amp;"!DZ_gap_tot")</f>
        <v>1124.4588151253379</v>
      </c>
      <c r="G93" s="107"/>
      <c r="I93" s="139"/>
      <c r="K93" s="106">
        <v>32</v>
      </c>
      <c r="L93" s="105" t="s">
        <v>470</v>
      </c>
      <c r="M93" s="103" t="s">
        <v>128</v>
      </c>
      <c r="N93" s="107">
        <v>1306.7275695181277</v>
      </c>
      <c r="O93" s="107">
        <v>1178.6001336643972</v>
      </c>
      <c r="P93" s="107">
        <v>1138.6903858780904</v>
      </c>
      <c r="Q93" s="107">
        <v>1124.5333782113412</v>
      </c>
      <c r="R93" t="s">
        <v>417</v>
      </c>
      <c r="AB93" s="169">
        <v>241096.5</v>
      </c>
      <c r="AC93" s="169">
        <v>-196063.4</v>
      </c>
      <c r="AD93" s="170">
        <v>1304.25</v>
      </c>
    </row>
    <row r="94" spans="2:30" ht="15.75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471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417</v>
      </c>
      <c r="AB94" s="169">
        <v>267885</v>
      </c>
      <c r="AC94" s="169">
        <v>-196063.4</v>
      </c>
      <c r="AD94" s="170">
        <v>259.005</v>
      </c>
    </row>
    <row r="95" spans="2:30" ht="15.75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472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  <c r="AB95" s="169">
        <v>294673.5</v>
      </c>
      <c r="AC95" s="169">
        <v>-196063.4</v>
      </c>
      <c r="AD95" s="170">
        <v>39.174999999999997</v>
      </c>
    </row>
    <row r="96" spans="2:30" ht="15.75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472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  <c r="AB96" s="169">
        <v>321462</v>
      </c>
      <c r="AC96" s="169">
        <v>-196063.4</v>
      </c>
      <c r="AD96" s="170">
        <v>13.98</v>
      </c>
    </row>
    <row r="97" spans="2:30" ht="15.75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1.0135840316227049</v>
      </c>
      <c r="F97" s="109" cm="1">
        <f t="array" aca="1" ref="F97" ca="1">INDIRECT(sheet_name&amp;"!stiffness_correction_factor")</f>
        <v>1.0135842127562142</v>
      </c>
      <c r="G97" s="118">
        <f ca="1">(F97-E97)/E97</f>
        <v>1.7870596186556338E-7</v>
      </c>
      <c r="I97" s="139"/>
      <c r="K97" s="106">
        <v>36</v>
      </c>
      <c r="L97" s="105" t="s">
        <v>473</v>
      </c>
      <c r="M97" s="103" t="s">
        <v>123</v>
      </c>
      <c r="N97" s="109">
        <v>1.1017275884830486</v>
      </c>
      <c r="O97" s="109">
        <v>1.0388814301020448</v>
      </c>
      <c r="P97" s="109">
        <v>1.0211866448938598</v>
      </c>
      <c r="Q97" s="109">
        <v>1.0135840316227049</v>
      </c>
      <c r="R97" t="s">
        <v>417</v>
      </c>
      <c r="AB97" s="169">
        <v>348250.5</v>
      </c>
      <c r="AC97" s="169">
        <v>-196063.4</v>
      </c>
      <c r="AD97" s="170">
        <v>15.55</v>
      </c>
    </row>
    <row r="98" spans="2:30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417</v>
      </c>
      <c r="AB98" s="169">
        <v>375039</v>
      </c>
      <c r="AC98" s="169">
        <v>-196063.4</v>
      </c>
      <c r="AD98" s="170">
        <v>21.77</v>
      </c>
    </row>
    <row r="99" spans="2:30" ht="15.75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135928.49781279723</v>
      </c>
      <c r="F99" s="107" cm="1">
        <f t="array" aca="1" ref="F99" ca="1">INDIRECT(sheet_name&amp;"!k_seg")</f>
        <v>135926.68533116262</v>
      </c>
      <c r="G99" s="118">
        <f ca="1">(F99-E99)/E99</f>
        <v>-1.3334081254293297E-5</v>
      </c>
      <c r="I99" s="138"/>
      <c r="K99" s="106">
        <v>37</v>
      </c>
      <c r="L99" s="103" t="s">
        <v>474</v>
      </c>
      <c r="M99" s="103" t="s">
        <v>135</v>
      </c>
      <c r="N99" s="107">
        <v>121292.98578855983</v>
      </c>
      <c r="O99" s="107">
        <v>131534.50747982287</v>
      </c>
      <c r="P99" s="107">
        <v>134793.56508057233</v>
      </c>
      <c r="Q99" s="107">
        <v>135928.49781279723</v>
      </c>
      <c r="R99" t="s">
        <v>417</v>
      </c>
      <c r="AB99" s="169">
        <v>401827.5</v>
      </c>
      <c r="AC99" s="169">
        <v>-196063.4</v>
      </c>
      <c r="AD99" s="170">
        <v>6.2249999999999996</v>
      </c>
    </row>
    <row r="100" spans="2:30" ht="15.75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1894.9669849013653</v>
      </c>
      <c r="F100" s="111" cm="1">
        <f t="array" aca="1" ref="F100" ca="1">ROUND(INDIRECT(sheet_name&amp;"!Z_2_td"),0)</f>
        <v>1895</v>
      </c>
      <c r="G100" s="118">
        <f ca="1">(F100-E100)/E100</f>
        <v>1.7422519177238575E-5</v>
      </c>
      <c r="I100" s="138"/>
      <c r="K100" s="106">
        <v>38</v>
      </c>
      <c r="L100" s="103" t="s">
        <v>475</v>
      </c>
      <c r="M100" s="103" t="s">
        <v>128</v>
      </c>
      <c r="N100" s="111">
        <v>1690.9346256881249</v>
      </c>
      <c r="O100" s="111">
        <v>1833.7107601439234</v>
      </c>
      <c r="P100" s="111">
        <v>1879.1449895710557</v>
      </c>
      <c r="Q100" s="111">
        <v>1894.9669849013653</v>
      </c>
      <c r="R100" t="s">
        <v>417</v>
      </c>
      <c r="AB100" s="169">
        <v>455404.5</v>
      </c>
      <c r="AC100" s="169">
        <v>-196063.4</v>
      </c>
      <c r="AD100" s="170">
        <v>3.11</v>
      </c>
    </row>
    <row r="101" spans="2:30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417</v>
      </c>
      <c r="AB101" s="169">
        <v>482193</v>
      </c>
      <c r="AC101" s="169">
        <v>-196063.4</v>
      </c>
      <c r="AD101" s="170">
        <v>3.11</v>
      </c>
    </row>
    <row r="102" spans="2:30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  <c r="AB102" s="169">
        <v>0.12902715000000001</v>
      </c>
      <c r="AC102" s="169">
        <v>-174749.9</v>
      </c>
      <c r="AD102" s="170">
        <v>13519300</v>
      </c>
    </row>
    <row r="103" spans="2:30" ht="15.75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476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477</v>
      </c>
      <c r="AB103" s="169">
        <v>26788.65</v>
      </c>
      <c r="AC103" s="169">
        <v>-174749.9</v>
      </c>
      <c r="AD103" s="170">
        <v>904574</v>
      </c>
    </row>
    <row r="104" spans="2:30" ht="15.75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478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477</v>
      </c>
      <c r="AB104" s="169">
        <v>53577.15</v>
      </c>
      <c r="AC104" s="169">
        <v>-174749.9</v>
      </c>
      <c r="AD104" s="170">
        <v>564052</v>
      </c>
    </row>
    <row r="105" spans="2:30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417</v>
      </c>
      <c r="AB105" s="169">
        <v>80365.5</v>
      </c>
      <c r="AC105" s="169">
        <v>-174749.9</v>
      </c>
      <c r="AD105" s="170">
        <v>279180</v>
      </c>
    </row>
    <row r="106" spans="2:30" ht="15.75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-1205.9333782113413</v>
      </c>
      <c r="F106" s="107" cm="1">
        <f t="array" aca="1" ref="F106" ca="1">INDIRECT(sheet_name&amp;"!point4.Z")</f>
        <v>-1205.8588151253377</v>
      </c>
      <c r="G106" s="118">
        <f ca="1">(F106-E106)/E106</f>
        <v>-6.1830186767140757E-5</v>
      </c>
      <c r="I106" s="103"/>
      <c r="K106" s="106">
        <v>43</v>
      </c>
      <c r="L106" s="103" t="s">
        <v>479</v>
      </c>
      <c r="M106" s="103" t="s">
        <v>128</v>
      </c>
      <c r="N106" s="107">
        <v>-1388.1275695181278</v>
      </c>
      <c r="O106" s="107">
        <v>-1260.0001336643973</v>
      </c>
      <c r="P106" s="107">
        <v>-1220.0903858780905</v>
      </c>
      <c r="Q106" s="107">
        <v>-1205.9333782113413</v>
      </c>
      <c r="R106" t="s">
        <v>417</v>
      </c>
      <c r="AB106" s="169">
        <v>107154</v>
      </c>
      <c r="AC106" s="169">
        <v>-174749.9</v>
      </c>
      <c r="AD106" s="170">
        <v>145806</v>
      </c>
    </row>
    <row r="107" spans="2:30" ht="15.75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5.0364802538072719E-2</v>
      </c>
      <c r="F107" s="113" cm="1">
        <f t="array" aca="1" ref="F107" ca="1">INDIRECT(sheet_name&amp;"!true_force_initial_slope")</f>
        <v>5.0351626936608197E-2</v>
      </c>
      <c r="G107" s="118">
        <f ca="1">(F107-E107)/E107</f>
        <v>-2.6160335791173379E-4</v>
      </c>
      <c r="H107" t="s">
        <v>360</v>
      </c>
      <c r="I107" s="105"/>
      <c r="K107" s="106">
        <v>44</v>
      </c>
      <c r="L107" s="105" t="s">
        <v>480</v>
      </c>
      <c r="M107" s="103" t="s">
        <v>123</v>
      </c>
      <c r="N107" s="109">
        <v>5.7876229266188253E-2</v>
      </c>
      <c r="O107" s="109">
        <v>5.2846158703235509E-2</v>
      </c>
      <c r="P107" s="109">
        <v>5.1071149595148371E-2</v>
      </c>
      <c r="Q107" s="109">
        <v>5.0364802538072719E-2</v>
      </c>
      <c r="R107" t="s">
        <v>417</v>
      </c>
      <c r="AB107" s="169">
        <v>133942.5</v>
      </c>
      <c r="AC107" s="169">
        <v>-174749.9</v>
      </c>
      <c r="AD107" s="170">
        <v>70057</v>
      </c>
    </row>
    <row r="108" spans="2:30" ht="15.75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899.681549229457</v>
      </c>
      <c r="F108" s="108" cm="1">
        <f t="array" aca="1" ref="F108" ca="1">INDIRECT(sheet_name&amp;"!point4.Fs")</f>
        <v>899.69083461761431</v>
      </c>
      <c r="G108" s="118">
        <f ca="1">(F108-E108)/E108</f>
        <v>1.0320749786701476E-5</v>
      </c>
      <c r="I108" s="103"/>
      <c r="K108" s="106">
        <v>45</v>
      </c>
      <c r="L108" s="103" t="s">
        <v>481</v>
      </c>
      <c r="M108" s="103" t="s">
        <v>128</v>
      </c>
      <c r="N108" s="108">
        <v>890.18576779905993</v>
      </c>
      <c r="O108" s="108">
        <v>896.85775514435841</v>
      </c>
      <c r="P108" s="108">
        <v>898.92288648013141</v>
      </c>
      <c r="Q108" s="108">
        <v>899.681549229457</v>
      </c>
      <c r="R108" t="s">
        <v>417</v>
      </c>
      <c r="AB108" s="169">
        <v>160731</v>
      </c>
      <c r="AC108" s="169">
        <v>-174749.9</v>
      </c>
      <c r="AD108" s="170">
        <v>39169.800000000003</v>
      </c>
    </row>
    <row r="109" spans="2:30" ht="15.75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7.0213556849800116E-2</v>
      </c>
      <c r="F109" s="104"/>
      <c r="G109" s="104"/>
      <c r="H109" t="s">
        <v>308</v>
      </c>
      <c r="I109" s="105"/>
      <c r="K109" s="106">
        <v>46</v>
      </c>
      <c r="L109" s="105" t="s">
        <v>482</v>
      </c>
      <c r="M109" s="103" t="s">
        <v>123</v>
      </c>
      <c r="N109" s="113">
        <v>8.1589388334117538E-2</v>
      </c>
      <c r="O109" s="113">
        <v>7.3589374127652346E-2</v>
      </c>
      <c r="P109" s="113">
        <v>7.1097491361564819E-2</v>
      </c>
      <c r="Q109" s="113">
        <v>7.0213556849800116E-2</v>
      </c>
      <c r="R109" t="s">
        <v>308</v>
      </c>
      <c r="AB109" s="169">
        <v>187519.5</v>
      </c>
      <c r="AC109" s="169">
        <v>-174749.9</v>
      </c>
      <c r="AD109" s="170">
        <v>16842.400000000001</v>
      </c>
    </row>
    <row r="110" spans="2:30" ht="15.75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7.0213556849800116E-2</v>
      </c>
      <c r="F110" s="104" cm="1">
        <f t="array" aca="1" ref="F110" ca="1">INDIRECT(sheet_name&amp;"!polynomial_initial_slope")</f>
        <v>7.0208073599790019E-2</v>
      </c>
      <c r="G110" s="118">
        <f ca="1">(F110-E110)/E110</f>
        <v>-7.8093893203932447E-5</v>
      </c>
      <c r="H110" t="s">
        <v>307</v>
      </c>
      <c r="I110" s="105"/>
      <c r="K110" s="106">
        <v>47</v>
      </c>
      <c r="L110" s="105" t="s">
        <v>482</v>
      </c>
      <c r="M110" s="103" t="s">
        <v>123</v>
      </c>
      <c r="N110" s="113">
        <v>8.1589388334117538E-2</v>
      </c>
      <c r="O110" s="113">
        <v>7.3589374127652346E-2</v>
      </c>
      <c r="P110" s="113">
        <v>7.1097491361564819E-2</v>
      </c>
      <c r="Q110" s="113">
        <v>7.0213556849800116E-2</v>
      </c>
      <c r="R110" t="s">
        <v>307</v>
      </c>
      <c r="AB110" s="169">
        <v>214308</v>
      </c>
      <c r="AC110" s="169">
        <v>-174749.9</v>
      </c>
      <c r="AD110" s="170">
        <v>6154.11</v>
      </c>
    </row>
    <row r="111" spans="2:30" ht="15.75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483</v>
      </c>
      <c r="M111" s="103" t="s">
        <v>121</v>
      </c>
      <c r="N111" s="128"/>
      <c r="O111" s="128"/>
      <c r="P111" s="128"/>
      <c r="Q111" s="128"/>
      <c r="R111" t="s">
        <v>271</v>
      </c>
      <c r="AB111" s="169">
        <v>241096.5</v>
      </c>
      <c r="AC111" s="169">
        <v>-174749.9</v>
      </c>
      <c r="AD111" s="170">
        <v>1571.42</v>
      </c>
    </row>
    <row r="112" spans="2:30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417</v>
      </c>
      <c r="AB112" s="169">
        <v>267885</v>
      </c>
      <c r="AC112" s="169">
        <v>-174749.9</v>
      </c>
      <c r="AD112" s="170">
        <v>869.21500000000003</v>
      </c>
    </row>
    <row r="113" spans="2:30" ht="15.75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484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485</v>
      </c>
      <c r="AB113" s="169">
        <v>294673.5</v>
      </c>
      <c r="AC113" s="169">
        <v>-174749.9</v>
      </c>
      <c r="AD113" s="170">
        <v>109.21</v>
      </c>
    </row>
    <row r="114" spans="2:30" ht="15.75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483</v>
      </c>
      <c r="M114" s="103" t="s">
        <v>121</v>
      </c>
      <c r="N114" s="128"/>
      <c r="O114" s="128"/>
      <c r="P114" s="128"/>
      <c r="Q114" s="128"/>
      <c r="R114" t="s">
        <v>267</v>
      </c>
      <c r="AB114" s="169">
        <v>321462</v>
      </c>
      <c r="AC114" s="169">
        <v>-174749.9</v>
      </c>
      <c r="AD114" s="170">
        <v>118.9</v>
      </c>
    </row>
    <row r="115" spans="2:30" ht="15.75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486</v>
      </c>
      <c r="M115" s="103" t="s">
        <v>123</v>
      </c>
      <c r="N115" s="128"/>
      <c r="O115" s="128"/>
      <c r="P115" s="128"/>
      <c r="Q115" s="128"/>
      <c r="R115" t="s">
        <v>265</v>
      </c>
      <c r="AB115" s="169">
        <v>348250.5</v>
      </c>
      <c r="AC115" s="169">
        <v>-174749.9</v>
      </c>
      <c r="AD115" s="170">
        <v>36.094999999999999</v>
      </c>
    </row>
    <row r="116" spans="2:30" ht="15.75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487</v>
      </c>
      <c r="M116" s="103" t="s">
        <v>123</v>
      </c>
      <c r="N116" s="128"/>
      <c r="O116" s="128"/>
      <c r="P116" s="128"/>
      <c r="Q116" s="128"/>
      <c r="R116" t="s">
        <v>265</v>
      </c>
      <c r="AB116" s="169">
        <v>375039</v>
      </c>
      <c r="AC116" s="169">
        <v>-174749.9</v>
      </c>
      <c r="AD116" s="170">
        <v>23.25</v>
      </c>
    </row>
    <row r="117" spans="2:30" ht="15.75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0.44038369123479643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488</v>
      </c>
      <c r="M117" s="103" t="s">
        <v>123</v>
      </c>
      <c r="N117" s="109">
        <v>0.40515085751588659</v>
      </c>
      <c r="O117" s="109">
        <v>0.42966007889748026</v>
      </c>
      <c r="P117" s="109">
        <v>0.43710508696387862</v>
      </c>
      <c r="Q117" s="109">
        <v>0.44038369123479643</v>
      </c>
      <c r="R117" t="s">
        <v>308</v>
      </c>
      <c r="AB117" s="169">
        <v>401827.5</v>
      </c>
      <c r="AC117" s="169">
        <v>-174749.9</v>
      </c>
      <c r="AD117" s="170">
        <v>25.65</v>
      </c>
    </row>
    <row r="118" spans="2:30" ht="15.75">
      <c r="C118" s="105" t="s">
        <v>124</v>
      </c>
      <c r="D118" s="103" t="s">
        <v>123</v>
      </c>
      <c r="E118" s="152" cm="1">
        <f t="array" ref="E118">INDEX(N118:Q118,case_number)</f>
        <v>0.15190511187022945</v>
      </c>
      <c r="F118" s="109" cm="1">
        <f t="array" aca="1" ref="F118" ca="1">INDIRECT(sheet_name&amp;"!true_moment_initial_slope")</f>
        <v>0.1565597195584397</v>
      </c>
      <c r="G118" s="118">
        <f ca="1">(F118-E118)/E118</f>
        <v>3.0641547416696644E-2</v>
      </c>
      <c r="H118" t="s">
        <v>307</v>
      </c>
      <c r="L118" s="105" t="s">
        <v>488</v>
      </c>
      <c r="M118" s="103" t="s">
        <v>123</v>
      </c>
      <c r="N118" s="114">
        <v>0.16387690209822603</v>
      </c>
      <c r="O118" s="114">
        <v>0.15582556339258422</v>
      </c>
      <c r="P118" s="114">
        <v>0.15291875399580748</v>
      </c>
      <c r="Q118" s="114">
        <v>0.15190511187022945</v>
      </c>
      <c r="R118" t="s">
        <v>307</v>
      </c>
      <c r="AB118" s="169">
        <v>455404.5</v>
      </c>
      <c r="AC118" s="169">
        <v>-174749.9</v>
      </c>
      <c r="AD118" s="170">
        <v>3.11</v>
      </c>
    </row>
    <row r="119" spans="2:30" ht="15.75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-283.46031247323816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489</v>
      </c>
      <c r="M119" s="103" t="s">
        <v>121</v>
      </c>
      <c r="N119" s="108">
        <v>-297.69017746674365</v>
      </c>
      <c r="O119" s="108">
        <v>-288.17304363166124</v>
      </c>
      <c r="P119" s="108">
        <v>-284.44403415094791</v>
      </c>
      <c r="Q119" s="108">
        <v>-283.46031247323816</v>
      </c>
      <c r="R119" t="s">
        <v>308</v>
      </c>
      <c r="AB119" s="169">
        <v>0.12902715000000001</v>
      </c>
      <c r="AC119" s="169">
        <v>-153435.1</v>
      </c>
      <c r="AD119" s="170">
        <v>18138600</v>
      </c>
    </row>
    <row r="120" spans="2:30" ht="15.75">
      <c r="C120" s="105" t="s">
        <v>122</v>
      </c>
      <c r="D120" s="103" t="s">
        <v>121</v>
      </c>
      <c r="E120" s="153" cm="1">
        <f t="array" ref="E120">INDEX(N120:Q120,case_number)</f>
        <v>-96.804563283178737</v>
      </c>
      <c r="F120" s="109" cm="1">
        <f t="array" aca="1" ref="F120" ca="1">INDIRECT(sheet_name&amp;"!point4.Ms")</f>
        <v>-99.414965428986932</v>
      </c>
      <c r="G120" s="118">
        <f ca="1">(F120-E120)/E120</f>
        <v>2.6965693116884206E-2</v>
      </c>
      <c r="H120" t="s">
        <v>307</v>
      </c>
      <c r="L120" s="105" t="s">
        <v>489</v>
      </c>
      <c r="M120" s="103" t="s">
        <v>121</v>
      </c>
      <c r="N120" s="108">
        <v>-119.20386678269404</v>
      </c>
      <c r="O120" s="108">
        <v>-103.45912682800162</v>
      </c>
      <c r="P120" s="108">
        <v>-98.515487270687956</v>
      </c>
      <c r="Q120" s="108">
        <v>-96.804563283178737</v>
      </c>
      <c r="R120" t="s">
        <v>307</v>
      </c>
      <c r="AB120" s="169">
        <v>26788.65</v>
      </c>
      <c r="AC120" s="169">
        <v>-153435.1</v>
      </c>
      <c r="AD120" s="170">
        <v>1574830</v>
      </c>
    </row>
    <row r="121" spans="2:30" ht="15.75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490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  <c r="AB121" s="169">
        <v>53577.15</v>
      </c>
      <c r="AC121" s="169">
        <v>-153435.1</v>
      </c>
      <c r="AD121" s="170">
        <v>915602</v>
      </c>
    </row>
    <row r="122" spans="2:30" ht="18.75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1" t="s">
        <v>491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492</v>
      </c>
      <c r="AB122" s="169">
        <v>80365.5</v>
      </c>
      <c r="AC122" s="169">
        <v>-153435.1</v>
      </c>
      <c r="AD122" s="170">
        <v>428559</v>
      </c>
    </row>
    <row r="123" spans="2:30" ht="18.75">
      <c r="C123" s="151" t="s">
        <v>339</v>
      </c>
      <c r="D123" s="103" t="s">
        <v>121</v>
      </c>
      <c r="E123" s="153" cm="1">
        <f t="array" ref="E123">INDEX(N123:Q123,case_number)</f>
        <v>-35.723524078761344</v>
      </c>
      <c r="F123" s="109" cm="1">
        <f t="array" aca="1" ref="F123" ca="1">INDIRECT(sheet_name&amp;"!MZThigh1")</f>
        <v>-35.722340705909588</v>
      </c>
      <c r="G123" s="118">
        <f t="shared" ca="1" si="8"/>
        <v>-3.3125871040796822E-5</v>
      </c>
      <c r="H123" s="150" t="s">
        <v>332</v>
      </c>
      <c r="L123" s="151" t="s">
        <v>493</v>
      </c>
      <c r="M123" s="103" t="s">
        <v>121</v>
      </c>
      <c r="N123" s="109">
        <v>-34.429023240128608</v>
      </c>
      <c r="O123" s="109">
        <v>-35.329524400090406</v>
      </c>
      <c r="P123" s="109">
        <v>-35.603063828185803</v>
      </c>
      <c r="Q123" s="109">
        <v>-35.723524078761344</v>
      </c>
      <c r="R123" s="150" t="s">
        <v>492</v>
      </c>
      <c r="AB123" s="169">
        <v>107154</v>
      </c>
      <c r="AC123" s="169">
        <v>-153435.1</v>
      </c>
      <c r="AD123" s="170">
        <v>194489</v>
      </c>
    </row>
    <row r="124" spans="2:30" ht="18.75">
      <c r="C124" s="151" t="s">
        <v>340</v>
      </c>
      <c r="D124" s="103" t="s">
        <v>121</v>
      </c>
      <c r="E124" s="153" cm="1">
        <f t="array" ref="E124">INDEX(N124:Q124,case_number)</f>
        <v>-11.393378973678326</v>
      </c>
      <c r="F124" s="109" cm="1">
        <f t="array" aca="1" ref="F124" ca="1">INDIRECT(sheet_name&amp;"!MZT1_")</f>
        <v>-11.392487053467798</v>
      </c>
      <c r="G124" s="118">
        <f t="shared" ca="1" si="8"/>
        <v>-7.828408170992104E-5</v>
      </c>
      <c r="H124" s="150" t="s">
        <v>333</v>
      </c>
      <c r="L124" s="151" t="s">
        <v>494</v>
      </c>
      <c r="M124" s="103" t="s">
        <v>121</v>
      </c>
      <c r="N124" s="113">
        <v>-12.132633793206519</v>
      </c>
      <c r="O124" s="113">
        <v>-11.631111906586751</v>
      </c>
      <c r="P124" s="113">
        <v>-11.451929772946558</v>
      </c>
      <c r="Q124" s="113">
        <v>-11.393378973678326</v>
      </c>
      <c r="R124" s="150" t="s">
        <v>492</v>
      </c>
      <c r="AB124" s="169">
        <v>133942.5</v>
      </c>
      <c r="AC124" s="169">
        <v>-153435.1</v>
      </c>
      <c r="AD124" s="170">
        <v>84338.3</v>
      </c>
    </row>
    <row r="125" spans="2:30" ht="18.75">
      <c r="C125" s="151" t="s">
        <v>338</v>
      </c>
      <c r="D125" s="103" t="s">
        <v>121</v>
      </c>
      <c r="E125" s="153" cm="1">
        <f t="array" ref="E125">INDEX(N125:Q125,case_number)</f>
        <v>3.2386541344224854E-3</v>
      </c>
      <c r="F125" s="109" cm="1">
        <f t="array" aca="1" ref="F125" ca="1">INDIRECT(sheet_name&amp;"!MZTlow2")</f>
        <v>3.2383485517423986E-3</v>
      </c>
      <c r="G125" s="118">
        <f t="shared" ca="1" si="8"/>
        <v>-9.4354836115070556E-5</v>
      </c>
      <c r="H125" s="150" t="s">
        <v>333</v>
      </c>
      <c r="L125" s="151" t="s">
        <v>491</v>
      </c>
      <c r="M125" s="103" t="s">
        <v>121</v>
      </c>
      <c r="N125" s="113">
        <v>3.7216683030977869E-3</v>
      </c>
      <c r="O125" s="113">
        <v>3.3982150578908995E-3</v>
      </c>
      <c r="P125" s="113">
        <v>3.2840750176872601E-3</v>
      </c>
      <c r="Q125" s="113">
        <v>3.2386541344224854E-3</v>
      </c>
      <c r="R125" s="150" t="s">
        <v>495</v>
      </c>
      <c r="AB125" s="169">
        <v>160731</v>
      </c>
      <c r="AC125" s="169">
        <v>-153435.1</v>
      </c>
      <c r="AD125" s="170">
        <v>45762.9</v>
      </c>
    </row>
    <row r="126" spans="2:30" ht="18.75">
      <c r="C126" s="151" t="s">
        <v>339</v>
      </c>
      <c r="D126" s="103" t="s">
        <v>121</v>
      </c>
      <c r="E126" s="153" cm="1">
        <f t="array" ref="E126">INDEX(N126:Q126,case_number)</f>
        <v>-35.679637685544201</v>
      </c>
      <c r="F126" s="109" cm="1">
        <f t="array" aca="1" ref="F126" ca="1">INDIRECT(sheet_name&amp;"!MZThigh2")</f>
        <v>-35.678455766467437</v>
      </c>
      <c r="G126" s="118">
        <f t="shared" ca="1" si="8"/>
        <v>-3.3125871041083058E-5</v>
      </c>
      <c r="H126" s="150" t="s">
        <v>333</v>
      </c>
      <c r="L126" s="151" t="s">
        <v>493</v>
      </c>
      <c r="M126" s="103" t="s">
        <v>121</v>
      </c>
      <c r="N126" s="109">
        <v>-34.386727142782007</v>
      </c>
      <c r="O126" s="109">
        <v>-35.286122035962528</v>
      </c>
      <c r="P126" s="109">
        <v>-35.559325420534471</v>
      </c>
      <c r="Q126" s="109">
        <v>-35.679637685544201</v>
      </c>
      <c r="R126" s="150" t="s">
        <v>495</v>
      </c>
      <c r="AB126" s="169">
        <v>187519.5</v>
      </c>
      <c r="AC126" s="169">
        <v>-153435.1</v>
      </c>
      <c r="AD126" s="170">
        <v>23205.599999999999</v>
      </c>
    </row>
    <row r="127" spans="2:30" ht="18.75">
      <c r="C127" s="151" t="s">
        <v>340</v>
      </c>
      <c r="D127" s="103" t="s">
        <v>121</v>
      </c>
      <c r="E127" s="153" cm="1">
        <f t="array" ref="E127">INDEX(N127:Q127,case_number)</f>
        <v>-11.378188462491304</v>
      </c>
      <c r="F127" s="109" cm="1">
        <f t="array" aca="1" ref="F127" ca="1">INDIRECT(sheet_name&amp;"!MZT2_")</f>
        <v>-11.377297787358252</v>
      </c>
      <c r="G127" s="118">
        <f t="shared" ca="1" si="8"/>
        <v>-7.8279168602971672E-5</v>
      </c>
      <c r="L127" s="151" t="s">
        <v>494</v>
      </c>
      <c r="M127" s="103" t="s">
        <v>121</v>
      </c>
      <c r="N127" s="113">
        <v>-12.116246102996698</v>
      </c>
      <c r="O127" s="113">
        <v>-11.615529350247494</v>
      </c>
      <c r="P127" s="113">
        <v>-11.436637897546978</v>
      </c>
      <c r="Q127" s="113">
        <v>-11.378188462491304</v>
      </c>
      <c r="R127" s="150" t="s">
        <v>495</v>
      </c>
      <c r="AB127" s="169">
        <v>214308</v>
      </c>
      <c r="AC127" s="169">
        <v>-153435.1</v>
      </c>
      <c r="AD127" s="170">
        <v>10558.8</v>
      </c>
    </row>
    <row r="128" spans="2:30" ht="18.75">
      <c r="C128" s="151" t="s">
        <v>341</v>
      </c>
      <c r="D128" s="103" t="s">
        <v>121</v>
      </c>
      <c r="E128" s="153" cm="1">
        <f t="array" ref="E128">INDEX(N128:Q128,case_number)</f>
        <v>-11.393378973678326</v>
      </c>
      <c r="F128" s="109" cm="1">
        <f t="array" aca="1" ref="F128" ca="1">INDIRECT(sheet_name&amp;"!point1.Ms")</f>
        <v>-11.392487053467798</v>
      </c>
      <c r="G128" s="118">
        <f ca="1">(F128-E128)/E128</f>
        <v>-7.828408170992104E-5</v>
      </c>
      <c r="L128" s="151" t="s">
        <v>496</v>
      </c>
      <c r="M128" s="103" t="s">
        <v>121</v>
      </c>
      <c r="N128" s="108">
        <v>-12.132633793206519</v>
      </c>
      <c r="O128" s="108">
        <v>-11.631111906586751</v>
      </c>
      <c r="P128" s="108">
        <v>-11.451929772946558</v>
      </c>
      <c r="Q128" s="108">
        <v>-11.393378973678326</v>
      </c>
      <c r="AB128" s="169">
        <v>241096.5</v>
      </c>
      <c r="AC128" s="169">
        <v>-153435.1</v>
      </c>
      <c r="AD128" s="170">
        <v>5582.2</v>
      </c>
    </row>
    <row r="129" spans="3:30" ht="18.75">
      <c r="C129" s="151" t="s">
        <v>342</v>
      </c>
      <c r="D129" s="103" t="s">
        <v>121</v>
      </c>
      <c r="E129" s="108" cm="1">
        <f t="array" ref="E129">INDEX(N129:Q129,case_number)</f>
        <v>411.51619039469233</v>
      </c>
      <c r="F129" s="109" cm="1">
        <f t="array" aca="1" ref="F129" ca="1">INDIRECT(sheet_name&amp;"!point2.Ms")</f>
        <v>411.53115108050969</v>
      </c>
      <c r="G129" s="118">
        <f ca="1">(F129-E129)/E129</f>
        <v>3.6355035759365711E-5</v>
      </c>
      <c r="L129" s="151" t="s">
        <v>497</v>
      </c>
      <c r="M129" s="103" t="s">
        <v>121</v>
      </c>
      <c r="N129" s="108">
        <v>367.33156134582316</v>
      </c>
      <c r="O129" s="108">
        <v>398.86709083253623</v>
      </c>
      <c r="P129" s="108">
        <v>408.57853908473453</v>
      </c>
      <c r="Q129" s="108">
        <v>411.51619039469233</v>
      </c>
      <c r="AB129" s="169">
        <v>267885</v>
      </c>
      <c r="AC129" s="169">
        <v>-153435.1</v>
      </c>
      <c r="AD129" s="170">
        <v>2217.0500000000002</v>
      </c>
    </row>
    <row r="130" spans="3:30" ht="18.75">
      <c r="C130" s="151" t="s">
        <v>343</v>
      </c>
      <c r="D130" s="103" t="s">
        <v>121</v>
      </c>
      <c r="E130" s="108" cm="1">
        <f t="array" ref="E130">INDEX(N130:Q130,case_number)</f>
        <v>24.980283756654821</v>
      </c>
      <c r="F130" s="109" cm="1">
        <f t="array" aca="1" ref="F130" ca="1">INDIRECT(sheet_name&amp;"!point3.Ms")</f>
        <v>24.978471950255695</v>
      </c>
      <c r="G130" s="118">
        <f ca="1">(F130-E130)/E130</f>
        <v>-7.2529456301415675E-5</v>
      </c>
      <c r="H130" t="s">
        <v>334</v>
      </c>
      <c r="L130" s="151" t="s">
        <v>498</v>
      </c>
      <c r="M130" s="103" t="s">
        <v>121</v>
      </c>
      <c r="N130" s="108">
        <v>28.586895351457947</v>
      </c>
      <c r="O130" s="108">
        <v>26.039605216162123</v>
      </c>
      <c r="P130" s="108">
        <v>25.272821264437422</v>
      </c>
      <c r="Q130" s="108">
        <v>24.980283756654821</v>
      </c>
      <c r="AB130" s="169">
        <v>294673.5</v>
      </c>
      <c r="AC130" s="169">
        <v>-153435.1</v>
      </c>
      <c r="AD130" s="170">
        <v>1169.0899999999999</v>
      </c>
    </row>
    <row r="131" spans="3:30" ht="15.75">
      <c r="C131" s="112" t="s">
        <v>344</v>
      </c>
      <c r="E131" s="108" cm="1">
        <f t="array" ref="E131">INDEX(N131:Q131,case_number)</f>
        <v>1.318352772140688E-4</v>
      </c>
      <c r="F131" s="109" cm="1">
        <f t="array" aca="1" ref="F131" ca="1">INDIRECT(sheet_name&amp;"!Ms_coeff.tens.2")*1000^2</f>
        <v>1.3183100855467203E-4</v>
      </c>
      <c r="G131" s="118">
        <f t="shared" ref="G131:G135" ca="1" si="9">(F131-E131)/E131</f>
        <v>-3.2378734182323044E-5</v>
      </c>
      <c r="H131" t="s">
        <v>335</v>
      </c>
      <c r="L131" s="112" t="s">
        <v>499</v>
      </c>
      <c r="N131" s="154">
        <v>1.235855708726762E-4</v>
      </c>
      <c r="O131" s="154">
        <v>1.2895793140200421E-4</v>
      </c>
      <c r="P131" s="154">
        <v>1.309174980791364E-4</v>
      </c>
      <c r="Q131" s="154">
        <v>1.318352772140688E-4</v>
      </c>
      <c r="R131" t="s">
        <v>334</v>
      </c>
      <c r="AB131" s="169">
        <v>321462</v>
      </c>
      <c r="AC131" s="169">
        <v>-153435.1</v>
      </c>
      <c r="AD131" s="170">
        <v>326.435</v>
      </c>
    </row>
    <row r="132" spans="3:30" ht="15.75">
      <c r="C132" s="112" t="s">
        <v>345</v>
      </c>
      <c r="E132" s="108" cm="1">
        <f t="array" ref="E132">INDEX(N132:Q132,case_number)</f>
        <v>0.17803526362344413</v>
      </c>
      <c r="F132" s="109" cm="1">
        <f t="array" aca="1" ref="F132" ca="1">INDIRECT(sheet_name&amp;"!Ms_coeff.tens.1")*1000</f>
        <v>0.17802180775114029</v>
      </c>
      <c r="G132" s="118">
        <f t="shared" ca="1" si="9"/>
        <v>-7.5579815088183027E-5</v>
      </c>
      <c r="H132" t="s">
        <v>336</v>
      </c>
      <c r="L132" s="112" t="s">
        <v>500</v>
      </c>
      <c r="N132" s="154">
        <v>0.18890922839939372</v>
      </c>
      <c r="O132" s="154">
        <v>0.18152802106885244</v>
      </c>
      <c r="P132" s="154">
        <v>0.17890304681148927</v>
      </c>
      <c r="Q132" s="154">
        <v>0.17803526362344413</v>
      </c>
      <c r="R132" t="s">
        <v>335</v>
      </c>
      <c r="AB132" s="169">
        <v>348250.5</v>
      </c>
      <c r="AC132" s="169">
        <v>-153435.1</v>
      </c>
      <c r="AD132" s="170">
        <v>290.89999999999998</v>
      </c>
    </row>
    <row r="133" spans="3:30" ht="15.75">
      <c r="C133" s="112" t="s">
        <v>346</v>
      </c>
      <c r="E133" s="108" cm="1">
        <f t="array" ref="E133">INDEX(N133:Q133,case_number)</f>
        <v>2.2251562118606643</v>
      </c>
      <c r="F133" s="109" cm="1">
        <f t="array" aca="1" ref="F133" ca="1">INDIRECT(sheet_name&amp;"!Ms_coeff.tens.0")</f>
        <v>2.2249811080321069</v>
      </c>
      <c r="G133" s="118">
        <f t="shared" ca="1" si="9"/>
        <v>-7.8692825080771607E-5</v>
      </c>
      <c r="L133" s="112" t="s">
        <v>501</v>
      </c>
      <c r="N133" s="154">
        <v>2.4257043493246329</v>
      </c>
      <c r="O133" s="154">
        <v>2.2907989132653981</v>
      </c>
      <c r="P133" s="154">
        <v>2.2433241319361912</v>
      </c>
      <c r="Q133" s="154">
        <v>2.2251562118606643</v>
      </c>
      <c r="R133" t="s">
        <v>336</v>
      </c>
      <c r="AB133" s="169">
        <v>375039</v>
      </c>
      <c r="AC133" s="169">
        <v>-153435.1</v>
      </c>
      <c r="AD133" s="170">
        <v>64.86</v>
      </c>
    </row>
    <row r="134" spans="3:30">
      <c r="L134" s="112"/>
      <c r="N134" s="112"/>
      <c r="O134" s="112"/>
      <c r="P134" s="112"/>
      <c r="Q134" s="112"/>
      <c r="AB134" s="169">
        <v>401827.5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INDEX(N135:Q135,case_number)</f>
        <v>2.6155306241104279</v>
      </c>
      <c r="F135" s="109" cm="1">
        <f t="array" aca="1" ref="F135" ca="1">INDIRECT(sheet_name&amp;"!Damage")</f>
        <v>2.5830189576695641</v>
      </c>
      <c r="G135" s="118">
        <f t="shared" ca="1" si="9"/>
        <v>-1.2430237345021099E-2</v>
      </c>
      <c r="L135" s="103" t="s">
        <v>93</v>
      </c>
      <c r="M135" s="158"/>
      <c r="N135" s="109">
        <v>4.0155233287578866</v>
      </c>
      <c r="O135" s="109">
        <v>2.9493009111647197</v>
      </c>
      <c r="P135" s="109">
        <v>2.6860293646220947</v>
      </c>
      <c r="Q135" s="109">
        <v>2.6155306241104279</v>
      </c>
      <c r="R135" t="s">
        <v>397</v>
      </c>
      <c r="AB135" s="169">
        <v>428616</v>
      </c>
      <c r="AC135" s="169">
        <v>-153435.1</v>
      </c>
      <c r="AD135" s="170">
        <v>5.5650000000000004</v>
      </c>
    </row>
    <row r="136" spans="3:30">
      <c r="AB136" s="169">
        <v>455404.5</v>
      </c>
      <c r="AC136" s="169">
        <v>-153435.1</v>
      </c>
      <c r="AD136" s="170">
        <v>6.2249999999999996</v>
      </c>
    </row>
    <row r="137" spans="3:30">
      <c r="AB137" s="169">
        <v>482193</v>
      </c>
      <c r="AC137" s="169">
        <v>-153435.1</v>
      </c>
      <c r="AD137" s="170">
        <v>1.86</v>
      </c>
    </row>
    <row r="138" spans="3:30">
      <c r="AB138" s="169">
        <v>508981.5</v>
      </c>
      <c r="AC138" s="169">
        <v>-153435.1</v>
      </c>
      <c r="AD138" s="170">
        <v>10.1</v>
      </c>
    </row>
    <row r="139" spans="3:30">
      <c r="AB139" s="169">
        <v>535770</v>
      </c>
      <c r="AC139" s="169">
        <v>-153435.1</v>
      </c>
      <c r="AD139" s="170">
        <v>1.54</v>
      </c>
    </row>
    <row r="140" spans="3:30">
      <c r="AB140" s="169">
        <v>0.12902715000000001</v>
      </c>
      <c r="AC140" s="169">
        <v>-132120.29999999999</v>
      </c>
      <c r="AD140" s="170">
        <v>23818200</v>
      </c>
    </row>
    <row r="141" spans="3:30">
      <c r="AB141" s="169">
        <v>26788.65</v>
      </c>
      <c r="AC141" s="169">
        <v>-132120.29999999999</v>
      </c>
      <c r="AD141" s="170">
        <v>1973110</v>
      </c>
    </row>
    <row r="142" spans="3:30">
      <c r="AB142" s="169">
        <v>53577.15</v>
      </c>
      <c r="AC142" s="169">
        <v>-132120.29999999999</v>
      </c>
      <c r="AD142" s="170">
        <v>970059</v>
      </c>
    </row>
    <row r="143" spans="3:30">
      <c r="AB143" s="169">
        <v>80365.5</v>
      </c>
      <c r="AC143" s="169">
        <v>-132120.29999999999</v>
      </c>
      <c r="AD143" s="170">
        <v>415075</v>
      </c>
    </row>
    <row r="144" spans="3:30">
      <c r="AB144" s="169">
        <v>107154</v>
      </c>
      <c r="AC144" s="169">
        <v>-132120.29999999999</v>
      </c>
      <c r="AD144" s="170">
        <v>188807</v>
      </c>
    </row>
    <row r="145" spans="28:30">
      <c r="AB145" s="169">
        <v>133942.5</v>
      </c>
      <c r="AC145" s="169">
        <v>-132120.29999999999</v>
      </c>
      <c r="AD145" s="170">
        <v>87490</v>
      </c>
    </row>
    <row r="146" spans="28:30">
      <c r="AB146" s="169">
        <v>160731</v>
      </c>
      <c r="AC146" s="169">
        <v>-132120.29999999999</v>
      </c>
      <c r="AD146" s="170">
        <v>55671.8</v>
      </c>
    </row>
    <row r="147" spans="28:30">
      <c r="AB147" s="169">
        <v>187519.5</v>
      </c>
      <c r="AC147" s="169">
        <v>-132120.29999999999</v>
      </c>
      <c r="AD147" s="170">
        <v>22593.4</v>
      </c>
    </row>
    <row r="148" spans="28:30">
      <c r="AB148" s="169">
        <v>214308</v>
      </c>
      <c r="AC148" s="169">
        <v>-132120.29999999999</v>
      </c>
      <c r="AD148" s="170">
        <v>12542.3</v>
      </c>
    </row>
    <row r="149" spans="28:30">
      <c r="AB149" s="169">
        <v>241096.5</v>
      </c>
      <c r="AC149" s="169">
        <v>-132120.29999999999</v>
      </c>
      <c r="AD149" s="170">
        <v>6193.51</v>
      </c>
    </row>
    <row r="150" spans="28:30">
      <c r="AB150" s="169">
        <v>267885</v>
      </c>
      <c r="AC150" s="169">
        <v>-132120.29999999999</v>
      </c>
      <c r="AD150" s="170">
        <v>3626.11</v>
      </c>
    </row>
    <row r="151" spans="28:30">
      <c r="AB151" s="169">
        <v>294673.5</v>
      </c>
      <c r="AC151" s="169">
        <v>-132120.29999999999</v>
      </c>
      <c r="AD151" s="170">
        <v>1463.84</v>
      </c>
    </row>
    <row r="152" spans="28:30">
      <c r="AB152" s="169">
        <v>321462</v>
      </c>
      <c r="AC152" s="169">
        <v>-132120.29999999999</v>
      </c>
      <c r="AD152" s="170">
        <v>749.44</v>
      </c>
    </row>
    <row r="153" spans="28:30">
      <c r="AB153" s="169">
        <v>348250.5</v>
      </c>
      <c r="AC153" s="169">
        <v>-132120.29999999999</v>
      </c>
      <c r="AD153" s="170">
        <v>341.21</v>
      </c>
    </row>
    <row r="154" spans="28:30">
      <c r="AB154" s="169">
        <v>375039</v>
      </c>
      <c r="AC154" s="169">
        <v>-132120.29999999999</v>
      </c>
      <c r="AD154" s="170">
        <v>150.36000000000001</v>
      </c>
    </row>
    <row r="155" spans="28:30">
      <c r="AB155" s="169">
        <v>401827.5</v>
      </c>
      <c r="AC155" s="169">
        <v>-132120.29999999999</v>
      </c>
      <c r="AD155" s="170">
        <v>104.41500000000001</v>
      </c>
    </row>
    <row r="156" spans="28:30">
      <c r="AB156" s="169">
        <v>428616</v>
      </c>
      <c r="AC156" s="169">
        <v>-132120.29999999999</v>
      </c>
      <c r="AD156" s="170">
        <v>47.805</v>
      </c>
    </row>
    <row r="157" spans="28:30">
      <c r="AB157" s="169">
        <v>455404.5</v>
      </c>
      <c r="AC157" s="169">
        <v>-132120.29999999999</v>
      </c>
      <c r="AD157" s="170">
        <v>5.6849999999999996</v>
      </c>
    </row>
    <row r="158" spans="28:30">
      <c r="AB158" s="169">
        <v>482193</v>
      </c>
      <c r="AC158" s="169">
        <v>-132120.29999999999</v>
      </c>
      <c r="AD158" s="170">
        <v>8.92</v>
      </c>
    </row>
    <row r="159" spans="28:30">
      <c r="AB159" s="169">
        <v>508981.5</v>
      </c>
      <c r="AC159" s="169">
        <v>-132120.29999999999</v>
      </c>
      <c r="AD159" s="170">
        <v>3.74</v>
      </c>
    </row>
    <row r="160" spans="28:30">
      <c r="AB160" s="169">
        <v>535770</v>
      </c>
      <c r="AC160" s="169">
        <v>-132120.29999999999</v>
      </c>
      <c r="AD160" s="170">
        <v>1.54</v>
      </c>
    </row>
    <row r="161" spans="28:30">
      <c r="AB161" s="169">
        <v>0.12902715000000001</v>
      </c>
      <c r="AC161" s="169">
        <v>-110805.24</v>
      </c>
      <c r="AD161" s="170">
        <v>25878700</v>
      </c>
    </row>
    <row r="162" spans="28:30">
      <c r="AB162" s="169">
        <v>26788.65</v>
      </c>
      <c r="AC162" s="169">
        <v>-110805.24</v>
      </c>
      <c r="AD162" s="170">
        <v>2084780</v>
      </c>
    </row>
    <row r="163" spans="28:30">
      <c r="AB163" s="169">
        <v>53577.15</v>
      </c>
      <c r="AC163" s="169">
        <v>-110805.24</v>
      </c>
      <c r="AD163" s="170">
        <v>1058320</v>
      </c>
    </row>
    <row r="164" spans="28:30">
      <c r="AB164" s="169">
        <v>80365.5</v>
      </c>
      <c r="AC164" s="169">
        <v>-110805.24</v>
      </c>
      <c r="AD164" s="170">
        <v>576799</v>
      </c>
    </row>
    <row r="165" spans="28:30">
      <c r="AB165" s="169">
        <v>107154</v>
      </c>
      <c r="AC165" s="169">
        <v>-110805.24</v>
      </c>
      <c r="AD165" s="170">
        <v>242564</v>
      </c>
    </row>
    <row r="166" spans="28:30">
      <c r="AB166" s="169">
        <v>133942.5</v>
      </c>
      <c r="AC166" s="169">
        <v>-110805.24</v>
      </c>
      <c r="AD166" s="170">
        <v>97980.7</v>
      </c>
    </row>
    <row r="167" spans="28:30">
      <c r="AB167" s="169">
        <v>160731</v>
      </c>
      <c r="AC167" s="169">
        <v>-110805.24</v>
      </c>
      <c r="AD167" s="170">
        <v>48124.4</v>
      </c>
    </row>
    <row r="168" spans="28:30">
      <c r="AB168" s="169">
        <v>187519.5</v>
      </c>
      <c r="AC168" s="169">
        <v>-110805.24</v>
      </c>
      <c r="AD168" s="170">
        <v>24630.7</v>
      </c>
    </row>
    <row r="169" spans="28:30">
      <c r="AB169" s="169">
        <v>214308</v>
      </c>
      <c r="AC169" s="169">
        <v>-110805.24</v>
      </c>
      <c r="AD169" s="170">
        <v>14495</v>
      </c>
    </row>
    <row r="170" spans="28:30">
      <c r="AB170" s="169">
        <v>241096.5</v>
      </c>
      <c r="AC170" s="169">
        <v>-110805.24</v>
      </c>
      <c r="AD170" s="170">
        <v>7942.22</v>
      </c>
    </row>
    <row r="171" spans="28:30">
      <c r="AB171" s="169">
        <v>267885</v>
      </c>
      <c r="AC171" s="169">
        <v>-110805.24</v>
      </c>
      <c r="AD171" s="170">
        <v>3444.84</v>
      </c>
    </row>
    <row r="172" spans="28:30">
      <c r="AB172" s="169">
        <v>294673.5</v>
      </c>
      <c r="AC172" s="169">
        <v>-110805.24</v>
      </c>
      <c r="AD172" s="170">
        <v>1611.7</v>
      </c>
    </row>
    <row r="173" spans="28:30">
      <c r="AB173" s="169">
        <v>321462</v>
      </c>
      <c r="AC173" s="169">
        <v>-110805.24</v>
      </c>
      <c r="AD173" s="170">
        <v>1086.8599999999999</v>
      </c>
    </row>
    <row r="174" spans="28:30">
      <c r="AB174" s="169">
        <v>348250.5</v>
      </c>
      <c r="AC174" s="169">
        <v>-110805.24</v>
      </c>
      <c r="AD174" s="170">
        <v>640.98500000000001</v>
      </c>
    </row>
    <row r="175" spans="28:30">
      <c r="AB175" s="169">
        <v>375039</v>
      </c>
      <c r="AC175" s="169">
        <v>-110805.24</v>
      </c>
      <c r="AD175" s="170">
        <v>457.59</v>
      </c>
    </row>
    <row r="176" spans="28:30">
      <c r="AB176" s="169">
        <v>401827.5</v>
      </c>
      <c r="AC176" s="169">
        <v>-110805.24</v>
      </c>
      <c r="AD176" s="170">
        <v>137.03</v>
      </c>
    </row>
    <row r="177" spans="28:30">
      <c r="AB177" s="169">
        <v>428616</v>
      </c>
      <c r="AC177" s="169">
        <v>-110805.24</v>
      </c>
      <c r="AD177" s="170">
        <v>54.814999999999998</v>
      </c>
    </row>
    <row r="178" spans="28:30">
      <c r="AB178" s="169">
        <v>455404.5</v>
      </c>
      <c r="AC178" s="169">
        <v>-110805.24</v>
      </c>
      <c r="AD178" s="170">
        <v>180.495</v>
      </c>
    </row>
    <row r="179" spans="28:30">
      <c r="AB179" s="169">
        <v>482193</v>
      </c>
      <c r="AC179" s="169">
        <v>-110805.24</v>
      </c>
      <c r="AD179" s="170">
        <v>14.525</v>
      </c>
    </row>
    <row r="180" spans="28:30">
      <c r="AB180" s="169">
        <v>508981.5</v>
      </c>
      <c r="AC180" s="169">
        <v>-110805.24</v>
      </c>
      <c r="AD180" s="170">
        <v>4.4999999999999998E-2</v>
      </c>
    </row>
    <row r="181" spans="28:30">
      <c r="AB181" s="169">
        <v>535770</v>
      </c>
      <c r="AC181" s="169">
        <v>-110805.24</v>
      </c>
      <c r="AD181" s="170">
        <v>1.355</v>
      </c>
    </row>
    <row r="182" spans="28:30">
      <c r="AB182" s="169">
        <v>562558.5</v>
      </c>
      <c r="AC182" s="169">
        <v>-110805.24</v>
      </c>
      <c r="AD182" s="170">
        <v>86.165000000000006</v>
      </c>
    </row>
    <row r="183" spans="28:30">
      <c r="AB183" s="169">
        <v>642924</v>
      </c>
      <c r="AC183" s="169">
        <v>-110805.24</v>
      </c>
      <c r="AD183" s="170">
        <v>0.1</v>
      </c>
    </row>
    <row r="184" spans="28:30">
      <c r="AB184" s="169">
        <v>0.12902715000000001</v>
      </c>
      <c r="AC184" s="169">
        <v>-89490.57</v>
      </c>
      <c r="AD184" s="170">
        <v>25238100</v>
      </c>
    </row>
    <row r="185" spans="28:30">
      <c r="AB185" s="169">
        <v>26788.65</v>
      </c>
      <c r="AC185" s="169">
        <v>-89490.57</v>
      </c>
      <c r="AD185" s="170">
        <v>2058140</v>
      </c>
    </row>
    <row r="186" spans="28:30">
      <c r="AB186" s="169">
        <v>53577.15</v>
      </c>
      <c r="AC186" s="169">
        <v>-89490.57</v>
      </c>
      <c r="AD186" s="170">
        <v>868550</v>
      </c>
    </row>
    <row r="187" spans="28:30">
      <c r="AB187" s="169">
        <v>80365.5</v>
      </c>
      <c r="AC187" s="169">
        <v>-89490.57</v>
      </c>
      <c r="AD187" s="170">
        <v>579293</v>
      </c>
    </row>
    <row r="188" spans="28:30">
      <c r="AB188" s="169">
        <v>107154</v>
      </c>
      <c r="AC188" s="169">
        <v>-89490.57</v>
      </c>
      <c r="AD188" s="170">
        <v>333925</v>
      </c>
    </row>
    <row r="189" spans="28:30">
      <c r="AB189" s="169">
        <v>133942.5</v>
      </c>
      <c r="AC189" s="169">
        <v>-89490.57</v>
      </c>
      <c r="AD189" s="170">
        <v>123931</v>
      </c>
    </row>
    <row r="190" spans="28:30">
      <c r="AB190" s="169">
        <v>160731</v>
      </c>
      <c r="AC190" s="169">
        <v>-89490.57</v>
      </c>
      <c r="AD190" s="170">
        <v>74884.3</v>
      </c>
    </row>
    <row r="191" spans="28:30">
      <c r="AB191" s="169">
        <v>187519.5</v>
      </c>
      <c r="AC191" s="169">
        <v>-89490.57</v>
      </c>
      <c r="AD191" s="170">
        <v>34345.9</v>
      </c>
    </row>
    <row r="192" spans="28:30">
      <c r="AB192" s="169">
        <v>214308</v>
      </c>
      <c r="AC192" s="169">
        <v>-89490.57</v>
      </c>
      <c r="AD192" s="170">
        <v>14459.2</v>
      </c>
    </row>
    <row r="193" spans="28:30">
      <c r="AB193" s="169">
        <v>241096.5</v>
      </c>
      <c r="AC193" s="169">
        <v>-89490.57</v>
      </c>
      <c r="AD193" s="170">
        <v>7350.07</v>
      </c>
    </row>
    <row r="194" spans="28:30">
      <c r="AB194" s="169">
        <v>267885</v>
      </c>
      <c r="AC194" s="169">
        <v>-89490.57</v>
      </c>
      <c r="AD194" s="170">
        <v>2459.4899999999998</v>
      </c>
    </row>
    <row r="195" spans="28:30">
      <c r="AB195" s="169">
        <v>294673.5</v>
      </c>
      <c r="AC195" s="169">
        <v>-89490.57</v>
      </c>
      <c r="AD195" s="170">
        <v>2334.96</v>
      </c>
    </row>
    <row r="196" spans="28:30">
      <c r="AB196" s="169">
        <v>321462</v>
      </c>
      <c r="AC196" s="169">
        <v>-89490.57</v>
      </c>
      <c r="AD196" s="170">
        <v>743.58500000000004</v>
      </c>
    </row>
    <row r="197" spans="28:30">
      <c r="AB197" s="169">
        <v>348250.5</v>
      </c>
      <c r="AC197" s="169">
        <v>-89490.57</v>
      </c>
      <c r="AD197" s="170">
        <v>548.52</v>
      </c>
    </row>
    <row r="198" spans="28:30">
      <c r="AB198" s="169">
        <v>375039</v>
      </c>
      <c r="AC198" s="169">
        <v>-89490.57</v>
      </c>
      <c r="AD198" s="170">
        <v>545.93499999999995</v>
      </c>
    </row>
    <row r="199" spans="28:30">
      <c r="AB199" s="169">
        <v>401827.5</v>
      </c>
      <c r="AC199" s="169">
        <v>-89490.57</v>
      </c>
      <c r="AD199" s="170">
        <v>324.10500000000002</v>
      </c>
    </row>
    <row r="200" spans="28:30">
      <c r="AB200" s="169">
        <v>428616</v>
      </c>
      <c r="AC200" s="169">
        <v>-89490.57</v>
      </c>
      <c r="AD200" s="170">
        <v>232.51</v>
      </c>
    </row>
    <row r="201" spans="28:30">
      <c r="AB201" s="169">
        <v>455404.5</v>
      </c>
      <c r="AC201" s="169">
        <v>-89490.57</v>
      </c>
      <c r="AD201" s="170">
        <v>270.73</v>
      </c>
    </row>
    <row r="202" spans="28:30">
      <c r="AB202" s="169">
        <v>482193</v>
      </c>
      <c r="AC202" s="169">
        <v>-89490.57</v>
      </c>
      <c r="AD202" s="170">
        <v>3.4449999999999998</v>
      </c>
    </row>
    <row r="203" spans="28:30">
      <c r="AB203" s="169">
        <v>508981.5</v>
      </c>
      <c r="AC203" s="169">
        <v>-89490.57</v>
      </c>
      <c r="AD203" s="170">
        <v>0.86</v>
      </c>
    </row>
    <row r="204" spans="28:30">
      <c r="AB204" s="169">
        <v>535770</v>
      </c>
      <c r="AC204" s="169">
        <v>-89490.57</v>
      </c>
      <c r="AD204" s="170">
        <v>0.81</v>
      </c>
    </row>
    <row r="205" spans="28:30">
      <c r="AB205" s="169">
        <v>562558.5</v>
      </c>
      <c r="AC205" s="169">
        <v>-89490.57</v>
      </c>
      <c r="AD205" s="170">
        <v>1.96</v>
      </c>
    </row>
    <row r="206" spans="28:30">
      <c r="AB206" s="169">
        <v>589347</v>
      </c>
      <c r="AC206" s="169">
        <v>-89490.57</v>
      </c>
      <c r="AD206" s="170">
        <v>7.0000000000000007E-2</v>
      </c>
    </row>
    <row r="207" spans="28:30">
      <c r="AB207" s="169">
        <v>616135.5</v>
      </c>
      <c r="AC207" s="169">
        <v>-89490.57</v>
      </c>
      <c r="AD207" s="170">
        <v>0.25</v>
      </c>
    </row>
    <row r="208" spans="28:30">
      <c r="AB208" s="169">
        <v>642924</v>
      </c>
      <c r="AC208" s="169">
        <v>-89490.57</v>
      </c>
      <c r="AD208" s="170">
        <v>48.95</v>
      </c>
    </row>
    <row r="209" spans="28:30">
      <c r="AB209" s="169">
        <v>669712.5</v>
      </c>
      <c r="AC209" s="169">
        <v>-89490.57</v>
      </c>
      <c r="AD209" s="170">
        <v>0.1</v>
      </c>
    </row>
    <row r="210" spans="28:30">
      <c r="AB210" s="169">
        <v>0.12902715000000001</v>
      </c>
      <c r="AC210" s="169">
        <v>-68175.899999999994</v>
      </c>
      <c r="AD210" s="170">
        <v>23772400</v>
      </c>
    </row>
    <row r="211" spans="28:30">
      <c r="AB211" s="169">
        <v>26788.65</v>
      </c>
      <c r="AC211" s="169">
        <v>-68175.899999999994</v>
      </c>
      <c r="AD211" s="170">
        <v>1970870</v>
      </c>
    </row>
    <row r="212" spans="28:30">
      <c r="AB212" s="169">
        <v>53577.15</v>
      </c>
      <c r="AC212" s="169">
        <v>-68175.899999999994</v>
      </c>
      <c r="AD212" s="170">
        <v>708442</v>
      </c>
    </row>
    <row r="213" spans="28:30">
      <c r="AB213" s="169">
        <v>80365.5</v>
      </c>
      <c r="AC213" s="169">
        <v>-68175.899999999994</v>
      </c>
      <c r="AD213" s="170">
        <v>467554</v>
      </c>
    </row>
    <row r="214" spans="28:30">
      <c r="AB214" s="169">
        <v>107154</v>
      </c>
      <c r="AC214" s="169">
        <v>-68175.899999999994</v>
      </c>
      <c r="AD214" s="170">
        <v>309338</v>
      </c>
    </row>
    <row r="215" spans="28:30">
      <c r="AB215" s="169">
        <v>133942.5</v>
      </c>
      <c r="AC215" s="169">
        <v>-68175.899999999994</v>
      </c>
      <c r="AD215" s="170">
        <v>227809</v>
      </c>
    </row>
    <row r="216" spans="28:30">
      <c r="AB216" s="169">
        <v>160731</v>
      </c>
      <c r="AC216" s="169">
        <v>-68175.899999999994</v>
      </c>
      <c r="AD216" s="170">
        <v>126551</v>
      </c>
    </row>
    <row r="217" spans="28:30">
      <c r="AB217" s="169">
        <v>187519.5</v>
      </c>
      <c r="AC217" s="169">
        <v>-68175.899999999994</v>
      </c>
      <c r="AD217" s="170">
        <v>54220.5</v>
      </c>
    </row>
    <row r="218" spans="28:30">
      <c r="AB218" s="169">
        <v>214308</v>
      </c>
      <c r="AC218" s="169">
        <v>-68175.899999999994</v>
      </c>
      <c r="AD218" s="170">
        <v>30950.5</v>
      </c>
    </row>
    <row r="219" spans="28:30">
      <c r="AB219" s="169">
        <v>241096.5</v>
      </c>
      <c r="AC219" s="169">
        <v>-68175.899999999994</v>
      </c>
      <c r="AD219" s="170">
        <v>15552.7</v>
      </c>
    </row>
    <row r="220" spans="28:30">
      <c r="AB220" s="169">
        <v>267885</v>
      </c>
      <c r="AC220" s="169">
        <v>-68175.899999999994</v>
      </c>
      <c r="AD220" s="170">
        <v>6899.19</v>
      </c>
    </row>
    <row r="221" spans="28:30">
      <c r="AB221" s="169">
        <v>294673.5</v>
      </c>
      <c r="AC221" s="169">
        <v>-68175.899999999994</v>
      </c>
      <c r="AD221" s="170">
        <v>5076.54</v>
      </c>
    </row>
    <row r="222" spans="28:30">
      <c r="AB222" s="169">
        <v>321462</v>
      </c>
      <c r="AC222" s="169">
        <v>-68175.899999999994</v>
      </c>
      <c r="AD222" s="170">
        <v>1194.72</v>
      </c>
    </row>
    <row r="223" spans="28:30">
      <c r="AB223" s="169">
        <v>348250.5</v>
      </c>
      <c r="AC223" s="169">
        <v>-68175.899999999994</v>
      </c>
      <c r="AD223" s="170">
        <v>243.74</v>
      </c>
    </row>
    <row r="224" spans="28:30">
      <c r="AB224" s="169">
        <v>375039</v>
      </c>
      <c r="AC224" s="169">
        <v>-68175.899999999994</v>
      </c>
      <c r="AD224" s="170">
        <v>185.71</v>
      </c>
    </row>
    <row r="225" spans="28:30">
      <c r="AB225" s="169">
        <v>401827.5</v>
      </c>
      <c r="AC225" s="169">
        <v>-68175.899999999994</v>
      </c>
      <c r="AD225" s="170">
        <v>597.01499999999999</v>
      </c>
    </row>
    <row r="226" spans="28:30">
      <c r="AB226" s="169">
        <v>428616</v>
      </c>
      <c r="AC226" s="169">
        <v>-68175.899999999994</v>
      </c>
      <c r="AD226" s="170">
        <v>177.56</v>
      </c>
    </row>
    <row r="227" spans="28:30">
      <c r="AB227" s="169">
        <v>455404.5</v>
      </c>
      <c r="AC227" s="169">
        <v>-68175.899999999994</v>
      </c>
      <c r="AD227" s="170">
        <v>36.630000000000003</v>
      </c>
    </row>
    <row r="228" spans="28:30">
      <c r="AB228" s="169">
        <v>482193</v>
      </c>
      <c r="AC228" s="169">
        <v>-68175.899999999994</v>
      </c>
      <c r="AD228" s="170">
        <v>334.35500000000002</v>
      </c>
    </row>
    <row r="229" spans="28:30">
      <c r="AB229" s="169">
        <v>535770</v>
      </c>
      <c r="AC229" s="169">
        <v>-68175.899999999994</v>
      </c>
      <c r="AD229" s="170">
        <v>3.7149999999999999</v>
      </c>
    </row>
    <row r="230" spans="28:30">
      <c r="AB230" s="169">
        <v>589347</v>
      </c>
      <c r="AC230" s="169">
        <v>-68175.899999999994</v>
      </c>
      <c r="AD230" s="170">
        <v>0.05</v>
      </c>
    </row>
    <row r="231" spans="28:30">
      <c r="AB231" s="169">
        <v>642924</v>
      </c>
      <c r="AC231" s="169">
        <v>-68175.899999999994</v>
      </c>
      <c r="AD231" s="170">
        <v>0.15</v>
      </c>
    </row>
    <row r="232" spans="28:30">
      <c r="AB232" s="169">
        <v>0.12902715000000001</v>
      </c>
      <c r="AC232" s="169">
        <v>-46861.23</v>
      </c>
      <c r="AD232" s="170">
        <v>25505900</v>
      </c>
    </row>
    <row r="233" spans="28:30">
      <c r="AB233" s="169">
        <v>26788.65</v>
      </c>
      <c r="AC233" s="169">
        <v>-46861.23</v>
      </c>
      <c r="AD233" s="170">
        <v>3933560</v>
      </c>
    </row>
    <row r="234" spans="28:30">
      <c r="AB234" s="169">
        <v>53577.15</v>
      </c>
      <c r="AC234" s="169">
        <v>-46861.23</v>
      </c>
      <c r="AD234" s="170">
        <v>1588210</v>
      </c>
    </row>
    <row r="235" spans="28:30">
      <c r="AB235" s="169">
        <v>80365.5</v>
      </c>
      <c r="AC235" s="169">
        <v>-46861.23</v>
      </c>
      <c r="AD235" s="170">
        <v>871552</v>
      </c>
    </row>
    <row r="236" spans="28:30">
      <c r="AB236" s="169">
        <v>107154</v>
      </c>
      <c r="AC236" s="169">
        <v>-46861.23</v>
      </c>
      <c r="AD236" s="170">
        <v>454153</v>
      </c>
    </row>
    <row r="237" spans="28:30">
      <c r="AB237" s="169">
        <v>133942.5</v>
      </c>
      <c r="AC237" s="169">
        <v>-46861.23</v>
      </c>
      <c r="AD237" s="170">
        <v>248695</v>
      </c>
    </row>
    <row r="238" spans="28:30">
      <c r="AB238" s="169">
        <v>160731</v>
      </c>
      <c r="AC238" s="169">
        <v>-46861.23</v>
      </c>
      <c r="AD238" s="170">
        <v>142136</v>
      </c>
    </row>
    <row r="239" spans="28:30">
      <c r="AB239" s="169">
        <v>187519.5</v>
      </c>
      <c r="AC239" s="169">
        <v>-46861.23</v>
      </c>
      <c r="AD239" s="170">
        <v>99986</v>
      </c>
    </row>
    <row r="240" spans="28:30">
      <c r="AB240" s="169">
        <v>214308</v>
      </c>
      <c r="AC240" s="169">
        <v>-46861.23</v>
      </c>
      <c r="AD240" s="170">
        <v>65149.5</v>
      </c>
    </row>
    <row r="241" spans="28:30">
      <c r="AB241" s="169">
        <v>241096.5</v>
      </c>
      <c r="AC241" s="169">
        <v>-46861.23</v>
      </c>
      <c r="AD241" s="170">
        <v>38998.5</v>
      </c>
    </row>
    <row r="242" spans="28:30">
      <c r="AB242" s="169">
        <v>267885</v>
      </c>
      <c r="AC242" s="169">
        <v>-46861.23</v>
      </c>
      <c r="AD242" s="170">
        <v>18332.7</v>
      </c>
    </row>
    <row r="243" spans="28:30">
      <c r="AB243" s="169">
        <v>294673.5</v>
      </c>
      <c r="AC243" s="169">
        <v>-46861.23</v>
      </c>
      <c r="AD243" s="170">
        <v>12639.3</v>
      </c>
    </row>
    <row r="244" spans="28:30">
      <c r="AB244" s="169">
        <v>321462</v>
      </c>
      <c r="AC244" s="169">
        <v>-46861.23</v>
      </c>
      <c r="AD244" s="170">
        <v>3835.53</v>
      </c>
    </row>
    <row r="245" spans="28:30">
      <c r="AB245" s="169">
        <v>348250.5</v>
      </c>
      <c r="AC245" s="169">
        <v>-46861.23</v>
      </c>
      <c r="AD245" s="170">
        <v>1250.8800000000001</v>
      </c>
    </row>
    <row r="246" spans="28:30">
      <c r="AB246" s="169">
        <v>375039</v>
      </c>
      <c r="AC246" s="169">
        <v>-46861.23</v>
      </c>
      <c r="AD246" s="170">
        <v>268.82499999999999</v>
      </c>
    </row>
    <row r="247" spans="28:30">
      <c r="AB247" s="169">
        <v>401827.5</v>
      </c>
      <c r="AC247" s="169">
        <v>-46861.23</v>
      </c>
      <c r="AD247" s="170">
        <v>168.63499999999999</v>
      </c>
    </row>
    <row r="248" spans="28:30">
      <c r="AB248" s="169">
        <v>428616</v>
      </c>
      <c r="AC248" s="169">
        <v>-46861.23</v>
      </c>
      <c r="AD248" s="170">
        <v>688.16499999999996</v>
      </c>
    </row>
    <row r="249" spans="28:30">
      <c r="AB249" s="169">
        <v>455404.5</v>
      </c>
      <c r="AC249" s="169">
        <v>-46861.23</v>
      </c>
      <c r="AD249" s="170">
        <v>389.38499999999999</v>
      </c>
    </row>
    <row r="250" spans="28:30">
      <c r="AB250" s="169">
        <v>482193</v>
      </c>
      <c r="AC250" s="169">
        <v>-46861.23</v>
      </c>
      <c r="AD250" s="170">
        <v>337.46</v>
      </c>
    </row>
    <row r="251" spans="28:30">
      <c r="AB251" s="169">
        <v>508981.5</v>
      </c>
      <c r="AC251" s="169">
        <v>-46861.23</v>
      </c>
      <c r="AD251" s="170">
        <v>17.864999999999998</v>
      </c>
    </row>
    <row r="252" spans="28:30">
      <c r="AB252" s="169">
        <v>535770</v>
      </c>
      <c r="AC252" s="169">
        <v>-46861.23</v>
      </c>
      <c r="AD252" s="170">
        <v>315.31</v>
      </c>
    </row>
    <row r="253" spans="28:30">
      <c r="AB253" s="169">
        <v>562558.5</v>
      </c>
      <c r="AC253" s="169">
        <v>-46861.23</v>
      </c>
      <c r="AD253" s="170">
        <v>9.7449999999999992</v>
      </c>
    </row>
    <row r="254" spans="28:30">
      <c r="AB254" s="169">
        <v>589347</v>
      </c>
      <c r="AC254" s="169">
        <v>-46861.23</v>
      </c>
      <c r="AD254" s="170">
        <v>11.475</v>
      </c>
    </row>
    <row r="255" spans="28:30">
      <c r="AB255" s="169">
        <v>616135.5</v>
      </c>
      <c r="AC255" s="169">
        <v>-46861.23</v>
      </c>
      <c r="AD255" s="170">
        <v>0.33500000000000002</v>
      </c>
    </row>
    <row r="256" spans="28:30">
      <c r="AB256" s="169">
        <v>642924</v>
      </c>
      <c r="AC256" s="169">
        <v>-46861.23</v>
      </c>
      <c r="AD256" s="170">
        <v>1.99</v>
      </c>
    </row>
    <row r="257" spans="28:30">
      <c r="AB257" s="169">
        <v>669712.5</v>
      </c>
      <c r="AC257" s="169">
        <v>-46861.23</v>
      </c>
      <c r="AD257" s="170">
        <v>0.6</v>
      </c>
    </row>
    <row r="258" spans="28:30">
      <c r="AB258" s="169">
        <v>696501</v>
      </c>
      <c r="AC258" s="169">
        <v>-46861.23</v>
      </c>
      <c r="AD258" s="170">
        <v>0.42</v>
      </c>
    </row>
    <row r="259" spans="28:30">
      <c r="AB259" s="169">
        <v>857232</v>
      </c>
      <c r="AC259" s="169">
        <v>-46861.23</v>
      </c>
      <c r="AD259" s="170">
        <v>0.01</v>
      </c>
    </row>
    <row r="260" spans="28:30">
      <c r="AB260" s="169">
        <v>884019</v>
      </c>
      <c r="AC260" s="169">
        <v>-46861.23</v>
      </c>
      <c r="AD260" s="170">
        <v>2.5000000000000001E-2</v>
      </c>
    </row>
    <row r="261" spans="28:30">
      <c r="AB261" s="169">
        <v>910807.5</v>
      </c>
      <c r="AC261" s="169">
        <v>-46861.23</v>
      </c>
      <c r="AD261" s="170">
        <v>0.03</v>
      </c>
    </row>
    <row r="262" spans="28:30">
      <c r="AB262" s="169">
        <v>964384.5</v>
      </c>
      <c r="AC262" s="169">
        <v>-46861.23</v>
      </c>
      <c r="AD262" s="170">
        <v>0.1</v>
      </c>
    </row>
    <row r="263" spans="28:30">
      <c r="AB263" s="169">
        <v>1044750</v>
      </c>
      <c r="AC263" s="169">
        <v>-46861.23</v>
      </c>
      <c r="AD263" s="170">
        <v>0.1</v>
      </c>
    </row>
    <row r="264" spans="28:30">
      <c r="AB264" s="169">
        <v>0.12902715000000001</v>
      </c>
      <c r="AC264" s="169">
        <v>-25546.560000000001</v>
      </c>
      <c r="AD264" s="170">
        <v>30648900</v>
      </c>
    </row>
    <row r="265" spans="28:30">
      <c r="AB265" s="169">
        <v>26788.65</v>
      </c>
      <c r="AC265" s="169">
        <v>-25546.560000000001</v>
      </c>
      <c r="AD265" s="170">
        <v>6945430</v>
      </c>
    </row>
    <row r="266" spans="28:30">
      <c r="AB266" s="169">
        <v>53577.15</v>
      </c>
      <c r="AC266" s="169">
        <v>-25546.560000000001</v>
      </c>
      <c r="AD266" s="170">
        <v>2473180</v>
      </c>
    </row>
    <row r="267" spans="28:30">
      <c r="AB267" s="169">
        <v>80365.5</v>
      </c>
      <c r="AC267" s="169">
        <v>-25546.560000000001</v>
      </c>
      <c r="AD267" s="170">
        <v>995771</v>
      </c>
    </row>
    <row r="268" spans="28:30">
      <c r="AB268" s="169">
        <v>107154</v>
      </c>
      <c r="AC268" s="169">
        <v>-25546.560000000001</v>
      </c>
      <c r="AD268" s="170">
        <v>430868</v>
      </c>
    </row>
    <row r="269" spans="28:30">
      <c r="AB269" s="169">
        <v>133942.5</v>
      </c>
      <c r="AC269" s="169">
        <v>-25546.560000000001</v>
      </c>
      <c r="AD269" s="170">
        <v>213087</v>
      </c>
    </row>
    <row r="270" spans="28:30">
      <c r="AB270" s="169">
        <v>160731</v>
      </c>
      <c r="AC270" s="169">
        <v>-25546.560000000001</v>
      </c>
      <c r="AD270" s="170">
        <v>111008</v>
      </c>
    </row>
    <row r="271" spans="28:30">
      <c r="AB271" s="169">
        <v>187519.5</v>
      </c>
      <c r="AC271" s="169">
        <v>-25546.560000000001</v>
      </c>
      <c r="AD271" s="170">
        <v>51615.6</v>
      </c>
    </row>
    <row r="272" spans="28:30">
      <c r="AB272" s="169">
        <v>214308</v>
      </c>
      <c r="AC272" s="169">
        <v>-25546.560000000001</v>
      </c>
      <c r="AD272" s="170">
        <v>30136.1</v>
      </c>
    </row>
    <row r="273" spans="28:30">
      <c r="AB273" s="169">
        <v>241096.5</v>
      </c>
      <c r="AC273" s="169">
        <v>-25546.560000000001</v>
      </c>
      <c r="AD273" s="170">
        <v>19177</v>
      </c>
    </row>
    <row r="274" spans="28:30">
      <c r="AB274" s="169">
        <v>267885</v>
      </c>
      <c r="AC274" s="169">
        <v>-25546.560000000001</v>
      </c>
      <c r="AD274" s="170">
        <v>12647</v>
      </c>
    </row>
    <row r="275" spans="28:30">
      <c r="AB275" s="169">
        <v>294673.5</v>
      </c>
      <c r="AC275" s="169">
        <v>-25546.560000000001</v>
      </c>
      <c r="AD275" s="170">
        <v>8525.43</v>
      </c>
    </row>
    <row r="276" spans="28:30">
      <c r="AB276" s="169">
        <v>321462</v>
      </c>
      <c r="AC276" s="169">
        <v>-25546.560000000001</v>
      </c>
      <c r="AD276" s="170">
        <v>3554.82</v>
      </c>
    </row>
    <row r="277" spans="28:30">
      <c r="AB277" s="169">
        <v>348250.5</v>
      </c>
      <c r="AC277" s="169">
        <v>-25546.560000000001</v>
      </c>
      <c r="AD277" s="170">
        <v>2881.24</v>
      </c>
    </row>
    <row r="278" spans="28:30">
      <c r="AB278" s="169">
        <v>375039</v>
      </c>
      <c r="AC278" s="169">
        <v>-25546.560000000001</v>
      </c>
      <c r="AD278" s="170">
        <v>2234.9</v>
      </c>
    </row>
    <row r="279" spans="28:30">
      <c r="AB279" s="169">
        <v>401827.5</v>
      </c>
      <c r="AC279" s="169">
        <v>-25546.560000000001</v>
      </c>
      <c r="AD279" s="170">
        <v>1079.32</v>
      </c>
    </row>
    <row r="280" spans="28:30">
      <c r="AB280" s="169">
        <v>428616</v>
      </c>
      <c r="AC280" s="169">
        <v>-25546.560000000001</v>
      </c>
      <c r="AD280" s="170">
        <v>431.935</v>
      </c>
    </row>
    <row r="281" spans="28:30">
      <c r="AB281" s="169">
        <v>455404.5</v>
      </c>
      <c r="AC281" s="169">
        <v>-25546.560000000001</v>
      </c>
      <c r="AD281" s="170">
        <v>381.38</v>
      </c>
    </row>
    <row r="282" spans="28:30">
      <c r="AB282" s="169">
        <v>482193</v>
      </c>
      <c r="AC282" s="169">
        <v>-25546.560000000001</v>
      </c>
      <c r="AD282" s="170">
        <v>316.61500000000001</v>
      </c>
    </row>
    <row r="283" spans="28:30">
      <c r="AB283" s="169">
        <v>508981.5</v>
      </c>
      <c r="AC283" s="169">
        <v>-25546.560000000001</v>
      </c>
      <c r="AD283" s="170">
        <v>506.88</v>
      </c>
    </row>
    <row r="284" spans="28:30">
      <c r="AB284" s="169">
        <v>535770</v>
      </c>
      <c r="AC284" s="169">
        <v>-25546.560000000001</v>
      </c>
      <c r="AD284" s="170">
        <v>135.97</v>
      </c>
    </row>
    <row r="285" spans="28:30">
      <c r="AB285" s="169">
        <v>562558.5</v>
      </c>
      <c r="AC285" s="169">
        <v>-25546.560000000001</v>
      </c>
      <c r="AD285" s="170">
        <v>77.61</v>
      </c>
    </row>
    <row r="286" spans="28:30">
      <c r="AB286" s="169">
        <v>589347</v>
      </c>
      <c r="AC286" s="169">
        <v>-25546.560000000001</v>
      </c>
      <c r="AD286" s="170">
        <v>78.974999999999994</v>
      </c>
    </row>
    <row r="287" spans="28:30">
      <c r="AB287" s="169">
        <v>616135.5</v>
      </c>
      <c r="AC287" s="169">
        <v>-25546.560000000001</v>
      </c>
      <c r="AD287" s="170">
        <v>61.42</v>
      </c>
    </row>
    <row r="288" spans="28:30">
      <c r="AB288" s="169">
        <v>642924</v>
      </c>
      <c r="AC288" s="169">
        <v>-25546.560000000001</v>
      </c>
      <c r="AD288" s="170">
        <v>22.3</v>
      </c>
    </row>
    <row r="289" spans="28:30">
      <c r="AB289" s="169">
        <v>669712.5</v>
      </c>
      <c r="AC289" s="169">
        <v>-25546.560000000001</v>
      </c>
      <c r="AD289" s="170">
        <v>29.864999999999998</v>
      </c>
    </row>
    <row r="290" spans="28:30">
      <c r="AB290" s="169">
        <v>696501</v>
      </c>
      <c r="AC290" s="169">
        <v>-25546.560000000001</v>
      </c>
      <c r="AD290" s="170">
        <v>18.62</v>
      </c>
    </row>
    <row r="291" spans="28:30">
      <c r="AB291" s="169">
        <v>723289.5</v>
      </c>
      <c r="AC291" s="169">
        <v>-25546.560000000001</v>
      </c>
      <c r="AD291" s="170">
        <v>12.55</v>
      </c>
    </row>
    <row r="292" spans="28:30">
      <c r="AB292" s="169">
        <v>750078</v>
      </c>
      <c r="AC292" s="169">
        <v>-25546.560000000001</v>
      </c>
      <c r="AD292" s="170">
        <v>7.66</v>
      </c>
    </row>
    <row r="293" spans="28:30">
      <c r="AB293" s="169">
        <v>776866.5</v>
      </c>
      <c r="AC293" s="169">
        <v>-25546.560000000001</v>
      </c>
      <c r="AD293" s="170">
        <v>9.3949999999999996</v>
      </c>
    </row>
    <row r="294" spans="28:30">
      <c r="AB294" s="169">
        <v>803655</v>
      </c>
      <c r="AC294" s="169">
        <v>-25546.560000000001</v>
      </c>
      <c r="AD294" s="170">
        <v>1.97</v>
      </c>
    </row>
    <row r="295" spans="28:30">
      <c r="AB295" s="169">
        <v>830443.5</v>
      </c>
      <c r="AC295" s="169">
        <v>-25546.560000000001</v>
      </c>
      <c r="AD295" s="170">
        <v>1.9750000000000001</v>
      </c>
    </row>
    <row r="296" spans="28:30">
      <c r="AB296" s="169">
        <v>857232</v>
      </c>
      <c r="AC296" s="169">
        <v>-25546.560000000001</v>
      </c>
      <c r="AD296" s="170">
        <v>1.64</v>
      </c>
    </row>
    <row r="297" spans="28:30">
      <c r="AB297" s="169">
        <v>884019</v>
      </c>
      <c r="AC297" s="169">
        <v>-25546.560000000001</v>
      </c>
      <c r="AD297" s="170">
        <v>2.1549999999999998</v>
      </c>
    </row>
    <row r="298" spans="28:30">
      <c r="AB298" s="169">
        <v>910807.5</v>
      </c>
      <c r="AC298" s="169">
        <v>-25546.560000000001</v>
      </c>
      <c r="AD298" s="170">
        <v>0.32500000000000001</v>
      </c>
    </row>
    <row r="299" spans="28:30">
      <c r="AB299" s="169">
        <v>937596</v>
      </c>
      <c r="AC299" s="169">
        <v>-25546.560000000001</v>
      </c>
      <c r="AD299" s="170">
        <v>0.375</v>
      </c>
    </row>
    <row r="300" spans="28:30">
      <c r="AB300" s="169">
        <v>964384.5</v>
      </c>
      <c r="AC300" s="169">
        <v>-25546.560000000001</v>
      </c>
      <c r="AD300" s="170">
        <v>0.1</v>
      </c>
    </row>
    <row r="301" spans="28:30">
      <c r="AB301" s="169">
        <v>991173</v>
      </c>
      <c r="AC301" s="169">
        <v>-25546.560000000001</v>
      </c>
      <c r="AD301" s="170">
        <v>0.46500000000000002</v>
      </c>
    </row>
    <row r="302" spans="28:30">
      <c r="AB302" s="169">
        <v>1017961.5</v>
      </c>
      <c r="AC302" s="169">
        <v>-25546.560000000001</v>
      </c>
      <c r="AD302" s="170">
        <v>0.13500000000000001</v>
      </c>
    </row>
    <row r="303" spans="28:30">
      <c r="AB303" s="169">
        <v>1044750</v>
      </c>
      <c r="AC303" s="169">
        <v>-25546.560000000001</v>
      </c>
      <c r="AD303" s="170">
        <v>0.27500000000000002</v>
      </c>
    </row>
    <row r="304" spans="28:30">
      <c r="AB304" s="169">
        <v>1071538.5</v>
      </c>
      <c r="AC304" s="169">
        <v>-25546.560000000001</v>
      </c>
      <c r="AD304" s="170">
        <v>0.17499999999999999</v>
      </c>
    </row>
    <row r="305" spans="28:30">
      <c r="AB305" s="169">
        <v>1098327</v>
      </c>
      <c r="AC305" s="169">
        <v>-25546.560000000001</v>
      </c>
      <c r="AD305" s="170">
        <v>0.155</v>
      </c>
    </row>
    <row r="306" spans="28:30">
      <c r="AB306" s="169">
        <v>1125115.5</v>
      </c>
      <c r="AC306" s="169">
        <v>-25546.560000000001</v>
      </c>
      <c r="AD306" s="170">
        <v>5.0000000000000001E-3</v>
      </c>
    </row>
    <row r="307" spans="28:30">
      <c r="AB307" s="169">
        <v>1151904</v>
      </c>
      <c r="AC307" s="169">
        <v>-25546.560000000001</v>
      </c>
      <c r="AD307" s="170">
        <v>0.1</v>
      </c>
    </row>
    <row r="308" spans="28:30">
      <c r="AB308" s="169">
        <v>1178692.5</v>
      </c>
      <c r="AC308" s="169">
        <v>-25546.560000000001</v>
      </c>
      <c r="AD308" s="170">
        <v>7.0000000000000007E-2</v>
      </c>
    </row>
    <row r="309" spans="28:30">
      <c r="AB309" s="169">
        <v>1205481</v>
      </c>
      <c r="AC309" s="169">
        <v>-25546.560000000001</v>
      </c>
      <c r="AD309" s="170">
        <v>0.2</v>
      </c>
    </row>
    <row r="310" spans="28:30">
      <c r="AB310" s="169">
        <v>1232269.5</v>
      </c>
      <c r="AC310" s="169">
        <v>-25546.560000000001</v>
      </c>
      <c r="AD310" s="170">
        <v>0.1</v>
      </c>
    </row>
    <row r="311" spans="28:30">
      <c r="AB311" s="169">
        <v>1259058</v>
      </c>
      <c r="AC311" s="169">
        <v>-25546.560000000001</v>
      </c>
      <c r="AD311" s="170">
        <v>0.1</v>
      </c>
    </row>
    <row r="312" spans="28:30">
      <c r="AB312" s="169">
        <v>1285846.5</v>
      </c>
      <c r="AC312" s="169">
        <v>-25546.560000000001</v>
      </c>
      <c r="AD312" s="170">
        <v>0.125</v>
      </c>
    </row>
    <row r="313" spans="28:30">
      <c r="AB313" s="169">
        <v>0.12902715000000001</v>
      </c>
      <c r="AC313" s="169">
        <v>-4231.942</v>
      </c>
      <c r="AD313" s="170">
        <v>46041800</v>
      </c>
    </row>
    <row r="314" spans="28:30">
      <c r="AB314" s="169">
        <v>26788.65</v>
      </c>
      <c r="AC314" s="169">
        <v>-4231.942</v>
      </c>
      <c r="AD314" s="170">
        <v>6236440</v>
      </c>
    </row>
    <row r="315" spans="28:30">
      <c r="AB315" s="169">
        <v>53577.15</v>
      </c>
      <c r="AC315" s="169">
        <v>-4231.942</v>
      </c>
      <c r="AD315" s="170">
        <v>2302250</v>
      </c>
    </row>
    <row r="316" spans="28:30">
      <c r="AB316" s="169">
        <v>80365.5</v>
      </c>
      <c r="AC316" s="169">
        <v>-4231.942</v>
      </c>
      <c r="AD316" s="170">
        <v>923905</v>
      </c>
    </row>
    <row r="317" spans="28:30">
      <c r="AB317" s="169">
        <v>107154</v>
      </c>
      <c r="AC317" s="169">
        <v>-4231.942</v>
      </c>
      <c r="AD317" s="170">
        <v>366681</v>
      </c>
    </row>
    <row r="318" spans="28:30">
      <c r="AB318" s="169">
        <v>133942.5</v>
      </c>
      <c r="AC318" s="169">
        <v>-4231.942</v>
      </c>
      <c r="AD318" s="170">
        <v>164273</v>
      </c>
    </row>
    <row r="319" spans="28:30">
      <c r="AB319" s="169">
        <v>160731</v>
      </c>
      <c r="AC319" s="169">
        <v>-4231.942</v>
      </c>
      <c r="AD319" s="170">
        <v>71141.5</v>
      </c>
    </row>
    <row r="320" spans="28:30">
      <c r="AB320" s="169">
        <v>187519.5</v>
      </c>
      <c r="AC320" s="169">
        <v>-4231.942</v>
      </c>
      <c r="AD320" s="170">
        <v>31134.1</v>
      </c>
    </row>
    <row r="321" spans="28:30">
      <c r="AB321" s="169">
        <v>214308</v>
      </c>
      <c r="AC321" s="169">
        <v>-4231.942</v>
      </c>
      <c r="AD321" s="170">
        <v>19883.099999999999</v>
      </c>
    </row>
    <row r="322" spans="28:30">
      <c r="AB322" s="169">
        <v>241096.5</v>
      </c>
      <c r="AC322" s="169">
        <v>-4231.942</v>
      </c>
      <c r="AD322" s="170">
        <v>14090.7</v>
      </c>
    </row>
    <row r="323" spans="28:30">
      <c r="AB323" s="169">
        <v>267885</v>
      </c>
      <c r="AC323" s="169">
        <v>-4231.942</v>
      </c>
      <c r="AD323" s="170">
        <v>9431.65</v>
      </c>
    </row>
    <row r="324" spans="28:30">
      <c r="AB324" s="169">
        <v>294673.5</v>
      </c>
      <c r="AC324" s="169">
        <v>-4231.942</v>
      </c>
      <c r="AD324" s="170">
        <v>5891.55</v>
      </c>
    </row>
    <row r="325" spans="28:30">
      <c r="AB325" s="169">
        <v>321462</v>
      </c>
      <c r="AC325" s="169">
        <v>-4231.942</v>
      </c>
      <c r="AD325" s="170">
        <v>4118.96</v>
      </c>
    </row>
    <row r="326" spans="28:30">
      <c r="AB326" s="169">
        <v>348250.5</v>
      </c>
      <c r="AC326" s="169">
        <v>-4231.942</v>
      </c>
      <c r="AD326" s="170">
        <v>2670.47</v>
      </c>
    </row>
    <row r="327" spans="28:30">
      <c r="AB327" s="169">
        <v>375039</v>
      </c>
      <c r="AC327" s="169">
        <v>-4231.942</v>
      </c>
      <c r="AD327" s="170">
        <v>2812.91</v>
      </c>
    </row>
    <row r="328" spans="28:30">
      <c r="AB328" s="169">
        <v>401827.5</v>
      </c>
      <c r="AC328" s="169">
        <v>-4231.942</v>
      </c>
      <c r="AD328" s="170">
        <v>2130.63</v>
      </c>
    </row>
    <row r="329" spans="28:30">
      <c r="AB329" s="169">
        <v>428616</v>
      </c>
      <c r="AC329" s="169">
        <v>-4231.942</v>
      </c>
      <c r="AD329" s="170">
        <v>1035</v>
      </c>
    </row>
    <row r="330" spans="28:30">
      <c r="AB330" s="169">
        <v>455404.5</v>
      </c>
      <c r="AC330" s="169">
        <v>-4231.942</v>
      </c>
      <c r="AD330" s="170">
        <v>854.52499999999998</v>
      </c>
    </row>
    <row r="331" spans="28:30">
      <c r="AB331" s="169">
        <v>482193</v>
      </c>
      <c r="AC331" s="169">
        <v>-4231.942</v>
      </c>
      <c r="AD331" s="170">
        <v>617.42499999999995</v>
      </c>
    </row>
    <row r="332" spans="28:30">
      <c r="AB332" s="169">
        <v>508981.5</v>
      </c>
      <c r="AC332" s="169">
        <v>-4231.942</v>
      </c>
      <c r="AD332" s="170">
        <v>551.81500000000005</v>
      </c>
    </row>
    <row r="333" spans="28:30">
      <c r="AB333" s="169">
        <v>535770</v>
      </c>
      <c r="AC333" s="169">
        <v>-4231.942</v>
      </c>
      <c r="AD333" s="170">
        <v>428.40499999999997</v>
      </c>
    </row>
    <row r="334" spans="28:30">
      <c r="AB334" s="169">
        <v>562558.5</v>
      </c>
      <c r="AC334" s="169">
        <v>-4231.942</v>
      </c>
      <c r="AD334" s="170">
        <v>309.97000000000003</v>
      </c>
    </row>
    <row r="335" spans="28:30">
      <c r="AB335" s="169">
        <v>589347</v>
      </c>
      <c r="AC335" s="169">
        <v>-4231.942</v>
      </c>
      <c r="AD335" s="170">
        <v>180.125</v>
      </c>
    </row>
    <row r="336" spans="28:30">
      <c r="AB336" s="169">
        <v>616135.5</v>
      </c>
      <c r="AC336" s="169">
        <v>-4231.942</v>
      </c>
      <c r="AD336" s="170">
        <v>122.51</v>
      </c>
    </row>
    <row r="337" spans="28:30">
      <c r="AB337" s="169">
        <v>642924</v>
      </c>
      <c r="AC337" s="169">
        <v>-4231.942</v>
      </c>
      <c r="AD337" s="170">
        <v>88.07</v>
      </c>
    </row>
    <row r="338" spans="28:30">
      <c r="AB338" s="169">
        <v>669712.5</v>
      </c>
      <c r="AC338" s="169">
        <v>-4231.942</v>
      </c>
      <c r="AD338" s="170">
        <v>66.010000000000005</v>
      </c>
    </row>
    <row r="339" spans="28:30">
      <c r="AB339" s="169">
        <v>696501</v>
      </c>
      <c r="AC339" s="169">
        <v>-4231.942</v>
      </c>
      <c r="AD339" s="170">
        <v>45.33</v>
      </c>
    </row>
    <row r="340" spans="28:30">
      <c r="AB340" s="169">
        <v>723289.5</v>
      </c>
      <c r="AC340" s="169">
        <v>-4231.942</v>
      </c>
      <c r="AD340" s="170">
        <v>34.340000000000003</v>
      </c>
    </row>
    <row r="341" spans="28:30">
      <c r="AB341" s="169">
        <v>750078</v>
      </c>
      <c r="AC341" s="169">
        <v>-4231.942</v>
      </c>
      <c r="AD341" s="170">
        <v>22.945</v>
      </c>
    </row>
    <row r="342" spans="28:30">
      <c r="AB342" s="169">
        <v>776866.5</v>
      </c>
      <c r="AC342" s="169">
        <v>-4231.942</v>
      </c>
      <c r="AD342" s="170">
        <v>20.51</v>
      </c>
    </row>
    <row r="343" spans="28:30">
      <c r="AB343" s="169">
        <v>803655</v>
      </c>
      <c r="AC343" s="169">
        <v>-4231.942</v>
      </c>
      <c r="AD343" s="170">
        <v>17.7</v>
      </c>
    </row>
    <row r="344" spans="28:30">
      <c r="AB344" s="169">
        <v>830443.5</v>
      </c>
      <c r="AC344" s="169">
        <v>-4231.942</v>
      </c>
      <c r="AD344" s="170">
        <v>8.6199999999999992</v>
      </c>
    </row>
    <row r="345" spans="28:30">
      <c r="AB345" s="169">
        <v>857232</v>
      </c>
      <c r="AC345" s="169">
        <v>-4231.942</v>
      </c>
      <c r="AD345" s="170">
        <v>6.46</v>
      </c>
    </row>
    <row r="346" spans="28:30">
      <c r="AB346" s="169">
        <v>884019</v>
      </c>
      <c r="AC346" s="169">
        <v>-4231.942</v>
      </c>
      <c r="AD346" s="170">
        <v>2.2999999999999998</v>
      </c>
    </row>
    <row r="347" spans="28:30">
      <c r="AB347" s="169">
        <v>910807.5</v>
      </c>
      <c r="AC347" s="169">
        <v>-4231.942</v>
      </c>
      <c r="AD347" s="170">
        <v>1.625</v>
      </c>
    </row>
    <row r="348" spans="28:30">
      <c r="AB348" s="169">
        <v>937596</v>
      </c>
      <c r="AC348" s="169">
        <v>-4231.942</v>
      </c>
      <c r="AD348" s="170">
        <v>4.5199999999999996</v>
      </c>
    </row>
    <row r="349" spans="28:30">
      <c r="AB349" s="169">
        <v>964384.5</v>
      </c>
      <c r="AC349" s="169">
        <v>-4231.942</v>
      </c>
      <c r="AD349" s="170">
        <v>1.9350000000000001</v>
      </c>
    </row>
    <row r="350" spans="28:30">
      <c r="AB350" s="169">
        <v>991173</v>
      </c>
      <c r="AC350" s="169">
        <v>-4231.942</v>
      </c>
      <c r="AD350" s="170">
        <v>0.93</v>
      </c>
    </row>
    <row r="351" spans="28:30">
      <c r="AB351" s="169">
        <v>1017961.5</v>
      </c>
      <c r="AC351" s="169">
        <v>-4231.942</v>
      </c>
      <c r="AD351" s="170">
        <v>0.85499999999999998</v>
      </c>
    </row>
    <row r="352" spans="28:30">
      <c r="AB352" s="169">
        <v>1044750</v>
      </c>
      <c r="AC352" s="169">
        <v>-4231.942</v>
      </c>
      <c r="AD352" s="170">
        <v>0.87</v>
      </c>
    </row>
    <row r="353" spans="28:30">
      <c r="AB353" s="169">
        <v>1071538.5</v>
      </c>
      <c r="AC353" s="169">
        <v>-4231.942</v>
      </c>
      <c r="AD353" s="170">
        <v>0.38500000000000001</v>
      </c>
    </row>
    <row r="354" spans="28:30">
      <c r="AB354" s="169">
        <v>1098327</v>
      </c>
      <c r="AC354" s="169">
        <v>-4231.942</v>
      </c>
      <c r="AD354" s="170">
        <v>0.60499999999999998</v>
      </c>
    </row>
    <row r="355" spans="28:30">
      <c r="AB355" s="169">
        <v>1125115.5</v>
      </c>
      <c r="AC355" s="169">
        <v>-4231.942</v>
      </c>
      <c r="AD355" s="170">
        <v>1.18</v>
      </c>
    </row>
    <row r="356" spans="28:30">
      <c r="AB356" s="169">
        <v>1151904</v>
      </c>
      <c r="AC356" s="169">
        <v>-4231.942</v>
      </c>
      <c r="AD356" s="170">
        <v>0.41499999999999998</v>
      </c>
    </row>
    <row r="357" spans="28:30">
      <c r="AB357" s="169">
        <v>1178692.5</v>
      </c>
      <c r="AC357" s="169">
        <v>-4231.942</v>
      </c>
      <c r="AD357" s="170">
        <v>0.32</v>
      </c>
    </row>
    <row r="358" spans="28:30">
      <c r="AB358" s="169">
        <v>1205481</v>
      </c>
      <c r="AC358" s="169">
        <v>-4231.942</v>
      </c>
      <c r="AD358" s="170">
        <v>0.11</v>
      </c>
    </row>
    <row r="359" spans="28:30">
      <c r="AB359" s="169">
        <v>1232269.5</v>
      </c>
      <c r="AC359" s="169">
        <v>-4231.942</v>
      </c>
      <c r="AD359" s="170">
        <v>0.11</v>
      </c>
    </row>
    <row r="360" spans="28:30">
      <c r="AB360" s="169">
        <v>1259058</v>
      </c>
      <c r="AC360" s="169">
        <v>-4231.942</v>
      </c>
      <c r="AD360" s="170">
        <v>0.22500000000000001</v>
      </c>
    </row>
    <row r="361" spans="28:30">
      <c r="AB361" s="169">
        <v>1285846.5</v>
      </c>
      <c r="AC361" s="169">
        <v>-4231.942</v>
      </c>
      <c r="AD361" s="170">
        <v>0.125</v>
      </c>
    </row>
    <row r="362" spans="28:30">
      <c r="AB362" s="169">
        <v>1312635</v>
      </c>
      <c r="AC362" s="169">
        <v>-4231.942</v>
      </c>
      <c r="AD362" s="170">
        <v>0.1</v>
      </c>
    </row>
    <row r="363" spans="28:30">
      <c r="AB363" s="169">
        <v>1339423.5</v>
      </c>
      <c r="AC363" s="169">
        <v>-4231.942</v>
      </c>
      <c r="AD363" s="170">
        <v>0.05</v>
      </c>
    </row>
    <row r="364" spans="28:30">
      <c r="AB364" s="169">
        <v>0.12902715000000001</v>
      </c>
      <c r="AC364" s="169">
        <v>17082.78</v>
      </c>
      <c r="AD364" s="170">
        <v>44516900</v>
      </c>
    </row>
    <row r="365" spans="28:30">
      <c r="AB365" s="169">
        <v>26788.65</v>
      </c>
      <c r="AC365" s="169">
        <v>17082.78</v>
      </c>
      <c r="AD365" s="170">
        <v>5726790</v>
      </c>
    </row>
    <row r="366" spans="28:30">
      <c r="AB366" s="169">
        <v>53577.15</v>
      </c>
      <c r="AC366" s="169">
        <v>17082.78</v>
      </c>
      <c r="AD366" s="170">
        <v>2292780</v>
      </c>
    </row>
    <row r="367" spans="28:30">
      <c r="AB367" s="169">
        <v>80365.5</v>
      </c>
      <c r="AC367" s="169">
        <v>17082.78</v>
      </c>
      <c r="AD367" s="170">
        <v>1018800</v>
      </c>
    </row>
    <row r="368" spans="28:30">
      <c r="AB368" s="169">
        <v>107154</v>
      </c>
      <c r="AC368" s="169">
        <v>17082.78</v>
      </c>
      <c r="AD368" s="170">
        <v>496361</v>
      </c>
    </row>
    <row r="369" spans="28:30">
      <c r="AB369" s="169">
        <v>133942.5</v>
      </c>
      <c r="AC369" s="169">
        <v>17082.78</v>
      </c>
      <c r="AD369" s="170">
        <v>250378</v>
      </c>
    </row>
    <row r="370" spans="28:30">
      <c r="AB370" s="169">
        <v>160731</v>
      </c>
      <c r="AC370" s="169">
        <v>17082.78</v>
      </c>
      <c r="AD370" s="170">
        <v>129445</v>
      </c>
    </row>
    <row r="371" spans="28:30">
      <c r="AB371" s="169">
        <v>187519.5</v>
      </c>
      <c r="AC371" s="169">
        <v>17082.78</v>
      </c>
      <c r="AD371" s="170">
        <v>91542.1</v>
      </c>
    </row>
    <row r="372" spans="28:30">
      <c r="AB372" s="169">
        <v>214308</v>
      </c>
      <c r="AC372" s="169">
        <v>17082.78</v>
      </c>
      <c r="AD372" s="170">
        <v>62129.5</v>
      </c>
    </row>
    <row r="373" spans="28:30">
      <c r="AB373" s="169">
        <v>241096.5</v>
      </c>
      <c r="AC373" s="169">
        <v>17082.78</v>
      </c>
      <c r="AD373" s="170">
        <v>45865.4</v>
      </c>
    </row>
    <row r="374" spans="28:30">
      <c r="AB374" s="169">
        <v>267885</v>
      </c>
      <c r="AC374" s="169">
        <v>17082.78</v>
      </c>
      <c r="AD374" s="170">
        <v>32068.2</v>
      </c>
    </row>
    <row r="375" spans="28:30">
      <c r="AB375" s="169">
        <v>294673.5</v>
      </c>
      <c r="AC375" s="169">
        <v>17082.78</v>
      </c>
      <c r="AD375" s="170">
        <v>25712.9</v>
      </c>
    </row>
    <row r="376" spans="28:30">
      <c r="AB376" s="169">
        <v>321462</v>
      </c>
      <c r="AC376" s="169">
        <v>17082.78</v>
      </c>
      <c r="AD376" s="170">
        <v>18668.099999999999</v>
      </c>
    </row>
    <row r="377" spans="28:30">
      <c r="AB377" s="169">
        <v>348250.5</v>
      </c>
      <c r="AC377" s="169">
        <v>17082.78</v>
      </c>
      <c r="AD377" s="170">
        <v>12909.7</v>
      </c>
    </row>
    <row r="378" spans="28:30">
      <c r="AB378" s="169">
        <v>375039</v>
      </c>
      <c r="AC378" s="169">
        <v>17082.78</v>
      </c>
      <c r="AD378" s="170">
        <v>9705.42</v>
      </c>
    </row>
    <row r="379" spans="28:30">
      <c r="AB379" s="169">
        <v>401827.5</v>
      </c>
      <c r="AC379" s="169">
        <v>17082.78</v>
      </c>
      <c r="AD379" s="170">
        <v>6275.89</v>
      </c>
    </row>
    <row r="380" spans="28:30">
      <c r="AB380" s="169">
        <v>428616</v>
      </c>
      <c r="AC380" s="169">
        <v>17082.78</v>
      </c>
      <c r="AD380" s="170">
        <v>4191.3100000000004</v>
      </c>
    </row>
    <row r="381" spans="28:30">
      <c r="AB381" s="169">
        <v>455404.5</v>
      </c>
      <c r="AC381" s="169">
        <v>17082.78</v>
      </c>
      <c r="AD381" s="170">
        <v>2963.11</v>
      </c>
    </row>
    <row r="382" spans="28:30">
      <c r="AB382" s="169">
        <v>482193</v>
      </c>
      <c r="AC382" s="169">
        <v>17082.78</v>
      </c>
      <c r="AD382" s="170">
        <v>2125.96</v>
      </c>
    </row>
    <row r="383" spans="28:30">
      <c r="AB383" s="169">
        <v>508981.5</v>
      </c>
      <c r="AC383" s="169">
        <v>17082.78</v>
      </c>
      <c r="AD383" s="170">
        <v>1565.62</v>
      </c>
    </row>
    <row r="384" spans="28:30">
      <c r="AB384" s="169">
        <v>535770</v>
      </c>
      <c r="AC384" s="169">
        <v>17082.78</v>
      </c>
      <c r="AD384" s="170">
        <v>1014.58</v>
      </c>
    </row>
    <row r="385" spans="28:30">
      <c r="AB385" s="169">
        <v>562558.5</v>
      </c>
      <c r="AC385" s="169">
        <v>17082.78</v>
      </c>
      <c r="AD385" s="170">
        <v>670.20500000000004</v>
      </c>
    </row>
    <row r="386" spans="28:30">
      <c r="AB386" s="169">
        <v>589347</v>
      </c>
      <c r="AC386" s="169">
        <v>17082.78</v>
      </c>
      <c r="AD386" s="170">
        <v>495.33</v>
      </c>
    </row>
    <row r="387" spans="28:30">
      <c r="AB387" s="169">
        <v>616135.5</v>
      </c>
      <c r="AC387" s="169">
        <v>17082.78</v>
      </c>
      <c r="AD387" s="170">
        <v>462.04</v>
      </c>
    </row>
    <row r="388" spans="28:30">
      <c r="AB388" s="169">
        <v>642924</v>
      </c>
      <c r="AC388" s="169">
        <v>17082.78</v>
      </c>
      <c r="AD388" s="170">
        <v>238.94499999999999</v>
      </c>
    </row>
    <row r="389" spans="28:30">
      <c r="AB389" s="169">
        <v>669712.5</v>
      </c>
      <c r="AC389" s="169">
        <v>17082.78</v>
      </c>
      <c r="AD389" s="170">
        <v>142.24</v>
      </c>
    </row>
    <row r="390" spans="28:30">
      <c r="AB390" s="169">
        <v>696501</v>
      </c>
      <c r="AC390" s="169">
        <v>17082.78</v>
      </c>
      <c r="AD390" s="170">
        <v>119.8</v>
      </c>
    </row>
    <row r="391" spans="28:30">
      <c r="AB391" s="169">
        <v>723289.5</v>
      </c>
      <c r="AC391" s="169">
        <v>17082.78</v>
      </c>
      <c r="AD391" s="170">
        <v>57.55</v>
      </c>
    </row>
    <row r="392" spans="28:30">
      <c r="AB392" s="169">
        <v>750078</v>
      </c>
      <c r="AC392" s="169">
        <v>17082.78</v>
      </c>
      <c r="AD392" s="170">
        <v>29.215</v>
      </c>
    </row>
    <row r="393" spans="28:30">
      <c r="AB393" s="169">
        <v>776866.5</v>
      </c>
      <c r="AC393" s="169">
        <v>17082.78</v>
      </c>
      <c r="AD393" s="170">
        <v>14.765000000000001</v>
      </c>
    </row>
    <row r="394" spans="28:30">
      <c r="AB394" s="169">
        <v>803655</v>
      </c>
      <c r="AC394" s="169">
        <v>17082.78</v>
      </c>
      <c r="AD394" s="170">
        <v>14.875</v>
      </c>
    </row>
    <row r="395" spans="28:30">
      <c r="AB395" s="169">
        <v>830443.5</v>
      </c>
      <c r="AC395" s="169">
        <v>17082.78</v>
      </c>
      <c r="AD395" s="170">
        <v>7.8949999999999996</v>
      </c>
    </row>
    <row r="396" spans="28:30">
      <c r="AB396" s="169">
        <v>857232</v>
      </c>
      <c r="AC396" s="169">
        <v>17082.78</v>
      </c>
      <c r="AD396" s="170">
        <v>3.6749999999999998</v>
      </c>
    </row>
    <row r="397" spans="28:30">
      <c r="AB397" s="169">
        <v>884019</v>
      </c>
      <c r="AC397" s="169">
        <v>17082.78</v>
      </c>
      <c r="AD397" s="170">
        <v>2.835</v>
      </c>
    </row>
    <row r="398" spans="28:30">
      <c r="AB398" s="169">
        <v>910807.5</v>
      </c>
      <c r="AC398" s="169">
        <v>17082.78</v>
      </c>
      <c r="AD398" s="170">
        <v>2.3450000000000002</v>
      </c>
    </row>
    <row r="399" spans="28:30">
      <c r="AB399" s="169">
        <v>937596</v>
      </c>
      <c r="AC399" s="169">
        <v>17082.78</v>
      </c>
      <c r="AD399" s="170">
        <v>1.655</v>
      </c>
    </row>
    <row r="400" spans="28:30">
      <c r="AB400" s="169">
        <v>964384.5</v>
      </c>
      <c r="AC400" s="169">
        <v>17082.78</v>
      </c>
      <c r="AD400" s="170">
        <v>0.23</v>
      </c>
    </row>
    <row r="401" spans="28:30">
      <c r="AB401" s="169">
        <v>991173</v>
      </c>
      <c r="AC401" s="169">
        <v>17082.78</v>
      </c>
      <c r="AD401" s="170">
        <v>1.4999999999999999E-2</v>
      </c>
    </row>
    <row r="402" spans="28:30">
      <c r="AB402" s="169">
        <v>1017961.5</v>
      </c>
      <c r="AC402" s="169">
        <v>17082.78</v>
      </c>
      <c r="AD402" s="170">
        <v>0.24</v>
      </c>
    </row>
    <row r="403" spans="28:30">
      <c r="AB403" s="169">
        <v>1044750</v>
      </c>
      <c r="AC403" s="169">
        <v>17082.78</v>
      </c>
      <c r="AD403" s="170">
        <v>0.03</v>
      </c>
    </row>
    <row r="404" spans="28:30">
      <c r="AB404" s="169">
        <v>1071538.5</v>
      </c>
      <c r="AC404" s="169">
        <v>17082.78</v>
      </c>
      <c r="AD404" s="170">
        <v>0.15</v>
      </c>
    </row>
    <row r="405" spans="28:30">
      <c r="AB405" s="169">
        <v>1098327</v>
      </c>
      <c r="AC405" s="169">
        <v>17082.78</v>
      </c>
      <c r="AD405" s="170">
        <v>1.4999999999999999E-2</v>
      </c>
    </row>
    <row r="406" spans="28:30">
      <c r="AB406" s="169">
        <v>1125115.5</v>
      </c>
      <c r="AC406" s="169">
        <v>17082.78</v>
      </c>
      <c r="AD406" s="170">
        <v>0.02</v>
      </c>
    </row>
    <row r="407" spans="28:30">
      <c r="AB407" s="169">
        <v>1178692.5</v>
      </c>
      <c r="AC407" s="169">
        <v>17082.78</v>
      </c>
      <c r="AD407" s="170">
        <v>0.1</v>
      </c>
    </row>
    <row r="408" spans="28:30">
      <c r="AB408" s="169">
        <v>1205481</v>
      </c>
      <c r="AC408" s="169">
        <v>17082.78</v>
      </c>
      <c r="AD408" s="170">
        <v>0.01</v>
      </c>
    </row>
    <row r="409" spans="28:30">
      <c r="AB409" s="169">
        <v>1232269.5</v>
      </c>
      <c r="AC409" s="169">
        <v>17082.78</v>
      </c>
      <c r="AD409" s="170">
        <v>4.4999999999999998E-2</v>
      </c>
    </row>
    <row r="410" spans="28:30">
      <c r="AB410" s="169">
        <v>0.12902715000000001</v>
      </c>
      <c r="AC410" s="169">
        <v>38397.449999999997</v>
      </c>
      <c r="AD410" s="170">
        <v>36636100</v>
      </c>
    </row>
    <row r="411" spans="28:30">
      <c r="AB411" s="169">
        <v>26788.65</v>
      </c>
      <c r="AC411" s="169">
        <v>38397.449999999997</v>
      </c>
      <c r="AD411" s="170">
        <v>4508940</v>
      </c>
    </row>
    <row r="412" spans="28:30">
      <c r="AB412" s="169">
        <v>53577.15</v>
      </c>
      <c r="AC412" s="169">
        <v>38397.449999999997</v>
      </c>
      <c r="AD412" s="170">
        <v>2094400</v>
      </c>
    </row>
    <row r="413" spans="28:30">
      <c r="AB413" s="169">
        <v>80365.5</v>
      </c>
      <c r="AC413" s="169">
        <v>38397.449999999997</v>
      </c>
      <c r="AD413" s="170">
        <v>1003540</v>
      </c>
    </row>
    <row r="414" spans="28:30">
      <c r="AB414" s="169">
        <v>107154</v>
      </c>
      <c r="AC414" s="169">
        <v>38397.449999999997</v>
      </c>
      <c r="AD414" s="170">
        <v>486244</v>
      </c>
    </row>
    <row r="415" spans="28:30">
      <c r="AB415" s="169">
        <v>133942.5</v>
      </c>
      <c r="AC415" s="169">
        <v>38397.449999999997</v>
      </c>
      <c r="AD415" s="170">
        <v>236461</v>
      </c>
    </row>
    <row r="416" spans="28:30">
      <c r="AB416" s="169">
        <v>160731</v>
      </c>
      <c r="AC416" s="169">
        <v>38397.449999999997</v>
      </c>
      <c r="AD416" s="170">
        <v>142252</v>
      </c>
    </row>
    <row r="417" spans="28:30">
      <c r="AB417" s="169">
        <v>187519.5</v>
      </c>
      <c r="AC417" s="169">
        <v>38397.449999999997</v>
      </c>
      <c r="AD417" s="170">
        <v>84407.9</v>
      </c>
    </row>
    <row r="418" spans="28:30">
      <c r="AB418" s="169">
        <v>214308</v>
      </c>
      <c r="AC418" s="169">
        <v>38397.449999999997</v>
      </c>
      <c r="AD418" s="170">
        <v>56315.1</v>
      </c>
    </row>
    <row r="419" spans="28:30">
      <c r="AB419" s="169">
        <v>241096.5</v>
      </c>
      <c r="AC419" s="169">
        <v>38397.449999999997</v>
      </c>
      <c r="AD419" s="170">
        <v>43162.7</v>
      </c>
    </row>
    <row r="420" spans="28:30">
      <c r="AB420" s="169">
        <v>267885</v>
      </c>
      <c r="AC420" s="169">
        <v>38397.449999999997</v>
      </c>
      <c r="AD420" s="170">
        <v>30297.5</v>
      </c>
    </row>
    <row r="421" spans="28:30">
      <c r="AB421" s="169">
        <v>294673.5</v>
      </c>
      <c r="AC421" s="169">
        <v>38397.449999999997</v>
      </c>
      <c r="AD421" s="170">
        <v>20940.3</v>
      </c>
    </row>
    <row r="422" spans="28:30">
      <c r="AB422" s="169">
        <v>321462</v>
      </c>
      <c r="AC422" s="169">
        <v>38397.449999999997</v>
      </c>
      <c r="AD422" s="170">
        <v>13389.9</v>
      </c>
    </row>
    <row r="423" spans="28:30">
      <c r="AB423" s="169">
        <v>348250.5</v>
      </c>
      <c r="AC423" s="169">
        <v>38397.449999999997</v>
      </c>
      <c r="AD423" s="170">
        <v>10734.9</v>
      </c>
    </row>
    <row r="424" spans="28:30">
      <c r="AB424" s="169">
        <v>375039</v>
      </c>
      <c r="AC424" s="169">
        <v>38397.449999999997</v>
      </c>
      <c r="AD424" s="170">
        <v>7284.33</v>
      </c>
    </row>
    <row r="425" spans="28:30">
      <c r="AB425" s="169">
        <v>401827.5</v>
      </c>
      <c r="AC425" s="169">
        <v>38397.449999999997</v>
      </c>
      <c r="AD425" s="170">
        <v>5054.97</v>
      </c>
    </row>
    <row r="426" spans="28:30">
      <c r="AB426" s="169">
        <v>428616</v>
      </c>
      <c r="AC426" s="169">
        <v>38397.449999999997</v>
      </c>
      <c r="AD426" s="170">
        <v>3459.55</v>
      </c>
    </row>
    <row r="427" spans="28:30">
      <c r="AB427" s="169">
        <v>455404.5</v>
      </c>
      <c r="AC427" s="169">
        <v>38397.449999999997</v>
      </c>
      <c r="AD427" s="170">
        <v>2019.3</v>
      </c>
    </row>
    <row r="428" spans="28:30">
      <c r="AB428" s="169">
        <v>482193</v>
      </c>
      <c r="AC428" s="169">
        <v>38397.449999999997</v>
      </c>
      <c r="AD428" s="170">
        <v>1398.4</v>
      </c>
    </row>
    <row r="429" spans="28:30">
      <c r="AB429" s="169">
        <v>508981.5</v>
      </c>
      <c r="AC429" s="169">
        <v>38397.449999999997</v>
      </c>
      <c r="AD429" s="170">
        <v>1015.01</v>
      </c>
    </row>
    <row r="430" spans="28:30">
      <c r="AB430" s="169">
        <v>535770</v>
      </c>
      <c r="AC430" s="169">
        <v>38397.449999999997</v>
      </c>
      <c r="AD430" s="170">
        <v>1109.6600000000001</v>
      </c>
    </row>
    <row r="431" spans="28:30">
      <c r="AB431" s="169">
        <v>562558.5</v>
      </c>
      <c r="AC431" s="169">
        <v>38397.449999999997</v>
      </c>
      <c r="AD431" s="170">
        <v>598.67499999999995</v>
      </c>
    </row>
    <row r="432" spans="28:30">
      <c r="AB432" s="169">
        <v>589347</v>
      </c>
      <c r="AC432" s="169">
        <v>38397.449999999997</v>
      </c>
      <c r="AD432" s="170">
        <v>449.60500000000002</v>
      </c>
    </row>
    <row r="433" spans="28:30">
      <c r="AB433" s="169">
        <v>616135.5</v>
      </c>
      <c r="AC433" s="169">
        <v>38397.449999999997</v>
      </c>
      <c r="AD433" s="170">
        <v>229.94</v>
      </c>
    </row>
    <row r="434" spans="28:30">
      <c r="AB434" s="169">
        <v>642924</v>
      </c>
      <c r="AC434" s="169">
        <v>38397.449999999997</v>
      </c>
      <c r="AD434" s="170">
        <v>112.68</v>
      </c>
    </row>
    <row r="435" spans="28:30">
      <c r="AB435" s="169">
        <v>669712.5</v>
      </c>
      <c r="AC435" s="169">
        <v>38397.449999999997</v>
      </c>
      <c r="AD435" s="170">
        <v>139.25</v>
      </c>
    </row>
    <row r="436" spans="28:30">
      <c r="AB436" s="169">
        <v>696501</v>
      </c>
      <c r="AC436" s="169">
        <v>38397.449999999997</v>
      </c>
      <c r="AD436" s="170">
        <v>63.204999999999998</v>
      </c>
    </row>
    <row r="437" spans="28:30">
      <c r="AB437" s="169">
        <v>723289.5</v>
      </c>
      <c r="AC437" s="169">
        <v>38397.449999999997</v>
      </c>
      <c r="AD437" s="170">
        <v>26.105</v>
      </c>
    </row>
    <row r="438" spans="28:30">
      <c r="AB438" s="169">
        <v>750078</v>
      </c>
      <c r="AC438" s="169">
        <v>38397.449999999997</v>
      </c>
      <c r="AD438" s="170">
        <v>11.715</v>
      </c>
    </row>
    <row r="439" spans="28:30">
      <c r="AB439" s="169">
        <v>776866.5</v>
      </c>
      <c r="AC439" s="169">
        <v>38397.449999999997</v>
      </c>
      <c r="AD439" s="170">
        <v>8.0050000000000008</v>
      </c>
    </row>
    <row r="440" spans="28:30">
      <c r="AB440" s="169">
        <v>803655</v>
      </c>
      <c r="AC440" s="169">
        <v>38397.449999999997</v>
      </c>
      <c r="AD440" s="170">
        <v>3.49</v>
      </c>
    </row>
    <row r="441" spans="28:30">
      <c r="AB441" s="169">
        <v>830443.5</v>
      </c>
      <c r="AC441" s="169">
        <v>38397.449999999997</v>
      </c>
      <c r="AD441" s="170">
        <v>0.74</v>
      </c>
    </row>
    <row r="442" spans="28:30">
      <c r="AB442" s="169">
        <v>884019</v>
      </c>
      <c r="AC442" s="169">
        <v>38397.449999999997</v>
      </c>
      <c r="AD442" s="170">
        <v>0.02</v>
      </c>
    </row>
    <row r="443" spans="28:30">
      <c r="AB443" s="169">
        <v>910807.5</v>
      </c>
      <c r="AC443" s="169">
        <v>38397.449999999997</v>
      </c>
      <c r="AD443" s="170">
        <v>5.5E-2</v>
      </c>
    </row>
    <row r="444" spans="28:30">
      <c r="AB444" s="169">
        <v>937596</v>
      </c>
      <c r="AC444" s="169">
        <v>38397.449999999997</v>
      </c>
      <c r="AD444" s="170">
        <v>1.03</v>
      </c>
    </row>
    <row r="445" spans="28:30">
      <c r="AB445" s="169">
        <v>1044750</v>
      </c>
      <c r="AC445" s="169">
        <v>38397.449999999997</v>
      </c>
      <c r="AD445" s="170">
        <v>5.0000000000000001E-3</v>
      </c>
    </row>
    <row r="446" spans="28:30">
      <c r="AB446" s="169">
        <v>0.12902715000000001</v>
      </c>
      <c r="AC446" s="169">
        <v>59712.12</v>
      </c>
      <c r="AD446" s="170">
        <v>32978500</v>
      </c>
    </row>
    <row r="447" spans="28:30">
      <c r="AB447" s="169">
        <v>26788.65</v>
      </c>
      <c r="AC447" s="169">
        <v>59712.12</v>
      </c>
      <c r="AD447" s="170">
        <v>2604650</v>
      </c>
    </row>
    <row r="448" spans="28:30">
      <c r="AB448" s="169">
        <v>53577.15</v>
      </c>
      <c r="AC448" s="169">
        <v>59712.12</v>
      </c>
      <c r="AD448" s="170">
        <v>901599</v>
      </c>
    </row>
    <row r="449" spans="28:30">
      <c r="AB449" s="169">
        <v>80365.5</v>
      </c>
      <c r="AC449" s="169">
        <v>59712.12</v>
      </c>
      <c r="AD449" s="170">
        <v>427317</v>
      </c>
    </row>
    <row r="450" spans="28:30">
      <c r="AB450" s="169">
        <v>107154</v>
      </c>
      <c r="AC450" s="169">
        <v>59712.12</v>
      </c>
      <c r="AD450" s="170">
        <v>168079</v>
      </c>
    </row>
    <row r="451" spans="28:30">
      <c r="AB451" s="169">
        <v>133942.5</v>
      </c>
      <c r="AC451" s="169">
        <v>59712.12</v>
      </c>
      <c r="AD451" s="170">
        <v>71253.399999999994</v>
      </c>
    </row>
    <row r="452" spans="28:30">
      <c r="AB452" s="169">
        <v>160731</v>
      </c>
      <c r="AC452" s="169">
        <v>59712.12</v>
      </c>
      <c r="AD452" s="170">
        <v>30715</v>
      </c>
    </row>
    <row r="453" spans="28:30">
      <c r="AB453" s="169">
        <v>187519.5</v>
      </c>
      <c r="AC453" s="169">
        <v>59712.12</v>
      </c>
      <c r="AD453" s="170">
        <v>14567.1</v>
      </c>
    </row>
    <row r="454" spans="28:30">
      <c r="AB454" s="169">
        <v>214308</v>
      </c>
      <c r="AC454" s="169">
        <v>59712.12</v>
      </c>
      <c r="AD454" s="170">
        <v>8533.7999999999993</v>
      </c>
    </row>
    <row r="455" spans="28:30">
      <c r="AB455" s="169">
        <v>241096.5</v>
      </c>
      <c r="AC455" s="169">
        <v>59712.12</v>
      </c>
      <c r="AD455" s="170">
        <v>5169.97</v>
      </c>
    </row>
    <row r="456" spans="28:30">
      <c r="AB456" s="169">
        <v>267885</v>
      </c>
      <c r="AC456" s="169">
        <v>59712.12</v>
      </c>
      <c r="AD456" s="170">
        <v>2294.2399999999998</v>
      </c>
    </row>
    <row r="457" spans="28:30">
      <c r="AB457" s="169">
        <v>294673.5</v>
      </c>
      <c r="AC457" s="169">
        <v>59712.12</v>
      </c>
      <c r="AD457" s="170">
        <v>1667.95</v>
      </c>
    </row>
    <row r="458" spans="28:30">
      <c r="AB458" s="169">
        <v>321462</v>
      </c>
      <c r="AC458" s="169">
        <v>59712.12</v>
      </c>
      <c r="AD458" s="170">
        <v>1821.88</v>
      </c>
    </row>
    <row r="459" spans="28:30">
      <c r="AB459" s="169">
        <v>348250.5</v>
      </c>
      <c r="AC459" s="169">
        <v>59712.12</v>
      </c>
      <c r="AD459" s="170">
        <v>614.56500000000005</v>
      </c>
    </row>
    <row r="460" spans="28:30">
      <c r="AB460" s="169">
        <v>375039</v>
      </c>
      <c r="AC460" s="169">
        <v>59712.12</v>
      </c>
      <c r="AD460" s="170">
        <v>1588.56</v>
      </c>
    </row>
    <row r="461" spans="28:30">
      <c r="AB461" s="169">
        <v>401827.5</v>
      </c>
      <c r="AC461" s="169">
        <v>59712.12</v>
      </c>
      <c r="AD461" s="170">
        <v>1561.29</v>
      </c>
    </row>
    <row r="462" spans="28:30">
      <c r="AB462" s="169">
        <v>428616</v>
      </c>
      <c r="AC462" s="169">
        <v>59712.12</v>
      </c>
      <c r="AD462" s="170">
        <v>391.30500000000001</v>
      </c>
    </row>
    <row r="463" spans="28:30">
      <c r="AB463" s="169">
        <v>455404.5</v>
      </c>
      <c r="AC463" s="169">
        <v>59712.12</v>
      </c>
      <c r="AD463" s="170">
        <v>1503.52</v>
      </c>
    </row>
    <row r="464" spans="28:30">
      <c r="AB464" s="169">
        <v>482193</v>
      </c>
      <c r="AC464" s="169">
        <v>59712.12</v>
      </c>
      <c r="AD464" s="170">
        <v>1333.66</v>
      </c>
    </row>
    <row r="465" spans="28:30">
      <c r="AB465" s="169">
        <v>508981.5</v>
      </c>
      <c r="AC465" s="169">
        <v>59712.12</v>
      </c>
      <c r="AD465" s="170">
        <v>33.36</v>
      </c>
    </row>
    <row r="466" spans="28:30">
      <c r="AB466" s="169">
        <v>535770</v>
      </c>
      <c r="AC466" s="169">
        <v>59712.12</v>
      </c>
      <c r="AD466" s="170">
        <v>10.225</v>
      </c>
    </row>
    <row r="467" spans="28:30">
      <c r="AB467" s="169">
        <v>562558.5</v>
      </c>
      <c r="AC467" s="169">
        <v>59712.12</v>
      </c>
      <c r="AD467" s="170">
        <v>7.92</v>
      </c>
    </row>
    <row r="468" spans="28:30">
      <c r="AB468" s="169">
        <v>589347</v>
      </c>
      <c r="AC468" s="169">
        <v>59712.12</v>
      </c>
      <c r="AD468" s="170">
        <v>28.79</v>
      </c>
    </row>
    <row r="469" spans="28:30">
      <c r="AB469" s="169">
        <v>616135.5</v>
      </c>
      <c r="AC469" s="169">
        <v>59712.12</v>
      </c>
      <c r="AD469" s="170">
        <v>5.9550000000000001</v>
      </c>
    </row>
    <row r="470" spans="28:30">
      <c r="AB470" s="169">
        <v>642924</v>
      </c>
      <c r="AC470" s="169">
        <v>59712.12</v>
      </c>
      <c r="AD470" s="170">
        <v>5.125</v>
      </c>
    </row>
    <row r="471" spans="28:30">
      <c r="AB471" s="169">
        <v>669712.5</v>
      </c>
      <c r="AC471" s="169">
        <v>59712.12</v>
      </c>
      <c r="AD471" s="170">
        <v>8.7550000000000008</v>
      </c>
    </row>
    <row r="472" spans="28:30">
      <c r="AB472" s="169">
        <v>696501</v>
      </c>
      <c r="AC472" s="169">
        <v>59712.12</v>
      </c>
      <c r="AD472" s="170">
        <v>0.27</v>
      </c>
    </row>
    <row r="473" spans="28:30">
      <c r="AB473" s="169">
        <v>723289.5</v>
      </c>
      <c r="AC473" s="169">
        <v>59712.12</v>
      </c>
      <c r="AD473" s="170">
        <v>5.6550000000000002</v>
      </c>
    </row>
    <row r="474" spans="28:30">
      <c r="AB474" s="169">
        <v>750078</v>
      </c>
      <c r="AC474" s="169">
        <v>59712.12</v>
      </c>
      <c r="AD474" s="170">
        <v>12.824999999999999</v>
      </c>
    </row>
    <row r="475" spans="28:30">
      <c r="AB475" s="169">
        <v>803655</v>
      </c>
      <c r="AC475" s="169">
        <v>59712.12</v>
      </c>
      <c r="AD475" s="170">
        <v>2.5000000000000001E-2</v>
      </c>
    </row>
    <row r="476" spans="28:30">
      <c r="AB476" s="169">
        <v>0.12902715000000001</v>
      </c>
      <c r="AC476" s="169">
        <v>81026.789999999994</v>
      </c>
      <c r="AD476" s="170">
        <v>35226900</v>
      </c>
    </row>
    <row r="477" spans="28:30">
      <c r="AB477" s="169">
        <v>26788.65</v>
      </c>
      <c r="AC477" s="169">
        <v>81026.789999999994</v>
      </c>
      <c r="AD477" s="170">
        <v>2404700</v>
      </c>
    </row>
    <row r="478" spans="28:30">
      <c r="AB478" s="169">
        <v>53577.15</v>
      </c>
      <c r="AC478" s="169">
        <v>81026.789999999994</v>
      </c>
      <c r="AD478" s="170">
        <v>576632</v>
      </c>
    </row>
    <row r="479" spans="28:30">
      <c r="AB479" s="169">
        <v>80365.5</v>
      </c>
      <c r="AC479" s="169">
        <v>81026.789999999994</v>
      </c>
      <c r="AD479" s="170">
        <v>258917</v>
      </c>
    </row>
    <row r="480" spans="28:30">
      <c r="AB480" s="169">
        <v>107154</v>
      </c>
      <c r="AC480" s="169">
        <v>81026.789999999994</v>
      </c>
      <c r="AD480" s="170">
        <v>99099.3</v>
      </c>
    </row>
    <row r="481" spans="28:30">
      <c r="AB481" s="169">
        <v>133942.5</v>
      </c>
      <c r="AC481" s="169">
        <v>81026.789999999994</v>
      </c>
      <c r="AD481" s="170">
        <v>32145.4</v>
      </c>
    </row>
    <row r="482" spans="28:30">
      <c r="AB482" s="169">
        <v>160731</v>
      </c>
      <c r="AC482" s="169">
        <v>81026.789999999994</v>
      </c>
      <c r="AD482" s="170">
        <v>10338.700000000001</v>
      </c>
    </row>
    <row r="483" spans="28:30">
      <c r="AB483" s="169">
        <v>187519.5</v>
      </c>
      <c r="AC483" s="169">
        <v>81026.789999999994</v>
      </c>
      <c r="AD483" s="170">
        <v>5890.96</v>
      </c>
    </row>
    <row r="484" spans="28:30">
      <c r="AB484" s="169">
        <v>214308</v>
      </c>
      <c r="AC484" s="169">
        <v>81026.789999999994</v>
      </c>
      <c r="AD484" s="170">
        <v>3662.42</v>
      </c>
    </row>
    <row r="485" spans="28:30">
      <c r="AB485" s="169">
        <v>241096.5</v>
      </c>
      <c r="AC485" s="169">
        <v>81026.789999999994</v>
      </c>
      <c r="AD485" s="170">
        <v>3510.58</v>
      </c>
    </row>
    <row r="486" spans="28:30">
      <c r="AB486" s="169">
        <v>267885</v>
      </c>
      <c r="AC486" s="169">
        <v>81026.789999999994</v>
      </c>
      <c r="AD486" s="170">
        <v>1379.39</v>
      </c>
    </row>
    <row r="487" spans="28:30">
      <c r="AB487" s="169">
        <v>294673.5</v>
      </c>
      <c r="AC487" s="169">
        <v>81026.789999999994</v>
      </c>
      <c r="AD487" s="170">
        <v>1096.47</v>
      </c>
    </row>
    <row r="488" spans="28:30">
      <c r="AB488" s="169">
        <v>321462</v>
      </c>
      <c r="AC488" s="169">
        <v>81026.789999999994</v>
      </c>
      <c r="AD488" s="170">
        <v>1349.72</v>
      </c>
    </row>
    <row r="489" spans="28:30">
      <c r="AB489" s="169">
        <v>348250.5</v>
      </c>
      <c r="AC489" s="169">
        <v>81026.789999999994</v>
      </c>
      <c r="AD489" s="170">
        <v>507.64499999999998</v>
      </c>
    </row>
    <row r="490" spans="28:30">
      <c r="AB490" s="169">
        <v>375039</v>
      </c>
      <c r="AC490" s="169">
        <v>81026.789999999994</v>
      </c>
      <c r="AD490" s="170">
        <v>1004.15</v>
      </c>
    </row>
    <row r="491" spans="28:30">
      <c r="AB491" s="169">
        <v>401827.5</v>
      </c>
      <c r="AC491" s="169">
        <v>81026.789999999994</v>
      </c>
      <c r="AD491" s="170">
        <v>132.82</v>
      </c>
    </row>
    <row r="492" spans="28:30">
      <c r="AB492" s="169">
        <v>428616</v>
      </c>
      <c r="AC492" s="169">
        <v>81026.789999999994</v>
      </c>
      <c r="AD492" s="170">
        <v>80.635000000000005</v>
      </c>
    </row>
    <row r="493" spans="28:30">
      <c r="AB493" s="169">
        <v>455404.5</v>
      </c>
      <c r="AC493" s="169">
        <v>81026.789999999994</v>
      </c>
      <c r="AD493" s="170">
        <v>115.42</v>
      </c>
    </row>
    <row r="494" spans="28:30">
      <c r="AB494" s="169">
        <v>482193</v>
      </c>
      <c r="AC494" s="169">
        <v>81026.789999999994</v>
      </c>
      <c r="AD494" s="170">
        <v>21.414999999999999</v>
      </c>
    </row>
    <row r="495" spans="28:30">
      <c r="AB495" s="169">
        <v>508981.5</v>
      </c>
      <c r="AC495" s="169">
        <v>81026.789999999994</v>
      </c>
      <c r="AD495" s="170">
        <v>28.225000000000001</v>
      </c>
    </row>
    <row r="496" spans="28:30">
      <c r="AB496" s="169">
        <v>535770</v>
      </c>
      <c r="AC496" s="169">
        <v>81026.789999999994</v>
      </c>
      <c r="AD496" s="170">
        <v>86.254999999999995</v>
      </c>
    </row>
    <row r="497" spans="28:30">
      <c r="AB497" s="169">
        <v>562558.5</v>
      </c>
      <c r="AC497" s="169">
        <v>81026.789999999994</v>
      </c>
      <c r="AD497" s="170">
        <v>2.9249999999999998</v>
      </c>
    </row>
    <row r="498" spans="28:30">
      <c r="AB498" s="169">
        <v>589347</v>
      </c>
      <c r="AC498" s="169">
        <v>81026.789999999994</v>
      </c>
      <c r="AD498" s="170">
        <v>11.775</v>
      </c>
    </row>
    <row r="499" spans="28:30">
      <c r="AB499" s="169">
        <v>616135.5</v>
      </c>
      <c r="AC499" s="169">
        <v>81026.789999999994</v>
      </c>
      <c r="AD499" s="170">
        <v>0.755</v>
      </c>
    </row>
    <row r="500" spans="28:30">
      <c r="AB500" s="169">
        <v>642924</v>
      </c>
      <c r="AC500" s="169">
        <v>81026.789999999994</v>
      </c>
      <c r="AD500" s="170">
        <v>1.44</v>
      </c>
    </row>
    <row r="501" spans="28:30">
      <c r="AB501" s="169">
        <v>669712.5</v>
      </c>
      <c r="AC501" s="169">
        <v>81026.789999999994</v>
      </c>
      <c r="AD501" s="170">
        <v>1.86</v>
      </c>
    </row>
    <row r="502" spans="28:30">
      <c r="AB502" s="169">
        <v>696501</v>
      </c>
      <c r="AC502" s="169">
        <v>81026.789999999994</v>
      </c>
      <c r="AD502" s="170">
        <v>0.44</v>
      </c>
    </row>
    <row r="503" spans="28:30">
      <c r="AB503" s="169">
        <v>723289.5</v>
      </c>
      <c r="AC503" s="169">
        <v>81026.789999999994</v>
      </c>
      <c r="AD503" s="170">
        <v>3.41</v>
      </c>
    </row>
    <row r="504" spans="28:30">
      <c r="AB504" s="169">
        <v>750078</v>
      </c>
      <c r="AC504" s="169">
        <v>81026.789999999994</v>
      </c>
      <c r="AD504" s="170">
        <v>1.38</v>
      </c>
    </row>
    <row r="505" spans="28:30">
      <c r="AB505" s="169">
        <v>776866.5</v>
      </c>
      <c r="AC505" s="169">
        <v>81026.789999999994</v>
      </c>
      <c r="AD505" s="170">
        <v>2.14</v>
      </c>
    </row>
    <row r="506" spans="28:30">
      <c r="AB506" s="169">
        <v>803655</v>
      </c>
      <c r="AC506" s="169">
        <v>81026.789999999994</v>
      </c>
      <c r="AD506" s="170">
        <v>1.07</v>
      </c>
    </row>
    <row r="507" spans="28:30">
      <c r="AB507" s="169">
        <v>830443.5</v>
      </c>
      <c r="AC507" s="169">
        <v>81026.789999999994</v>
      </c>
      <c r="AD507" s="170">
        <v>3.21</v>
      </c>
    </row>
    <row r="508" spans="28:30">
      <c r="AB508" s="169">
        <v>857232</v>
      </c>
      <c r="AC508" s="169">
        <v>81026.789999999994</v>
      </c>
      <c r="AD508" s="170">
        <v>1.07</v>
      </c>
    </row>
    <row r="509" spans="28:30">
      <c r="AB509" s="169">
        <v>0.12902715000000001</v>
      </c>
      <c r="AC509" s="169">
        <v>102341.46</v>
      </c>
      <c r="AD509" s="170">
        <v>39606300</v>
      </c>
    </row>
    <row r="510" spans="28:30">
      <c r="AB510" s="169">
        <v>26788.65</v>
      </c>
      <c r="AC510" s="169">
        <v>102341.46</v>
      </c>
      <c r="AD510" s="170">
        <v>3110140</v>
      </c>
    </row>
    <row r="511" spans="28:30">
      <c r="AB511" s="169">
        <v>53577.15</v>
      </c>
      <c r="AC511" s="169">
        <v>102341.46</v>
      </c>
      <c r="AD511" s="170">
        <v>1138610</v>
      </c>
    </row>
    <row r="512" spans="28:30">
      <c r="AB512" s="169">
        <v>80365.5</v>
      </c>
      <c r="AC512" s="169">
        <v>102341.46</v>
      </c>
      <c r="AD512" s="170">
        <v>587218</v>
      </c>
    </row>
    <row r="513" spans="28:30">
      <c r="AB513" s="169">
        <v>107154</v>
      </c>
      <c r="AC513" s="169">
        <v>102341.46</v>
      </c>
      <c r="AD513" s="170">
        <v>259036</v>
      </c>
    </row>
    <row r="514" spans="28:30">
      <c r="AB514" s="169">
        <v>133942.5</v>
      </c>
      <c r="AC514" s="169">
        <v>102341.46</v>
      </c>
      <c r="AD514" s="170">
        <v>105367</v>
      </c>
    </row>
    <row r="515" spans="28:30">
      <c r="AB515" s="169">
        <v>160731</v>
      </c>
      <c r="AC515" s="169">
        <v>102341.46</v>
      </c>
      <c r="AD515" s="170">
        <v>49278.9</v>
      </c>
    </row>
    <row r="516" spans="28:30">
      <c r="AB516" s="169">
        <v>187519.5</v>
      </c>
      <c r="AC516" s="169">
        <v>102341.46</v>
      </c>
      <c r="AD516" s="170">
        <v>24956.400000000001</v>
      </c>
    </row>
    <row r="517" spans="28:30">
      <c r="AB517" s="169">
        <v>214308</v>
      </c>
      <c r="AC517" s="169">
        <v>102341.46</v>
      </c>
      <c r="AD517" s="170">
        <v>12360.3</v>
      </c>
    </row>
    <row r="518" spans="28:30">
      <c r="AB518" s="169">
        <v>241096.5</v>
      </c>
      <c r="AC518" s="169">
        <v>102341.46</v>
      </c>
      <c r="AD518" s="170">
        <v>9518.44</v>
      </c>
    </row>
    <row r="519" spans="28:30">
      <c r="AB519" s="169">
        <v>267885</v>
      </c>
      <c r="AC519" s="169">
        <v>102341.46</v>
      </c>
      <c r="AD519" s="170">
        <v>6109.4</v>
      </c>
    </row>
    <row r="520" spans="28:30">
      <c r="AB520" s="169">
        <v>294673.5</v>
      </c>
      <c r="AC520" s="169">
        <v>102341.46</v>
      </c>
      <c r="AD520" s="170">
        <v>4066.89</v>
      </c>
    </row>
    <row r="521" spans="28:30">
      <c r="AB521" s="169">
        <v>321462</v>
      </c>
      <c r="AC521" s="169">
        <v>102341.46</v>
      </c>
      <c r="AD521" s="170">
        <v>2951.38</v>
      </c>
    </row>
    <row r="522" spans="28:30">
      <c r="AB522" s="169">
        <v>348250.5</v>
      </c>
      <c r="AC522" s="169">
        <v>102341.46</v>
      </c>
      <c r="AD522" s="170">
        <v>2261.42</v>
      </c>
    </row>
    <row r="523" spans="28:30">
      <c r="AB523" s="169">
        <v>375039</v>
      </c>
      <c r="AC523" s="169">
        <v>102341.46</v>
      </c>
      <c r="AD523" s="170">
        <v>956.52</v>
      </c>
    </row>
    <row r="524" spans="28:30">
      <c r="AB524" s="169">
        <v>401827.5</v>
      </c>
      <c r="AC524" s="169">
        <v>102341.46</v>
      </c>
      <c r="AD524" s="170">
        <v>756.04</v>
      </c>
    </row>
    <row r="525" spans="28:30">
      <c r="AB525" s="169">
        <v>428616</v>
      </c>
      <c r="AC525" s="169">
        <v>102341.46</v>
      </c>
      <c r="AD525" s="170">
        <v>664.51</v>
      </c>
    </row>
    <row r="526" spans="28:30">
      <c r="AB526" s="169">
        <v>455404.5</v>
      </c>
      <c r="AC526" s="169">
        <v>102341.46</v>
      </c>
      <c r="AD526" s="170">
        <v>308.22500000000002</v>
      </c>
    </row>
    <row r="527" spans="28:30">
      <c r="AB527" s="169">
        <v>482193</v>
      </c>
      <c r="AC527" s="169">
        <v>102341.46</v>
      </c>
      <c r="AD527" s="170">
        <v>51.195</v>
      </c>
    </row>
    <row r="528" spans="28:30">
      <c r="AB528" s="169">
        <v>508981.5</v>
      </c>
      <c r="AC528" s="169">
        <v>102341.46</v>
      </c>
      <c r="AD528" s="170">
        <v>257.255</v>
      </c>
    </row>
    <row r="529" spans="28:30">
      <c r="AB529" s="169">
        <v>535770</v>
      </c>
      <c r="AC529" s="169">
        <v>102341.46</v>
      </c>
      <c r="AD529" s="170">
        <v>25.465</v>
      </c>
    </row>
    <row r="530" spans="28:30">
      <c r="AB530" s="169">
        <v>562558.5</v>
      </c>
      <c r="AC530" s="169">
        <v>102341.46</v>
      </c>
      <c r="AD530" s="170">
        <v>30.285</v>
      </c>
    </row>
    <row r="531" spans="28:30">
      <c r="AB531" s="169">
        <v>589347</v>
      </c>
      <c r="AC531" s="169">
        <v>102341.46</v>
      </c>
      <c r="AD531" s="170">
        <v>34.82</v>
      </c>
    </row>
    <row r="532" spans="28:30">
      <c r="AB532" s="169">
        <v>616135.5</v>
      </c>
      <c r="AC532" s="169">
        <v>102341.46</v>
      </c>
      <c r="AD532" s="170">
        <v>7.22</v>
      </c>
    </row>
    <row r="533" spans="28:30">
      <c r="AB533" s="169">
        <v>642924</v>
      </c>
      <c r="AC533" s="169">
        <v>102341.46</v>
      </c>
      <c r="AD533" s="170">
        <v>2.8</v>
      </c>
    </row>
    <row r="534" spans="28:30">
      <c r="AB534" s="169">
        <v>696501</v>
      </c>
      <c r="AC534" s="169">
        <v>102341.46</v>
      </c>
      <c r="AD534" s="170">
        <v>0.17</v>
      </c>
    </row>
    <row r="535" spans="28:30">
      <c r="AB535" s="169">
        <v>776866.5</v>
      </c>
      <c r="AC535" s="169">
        <v>102341.46</v>
      </c>
      <c r="AD535" s="170">
        <v>1.07</v>
      </c>
    </row>
    <row r="536" spans="28:30">
      <c r="AB536" s="169">
        <v>830443.5</v>
      </c>
      <c r="AC536" s="169">
        <v>102341.46</v>
      </c>
      <c r="AD536" s="170">
        <v>1.07</v>
      </c>
    </row>
    <row r="537" spans="28:30">
      <c r="AB537" s="169">
        <v>0.12902715000000001</v>
      </c>
      <c r="AC537" s="169">
        <v>123656.13</v>
      </c>
      <c r="AD537" s="170">
        <v>43920200</v>
      </c>
    </row>
    <row r="538" spans="28:30">
      <c r="AB538" s="169">
        <v>26788.65</v>
      </c>
      <c r="AC538" s="169">
        <v>123656.13</v>
      </c>
      <c r="AD538" s="170">
        <v>3540340</v>
      </c>
    </row>
    <row r="539" spans="28:30">
      <c r="AB539" s="169">
        <v>53577.15</v>
      </c>
      <c r="AC539" s="169">
        <v>123656.13</v>
      </c>
      <c r="AD539" s="170">
        <v>1435530</v>
      </c>
    </row>
    <row r="540" spans="28:30">
      <c r="AB540" s="169">
        <v>80365.5</v>
      </c>
      <c r="AC540" s="169">
        <v>123656.13</v>
      </c>
      <c r="AD540" s="170">
        <v>718693</v>
      </c>
    </row>
    <row r="541" spans="28:30">
      <c r="AB541" s="169">
        <v>107154</v>
      </c>
      <c r="AC541" s="169">
        <v>123656.13</v>
      </c>
      <c r="AD541" s="170">
        <v>287127</v>
      </c>
    </row>
    <row r="542" spans="28:30">
      <c r="AB542" s="169">
        <v>133942.5</v>
      </c>
      <c r="AC542" s="169">
        <v>123656.13</v>
      </c>
      <c r="AD542" s="170">
        <v>100975</v>
      </c>
    </row>
    <row r="543" spans="28:30">
      <c r="AB543" s="169">
        <v>160731</v>
      </c>
      <c r="AC543" s="169">
        <v>123656.13</v>
      </c>
      <c r="AD543" s="170">
        <v>42129.8</v>
      </c>
    </row>
    <row r="544" spans="28:30">
      <c r="AB544" s="169">
        <v>187519.5</v>
      </c>
      <c r="AC544" s="169">
        <v>123656.13</v>
      </c>
      <c r="AD544" s="170">
        <v>22705.7</v>
      </c>
    </row>
    <row r="545" spans="28:30">
      <c r="AB545" s="169">
        <v>214308</v>
      </c>
      <c r="AC545" s="169">
        <v>123656.13</v>
      </c>
      <c r="AD545" s="170">
        <v>10997.1</v>
      </c>
    </row>
    <row r="546" spans="28:30">
      <c r="AB546" s="169">
        <v>241096.5</v>
      </c>
      <c r="AC546" s="169">
        <v>123656.13</v>
      </c>
      <c r="AD546" s="170">
        <v>6777.24</v>
      </c>
    </row>
    <row r="547" spans="28:30">
      <c r="AB547" s="169">
        <v>267885</v>
      </c>
      <c r="AC547" s="169">
        <v>123656.13</v>
      </c>
      <c r="AD547" s="170">
        <v>2936.41</v>
      </c>
    </row>
    <row r="548" spans="28:30">
      <c r="AB548" s="169">
        <v>294673.5</v>
      </c>
      <c r="AC548" s="169">
        <v>123656.13</v>
      </c>
      <c r="AD548" s="170">
        <v>1445.37</v>
      </c>
    </row>
    <row r="549" spans="28:30">
      <c r="AB549" s="169">
        <v>321462</v>
      </c>
      <c r="AC549" s="169">
        <v>123656.13</v>
      </c>
      <c r="AD549" s="170">
        <v>1531.58</v>
      </c>
    </row>
    <row r="550" spans="28:30">
      <c r="AB550" s="169">
        <v>348250.5</v>
      </c>
      <c r="AC550" s="169">
        <v>123656.13</v>
      </c>
      <c r="AD550" s="170">
        <v>350.52</v>
      </c>
    </row>
    <row r="551" spans="28:30">
      <c r="AB551" s="169">
        <v>375039</v>
      </c>
      <c r="AC551" s="169">
        <v>123656.13</v>
      </c>
      <c r="AD551" s="170">
        <v>271.63499999999999</v>
      </c>
    </row>
    <row r="552" spans="28:30">
      <c r="AB552" s="169">
        <v>401827.5</v>
      </c>
      <c r="AC552" s="169">
        <v>123656.13</v>
      </c>
      <c r="AD552" s="170">
        <v>110.2</v>
      </c>
    </row>
    <row r="553" spans="28:30">
      <c r="AB553" s="169">
        <v>428616</v>
      </c>
      <c r="AC553" s="169">
        <v>123656.13</v>
      </c>
      <c r="AD553" s="170">
        <v>300.065</v>
      </c>
    </row>
    <row r="554" spans="28:30">
      <c r="AB554" s="169">
        <v>455404.5</v>
      </c>
      <c r="AC554" s="169">
        <v>123656.13</v>
      </c>
      <c r="AD554" s="170">
        <v>350.505</v>
      </c>
    </row>
    <row r="555" spans="28:30">
      <c r="AB555" s="169">
        <v>482193</v>
      </c>
      <c r="AC555" s="169">
        <v>123656.13</v>
      </c>
      <c r="AD555" s="170">
        <v>13.965</v>
      </c>
    </row>
    <row r="556" spans="28:30">
      <c r="AB556" s="169">
        <v>508981.5</v>
      </c>
      <c r="AC556" s="169">
        <v>123656.13</v>
      </c>
      <c r="AD556" s="170">
        <v>8.6549999999999994</v>
      </c>
    </row>
    <row r="557" spans="28:30">
      <c r="AB557" s="169">
        <v>535770</v>
      </c>
      <c r="AC557" s="169">
        <v>123656.13</v>
      </c>
      <c r="AD557" s="170">
        <v>2.71</v>
      </c>
    </row>
    <row r="558" spans="28:30">
      <c r="AB558" s="169">
        <v>562558.5</v>
      </c>
      <c r="AC558" s="169">
        <v>123656.13</v>
      </c>
      <c r="AD558" s="170">
        <v>6.02</v>
      </c>
    </row>
    <row r="559" spans="28:30">
      <c r="AB559" s="169">
        <v>589347</v>
      </c>
      <c r="AC559" s="169">
        <v>123656.13</v>
      </c>
      <c r="AD559" s="170">
        <v>2.0750000000000002</v>
      </c>
    </row>
    <row r="560" spans="28:30">
      <c r="AB560" s="169">
        <v>616135.5</v>
      </c>
      <c r="AC560" s="169">
        <v>123656.13</v>
      </c>
      <c r="AD560" s="170">
        <v>8.3000000000000007</v>
      </c>
    </row>
    <row r="561" spans="28:30">
      <c r="AB561" s="169">
        <v>669712.5</v>
      </c>
      <c r="AC561" s="169">
        <v>123656.13</v>
      </c>
      <c r="AD561" s="170">
        <v>1.07</v>
      </c>
    </row>
    <row r="562" spans="28:30">
      <c r="AB562" s="169">
        <v>0.12902715000000001</v>
      </c>
      <c r="AC562" s="169">
        <v>144970.79999999999</v>
      </c>
      <c r="AD562" s="170">
        <v>48280800</v>
      </c>
    </row>
    <row r="563" spans="28:30">
      <c r="AB563" s="169">
        <v>26788.65</v>
      </c>
      <c r="AC563" s="169">
        <v>144970.79999999999</v>
      </c>
      <c r="AD563" s="170">
        <v>4397940</v>
      </c>
    </row>
    <row r="564" spans="28:30">
      <c r="AB564" s="169">
        <v>53577.15</v>
      </c>
      <c r="AC564" s="169">
        <v>144970.79999999999</v>
      </c>
      <c r="AD564" s="170">
        <v>1895800</v>
      </c>
    </row>
    <row r="565" spans="28:30">
      <c r="AB565" s="169">
        <v>80365.5</v>
      </c>
      <c r="AC565" s="169">
        <v>144970.79999999999</v>
      </c>
      <c r="AD565" s="170">
        <v>948993</v>
      </c>
    </row>
    <row r="566" spans="28:30">
      <c r="AB566" s="169">
        <v>107154</v>
      </c>
      <c r="AC566" s="169">
        <v>144970.79999999999</v>
      </c>
      <c r="AD566" s="170">
        <v>373422</v>
      </c>
    </row>
    <row r="567" spans="28:30">
      <c r="AB567" s="169">
        <v>133942.5</v>
      </c>
      <c r="AC567" s="169">
        <v>144970.79999999999</v>
      </c>
      <c r="AD567" s="170">
        <v>147580</v>
      </c>
    </row>
    <row r="568" spans="28:30">
      <c r="AB568" s="169">
        <v>160731</v>
      </c>
      <c r="AC568" s="169">
        <v>144970.79999999999</v>
      </c>
      <c r="AD568" s="170">
        <v>63014.400000000001</v>
      </c>
    </row>
    <row r="569" spans="28:30">
      <c r="AB569" s="169">
        <v>187519.5</v>
      </c>
      <c r="AC569" s="169">
        <v>144970.79999999999</v>
      </c>
      <c r="AD569" s="170">
        <v>26026.799999999999</v>
      </c>
    </row>
    <row r="570" spans="28:30">
      <c r="AB570" s="169">
        <v>214308</v>
      </c>
      <c r="AC570" s="169">
        <v>144970.79999999999</v>
      </c>
      <c r="AD570" s="170">
        <v>6263.17</v>
      </c>
    </row>
    <row r="571" spans="28:30">
      <c r="AB571" s="169">
        <v>241096.5</v>
      </c>
      <c r="AC571" s="169">
        <v>144970.79999999999</v>
      </c>
      <c r="AD571" s="170">
        <v>2844.09</v>
      </c>
    </row>
    <row r="572" spans="28:30">
      <c r="AB572" s="169">
        <v>267885</v>
      </c>
      <c r="AC572" s="169">
        <v>144970.79999999999</v>
      </c>
      <c r="AD572" s="170">
        <v>1656.4</v>
      </c>
    </row>
    <row r="573" spans="28:30">
      <c r="AB573" s="169">
        <v>294673.5</v>
      </c>
      <c r="AC573" s="169">
        <v>144970.79999999999</v>
      </c>
      <c r="AD573" s="170">
        <v>605.30999999999995</v>
      </c>
    </row>
    <row r="574" spans="28:30">
      <c r="AB574" s="169">
        <v>321462</v>
      </c>
      <c r="AC574" s="169">
        <v>144970.79999999999</v>
      </c>
      <c r="AD574" s="170">
        <v>200.08500000000001</v>
      </c>
    </row>
    <row r="575" spans="28:30">
      <c r="AB575" s="169">
        <v>348250.5</v>
      </c>
      <c r="AC575" s="169">
        <v>144970.79999999999</v>
      </c>
      <c r="AD575" s="170">
        <v>97.14</v>
      </c>
    </row>
    <row r="576" spans="28:30">
      <c r="AB576" s="169">
        <v>375039</v>
      </c>
      <c r="AC576" s="169">
        <v>144970.79999999999</v>
      </c>
      <c r="AD576" s="170">
        <v>44.82</v>
      </c>
    </row>
    <row r="577" spans="28:30">
      <c r="AB577" s="169">
        <v>401827.5</v>
      </c>
      <c r="AC577" s="169">
        <v>144970.79999999999</v>
      </c>
      <c r="AD577" s="170">
        <v>32.700000000000003</v>
      </c>
    </row>
    <row r="578" spans="28:30">
      <c r="AB578" s="169">
        <v>428616</v>
      </c>
      <c r="AC578" s="169">
        <v>144970.79999999999</v>
      </c>
      <c r="AD578" s="170">
        <v>9.7200000000000006</v>
      </c>
    </row>
    <row r="579" spans="28:30">
      <c r="AB579" s="169">
        <v>455404.5</v>
      </c>
      <c r="AC579" s="169">
        <v>144970.79999999999</v>
      </c>
      <c r="AD579" s="170">
        <v>1.655</v>
      </c>
    </row>
    <row r="580" spans="28:30">
      <c r="AB580" s="169">
        <v>508981.5</v>
      </c>
      <c r="AC580" s="169">
        <v>144970.79999999999</v>
      </c>
      <c r="AD580" s="170">
        <v>77.765000000000001</v>
      </c>
    </row>
    <row r="581" spans="28:30">
      <c r="AB581" s="169">
        <v>0.12902715000000001</v>
      </c>
      <c r="AC581" s="169">
        <v>166285.6</v>
      </c>
      <c r="AD581" s="170">
        <v>46684300</v>
      </c>
    </row>
    <row r="582" spans="28:30">
      <c r="AB582" s="169">
        <v>26788.65</v>
      </c>
      <c r="AC582" s="169">
        <v>166285.6</v>
      </c>
      <c r="AD582" s="170">
        <v>3618830</v>
      </c>
    </row>
    <row r="583" spans="28:30">
      <c r="AB583" s="169">
        <v>53577.15</v>
      </c>
      <c r="AC583" s="169">
        <v>166285.6</v>
      </c>
      <c r="AD583" s="170">
        <v>1981210</v>
      </c>
    </row>
    <row r="584" spans="28:30">
      <c r="AB584" s="169">
        <v>80365.5</v>
      </c>
      <c r="AC584" s="169">
        <v>166285.6</v>
      </c>
      <c r="AD584" s="170">
        <v>983771</v>
      </c>
    </row>
    <row r="585" spans="28:30">
      <c r="AB585" s="169">
        <v>107154</v>
      </c>
      <c r="AC585" s="169">
        <v>166285.6</v>
      </c>
      <c r="AD585" s="170">
        <v>356303</v>
      </c>
    </row>
    <row r="586" spans="28:30">
      <c r="AB586" s="169">
        <v>133942.5</v>
      </c>
      <c r="AC586" s="169">
        <v>166285.6</v>
      </c>
      <c r="AD586" s="170">
        <v>131990</v>
      </c>
    </row>
    <row r="587" spans="28:30">
      <c r="AB587" s="169">
        <v>160731</v>
      </c>
      <c r="AC587" s="169">
        <v>166285.6</v>
      </c>
      <c r="AD587" s="170">
        <v>45092.5</v>
      </c>
    </row>
    <row r="588" spans="28:30">
      <c r="AB588" s="169">
        <v>187519.5</v>
      </c>
      <c r="AC588" s="169">
        <v>166285.6</v>
      </c>
      <c r="AD588" s="170">
        <v>12867.3</v>
      </c>
    </row>
    <row r="589" spans="28:30">
      <c r="AB589" s="169">
        <v>214308</v>
      </c>
      <c r="AC589" s="169">
        <v>166285.6</v>
      </c>
      <c r="AD589" s="170">
        <v>3075.67</v>
      </c>
    </row>
    <row r="590" spans="28:30">
      <c r="AB590" s="169">
        <v>241096.5</v>
      </c>
      <c r="AC590" s="169">
        <v>166285.6</v>
      </c>
      <c r="AD590" s="170">
        <v>699.17</v>
      </c>
    </row>
    <row r="591" spans="28:30">
      <c r="AB591" s="169">
        <v>267885</v>
      </c>
      <c r="AC591" s="169">
        <v>166285.6</v>
      </c>
      <c r="AD591" s="170">
        <v>364.58499999999998</v>
      </c>
    </row>
    <row r="592" spans="28:30">
      <c r="AB592" s="169">
        <v>294673.5</v>
      </c>
      <c r="AC592" s="169">
        <v>166285.6</v>
      </c>
      <c r="AD592" s="170">
        <v>159.20500000000001</v>
      </c>
    </row>
    <row r="593" spans="28:30">
      <c r="AB593" s="169">
        <v>321462</v>
      </c>
      <c r="AC593" s="169">
        <v>166285.6</v>
      </c>
      <c r="AD593" s="170">
        <v>151.79</v>
      </c>
    </row>
    <row r="594" spans="28:30">
      <c r="AB594" s="169">
        <v>348250.5</v>
      </c>
      <c r="AC594" s="169">
        <v>166285.6</v>
      </c>
      <c r="AD594" s="170">
        <v>76.58</v>
      </c>
    </row>
    <row r="595" spans="28:30">
      <c r="AB595" s="169">
        <v>375039</v>
      </c>
      <c r="AC595" s="169">
        <v>166285.6</v>
      </c>
      <c r="AD595" s="170">
        <v>35.645000000000003</v>
      </c>
    </row>
    <row r="596" spans="28:30">
      <c r="AB596" s="169">
        <v>0.12902715000000001</v>
      </c>
      <c r="AC596" s="169">
        <v>187600.4</v>
      </c>
      <c r="AD596" s="170">
        <v>43783600</v>
      </c>
    </row>
    <row r="597" spans="28:30">
      <c r="AB597" s="169">
        <v>26788.65</v>
      </c>
      <c r="AC597" s="169">
        <v>187600.4</v>
      </c>
      <c r="AD597" s="170">
        <v>3339240</v>
      </c>
    </row>
    <row r="598" spans="28:30">
      <c r="AB598" s="169">
        <v>53577.15</v>
      </c>
      <c r="AC598" s="169">
        <v>187600.4</v>
      </c>
      <c r="AD598" s="170">
        <v>1797130</v>
      </c>
    </row>
    <row r="599" spans="28:30">
      <c r="AB599" s="169">
        <v>80365.5</v>
      </c>
      <c r="AC599" s="169">
        <v>187600.4</v>
      </c>
      <c r="AD599" s="170">
        <v>745734</v>
      </c>
    </row>
    <row r="600" spans="28:30">
      <c r="AB600" s="169">
        <v>107154</v>
      </c>
      <c r="AC600" s="169">
        <v>187600.4</v>
      </c>
      <c r="AD600" s="170">
        <v>267329</v>
      </c>
    </row>
    <row r="601" spans="28:30">
      <c r="AB601" s="169">
        <v>133942.5</v>
      </c>
      <c r="AC601" s="169">
        <v>187600.4</v>
      </c>
      <c r="AD601" s="170">
        <v>81840.3</v>
      </c>
    </row>
    <row r="602" spans="28:30">
      <c r="AB602" s="169">
        <v>160731</v>
      </c>
      <c r="AC602" s="169">
        <v>187600.4</v>
      </c>
      <c r="AD602" s="170">
        <v>29969.9</v>
      </c>
    </row>
    <row r="603" spans="28:30">
      <c r="AB603" s="169">
        <v>187519.5</v>
      </c>
      <c r="AC603" s="169">
        <v>187600.4</v>
      </c>
      <c r="AD603" s="170">
        <v>7263.94</v>
      </c>
    </row>
    <row r="604" spans="28:30">
      <c r="AB604" s="169">
        <v>214308</v>
      </c>
      <c r="AC604" s="169">
        <v>187600.4</v>
      </c>
      <c r="AD604" s="170">
        <v>6742.18</v>
      </c>
    </row>
    <row r="605" spans="28:30">
      <c r="AB605" s="169">
        <v>241096.5</v>
      </c>
      <c r="AC605" s="169">
        <v>187600.4</v>
      </c>
      <c r="AD605" s="170">
        <v>619.05999999999995</v>
      </c>
    </row>
    <row r="606" spans="28:30">
      <c r="AB606" s="169">
        <v>267885</v>
      </c>
      <c r="AC606" s="169">
        <v>187600.4</v>
      </c>
      <c r="AD606" s="170">
        <v>245.67500000000001</v>
      </c>
    </row>
    <row r="607" spans="28:30">
      <c r="AB607" s="169">
        <v>294673.5</v>
      </c>
      <c r="AC607" s="169">
        <v>187600.4</v>
      </c>
      <c r="AD607" s="170">
        <v>86.844999999999999</v>
      </c>
    </row>
    <row r="608" spans="28:30">
      <c r="AB608" s="169">
        <v>321462</v>
      </c>
      <c r="AC608" s="169">
        <v>187600.4</v>
      </c>
      <c r="AD608" s="170">
        <v>132.245</v>
      </c>
    </row>
    <row r="609" spans="28:30">
      <c r="AB609" s="169">
        <v>348250.5</v>
      </c>
      <c r="AC609" s="169">
        <v>187600.4</v>
      </c>
      <c r="AD609" s="170">
        <v>35.11</v>
      </c>
    </row>
    <row r="610" spans="28:30">
      <c r="AB610" s="169">
        <v>375039</v>
      </c>
      <c r="AC610" s="169">
        <v>187600.4</v>
      </c>
      <c r="AD610" s="170">
        <v>14.76</v>
      </c>
    </row>
    <row r="611" spans="28:30">
      <c r="AB611" s="169">
        <v>0.12902715000000001</v>
      </c>
      <c r="AC611" s="169">
        <v>208915.20000000001</v>
      </c>
      <c r="AD611" s="170">
        <v>40627800</v>
      </c>
    </row>
    <row r="612" spans="28:30">
      <c r="AB612" s="169">
        <v>26788.65</v>
      </c>
      <c r="AC612" s="169">
        <v>208915.20000000001</v>
      </c>
      <c r="AD612" s="170">
        <v>2840930</v>
      </c>
    </row>
    <row r="613" spans="28:30">
      <c r="AB613" s="169">
        <v>53577.15</v>
      </c>
      <c r="AC613" s="169">
        <v>208915.20000000001</v>
      </c>
      <c r="AD613" s="170">
        <v>1427730</v>
      </c>
    </row>
    <row r="614" spans="28:30">
      <c r="AB614" s="169">
        <v>80365.5</v>
      </c>
      <c r="AC614" s="169">
        <v>208915.20000000001</v>
      </c>
      <c r="AD614" s="170">
        <v>468761</v>
      </c>
    </row>
    <row r="615" spans="28:30">
      <c r="AB615" s="169">
        <v>107154</v>
      </c>
      <c r="AC615" s="169">
        <v>208915.20000000001</v>
      </c>
      <c r="AD615" s="170">
        <v>149281</v>
      </c>
    </row>
    <row r="616" spans="28:30">
      <c r="AB616" s="169">
        <v>133942.5</v>
      </c>
      <c r="AC616" s="169">
        <v>208915.20000000001</v>
      </c>
      <c r="AD616" s="170">
        <v>64316.1</v>
      </c>
    </row>
    <row r="617" spans="28:30">
      <c r="AB617" s="169">
        <v>160731</v>
      </c>
      <c r="AC617" s="169">
        <v>208915.20000000001</v>
      </c>
      <c r="AD617" s="170">
        <v>22960.3</v>
      </c>
    </row>
    <row r="618" spans="28:30">
      <c r="AB618" s="169">
        <v>187519.5</v>
      </c>
      <c r="AC618" s="169">
        <v>208915.20000000001</v>
      </c>
      <c r="AD618" s="170">
        <v>10539.9</v>
      </c>
    </row>
    <row r="619" spans="28:30">
      <c r="AB619" s="169">
        <v>214308</v>
      </c>
      <c r="AC619" s="169">
        <v>208915.20000000001</v>
      </c>
      <c r="AD619" s="170">
        <v>2110.14</v>
      </c>
    </row>
    <row r="620" spans="28:30">
      <c r="AB620" s="169">
        <v>241096.5</v>
      </c>
      <c r="AC620" s="169">
        <v>208915.20000000001</v>
      </c>
      <c r="AD620" s="170">
        <v>1275.6199999999999</v>
      </c>
    </row>
    <row r="621" spans="28:30">
      <c r="AB621" s="169">
        <v>267885</v>
      </c>
      <c r="AC621" s="169">
        <v>208915.20000000001</v>
      </c>
      <c r="AD621" s="170">
        <v>91.944999999999993</v>
      </c>
    </row>
    <row r="622" spans="28:30">
      <c r="AB622" s="169">
        <v>294673.5</v>
      </c>
      <c r="AC622" s="169">
        <v>208915.20000000001</v>
      </c>
      <c r="AD622" s="170">
        <v>33.99</v>
      </c>
    </row>
    <row r="623" spans="28:30">
      <c r="AB623" s="169">
        <v>321462</v>
      </c>
      <c r="AC623" s="169">
        <v>208915.20000000001</v>
      </c>
      <c r="AD623" s="170">
        <v>2.355</v>
      </c>
    </row>
    <row r="624" spans="28:30">
      <c r="AB624" s="169">
        <v>348250.5</v>
      </c>
      <c r="AC624" s="169">
        <v>208915.20000000001</v>
      </c>
      <c r="AD624" s="170">
        <v>12.09</v>
      </c>
    </row>
    <row r="625" spans="28:30">
      <c r="AB625" s="169">
        <v>375039</v>
      </c>
      <c r="AC625" s="169">
        <v>208915.20000000001</v>
      </c>
      <c r="AD625" s="170">
        <v>7.98</v>
      </c>
    </row>
    <row r="626" spans="28:30">
      <c r="AB626" s="169">
        <v>401827.5</v>
      </c>
      <c r="AC626" s="169">
        <v>208915.20000000001</v>
      </c>
      <c r="AD626" s="170">
        <v>0.91500000000000004</v>
      </c>
    </row>
    <row r="627" spans="28:30">
      <c r="AB627" s="169">
        <v>0.12902715000000001</v>
      </c>
      <c r="AC627" s="169">
        <v>230230</v>
      </c>
      <c r="AD627" s="170">
        <v>35777400</v>
      </c>
    </row>
    <row r="628" spans="28:30">
      <c r="AB628" s="169">
        <v>26788.65</v>
      </c>
      <c r="AC628" s="169">
        <v>230230</v>
      </c>
      <c r="AD628" s="170">
        <v>2722360</v>
      </c>
    </row>
    <row r="629" spans="28:30">
      <c r="AB629" s="169">
        <v>53577.15</v>
      </c>
      <c r="AC629" s="169">
        <v>230230</v>
      </c>
      <c r="AD629" s="170">
        <v>1097220</v>
      </c>
    </row>
    <row r="630" spans="28:30">
      <c r="AB630" s="169">
        <v>80365.5</v>
      </c>
      <c r="AC630" s="169">
        <v>230230</v>
      </c>
      <c r="AD630" s="170">
        <v>308720</v>
      </c>
    </row>
    <row r="631" spans="28:30">
      <c r="AB631" s="169">
        <v>107154</v>
      </c>
      <c r="AC631" s="169">
        <v>230230</v>
      </c>
      <c r="AD631" s="170">
        <v>94976.7</v>
      </c>
    </row>
    <row r="632" spans="28:30">
      <c r="AB632" s="169">
        <v>133942.5</v>
      </c>
      <c r="AC632" s="169">
        <v>230230</v>
      </c>
      <c r="AD632" s="170">
        <v>62864.800000000003</v>
      </c>
    </row>
    <row r="633" spans="28:30">
      <c r="AB633" s="169">
        <v>160731</v>
      </c>
      <c r="AC633" s="169">
        <v>230230</v>
      </c>
      <c r="AD633" s="170">
        <v>29051.5</v>
      </c>
    </row>
    <row r="634" spans="28:30">
      <c r="AB634" s="169">
        <v>187519.5</v>
      </c>
      <c r="AC634" s="169">
        <v>230230</v>
      </c>
      <c r="AD634" s="170">
        <v>17863.7</v>
      </c>
    </row>
    <row r="635" spans="28:30">
      <c r="AB635" s="169">
        <v>214308</v>
      </c>
      <c r="AC635" s="169">
        <v>230230</v>
      </c>
      <c r="AD635" s="170">
        <v>2412.96</v>
      </c>
    </row>
    <row r="636" spans="28:30">
      <c r="AB636" s="169">
        <v>241096.5</v>
      </c>
      <c r="AC636" s="169">
        <v>230230</v>
      </c>
      <c r="AD636" s="170">
        <v>44.48</v>
      </c>
    </row>
    <row r="637" spans="28:30">
      <c r="AB637" s="169">
        <v>267885</v>
      </c>
      <c r="AC637" s="169">
        <v>230230</v>
      </c>
      <c r="AD637" s="170">
        <v>83.26</v>
      </c>
    </row>
    <row r="638" spans="28:30">
      <c r="AB638" s="169">
        <v>0.12902715000000001</v>
      </c>
      <c r="AC638" s="169">
        <v>251543.5</v>
      </c>
      <c r="AD638" s="170">
        <v>40055300</v>
      </c>
    </row>
    <row r="639" spans="28:30">
      <c r="AB639" s="169">
        <v>26788.65</v>
      </c>
      <c r="AC639" s="169">
        <v>251543.5</v>
      </c>
      <c r="AD639" s="170">
        <v>2986570</v>
      </c>
    </row>
    <row r="640" spans="28:30">
      <c r="AB640" s="169">
        <v>53577.15</v>
      </c>
      <c r="AC640" s="169">
        <v>251543.5</v>
      </c>
      <c r="AD640" s="170">
        <v>1322270</v>
      </c>
    </row>
    <row r="641" spans="28:30">
      <c r="AB641" s="169">
        <v>80365.5</v>
      </c>
      <c r="AC641" s="169">
        <v>251543.5</v>
      </c>
      <c r="AD641" s="170">
        <v>338932</v>
      </c>
    </row>
    <row r="642" spans="28:30">
      <c r="AB642" s="169">
        <v>107154</v>
      </c>
      <c r="AC642" s="169">
        <v>251543.5</v>
      </c>
      <c r="AD642" s="170">
        <v>102627</v>
      </c>
    </row>
    <row r="643" spans="28:30">
      <c r="AB643" s="169">
        <v>133942.5</v>
      </c>
      <c r="AC643" s="169">
        <v>251543.5</v>
      </c>
      <c r="AD643" s="170">
        <v>64023</v>
      </c>
    </row>
    <row r="644" spans="28:30">
      <c r="AB644" s="169">
        <v>160731</v>
      </c>
      <c r="AC644" s="169">
        <v>251543.5</v>
      </c>
      <c r="AD644" s="170">
        <v>21693.8</v>
      </c>
    </row>
    <row r="645" spans="28:30">
      <c r="AB645" s="169">
        <v>187519.5</v>
      </c>
      <c r="AC645" s="169">
        <v>251543.5</v>
      </c>
      <c r="AD645" s="170">
        <v>14335.1</v>
      </c>
    </row>
    <row r="646" spans="28:30">
      <c r="AB646" s="169">
        <v>214308</v>
      </c>
      <c r="AC646" s="169">
        <v>251543.5</v>
      </c>
      <c r="AD646" s="170">
        <v>3870.37</v>
      </c>
    </row>
    <row r="647" spans="28:30">
      <c r="AB647" s="169">
        <v>241096.5</v>
      </c>
      <c r="AC647" s="169">
        <v>251543.5</v>
      </c>
      <c r="AD647" s="170">
        <v>188.92</v>
      </c>
    </row>
    <row r="648" spans="28:30">
      <c r="AB648" s="169">
        <v>267885</v>
      </c>
      <c r="AC648" s="169">
        <v>251543.5</v>
      </c>
      <c r="AD648" s="170">
        <v>34.005000000000003</v>
      </c>
    </row>
    <row r="649" spans="28:30">
      <c r="AB649" s="169">
        <v>0.12902715000000001</v>
      </c>
      <c r="AC649" s="169">
        <v>272858.3</v>
      </c>
      <c r="AD649" s="170">
        <v>35465200</v>
      </c>
    </row>
    <row r="650" spans="28:30">
      <c r="AB650" s="169">
        <v>26788.65</v>
      </c>
      <c r="AC650" s="169">
        <v>272858.3</v>
      </c>
      <c r="AD650" s="170">
        <v>2800300</v>
      </c>
    </row>
    <row r="651" spans="28:30">
      <c r="AB651" s="169">
        <v>53577.15</v>
      </c>
      <c r="AC651" s="169">
        <v>272858.3</v>
      </c>
      <c r="AD651" s="170">
        <v>1360230</v>
      </c>
    </row>
    <row r="652" spans="28:30">
      <c r="AB652" s="169">
        <v>80365.5</v>
      </c>
      <c r="AC652" s="169">
        <v>272858.3</v>
      </c>
      <c r="AD652" s="170">
        <v>307601</v>
      </c>
    </row>
    <row r="653" spans="28:30">
      <c r="AB653" s="169">
        <v>107154</v>
      </c>
      <c r="AC653" s="169">
        <v>272858.3</v>
      </c>
      <c r="AD653" s="170">
        <v>60947.8</v>
      </c>
    </row>
    <row r="654" spans="28:30">
      <c r="AB654" s="169">
        <v>133942.5</v>
      </c>
      <c r="AC654" s="169">
        <v>272858.3</v>
      </c>
      <c r="AD654" s="170">
        <v>39878.9</v>
      </c>
    </row>
    <row r="655" spans="28:30">
      <c r="AB655" s="169">
        <v>160731</v>
      </c>
      <c r="AC655" s="169">
        <v>272858.3</v>
      </c>
      <c r="AD655" s="170">
        <v>21098.400000000001</v>
      </c>
    </row>
    <row r="656" spans="28:30">
      <c r="AB656" s="169">
        <v>187519.5</v>
      </c>
      <c r="AC656" s="169">
        <v>272858.3</v>
      </c>
      <c r="AD656" s="170">
        <v>4778.6899999999996</v>
      </c>
    </row>
    <row r="657" spans="28:30">
      <c r="AB657" s="169">
        <v>214308</v>
      </c>
      <c r="AC657" s="169">
        <v>272858.3</v>
      </c>
      <c r="AD657" s="170">
        <v>383.435</v>
      </c>
    </row>
    <row r="658" spans="28:30">
      <c r="AB658" s="169">
        <v>241096.5</v>
      </c>
      <c r="AC658" s="169">
        <v>272858.3</v>
      </c>
      <c r="AD658" s="170">
        <v>25.88</v>
      </c>
    </row>
    <row r="659" spans="28:30">
      <c r="AB659" s="169">
        <v>267885</v>
      </c>
      <c r="AC659" s="169">
        <v>272858.3</v>
      </c>
      <c r="AD659" s="170">
        <v>0.88500000000000001</v>
      </c>
    </row>
    <row r="660" spans="28:30">
      <c r="AB660" s="169">
        <v>0.12902715000000001</v>
      </c>
      <c r="AC660" s="169">
        <v>294173.09999999998</v>
      </c>
      <c r="AD660" s="170">
        <v>24300700</v>
      </c>
    </row>
    <row r="661" spans="28:30">
      <c r="AB661" s="169">
        <v>26788.65</v>
      </c>
      <c r="AC661" s="169">
        <v>294173.09999999998</v>
      </c>
      <c r="AD661" s="170">
        <v>2100900</v>
      </c>
    </row>
    <row r="662" spans="28:30">
      <c r="AB662" s="169">
        <v>53577.15</v>
      </c>
      <c r="AC662" s="169">
        <v>294173.09999999998</v>
      </c>
      <c r="AD662" s="170">
        <v>811211</v>
      </c>
    </row>
    <row r="663" spans="28:30">
      <c r="AB663" s="169">
        <v>80365.5</v>
      </c>
      <c r="AC663" s="169">
        <v>294173.09999999998</v>
      </c>
      <c r="AD663" s="170">
        <v>163029</v>
      </c>
    </row>
    <row r="664" spans="28:30">
      <c r="AB664" s="169">
        <v>107154</v>
      </c>
      <c r="AC664" s="169">
        <v>294173.09999999998</v>
      </c>
      <c r="AD664" s="170">
        <v>37947.599999999999</v>
      </c>
    </row>
    <row r="665" spans="28:30">
      <c r="AB665" s="169">
        <v>133942.5</v>
      </c>
      <c r="AC665" s="169">
        <v>294173.09999999998</v>
      </c>
      <c r="AD665" s="170">
        <v>10170.799999999999</v>
      </c>
    </row>
    <row r="666" spans="28:30">
      <c r="AB666" s="169">
        <v>160731</v>
      </c>
      <c r="AC666" s="169">
        <v>294173.09999999998</v>
      </c>
      <c r="AD666" s="170">
        <v>1811.69</v>
      </c>
    </row>
    <row r="667" spans="28:30">
      <c r="AB667" s="169">
        <v>187519.5</v>
      </c>
      <c r="AC667" s="169">
        <v>294173.09999999998</v>
      </c>
      <c r="AD667" s="170">
        <v>33.475000000000001</v>
      </c>
    </row>
    <row r="668" spans="28:30">
      <c r="AB668" s="169">
        <v>214308</v>
      </c>
      <c r="AC668" s="169">
        <v>294173.09999999998</v>
      </c>
      <c r="AD668" s="170">
        <v>2.9649999999999999</v>
      </c>
    </row>
    <row r="669" spans="28:30">
      <c r="AB669" s="169">
        <v>241096.5</v>
      </c>
      <c r="AC669" s="169">
        <v>294173.09999999998</v>
      </c>
      <c r="AD669" s="170">
        <v>3.7</v>
      </c>
    </row>
    <row r="670" spans="28:30">
      <c r="AB670" s="169">
        <v>0.12902715000000001</v>
      </c>
      <c r="AC670" s="169">
        <v>315487.90000000002</v>
      </c>
      <c r="AD670" s="170">
        <v>9542830</v>
      </c>
    </row>
    <row r="671" spans="28:30">
      <c r="AB671" s="169">
        <v>26788.65</v>
      </c>
      <c r="AC671" s="169">
        <v>315487.90000000002</v>
      </c>
      <c r="AD671" s="170">
        <v>686830</v>
      </c>
    </row>
    <row r="672" spans="28:30">
      <c r="AB672" s="169">
        <v>53577.15</v>
      </c>
      <c r="AC672" s="169">
        <v>315487.90000000002</v>
      </c>
      <c r="AD672" s="170">
        <v>201361</v>
      </c>
    </row>
    <row r="673" spans="28:30">
      <c r="AB673" s="169">
        <v>80365.5</v>
      </c>
      <c r="AC673" s="169">
        <v>315487.90000000002</v>
      </c>
      <c r="AD673" s="170">
        <v>18592</v>
      </c>
    </row>
    <row r="674" spans="28:30">
      <c r="AB674" s="169">
        <v>107154</v>
      </c>
      <c r="AC674" s="169">
        <v>315487.90000000002</v>
      </c>
      <c r="AD674" s="170">
        <v>2353.5</v>
      </c>
    </row>
    <row r="675" spans="28:30">
      <c r="AB675" s="169">
        <v>133942.5</v>
      </c>
      <c r="AC675" s="169">
        <v>315487.90000000002</v>
      </c>
      <c r="AD675" s="170">
        <v>27.72</v>
      </c>
    </row>
    <row r="676" spans="28:30">
      <c r="AB676" s="169">
        <v>160731</v>
      </c>
      <c r="AC676" s="169">
        <v>315487.90000000002</v>
      </c>
      <c r="AD676" s="170">
        <v>0.73499999999999999</v>
      </c>
    </row>
    <row r="677" spans="28:30">
      <c r="AB677" s="169">
        <v>187519.5</v>
      </c>
      <c r="AC677" s="169">
        <v>315487.90000000002</v>
      </c>
      <c r="AD677" s="170">
        <v>0.73499999999999999</v>
      </c>
    </row>
    <row r="678" spans="28:30">
      <c r="AB678" s="169">
        <v>0.12902715000000001</v>
      </c>
      <c r="AC678" s="169">
        <v>336802.7</v>
      </c>
      <c r="AD678" s="170">
        <v>643371</v>
      </c>
    </row>
    <row r="679" spans="28:30">
      <c r="AB679" s="169">
        <v>26788.65</v>
      </c>
      <c r="AC679" s="169">
        <v>336802.7</v>
      </c>
      <c r="AD679" s="170">
        <v>2587.0500000000002</v>
      </c>
    </row>
    <row r="680" spans="28:30">
      <c r="AB680" s="169">
        <v>80365.5</v>
      </c>
      <c r="AC680" s="169">
        <v>336802.7</v>
      </c>
      <c r="AD680" s="170">
        <v>3.5550000000000002</v>
      </c>
    </row>
    <row r="681" spans="28:30">
      <c r="AB681" s="169">
        <v>0.12902715000000001</v>
      </c>
      <c r="AC681" s="169">
        <v>358117.5</v>
      </c>
      <c r="AD681" s="170">
        <v>616.04</v>
      </c>
    </row>
    <row r="682" spans="28:30">
      <c r="AB682" s="169">
        <v>0.12902715000000001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4">
    <cfRule type="cellIs" dxfId="9" priority="19" operator="notBetween">
      <formula>-0.001</formula>
      <formula>0.001</formula>
    </cfRule>
  </conditionalFormatting>
  <conditionalFormatting sqref="G86:G92">
    <cfRule type="cellIs" dxfId="8" priority="7" operator="notBetween">
      <formula>-0.001</formula>
      <formula>0.001</formula>
    </cfRule>
  </conditionalFormatting>
  <conditionalFormatting sqref="G94:G95">
    <cfRule type="cellIs" dxfId="7" priority="17" operator="notBetween">
      <formula>-0.001</formula>
      <formula>0.001</formula>
    </cfRule>
  </conditionalFormatting>
  <conditionalFormatting sqref="G97:G101">
    <cfRule type="cellIs" dxfId="6" priority="16" operator="notBetween">
      <formula>-0.001</formula>
      <formula>0.001</formula>
    </cfRule>
  </conditionalFormatting>
  <conditionalFormatting sqref="G104">
    <cfRule type="cellIs" dxfId="5" priority="15" operator="notBetween">
      <formula>-0.001</formula>
      <formula>0.001</formula>
    </cfRule>
  </conditionalFormatting>
  <conditionalFormatting sqref="G106:G108">
    <cfRule type="cellIs" dxfId="4" priority="14" operator="notBetween">
      <formula>-0.001</formula>
      <formula>0.001</formula>
    </cfRule>
  </conditionalFormatting>
  <conditionalFormatting sqref="G110">
    <cfRule type="cellIs" dxfId="3" priority="3" operator="notBetween">
      <formula>-0.001</formula>
      <formula>0.001</formula>
    </cfRule>
  </conditionalFormatting>
  <conditionalFormatting sqref="G112:G113">
    <cfRule type="cellIs" dxfId="2" priority="13" operator="notBetween">
      <formula>-0.001</formula>
      <formula>0.001</formula>
    </cfRule>
  </conditionalFormatting>
  <conditionalFormatting sqref="G117:G133">
    <cfRule type="cellIs" dxfId="1" priority="4" operator="notBetween">
      <formula>-0.001</formula>
      <formula>0.001</formula>
    </cfRule>
  </conditionalFormatting>
  <conditionalFormatting sqref="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95250</xdr:colOff>
                    <xdr:row>2</xdr:row>
                    <xdr:rowOff>152400</xdr:rowOff>
                  </from>
                  <to>
                    <xdr:col>15</xdr:col>
                    <xdr:colOff>333375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375</vt:i4>
      </vt:variant>
    </vt:vector>
  </HeadingPairs>
  <TitlesOfParts>
    <vt:vector size="38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2024-08-26T06:34:50Z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