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jacobs16/Desktop/"/>
    </mc:Choice>
  </mc:AlternateContent>
  <xr:revisionPtr revIDLastSave="0" documentId="13_ncr:1_{031B74C9-4698-0B4F-AFE0-57FD36CC6716}" xr6:coauthVersionLast="45" xr6:coauthVersionMax="45" xr10:uidLastSave="{00000000-0000-0000-0000-000000000000}"/>
  <bookViews>
    <workbookView xWindow="4240" yWindow="460" windowWidth="20240" windowHeight="14300" activeTab="28" xr2:uid="{D401445B-7F57-9A4D-998E-94EE7E3A4826}"/>
  </bookViews>
  <sheets>
    <sheet name="1D" sheetId="2" r:id="rId1"/>
    <sheet name="1E" sheetId="3" r:id="rId2"/>
    <sheet name="2A" sheetId="4" r:id="rId3"/>
    <sheet name="2B" sheetId="6" r:id="rId4"/>
    <sheet name="2C" sheetId="7" r:id="rId5"/>
    <sheet name="2D" sheetId="25" r:id="rId6"/>
    <sheet name="2E" sheetId="26" r:id="rId7"/>
    <sheet name="2F" sheetId="9" r:id="rId8"/>
    <sheet name="2G" sheetId="27" r:id="rId9"/>
    <sheet name="2H" sheetId="10" r:id="rId10"/>
    <sheet name="2I" sheetId="23" r:id="rId11"/>
    <sheet name="3A" sheetId="5" r:id="rId12"/>
    <sheet name="3B" sheetId="8" r:id="rId13"/>
    <sheet name="3C" sheetId="11" r:id="rId14"/>
    <sheet name="4B" sheetId="12" r:id="rId15"/>
    <sheet name="4C" sheetId="13" r:id="rId16"/>
    <sheet name="5B" sheetId="14" r:id="rId17"/>
    <sheet name="6C" sheetId="15" r:id="rId18"/>
    <sheet name="6D" sheetId="22" r:id="rId19"/>
    <sheet name="6F" sheetId="16" r:id="rId20"/>
    <sheet name="6G" sheetId="17" r:id="rId21"/>
    <sheet name="6H" sheetId="24" r:id="rId22"/>
    <sheet name="7A" sheetId="18" r:id="rId23"/>
    <sheet name="7B" sheetId="19" r:id="rId24"/>
    <sheet name="7C" sheetId="20" r:id="rId25"/>
    <sheet name="S1" sheetId="21" r:id="rId26"/>
    <sheet name="S2A" sheetId="28" r:id="rId27"/>
    <sheet name="S2C" sheetId="29" r:id="rId28"/>
    <sheet name="S2D" sheetId="30" r:id="rId29"/>
  </sheets>
  <externalReferences>
    <externalReference r:id="rId30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26" l="1"/>
  <c r="G12" i="26"/>
  <c r="I12" i="26" s="1"/>
  <c r="G11" i="26"/>
  <c r="I11" i="26" s="1"/>
  <c r="G6" i="26"/>
  <c r="F6" i="26"/>
  <c r="E6" i="26"/>
  <c r="D6" i="26"/>
  <c r="G5" i="26"/>
  <c r="G16" i="26" s="1"/>
  <c r="G17" i="26" s="1"/>
  <c r="F5" i="26"/>
  <c r="E5" i="26"/>
  <c r="D5" i="26"/>
  <c r="I17" i="26"/>
  <c r="I16" i="26"/>
  <c r="E16" i="26" l="1"/>
  <c r="G7" i="26"/>
  <c r="E11" i="26" l="1"/>
  <c r="H7" i="26"/>
  <c r="E17" i="26"/>
  <c r="F16" i="26"/>
  <c r="F3" i="22"/>
  <c r="F4" i="22" s="1"/>
  <c r="F5" i="22" s="1"/>
  <c r="F6" i="22" s="1"/>
  <c r="F7" i="22" s="1"/>
  <c r="F8" i="22" s="1"/>
  <c r="F9" i="22" s="1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H16" i="26"/>
  <c r="F5" i="23" a="1"/>
  <c r="J5" i="22" a="1"/>
  <c r="L16" i="26" l="1"/>
  <c r="M16" i="26"/>
  <c r="M17" i="26" s="1"/>
  <c r="F17" i="26"/>
  <c r="K17" i="26"/>
  <c r="J17" i="26"/>
  <c r="E12" i="26"/>
  <c r="F11" i="26"/>
  <c r="G9" i="23"/>
  <c r="G7" i="23"/>
  <c r="G5" i="23"/>
  <c r="F9" i="23"/>
  <c r="F7" i="23"/>
  <c r="F5" i="23"/>
  <c r="G8" i="23"/>
  <c r="G6" i="23"/>
  <c r="F8" i="23"/>
  <c r="F6" i="23"/>
  <c r="J8" i="22"/>
  <c r="J6" i="22"/>
  <c r="J5" i="22"/>
  <c r="K6" i="22"/>
  <c r="K9" i="22"/>
  <c r="K7" i="22"/>
  <c r="K5" i="22"/>
  <c r="J7" i="22"/>
  <c r="K8" i="22"/>
  <c r="J9" i="22"/>
  <c r="H17" i="26"/>
  <c r="L17" i="26" l="1"/>
  <c r="F12" i="26"/>
  <c r="H12" i="26" s="1"/>
  <c r="L12" i="26" s="1"/>
  <c r="H11" i="26"/>
  <c r="L11" i="26" s="1"/>
  <c r="M11" i="26"/>
  <c r="M12" i="26" s="1"/>
  <c r="K12" i="26"/>
  <c r="J12" i="26"/>
  <c r="H5" i="21"/>
  <c r="G5" i="21"/>
  <c r="F5" i="21"/>
  <c r="H4" i="21"/>
  <c r="G4" i="21"/>
  <c r="F4" i="21"/>
  <c r="H3" i="21"/>
  <c r="H8" i="21" s="1"/>
  <c r="G3" i="21"/>
  <c r="G8" i="21" s="1"/>
  <c r="F3" i="21"/>
  <c r="F8" i="21" s="1"/>
  <c r="H7" i="21" a="1"/>
  <c r="F7" i="21" a="1"/>
  <c r="B7" i="21" a="1"/>
  <c r="G7" i="21" a="1"/>
  <c r="G7" i="21" l="1"/>
  <c r="B7" i="21"/>
  <c r="F7" i="21"/>
  <c r="H7" i="21"/>
  <c r="I15" i="9"/>
  <c r="G13" i="9"/>
  <c r="I13" i="9" s="1"/>
  <c r="G12" i="9"/>
  <c r="I12" i="9" s="1"/>
  <c r="G7" i="9"/>
  <c r="F7" i="9"/>
  <c r="E7" i="9"/>
  <c r="G6" i="9"/>
  <c r="E17" i="9" s="1"/>
  <c r="E18" i="9" s="1"/>
  <c r="F6" i="9"/>
  <c r="E6" i="9"/>
  <c r="F5" i="3"/>
  <c r="E5" i="3"/>
  <c r="F4" i="3"/>
  <c r="E4" i="3"/>
  <c r="F3" i="3"/>
  <c r="F8" i="3" s="1"/>
  <c r="E3" i="3"/>
  <c r="E8" i="3" s="1"/>
  <c r="I8" i="2"/>
  <c r="J5" i="2"/>
  <c r="I5" i="2"/>
  <c r="H5" i="2"/>
  <c r="G5" i="2"/>
  <c r="J4" i="2"/>
  <c r="I4" i="2"/>
  <c r="H4" i="2"/>
  <c r="G4" i="2"/>
  <c r="J3" i="2"/>
  <c r="J8" i="2" s="1"/>
  <c r="I3" i="2"/>
  <c r="H3" i="2"/>
  <c r="H8" i="2" s="1"/>
  <c r="G3" i="2"/>
  <c r="G8" i="2" s="1"/>
  <c r="F6" i="19" a="1"/>
  <c r="P6" i="19" a="1"/>
  <c r="K6" i="19" a="1"/>
  <c r="I6" i="15" a="1"/>
  <c r="O6" i="15" a="1"/>
  <c r="U6" i="15" a="1"/>
  <c r="F6" i="11" a="1"/>
  <c r="F6" i="8" a="1"/>
  <c r="F6" i="7" a="1"/>
  <c r="K6" i="7" a="1"/>
  <c r="F7" i="3" a="1"/>
  <c r="B7" i="3" a="1"/>
  <c r="E7" i="3" a="1"/>
  <c r="J7" i="2" a="1"/>
  <c r="G7" i="2" a="1"/>
  <c r="H7" i="2" a="1"/>
  <c r="I7" i="2" a="1"/>
  <c r="B7" i="2" a="1"/>
  <c r="K10" i="19" l="1"/>
  <c r="K8" i="19"/>
  <c r="K6" i="19"/>
  <c r="K9" i="19"/>
  <c r="K7" i="19"/>
  <c r="L10" i="19"/>
  <c r="L8" i="19"/>
  <c r="L6" i="19"/>
  <c r="L9" i="19"/>
  <c r="L7" i="19"/>
  <c r="Q10" i="19"/>
  <c r="Q8" i="19"/>
  <c r="Q6" i="19"/>
  <c r="Q9" i="19"/>
  <c r="Q7" i="19"/>
  <c r="P9" i="19"/>
  <c r="P7" i="19"/>
  <c r="P10" i="19"/>
  <c r="P8" i="19"/>
  <c r="P6" i="19"/>
  <c r="G9" i="19"/>
  <c r="G7" i="19"/>
  <c r="F9" i="19"/>
  <c r="F7" i="19"/>
  <c r="G10" i="19"/>
  <c r="G8" i="19"/>
  <c r="G6" i="19"/>
  <c r="F10" i="19"/>
  <c r="F8" i="19"/>
  <c r="F6" i="19"/>
  <c r="V10" i="15"/>
  <c r="V8" i="15"/>
  <c r="V6" i="15"/>
  <c r="U7" i="15"/>
  <c r="U10" i="15"/>
  <c r="U8" i="15"/>
  <c r="U6" i="15"/>
  <c r="U9" i="15"/>
  <c r="V9" i="15"/>
  <c r="V7" i="15"/>
  <c r="O10" i="15"/>
  <c r="O8" i="15"/>
  <c r="O6" i="15"/>
  <c r="P8" i="15"/>
  <c r="P9" i="15"/>
  <c r="P7" i="15"/>
  <c r="P10" i="15"/>
  <c r="P6" i="15"/>
  <c r="O9" i="15"/>
  <c r="O7" i="15"/>
  <c r="J9" i="15"/>
  <c r="J7" i="15"/>
  <c r="I7" i="15"/>
  <c r="J10" i="15"/>
  <c r="I10" i="15"/>
  <c r="I6" i="15"/>
  <c r="I9" i="15"/>
  <c r="J8" i="15"/>
  <c r="I8" i="15"/>
  <c r="J6" i="15"/>
  <c r="G10" i="11"/>
  <c r="G8" i="11"/>
  <c r="G6" i="11"/>
  <c r="G9" i="11"/>
  <c r="F10" i="11"/>
  <c r="F8" i="11"/>
  <c r="F6" i="11"/>
  <c r="G7" i="11"/>
  <c r="F9" i="11"/>
  <c r="F7" i="11"/>
  <c r="G8" i="9"/>
  <c r="E12" i="9" s="1"/>
  <c r="E13" i="9" s="1"/>
  <c r="J13" i="9" s="1"/>
  <c r="F17" i="9"/>
  <c r="H8" i="9"/>
  <c r="G17" i="9"/>
  <c r="K13" i="9"/>
  <c r="G9" i="8"/>
  <c r="G7" i="8"/>
  <c r="F8" i="8"/>
  <c r="F9" i="8"/>
  <c r="F7" i="8"/>
  <c r="F10" i="8"/>
  <c r="G10" i="8"/>
  <c r="G8" i="8"/>
  <c r="G6" i="8"/>
  <c r="F6" i="8"/>
  <c r="K10" i="7"/>
  <c r="K8" i="7"/>
  <c r="K6" i="7"/>
  <c r="L9" i="7"/>
  <c r="L7" i="7"/>
  <c r="K9" i="7"/>
  <c r="K7" i="7"/>
  <c r="L10" i="7"/>
  <c r="L8" i="7"/>
  <c r="L6" i="7"/>
  <c r="G9" i="7"/>
  <c r="G7" i="7"/>
  <c r="F9" i="7"/>
  <c r="F7" i="7"/>
  <c r="G10" i="7"/>
  <c r="G8" i="7"/>
  <c r="G6" i="7"/>
  <c r="F10" i="7"/>
  <c r="F8" i="7"/>
  <c r="F6" i="7"/>
  <c r="E7" i="3"/>
  <c r="B7" i="3"/>
  <c r="F7" i="3"/>
  <c r="B7" i="2"/>
  <c r="I7" i="2"/>
  <c r="H7" i="2"/>
  <c r="G7" i="2"/>
  <c r="J7" i="2"/>
  <c r="I17" i="9"/>
  <c r="H17" i="9"/>
  <c r="L17" i="9" l="1"/>
  <c r="G18" i="9"/>
  <c r="F18" i="9"/>
  <c r="M17" i="9"/>
  <c r="M18" i="9" s="1"/>
  <c r="F12" i="9"/>
  <c r="H18" i="9"/>
  <c r="I18" i="9"/>
  <c r="K18" i="9" l="1"/>
  <c r="J18" i="9"/>
  <c r="L18" i="9"/>
  <c r="F13" i="9"/>
  <c r="H13" i="9" s="1"/>
  <c r="L13" i="9" s="1"/>
  <c r="H12" i="9"/>
  <c r="L12" i="9" s="1"/>
  <c r="M12" i="9"/>
  <c r="M1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<sst xmlns="http://schemas.openxmlformats.org/spreadsheetml/2006/main" count="2558" uniqueCount="121">
  <si>
    <t>Measuring halo area in Fiji</t>
  </si>
  <si>
    <t>norm to WT</t>
  </si>
  <si>
    <t>DLY20627</t>
  </si>
  <si>
    <t>DLY23250</t>
  </si>
  <si>
    <t>DLY23521</t>
  </si>
  <si>
    <t>DLY23340</t>
  </si>
  <si>
    <t>210401_1</t>
  </si>
  <si>
    <t>210401_2</t>
  </si>
  <si>
    <t>210401_3</t>
  </si>
  <si>
    <t>A - DLY20626</t>
  </si>
  <si>
    <t>B - DLY24026</t>
  </si>
  <si>
    <t>DLY20626</t>
  </si>
  <si>
    <t>DLY24026</t>
  </si>
  <si>
    <t>211020_0.04_1</t>
  </si>
  <si>
    <t>211020_0.04_2</t>
  </si>
  <si>
    <t>211020_0.04_3</t>
  </si>
  <si>
    <t>genotype</t>
  </si>
  <si>
    <t>outcome</t>
  </si>
  <si>
    <t>percent</t>
  </si>
  <si>
    <t>N</t>
  </si>
  <si>
    <t>WT</t>
  </si>
  <si>
    <t>C</t>
  </si>
  <si>
    <t>A</t>
  </si>
  <si>
    <t>B</t>
  </si>
  <si>
    <t>2x MFalpha1</t>
  </si>
  <si>
    <t>mfalpha1 del</t>
  </si>
  <si>
    <t>mfalpha2 del</t>
  </si>
  <si>
    <t>time in G1</t>
  </si>
  <si>
    <t>percent in G1</t>
  </si>
  <si>
    <t>2x</t>
  </si>
  <si>
    <t xml:space="preserve">duration </t>
  </si>
  <si>
    <t>mfalpha1</t>
  </si>
  <si>
    <t>mfalpha2</t>
  </si>
  <si>
    <t xml:space="preserve">2x MFalpha1 </t>
  </si>
  <si>
    <t>Two Sample Kolmogorov-Smirnov Test</t>
  </si>
  <si>
    <t>Alpha</t>
  </si>
  <si>
    <t>D-stat</t>
  </si>
  <si>
    <t>p-value</t>
  </si>
  <si>
    <t>D-crit</t>
  </si>
  <si>
    <t>size 1</t>
  </si>
  <si>
    <t>size 2</t>
  </si>
  <si>
    <t>category</t>
  </si>
  <si>
    <t>area at G1</t>
  </si>
  <si>
    <t>WT maters v. mfalpha1del maters</t>
  </si>
  <si>
    <t>WT non-mater</t>
  </si>
  <si>
    <t>T Test: Two Independent Samples</t>
  </si>
  <si>
    <t>SUMMARY</t>
  </si>
  <si>
    <t>Hyp Mean Diff</t>
  </si>
  <si>
    <t>Groups</t>
  </si>
  <si>
    <t>Count</t>
  </si>
  <si>
    <t>Mean</t>
  </si>
  <si>
    <t>Variance</t>
  </si>
  <si>
    <t>Cohen d</t>
  </si>
  <si>
    <t>Group 1</t>
  </si>
  <si>
    <t>Group 2</t>
  </si>
  <si>
    <t>Pooled</t>
  </si>
  <si>
    <t>T TEST: Equal Variances</t>
  </si>
  <si>
    <t xml:space="preserve"> </t>
  </si>
  <si>
    <t>std err</t>
  </si>
  <si>
    <t>t-stat</t>
  </si>
  <si>
    <t>df</t>
  </si>
  <si>
    <t>t-crit</t>
  </si>
  <si>
    <t>lower</t>
  </si>
  <si>
    <t>upper</t>
  </si>
  <si>
    <t>sig</t>
  </si>
  <si>
    <t>effect r</t>
  </si>
  <si>
    <t>One Tail</t>
  </si>
  <si>
    <t>Two Tail</t>
  </si>
  <si>
    <t>T TEST: Unequal Variances</t>
  </si>
  <si>
    <t>WT mater</t>
  </si>
  <si>
    <t>no</t>
  </si>
  <si>
    <t>mfalpha1del non-mater</t>
  </si>
  <si>
    <t>mfalpha1del mater</t>
  </si>
  <si>
    <t>ste24</t>
  </si>
  <si>
    <t>interval</t>
  </si>
  <si>
    <t>#VALUE</t>
  </si>
  <si>
    <t>bar1 alone</t>
  </si>
  <si>
    <t>M</t>
  </si>
  <si>
    <t>bar1 with WT</t>
  </si>
  <si>
    <t>WT with bar1</t>
  </si>
  <si>
    <t>WT x WT</t>
  </si>
  <si>
    <t>duration</t>
  </si>
  <si>
    <t>date</t>
  </si>
  <si>
    <t>percent committed</t>
  </si>
  <si>
    <t>alpha/a</t>
  </si>
  <si>
    <t>alpha/a stdev</t>
  </si>
  <si>
    <t>TDH3 Bar1</t>
  </si>
  <si>
    <t>time to encounter</t>
  </si>
  <si>
    <t>999 = never</t>
  </si>
  <si>
    <t>time (min)</t>
  </si>
  <si>
    <t>mfalpha1del</t>
  </si>
  <si>
    <t>&gt;88</t>
  </si>
  <si>
    <t>commit</t>
  </si>
  <si>
    <t>kiss-and-run</t>
  </si>
  <si>
    <t>B - DLY23990</t>
  </si>
  <si>
    <t>C - DLY23991</t>
  </si>
  <si>
    <t>DLY23990</t>
  </si>
  <si>
    <t>DLY23991</t>
  </si>
  <si>
    <t>210818_1</t>
  </si>
  <si>
    <t>210818_2</t>
  </si>
  <si>
    <t>210818_3</t>
  </si>
  <si>
    <t>Time</t>
  </si>
  <si>
    <t>reporter</t>
  </si>
  <si>
    <t>fluor</t>
  </si>
  <si>
    <t>MFalpha1 mean set to 0.8</t>
  </si>
  <si>
    <t>Mfalpha2</t>
  </si>
  <si>
    <t>MFalpha2 mean set to 0.2</t>
  </si>
  <si>
    <t>Mfalpha1</t>
  </si>
  <si>
    <t>Mfalpha2 in mfalpha1del</t>
  </si>
  <si>
    <t>non-maters</t>
  </si>
  <si>
    <t>maters</t>
  </si>
  <si>
    <t>committed</t>
  </si>
  <si>
    <t>arrested</t>
  </si>
  <si>
    <t>cross</t>
  </si>
  <si>
    <t>budded</t>
  </si>
  <si>
    <t>DLY8502 x DLY23894</t>
  </si>
  <si>
    <t>DLY8502 x DLY24170</t>
  </si>
  <si>
    <t>DLY22321 x DLY23836</t>
  </si>
  <si>
    <t>DLY8502 x DLY23836</t>
  </si>
  <si>
    <t>DLY22321 x DLY24170</t>
  </si>
  <si>
    <t>DLY22321 x DLY24181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</si>
</sst>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ations/Microsoft%20Office%202008/RealStats-Mac-2011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S2TEST"/>
      <definedName name="MEAN"/>
      <definedName name="T_DIST_2T"/>
      <definedName name="T_DIST_RT"/>
      <definedName name="T_INV"/>
      <definedName name="T_INV_2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ABC0-1E06-5843-896D-BA70247E2CAA}">
  <dimension ref="A1:J8"/>
  <sheetViews>
    <sheetView zoomScale="75" workbookViewId="0">
      <selection activeCell="F10" sqref="F10"/>
    </sheetView>
  </sheetViews>
  <sheetFormatPr baseColWidth="10" defaultRowHeight="16" x14ac:dyDescent="0.2"/>
  <sheetData>
    <row r="1" spans="1:10" x14ac:dyDescent="0.2">
      <c r="A1" t="s">
        <v>0</v>
      </c>
      <c r="G1" t="s">
        <v>1</v>
      </c>
    </row>
    <row r="2" spans="1:10" x14ac:dyDescent="0.2"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2">
      <c r="A3" t="s">
        <v>6</v>
      </c>
      <c r="B3">
        <v>0.56000000000000005</v>
      </c>
      <c r="C3">
        <v>0.13600000000000001</v>
      </c>
      <c r="D3">
        <v>0.42499999999999999</v>
      </c>
      <c r="E3">
        <v>0.753</v>
      </c>
      <c r="G3">
        <f>B3/0.528</f>
        <v>1.0606060606060606</v>
      </c>
      <c r="H3">
        <f t="shared" ref="H3:J5" si="0">C3/0.528</f>
        <v>0.25757575757575757</v>
      </c>
      <c r="I3">
        <f t="shared" si="0"/>
        <v>0.80492424242424232</v>
      </c>
      <c r="J3">
        <f t="shared" si="0"/>
        <v>1.4261363636363635</v>
      </c>
    </row>
    <row r="4" spans="1:10" x14ac:dyDescent="0.2">
      <c r="A4" t="s">
        <v>7</v>
      </c>
      <c r="B4">
        <v>0.56699999999999995</v>
      </c>
      <c r="C4">
        <v>0.122</v>
      </c>
      <c r="D4">
        <v>0.379</v>
      </c>
      <c r="E4">
        <v>0.81</v>
      </c>
      <c r="G4">
        <f t="shared" ref="G4:G5" si="1">B4/0.528</f>
        <v>1.0738636363636362</v>
      </c>
      <c r="H4">
        <f t="shared" si="0"/>
        <v>0.23106060606060605</v>
      </c>
      <c r="I4">
        <f t="shared" si="0"/>
        <v>0.71780303030303028</v>
      </c>
      <c r="J4">
        <f t="shared" si="0"/>
        <v>1.5340909090909092</v>
      </c>
    </row>
    <row r="5" spans="1:10" x14ac:dyDescent="0.2">
      <c r="A5" t="s">
        <v>8</v>
      </c>
      <c r="B5">
        <v>0.45700000000000002</v>
      </c>
      <c r="C5">
        <v>0.13300000000000001</v>
      </c>
      <c r="D5">
        <v>0.42499999999999999</v>
      </c>
      <c r="E5">
        <v>0.73199999999999998</v>
      </c>
      <c r="G5">
        <f t="shared" si="1"/>
        <v>0.86553030303030298</v>
      </c>
      <c r="H5">
        <f t="shared" si="0"/>
        <v>0.25189393939393939</v>
      </c>
      <c r="I5">
        <f t="shared" si="0"/>
        <v>0.80492424242424232</v>
      </c>
      <c r="J5">
        <f t="shared" si="0"/>
        <v>1.3863636363636362</v>
      </c>
    </row>
    <row r="7" spans="1:10" x14ac:dyDescent="0.2">
      <c r="B7" cm="1">
        <f t="array" ref="B7">[1]!MEAN(B3:B5)</f>
        <v>0.52800000000000002</v>
      </c>
      <c r="G7" cm="1">
        <f t="array" ref="G7">[1]!MEAN(G3:G5)</f>
        <v>1</v>
      </c>
      <c r="H7" cm="1">
        <f t="array" ref="H7">[1]!MEAN(H3:H5)</f>
        <v>0.24684343434343434</v>
      </c>
      <c r="I7" cm="1">
        <f t="array" ref="I7">[1]!MEAN(I3:I5)</f>
        <v>0.77588383838383823</v>
      </c>
      <c r="J7" cm="1">
        <f t="array" ref="J7">[1]!MEAN(J3:J5)</f>
        <v>1.448863636363636</v>
      </c>
    </row>
    <row r="8" spans="1:10" x14ac:dyDescent="0.2">
      <c r="G8">
        <f>STDEV(G3:G5)</f>
        <v>0.11664268250123347</v>
      </c>
      <c r="H8">
        <f t="shared" ref="H8:J8" si="2">STDEV(H3:H5)</f>
        <v>1.3960444689075749E-2</v>
      </c>
      <c r="I8">
        <f t="shared" si="2"/>
        <v>5.0299455270308262E-2</v>
      </c>
      <c r="J8">
        <f t="shared" si="2"/>
        <v>7.6441045722009826E-2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62A9-D800-1146-BE3A-D8E6DB30F8D7}">
  <dimension ref="A1:F8"/>
  <sheetViews>
    <sheetView workbookViewId="0"/>
  </sheetViews>
  <sheetFormatPr baseColWidth="10" defaultRowHeight="16" x14ac:dyDescent="0.2"/>
  <sheetData>
    <row r="1" spans="1:6" x14ac:dyDescent="0.2">
      <c r="A1" t="s">
        <v>0</v>
      </c>
      <c r="E1" t="s">
        <v>1</v>
      </c>
    </row>
    <row r="2" spans="1:6" x14ac:dyDescent="0.2">
      <c r="B2" t="s">
        <v>9</v>
      </c>
      <c r="C2" t="s">
        <v>10</v>
      </c>
      <c r="E2" t="s">
        <v>11</v>
      </c>
      <c r="F2" t="s">
        <v>12</v>
      </c>
    </row>
    <row r="3" spans="1:6" x14ac:dyDescent="0.2">
      <c r="A3" t="s">
        <v>13</v>
      </c>
      <c r="B3">
        <v>0.36499999999999999</v>
      </c>
      <c r="C3">
        <v>0.253</v>
      </c>
      <c r="E3">
        <f>B3/0.3386667</f>
        <v>1.0777557994334843</v>
      </c>
      <c r="F3">
        <f>C3/0.3386667</f>
        <v>0.74704717056622338</v>
      </c>
    </row>
    <row r="4" spans="1:6" x14ac:dyDescent="0.2">
      <c r="A4" t="s">
        <v>14</v>
      </c>
      <c r="B4">
        <v>0.32800000000000001</v>
      </c>
      <c r="C4">
        <v>0.24</v>
      </c>
      <c r="E4">
        <f t="shared" ref="E4:F5" si="0">B4/0.3386667</f>
        <v>0.96850384168269288</v>
      </c>
      <c r="F4">
        <f t="shared" si="0"/>
        <v>0.70866134757270205</v>
      </c>
    </row>
    <row r="5" spans="1:6" x14ac:dyDescent="0.2">
      <c r="A5" t="s">
        <v>15</v>
      </c>
      <c r="B5">
        <v>0.32300000000000001</v>
      </c>
      <c r="C5">
        <v>0.23799999999999999</v>
      </c>
      <c r="E5">
        <f t="shared" si="0"/>
        <v>0.95374006360826147</v>
      </c>
      <c r="F5">
        <f t="shared" si="0"/>
        <v>0.70275583634292949</v>
      </c>
    </row>
    <row r="7" spans="1:6" x14ac:dyDescent="0.2">
      <c r="B7" cm="1">
        <f t="array" ref="B7">[1]!MEAN(B3:B5)</f>
        <v>0.33866666666666667</v>
      </c>
      <c r="E7" cm="1">
        <f t="array" ref="E7">[1]!MEAN(E3:E5)</f>
        <v>0.99999990157481289</v>
      </c>
      <c r="F7" cm="1">
        <f t="array" ref="F7">[1]!MEAN(F3:F5)</f>
        <v>0.71948811816061831</v>
      </c>
    </row>
    <row r="8" spans="1:6" x14ac:dyDescent="0.2">
      <c r="E8">
        <f>STDEV(E3:E5)</f>
        <v>6.7741988637874173E-2</v>
      </c>
      <c r="F8">
        <f>STDEV(F3:F5)</f>
        <v>2.4048800237068121E-2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60CE-34C7-AB42-8556-F9EB98813550}">
  <dimension ref="A1:D10"/>
  <sheetViews>
    <sheetView workbookViewId="0">
      <selection activeCell="C5" sqref="C5:D7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20</v>
      </c>
      <c r="B2" t="s">
        <v>21</v>
      </c>
      <c r="C2">
        <v>65.833333333333329</v>
      </c>
      <c r="D2">
        <v>79</v>
      </c>
    </row>
    <row r="3" spans="1:4" x14ac:dyDescent="0.2">
      <c r="A3" t="s">
        <v>20</v>
      </c>
      <c r="B3" t="s">
        <v>22</v>
      </c>
      <c r="C3">
        <v>21.666666666666668</v>
      </c>
      <c r="D3">
        <v>26</v>
      </c>
    </row>
    <row r="4" spans="1:4" x14ac:dyDescent="0.2">
      <c r="A4" t="s">
        <v>20</v>
      </c>
      <c r="B4" t="s">
        <v>23</v>
      </c>
      <c r="C4">
        <v>12.5</v>
      </c>
      <c r="D4">
        <v>15</v>
      </c>
    </row>
    <row r="5" spans="1:4" x14ac:dyDescent="0.2">
      <c r="A5" t="s">
        <v>25</v>
      </c>
      <c r="B5" t="s">
        <v>21</v>
      </c>
      <c r="C5">
        <v>17.241379310344829</v>
      </c>
      <c r="D5">
        <v>10</v>
      </c>
    </row>
    <row r="6" spans="1:4" x14ac:dyDescent="0.2">
      <c r="A6" t="s">
        <v>25</v>
      </c>
      <c r="B6" t="s">
        <v>22</v>
      </c>
      <c r="C6">
        <v>17.241379310344829</v>
      </c>
      <c r="D6">
        <v>10</v>
      </c>
    </row>
    <row r="7" spans="1:4" x14ac:dyDescent="0.2">
      <c r="A7" t="s">
        <v>25</v>
      </c>
      <c r="B7" t="s">
        <v>23</v>
      </c>
      <c r="C7">
        <v>65.517241379310349</v>
      </c>
      <c r="D7">
        <v>38</v>
      </c>
    </row>
    <row r="8" spans="1:4" x14ac:dyDescent="0.2">
      <c r="A8" t="s">
        <v>26</v>
      </c>
      <c r="B8" t="s">
        <v>21</v>
      </c>
      <c r="C8">
        <v>48</v>
      </c>
      <c r="D8">
        <v>96</v>
      </c>
    </row>
    <row r="9" spans="1:4" x14ac:dyDescent="0.2">
      <c r="A9" t="s">
        <v>26</v>
      </c>
      <c r="B9" t="s">
        <v>22</v>
      </c>
      <c r="C9">
        <v>21.5</v>
      </c>
      <c r="D9">
        <v>43</v>
      </c>
    </row>
    <row r="10" spans="1:4" x14ac:dyDescent="0.2">
      <c r="A10" t="s">
        <v>26</v>
      </c>
      <c r="B10" t="s">
        <v>23</v>
      </c>
      <c r="C10">
        <v>30.5</v>
      </c>
      <c r="D10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6CF6-9EA2-B845-880B-D8FAB67BD944}">
  <dimension ref="A1:C85"/>
  <sheetViews>
    <sheetView zoomScale="59" zoomScaleNormal="100" workbookViewId="0"/>
  </sheetViews>
  <sheetFormatPr baseColWidth="10" defaultRowHeight="16" x14ac:dyDescent="0.2"/>
  <sheetData>
    <row r="1" spans="1:3" x14ac:dyDescent="0.2">
      <c r="A1" t="s">
        <v>16</v>
      </c>
      <c r="B1" t="s">
        <v>27</v>
      </c>
      <c r="C1" t="s">
        <v>28</v>
      </c>
    </row>
    <row r="2" spans="1:3" x14ac:dyDescent="0.2">
      <c r="A2" t="s">
        <v>20</v>
      </c>
      <c r="B2">
        <v>0</v>
      </c>
      <c r="C2">
        <v>100</v>
      </c>
    </row>
    <row r="3" spans="1:3" x14ac:dyDescent="0.2">
      <c r="A3" t="s">
        <v>20</v>
      </c>
      <c r="B3">
        <v>38</v>
      </c>
      <c r="C3">
        <v>99.16</v>
      </c>
    </row>
    <row r="4" spans="1:3" x14ac:dyDescent="0.2">
      <c r="A4" t="s">
        <v>20</v>
      </c>
      <c r="B4">
        <v>46</v>
      </c>
      <c r="C4">
        <v>98.32</v>
      </c>
    </row>
    <row r="5" spans="1:3" x14ac:dyDescent="0.2">
      <c r="A5" t="s">
        <v>20</v>
      </c>
      <c r="B5">
        <v>46</v>
      </c>
      <c r="C5">
        <v>97.48</v>
      </c>
    </row>
    <row r="6" spans="1:3" x14ac:dyDescent="0.2">
      <c r="A6" t="s">
        <v>20</v>
      </c>
      <c r="B6">
        <v>50</v>
      </c>
      <c r="C6">
        <v>96.64</v>
      </c>
    </row>
    <row r="7" spans="1:3" x14ac:dyDescent="0.2">
      <c r="A7" t="s">
        <v>20</v>
      </c>
      <c r="B7">
        <v>52</v>
      </c>
      <c r="C7">
        <v>95.8</v>
      </c>
    </row>
    <row r="8" spans="1:3" x14ac:dyDescent="0.2">
      <c r="A8" t="s">
        <v>20</v>
      </c>
      <c r="B8">
        <v>60</v>
      </c>
      <c r="C8">
        <v>94.96</v>
      </c>
    </row>
    <row r="9" spans="1:3" x14ac:dyDescent="0.2">
      <c r="A9" t="s">
        <v>20</v>
      </c>
      <c r="B9">
        <v>62</v>
      </c>
      <c r="C9">
        <v>94.12</v>
      </c>
    </row>
    <row r="10" spans="1:3" x14ac:dyDescent="0.2">
      <c r="A10" t="s">
        <v>20</v>
      </c>
      <c r="B10">
        <v>70</v>
      </c>
      <c r="C10">
        <v>93.28</v>
      </c>
    </row>
    <row r="11" spans="1:3" x14ac:dyDescent="0.2">
      <c r="A11" t="s">
        <v>20</v>
      </c>
      <c r="B11">
        <v>85</v>
      </c>
      <c r="C11">
        <v>92.44</v>
      </c>
    </row>
    <row r="12" spans="1:3" x14ac:dyDescent="0.2">
      <c r="A12" t="s">
        <v>20</v>
      </c>
      <c r="B12">
        <v>96</v>
      </c>
      <c r="C12">
        <v>91.6</v>
      </c>
    </row>
    <row r="13" spans="1:3" x14ac:dyDescent="0.2">
      <c r="A13" t="s">
        <v>20</v>
      </c>
      <c r="B13">
        <v>101</v>
      </c>
      <c r="C13">
        <v>90.76</v>
      </c>
    </row>
    <row r="14" spans="1:3" x14ac:dyDescent="0.2">
      <c r="A14" t="s">
        <v>20</v>
      </c>
      <c r="B14">
        <v>109</v>
      </c>
      <c r="C14">
        <v>89.92</v>
      </c>
    </row>
    <row r="15" spans="1:3" x14ac:dyDescent="0.2">
      <c r="A15" t="s">
        <v>20</v>
      </c>
      <c r="B15">
        <v>115</v>
      </c>
      <c r="C15">
        <v>89.08</v>
      </c>
    </row>
    <row r="16" spans="1:3" x14ac:dyDescent="0.2">
      <c r="A16" t="s">
        <v>20</v>
      </c>
      <c r="B16">
        <v>126</v>
      </c>
      <c r="C16">
        <v>88.24</v>
      </c>
    </row>
    <row r="17" spans="1:3" x14ac:dyDescent="0.2">
      <c r="A17" t="s">
        <v>25</v>
      </c>
      <c r="B17">
        <v>0</v>
      </c>
      <c r="C17">
        <v>100</v>
      </c>
    </row>
    <row r="18" spans="1:3" x14ac:dyDescent="0.2">
      <c r="A18" t="s">
        <v>25</v>
      </c>
      <c r="B18">
        <v>22</v>
      </c>
      <c r="C18">
        <v>98.28</v>
      </c>
    </row>
    <row r="19" spans="1:3" x14ac:dyDescent="0.2">
      <c r="A19" t="s">
        <v>25</v>
      </c>
      <c r="B19">
        <v>22</v>
      </c>
      <c r="C19">
        <v>96.56</v>
      </c>
    </row>
    <row r="20" spans="1:3" x14ac:dyDescent="0.2">
      <c r="A20" t="s">
        <v>25</v>
      </c>
      <c r="B20">
        <v>26</v>
      </c>
      <c r="C20">
        <v>94.84</v>
      </c>
    </row>
    <row r="21" spans="1:3" x14ac:dyDescent="0.2">
      <c r="A21" t="s">
        <v>25</v>
      </c>
      <c r="B21">
        <v>26</v>
      </c>
      <c r="C21">
        <v>93.12</v>
      </c>
    </row>
    <row r="22" spans="1:3" x14ac:dyDescent="0.2">
      <c r="A22" t="s">
        <v>25</v>
      </c>
      <c r="B22">
        <v>26</v>
      </c>
      <c r="C22">
        <v>91.4</v>
      </c>
    </row>
    <row r="23" spans="1:3" x14ac:dyDescent="0.2">
      <c r="A23" t="s">
        <v>25</v>
      </c>
      <c r="B23">
        <v>28</v>
      </c>
      <c r="C23">
        <v>89.68</v>
      </c>
    </row>
    <row r="24" spans="1:3" x14ac:dyDescent="0.2">
      <c r="A24" t="s">
        <v>25</v>
      </c>
      <c r="B24">
        <v>28</v>
      </c>
      <c r="C24">
        <v>87.96</v>
      </c>
    </row>
    <row r="25" spans="1:3" x14ac:dyDescent="0.2">
      <c r="A25" t="s">
        <v>25</v>
      </c>
      <c r="B25">
        <v>30</v>
      </c>
      <c r="C25">
        <v>86.24</v>
      </c>
    </row>
    <row r="26" spans="1:3" x14ac:dyDescent="0.2">
      <c r="A26" t="s">
        <v>25</v>
      </c>
      <c r="B26">
        <v>30</v>
      </c>
      <c r="C26">
        <v>84.52</v>
      </c>
    </row>
    <row r="27" spans="1:3" x14ac:dyDescent="0.2">
      <c r="A27" t="s">
        <v>25</v>
      </c>
      <c r="B27">
        <v>32</v>
      </c>
      <c r="C27">
        <v>82.8</v>
      </c>
    </row>
    <row r="28" spans="1:3" x14ac:dyDescent="0.2">
      <c r="A28" t="s">
        <v>25</v>
      </c>
      <c r="B28">
        <v>32</v>
      </c>
      <c r="C28">
        <v>81.08</v>
      </c>
    </row>
    <row r="29" spans="1:3" x14ac:dyDescent="0.2">
      <c r="A29" t="s">
        <v>25</v>
      </c>
      <c r="B29">
        <v>32</v>
      </c>
      <c r="C29">
        <v>79.36</v>
      </c>
    </row>
    <row r="30" spans="1:3" x14ac:dyDescent="0.2">
      <c r="A30" t="s">
        <v>25</v>
      </c>
      <c r="B30">
        <v>36</v>
      </c>
      <c r="C30">
        <v>77.64</v>
      </c>
    </row>
    <row r="31" spans="1:3" x14ac:dyDescent="0.2">
      <c r="A31" t="s">
        <v>25</v>
      </c>
      <c r="B31">
        <v>38</v>
      </c>
      <c r="C31">
        <v>75.92</v>
      </c>
    </row>
    <row r="32" spans="1:3" x14ac:dyDescent="0.2">
      <c r="A32" t="s">
        <v>25</v>
      </c>
      <c r="B32">
        <v>38</v>
      </c>
      <c r="C32">
        <v>74.2</v>
      </c>
    </row>
    <row r="33" spans="1:3" x14ac:dyDescent="0.2">
      <c r="A33" t="s">
        <v>25</v>
      </c>
      <c r="B33">
        <v>38</v>
      </c>
      <c r="C33">
        <v>72.48</v>
      </c>
    </row>
    <row r="34" spans="1:3" x14ac:dyDescent="0.2">
      <c r="A34" t="s">
        <v>25</v>
      </c>
      <c r="B34">
        <v>38</v>
      </c>
      <c r="C34">
        <v>70.760000000000005</v>
      </c>
    </row>
    <row r="35" spans="1:3" x14ac:dyDescent="0.2">
      <c r="A35" t="s">
        <v>25</v>
      </c>
      <c r="B35">
        <v>38</v>
      </c>
      <c r="C35">
        <v>69.040000000000006</v>
      </c>
    </row>
    <row r="36" spans="1:3" x14ac:dyDescent="0.2">
      <c r="A36" t="s">
        <v>25</v>
      </c>
      <c r="B36">
        <v>40</v>
      </c>
      <c r="C36">
        <v>67.320000000000007</v>
      </c>
    </row>
    <row r="37" spans="1:3" x14ac:dyDescent="0.2">
      <c r="A37" t="s">
        <v>25</v>
      </c>
      <c r="B37">
        <v>42</v>
      </c>
      <c r="C37">
        <v>65.600000000000009</v>
      </c>
    </row>
    <row r="38" spans="1:3" x14ac:dyDescent="0.2">
      <c r="A38" t="s">
        <v>25</v>
      </c>
      <c r="B38">
        <v>44</v>
      </c>
      <c r="C38">
        <v>63.88000000000001</v>
      </c>
    </row>
    <row r="39" spans="1:3" x14ac:dyDescent="0.2">
      <c r="A39" t="s">
        <v>25</v>
      </c>
      <c r="B39">
        <v>46</v>
      </c>
      <c r="C39">
        <v>62.160000000000011</v>
      </c>
    </row>
    <row r="40" spans="1:3" x14ac:dyDescent="0.2">
      <c r="A40" t="s">
        <v>25</v>
      </c>
      <c r="B40">
        <v>47</v>
      </c>
      <c r="C40">
        <v>60.440000000000012</v>
      </c>
    </row>
    <row r="41" spans="1:3" x14ac:dyDescent="0.2">
      <c r="A41" t="s">
        <v>25</v>
      </c>
      <c r="B41">
        <v>48</v>
      </c>
      <c r="C41">
        <v>58.720000000000013</v>
      </c>
    </row>
    <row r="42" spans="1:3" x14ac:dyDescent="0.2">
      <c r="A42" t="s">
        <v>25</v>
      </c>
      <c r="B42">
        <v>50</v>
      </c>
      <c r="C42">
        <v>57.000000000000014</v>
      </c>
    </row>
    <row r="43" spans="1:3" x14ac:dyDescent="0.2">
      <c r="A43" t="s">
        <v>25</v>
      </c>
      <c r="B43">
        <v>51</v>
      </c>
      <c r="C43">
        <v>55.280000000000015</v>
      </c>
    </row>
    <row r="44" spans="1:3" x14ac:dyDescent="0.2">
      <c r="A44" t="s">
        <v>25</v>
      </c>
      <c r="B44">
        <v>56</v>
      </c>
      <c r="C44">
        <v>53.560000000000016</v>
      </c>
    </row>
    <row r="45" spans="1:3" x14ac:dyDescent="0.2">
      <c r="A45" t="s">
        <v>25</v>
      </c>
      <c r="B45">
        <v>61</v>
      </c>
      <c r="C45">
        <v>51.840000000000018</v>
      </c>
    </row>
    <row r="46" spans="1:3" x14ac:dyDescent="0.2">
      <c r="A46" t="s">
        <v>25</v>
      </c>
      <c r="B46">
        <v>63</v>
      </c>
      <c r="C46">
        <v>50.120000000000019</v>
      </c>
    </row>
    <row r="47" spans="1:3" x14ac:dyDescent="0.2">
      <c r="A47" t="s">
        <v>25</v>
      </c>
      <c r="B47">
        <v>72</v>
      </c>
      <c r="C47">
        <v>48.40000000000002</v>
      </c>
    </row>
    <row r="48" spans="1:3" x14ac:dyDescent="0.2">
      <c r="A48" t="s">
        <v>25</v>
      </c>
      <c r="B48">
        <v>82</v>
      </c>
      <c r="C48">
        <v>46.680000000000021</v>
      </c>
    </row>
    <row r="49" spans="1:3" x14ac:dyDescent="0.2">
      <c r="A49" t="s">
        <v>25</v>
      </c>
      <c r="B49">
        <v>84</v>
      </c>
      <c r="C49">
        <v>44.960000000000022</v>
      </c>
    </row>
    <row r="50" spans="1:3" x14ac:dyDescent="0.2">
      <c r="A50" t="s">
        <v>25</v>
      </c>
      <c r="B50">
        <v>90</v>
      </c>
      <c r="C50">
        <v>43.240000000000023</v>
      </c>
    </row>
    <row r="51" spans="1:3" x14ac:dyDescent="0.2">
      <c r="A51" t="s">
        <v>25</v>
      </c>
      <c r="B51">
        <v>97</v>
      </c>
      <c r="C51">
        <v>41.520000000000024</v>
      </c>
    </row>
    <row r="52" spans="1:3" x14ac:dyDescent="0.2">
      <c r="A52" t="s">
        <v>25</v>
      </c>
      <c r="B52">
        <v>99</v>
      </c>
      <c r="C52">
        <v>39.800000000000026</v>
      </c>
    </row>
    <row r="53" spans="1:3" x14ac:dyDescent="0.2">
      <c r="A53" t="s">
        <v>25</v>
      </c>
      <c r="B53">
        <v>106</v>
      </c>
      <c r="C53">
        <v>38.080000000000027</v>
      </c>
    </row>
    <row r="54" spans="1:3" x14ac:dyDescent="0.2">
      <c r="A54" t="s">
        <v>25</v>
      </c>
      <c r="B54">
        <v>111</v>
      </c>
      <c r="C54">
        <v>36.360000000000028</v>
      </c>
    </row>
    <row r="55" spans="1:3" x14ac:dyDescent="0.2">
      <c r="A55" t="s">
        <v>25</v>
      </c>
      <c r="B55">
        <v>121</v>
      </c>
      <c r="C55">
        <v>34.640000000000029</v>
      </c>
    </row>
    <row r="56" spans="1:3" x14ac:dyDescent="0.2">
      <c r="A56" t="s">
        <v>26</v>
      </c>
      <c r="B56">
        <v>0</v>
      </c>
      <c r="C56">
        <v>100</v>
      </c>
    </row>
    <row r="57" spans="1:3" x14ac:dyDescent="0.2">
      <c r="A57" t="s">
        <v>26</v>
      </c>
      <c r="B57">
        <v>22</v>
      </c>
      <c r="C57">
        <v>98.947999999999993</v>
      </c>
    </row>
    <row r="58" spans="1:3" x14ac:dyDescent="0.2">
      <c r="A58" t="s">
        <v>26</v>
      </c>
      <c r="B58">
        <v>26</v>
      </c>
      <c r="C58">
        <v>97.896000000000001</v>
      </c>
    </row>
    <row r="59" spans="1:3" x14ac:dyDescent="0.2">
      <c r="A59" t="s">
        <v>26</v>
      </c>
      <c r="B59">
        <v>26</v>
      </c>
      <c r="C59">
        <v>96.843999999999994</v>
      </c>
    </row>
    <row r="60" spans="1:3" x14ac:dyDescent="0.2">
      <c r="A60" t="s">
        <v>26</v>
      </c>
      <c r="B60">
        <v>28</v>
      </c>
      <c r="C60">
        <v>95.792000000000002</v>
      </c>
    </row>
    <row r="61" spans="1:3" x14ac:dyDescent="0.2">
      <c r="A61" t="s">
        <v>26</v>
      </c>
      <c r="B61">
        <v>28</v>
      </c>
      <c r="C61">
        <v>94.74</v>
      </c>
    </row>
    <row r="62" spans="1:3" x14ac:dyDescent="0.2">
      <c r="A62" t="s">
        <v>26</v>
      </c>
      <c r="B62">
        <v>32</v>
      </c>
      <c r="C62">
        <v>93.688000000000002</v>
      </c>
    </row>
    <row r="63" spans="1:3" x14ac:dyDescent="0.2">
      <c r="A63" t="s">
        <v>26</v>
      </c>
      <c r="B63">
        <v>32</v>
      </c>
      <c r="C63">
        <v>92.635999999999996</v>
      </c>
    </row>
    <row r="64" spans="1:3" x14ac:dyDescent="0.2">
      <c r="A64" t="s">
        <v>26</v>
      </c>
      <c r="B64">
        <v>34</v>
      </c>
      <c r="C64">
        <v>91.584000000000003</v>
      </c>
    </row>
    <row r="65" spans="1:3" x14ac:dyDescent="0.2">
      <c r="A65" t="s">
        <v>26</v>
      </c>
      <c r="B65">
        <v>36</v>
      </c>
      <c r="C65">
        <v>90.531999999999996</v>
      </c>
    </row>
    <row r="66" spans="1:3" x14ac:dyDescent="0.2">
      <c r="A66" t="s">
        <v>26</v>
      </c>
      <c r="B66">
        <v>42</v>
      </c>
      <c r="C66">
        <v>89.48</v>
      </c>
    </row>
    <row r="67" spans="1:3" x14ac:dyDescent="0.2">
      <c r="A67" t="s">
        <v>26</v>
      </c>
      <c r="B67">
        <v>44</v>
      </c>
      <c r="C67">
        <v>88.427999999999997</v>
      </c>
    </row>
    <row r="68" spans="1:3" x14ac:dyDescent="0.2">
      <c r="A68" t="s">
        <v>26</v>
      </c>
      <c r="B68">
        <v>44</v>
      </c>
      <c r="C68">
        <v>87.376000000000005</v>
      </c>
    </row>
    <row r="69" spans="1:3" x14ac:dyDescent="0.2">
      <c r="A69" t="s">
        <v>26</v>
      </c>
      <c r="B69">
        <v>44</v>
      </c>
      <c r="C69">
        <v>86.323999999999998</v>
      </c>
    </row>
    <row r="70" spans="1:3" x14ac:dyDescent="0.2">
      <c r="A70" t="s">
        <v>26</v>
      </c>
      <c r="B70">
        <v>50</v>
      </c>
      <c r="C70">
        <v>85.272000000000006</v>
      </c>
    </row>
    <row r="71" spans="1:3" x14ac:dyDescent="0.2">
      <c r="A71" t="s">
        <v>26</v>
      </c>
      <c r="B71">
        <v>50</v>
      </c>
      <c r="C71">
        <v>84.22</v>
      </c>
    </row>
    <row r="72" spans="1:3" x14ac:dyDescent="0.2">
      <c r="A72" t="s">
        <v>26</v>
      </c>
      <c r="B72">
        <v>50</v>
      </c>
      <c r="C72">
        <v>83.168000000000006</v>
      </c>
    </row>
    <row r="73" spans="1:3" x14ac:dyDescent="0.2">
      <c r="A73" t="s">
        <v>26</v>
      </c>
      <c r="B73">
        <v>54</v>
      </c>
      <c r="C73">
        <v>82.116</v>
      </c>
    </row>
    <row r="74" spans="1:3" x14ac:dyDescent="0.2">
      <c r="A74" t="s">
        <v>26</v>
      </c>
      <c r="B74">
        <v>54</v>
      </c>
      <c r="C74">
        <v>81.064000000000007</v>
      </c>
    </row>
    <row r="75" spans="1:3" x14ac:dyDescent="0.2">
      <c r="A75" t="s">
        <v>26</v>
      </c>
      <c r="B75">
        <v>56</v>
      </c>
      <c r="C75">
        <v>80.012</v>
      </c>
    </row>
    <row r="76" spans="1:3" x14ac:dyDescent="0.2">
      <c r="A76" t="s">
        <v>26</v>
      </c>
      <c r="B76">
        <v>60</v>
      </c>
      <c r="C76">
        <v>78.960000000000008</v>
      </c>
    </row>
    <row r="77" spans="1:3" x14ac:dyDescent="0.2">
      <c r="A77" t="s">
        <v>26</v>
      </c>
      <c r="B77">
        <v>60</v>
      </c>
      <c r="C77">
        <v>77.908000000000001</v>
      </c>
    </row>
    <row r="78" spans="1:3" x14ac:dyDescent="0.2">
      <c r="A78" t="s">
        <v>26</v>
      </c>
      <c r="B78">
        <v>64</v>
      </c>
      <c r="C78">
        <v>76.856000000000009</v>
      </c>
    </row>
    <row r="79" spans="1:3" x14ac:dyDescent="0.2">
      <c r="A79" t="s">
        <v>26</v>
      </c>
      <c r="B79">
        <v>68</v>
      </c>
      <c r="C79">
        <v>75.804000000000002</v>
      </c>
    </row>
    <row r="80" spans="1:3" x14ac:dyDescent="0.2">
      <c r="A80" t="s">
        <v>26</v>
      </c>
      <c r="B80">
        <v>68</v>
      </c>
      <c r="C80">
        <v>74.75200000000001</v>
      </c>
    </row>
    <row r="81" spans="1:3" x14ac:dyDescent="0.2">
      <c r="A81" t="s">
        <v>26</v>
      </c>
      <c r="B81">
        <v>72</v>
      </c>
      <c r="C81">
        <v>73.7</v>
      </c>
    </row>
    <row r="82" spans="1:3" x14ac:dyDescent="0.2">
      <c r="A82" t="s">
        <v>26</v>
      </c>
      <c r="B82">
        <v>74</v>
      </c>
      <c r="C82">
        <v>72.64800000000001</v>
      </c>
    </row>
    <row r="83" spans="1:3" x14ac:dyDescent="0.2">
      <c r="A83" t="s">
        <v>26</v>
      </c>
      <c r="B83">
        <v>76</v>
      </c>
      <c r="C83">
        <v>71.596000000000004</v>
      </c>
    </row>
    <row r="84" spans="1:3" x14ac:dyDescent="0.2">
      <c r="A84" t="s">
        <v>26</v>
      </c>
      <c r="B84">
        <v>82</v>
      </c>
      <c r="C84">
        <v>70.544000000000011</v>
      </c>
    </row>
    <row r="85" spans="1:3" x14ac:dyDescent="0.2">
      <c r="A85" t="s">
        <v>26</v>
      </c>
      <c r="B85">
        <v>86</v>
      </c>
      <c r="C85">
        <v>69.492000000000004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DC36-E0E4-084E-8C41-D09B89D9490C}">
  <dimension ref="A1:L107"/>
  <sheetViews>
    <sheetView zoomScale="60" workbookViewId="0">
      <selection activeCell="K12" sqref="K12:L20"/>
    </sheetView>
  </sheetViews>
  <sheetFormatPr baseColWidth="10" defaultRowHeight="16" x14ac:dyDescent="0.2"/>
  <sheetData>
    <row r="1" spans="1:12" x14ac:dyDescent="0.2">
      <c r="A1" t="s">
        <v>16</v>
      </c>
      <c r="B1" t="s">
        <v>30</v>
      </c>
      <c r="D1" t="s">
        <v>20</v>
      </c>
      <c r="E1" t="s">
        <v>31</v>
      </c>
      <c r="I1" t="s">
        <v>20</v>
      </c>
      <c r="J1" t="s">
        <v>32</v>
      </c>
    </row>
    <row r="2" spans="1:12" x14ac:dyDescent="0.2">
      <c r="A2" t="s">
        <v>20</v>
      </c>
      <c r="B2">
        <v>16</v>
      </c>
      <c r="D2">
        <v>16</v>
      </c>
      <c r="E2">
        <v>14</v>
      </c>
      <c r="F2" t="s">
        <v>34</v>
      </c>
      <c r="I2">
        <v>16</v>
      </c>
      <c r="J2">
        <v>12</v>
      </c>
      <c r="K2" t="s">
        <v>34</v>
      </c>
    </row>
    <row r="3" spans="1:12" x14ac:dyDescent="0.2">
      <c r="A3" t="s">
        <v>20</v>
      </c>
      <c r="B3">
        <v>16</v>
      </c>
      <c r="D3">
        <v>16</v>
      </c>
      <c r="E3">
        <v>20</v>
      </c>
      <c r="I3">
        <v>16</v>
      </c>
      <c r="J3">
        <v>14</v>
      </c>
    </row>
    <row r="4" spans="1:12" x14ac:dyDescent="0.2">
      <c r="A4" t="s">
        <v>20</v>
      </c>
      <c r="B4">
        <v>16</v>
      </c>
      <c r="D4">
        <v>16</v>
      </c>
      <c r="E4">
        <v>20</v>
      </c>
      <c r="F4" t="s">
        <v>35</v>
      </c>
      <c r="G4" s="1">
        <v>0.05</v>
      </c>
      <c r="I4">
        <v>16</v>
      </c>
      <c r="J4">
        <v>14</v>
      </c>
      <c r="K4" t="s">
        <v>35</v>
      </c>
      <c r="L4" s="1">
        <v>0.05</v>
      </c>
    </row>
    <row r="5" spans="1:12" x14ac:dyDescent="0.2">
      <c r="A5" t="s">
        <v>20</v>
      </c>
      <c r="B5">
        <v>18</v>
      </c>
      <c r="D5">
        <v>18</v>
      </c>
      <c r="E5">
        <v>22</v>
      </c>
      <c r="I5">
        <v>18</v>
      </c>
      <c r="J5">
        <v>16</v>
      </c>
    </row>
    <row r="6" spans="1:12" x14ac:dyDescent="0.2">
      <c r="A6" t="s">
        <v>20</v>
      </c>
      <c r="B6">
        <v>22</v>
      </c>
      <c r="D6">
        <v>22</v>
      </c>
      <c r="E6">
        <v>22</v>
      </c>
      <c r="F6" t="str">
        <f t="array" ref="F6:G10">[1]!KS2TEST(D2:D46,E2:E46,TRUE,G4)</f>
        <v>D-stat</v>
      </c>
      <c r="G6" s="2">
        <v>0.13055555555555554</v>
      </c>
      <c r="I6">
        <v>22</v>
      </c>
      <c r="J6">
        <v>18</v>
      </c>
      <c r="K6" t="str">
        <f t="array" ref="K6:L10">[1]!KS2TEST(I2:I46,J2:J46,TRUE,L4)</f>
        <v>D-stat</v>
      </c>
      <c r="L6" s="2">
        <v>0.1609609609609608</v>
      </c>
    </row>
    <row r="7" spans="1:12" x14ac:dyDescent="0.2">
      <c r="A7" t="s">
        <v>20</v>
      </c>
      <c r="B7">
        <v>22</v>
      </c>
      <c r="D7">
        <v>22</v>
      </c>
      <c r="E7">
        <v>30</v>
      </c>
      <c r="F7" t="str">
        <v>p-value</v>
      </c>
      <c r="G7" s="3">
        <v>0.93634595647272778</v>
      </c>
      <c r="I7">
        <v>22</v>
      </c>
      <c r="J7">
        <v>22</v>
      </c>
      <c r="K7" t="str">
        <v>p-value</v>
      </c>
      <c r="L7" s="3">
        <v>0.62960898866558479</v>
      </c>
    </row>
    <row r="8" spans="1:12" x14ac:dyDescent="0.2">
      <c r="A8" t="s">
        <v>20</v>
      </c>
      <c r="B8">
        <v>24</v>
      </c>
      <c r="D8">
        <v>24</v>
      </c>
      <c r="E8">
        <v>30</v>
      </c>
      <c r="F8" t="str">
        <v>D-crit</v>
      </c>
      <c r="G8" s="3">
        <v>0.33091372891707083</v>
      </c>
      <c r="I8">
        <v>24</v>
      </c>
      <c r="J8">
        <v>26</v>
      </c>
      <c r="K8" t="str">
        <v>D-crit</v>
      </c>
      <c r="L8" s="3">
        <v>0.29203251917330941</v>
      </c>
    </row>
    <row r="9" spans="1:12" x14ac:dyDescent="0.2">
      <c r="A9" t="s">
        <v>20</v>
      </c>
      <c r="B9">
        <v>24</v>
      </c>
      <c r="D9">
        <v>24</v>
      </c>
      <c r="E9">
        <v>30</v>
      </c>
      <c r="F9" t="str">
        <v>size 1</v>
      </c>
      <c r="G9" s="3">
        <v>45</v>
      </c>
      <c r="I9">
        <v>24</v>
      </c>
      <c r="J9">
        <v>28</v>
      </c>
      <c r="K9" t="str">
        <v>size 1</v>
      </c>
      <c r="L9" s="3">
        <v>45</v>
      </c>
    </row>
    <row r="10" spans="1:12" x14ac:dyDescent="0.2">
      <c r="A10" t="s">
        <v>20</v>
      </c>
      <c r="B10">
        <v>26</v>
      </c>
      <c r="D10">
        <v>26</v>
      </c>
      <c r="E10">
        <v>32</v>
      </c>
      <c r="F10" t="str">
        <v>size 2</v>
      </c>
      <c r="G10" s="4">
        <v>24</v>
      </c>
      <c r="I10">
        <v>26</v>
      </c>
      <c r="J10">
        <v>28</v>
      </c>
      <c r="K10" t="str">
        <v>size 2</v>
      </c>
      <c r="L10" s="4">
        <v>37</v>
      </c>
    </row>
    <row r="11" spans="1:12" x14ac:dyDescent="0.2">
      <c r="A11" t="s">
        <v>20</v>
      </c>
      <c r="B11">
        <v>26</v>
      </c>
      <c r="D11">
        <v>26</v>
      </c>
      <c r="E11">
        <v>36</v>
      </c>
      <c r="I11">
        <v>26</v>
      </c>
      <c r="J11">
        <v>30</v>
      </c>
    </row>
    <row r="12" spans="1:12" x14ac:dyDescent="0.2">
      <c r="A12" t="s">
        <v>20</v>
      </c>
      <c r="B12">
        <v>28</v>
      </c>
      <c r="D12">
        <v>28</v>
      </c>
      <c r="E12">
        <v>36</v>
      </c>
      <c r="F12" t="s">
        <v>34</v>
      </c>
      <c r="I12">
        <v>28</v>
      </c>
      <c r="J12">
        <v>30</v>
      </c>
      <c r="K12" t="s">
        <v>34</v>
      </c>
    </row>
    <row r="13" spans="1:12" x14ac:dyDescent="0.2">
      <c r="A13" t="s">
        <v>20</v>
      </c>
      <c r="B13">
        <v>30</v>
      </c>
      <c r="D13">
        <v>30</v>
      </c>
      <c r="E13">
        <v>36</v>
      </c>
      <c r="I13">
        <v>30</v>
      </c>
      <c r="J13">
        <v>30</v>
      </c>
    </row>
    <row r="14" spans="1:12" x14ac:dyDescent="0.2">
      <c r="A14" t="s">
        <v>20</v>
      </c>
      <c r="B14">
        <v>30</v>
      </c>
      <c r="D14">
        <v>30</v>
      </c>
      <c r="E14">
        <v>38</v>
      </c>
      <c r="F14" t="s">
        <v>35</v>
      </c>
      <c r="G14">
        <v>0.05</v>
      </c>
      <c r="I14">
        <v>30</v>
      </c>
      <c r="J14">
        <v>30</v>
      </c>
      <c r="K14" t="s">
        <v>35</v>
      </c>
      <c r="L14">
        <v>0.05</v>
      </c>
    </row>
    <row r="15" spans="1:12" x14ac:dyDescent="0.2">
      <c r="A15" t="s">
        <v>20</v>
      </c>
      <c r="B15">
        <v>30</v>
      </c>
      <c r="D15">
        <v>30</v>
      </c>
      <c r="E15">
        <v>38</v>
      </c>
      <c r="I15">
        <v>30</v>
      </c>
      <c r="J15">
        <v>32</v>
      </c>
    </row>
    <row r="16" spans="1:12" x14ac:dyDescent="0.2">
      <c r="A16" t="s">
        <v>20</v>
      </c>
      <c r="B16">
        <v>30</v>
      </c>
      <c r="D16">
        <v>30</v>
      </c>
      <c r="E16">
        <v>38</v>
      </c>
      <c r="F16" t="s">
        <v>36</v>
      </c>
      <c r="G16">
        <v>0.13055555555555554</v>
      </c>
      <c r="I16">
        <v>30</v>
      </c>
      <c r="J16">
        <v>32</v>
      </c>
      <c r="K16" t="s">
        <v>36</v>
      </c>
      <c r="L16">
        <v>0.1609609609609608</v>
      </c>
    </row>
    <row r="17" spans="1:12" x14ac:dyDescent="0.2">
      <c r="A17" t="s">
        <v>20</v>
      </c>
      <c r="B17">
        <v>30</v>
      </c>
      <c r="D17">
        <v>30</v>
      </c>
      <c r="E17">
        <v>40</v>
      </c>
      <c r="F17" t="s">
        <v>37</v>
      </c>
      <c r="G17">
        <v>0.93634595647272778</v>
      </c>
      <c r="I17">
        <v>30</v>
      </c>
      <c r="J17">
        <v>34</v>
      </c>
      <c r="K17" t="s">
        <v>37</v>
      </c>
      <c r="L17">
        <v>0.62960898866558479</v>
      </c>
    </row>
    <row r="18" spans="1:12" x14ac:dyDescent="0.2">
      <c r="A18" t="s">
        <v>20</v>
      </c>
      <c r="B18">
        <v>30</v>
      </c>
      <c r="D18">
        <v>30</v>
      </c>
      <c r="E18">
        <v>42</v>
      </c>
      <c r="F18" t="s">
        <v>38</v>
      </c>
      <c r="G18">
        <v>0.33091372891707083</v>
      </c>
      <c r="I18">
        <v>30</v>
      </c>
      <c r="J18">
        <v>36</v>
      </c>
      <c r="K18" t="s">
        <v>38</v>
      </c>
      <c r="L18">
        <v>0.29203251917330941</v>
      </c>
    </row>
    <row r="19" spans="1:12" x14ac:dyDescent="0.2">
      <c r="A19" t="s">
        <v>20</v>
      </c>
      <c r="B19">
        <v>32</v>
      </c>
      <c r="D19">
        <v>32</v>
      </c>
      <c r="E19">
        <v>44</v>
      </c>
      <c r="F19" t="s">
        <v>39</v>
      </c>
      <c r="G19">
        <v>45</v>
      </c>
      <c r="I19">
        <v>32</v>
      </c>
      <c r="J19">
        <v>38</v>
      </c>
      <c r="K19" t="s">
        <v>39</v>
      </c>
      <c r="L19">
        <v>45</v>
      </c>
    </row>
    <row r="20" spans="1:12" x14ac:dyDescent="0.2">
      <c r="A20" t="s">
        <v>20</v>
      </c>
      <c r="B20">
        <v>34</v>
      </c>
      <c r="D20">
        <v>34</v>
      </c>
      <c r="E20">
        <v>48</v>
      </c>
      <c r="F20" t="s">
        <v>40</v>
      </c>
      <c r="G20">
        <v>24</v>
      </c>
      <c r="I20">
        <v>34</v>
      </c>
      <c r="J20">
        <v>38</v>
      </c>
      <c r="K20" t="s">
        <v>40</v>
      </c>
      <c r="L20">
        <v>37</v>
      </c>
    </row>
    <row r="21" spans="1:12" x14ac:dyDescent="0.2">
      <c r="A21" t="s">
        <v>20</v>
      </c>
      <c r="B21">
        <v>34</v>
      </c>
      <c r="D21">
        <v>34</v>
      </c>
      <c r="E21">
        <v>48</v>
      </c>
      <c r="I21">
        <v>34</v>
      </c>
      <c r="J21">
        <v>40</v>
      </c>
    </row>
    <row r="22" spans="1:12" x14ac:dyDescent="0.2">
      <c r="A22" t="s">
        <v>20</v>
      </c>
      <c r="B22">
        <v>36</v>
      </c>
      <c r="D22">
        <v>36</v>
      </c>
      <c r="E22">
        <v>56</v>
      </c>
      <c r="I22">
        <v>36</v>
      </c>
      <c r="J22">
        <v>42</v>
      </c>
    </row>
    <row r="23" spans="1:12" x14ac:dyDescent="0.2">
      <c r="A23" t="s">
        <v>20</v>
      </c>
      <c r="B23">
        <v>38</v>
      </c>
      <c r="D23">
        <v>38</v>
      </c>
      <c r="E23">
        <v>60</v>
      </c>
      <c r="I23">
        <v>38</v>
      </c>
      <c r="J23">
        <v>42</v>
      </c>
    </row>
    <row r="24" spans="1:12" x14ac:dyDescent="0.2">
      <c r="A24" t="s">
        <v>20</v>
      </c>
      <c r="B24">
        <v>38</v>
      </c>
      <c r="D24">
        <v>38</v>
      </c>
      <c r="E24">
        <v>72</v>
      </c>
      <c r="I24">
        <v>38</v>
      </c>
      <c r="J24">
        <v>50</v>
      </c>
    </row>
    <row r="25" spans="1:12" x14ac:dyDescent="0.2">
      <c r="A25" t="s">
        <v>20</v>
      </c>
      <c r="B25">
        <v>40</v>
      </c>
      <c r="D25">
        <v>40</v>
      </c>
      <c r="E25">
        <v>76</v>
      </c>
      <c r="I25">
        <v>40</v>
      </c>
      <c r="J25">
        <v>50</v>
      </c>
    </row>
    <row r="26" spans="1:12" x14ac:dyDescent="0.2">
      <c r="A26" t="s">
        <v>20</v>
      </c>
      <c r="B26">
        <v>40</v>
      </c>
      <c r="D26">
        <v>40</v>
      </c>
      <c r="I26">
        <v>40</v>
      </c>
      <c r="J26">
        <v>52</v>
      </c>
    </row>
    <row r="27" spans="1:12" x14ac:dyDescent="0.2">
      <c r="A27" t="s">
        <v>20</v>
      </c>
      <c r="B27">
        <v>42</v>
      </c>
      <c r="D27">
        <v>42</v>
      </c>
      <c r="I27">
        <v>42</v>
      </c>
      <c r="J27">
        <v>52</v>
      </c>
    </row>
    <row r="28" spans="1:12" x14ac:dyDescent="0.2">
      <c r="A28" t="s">
        <v>20</v>
      </c>
      <c r="B28">
        <v>44</v>
      </c>
      <c r="D28">
        <v>44</v>
      </c>
      <c r="I28">
        <v>44</v>
      </c>
      <c r="J28">
        <v>54</v>
      </c>
    </row>
    <row r="29" spans="1:12" x14ac:dyDescent="0.2">
      <c r="A29" t="s">
        <v>20</v>
      </c>
      <c r="B29">
        <v>44</v>
      </c>
      <c r="D29">
        <v>44</v>
      </c>
      <c r="I29">
        <v>44</v>
      </c>
      <c r="J29">
        <v>56</v>
      </c>
    </row>
    <row r="30" spans="1:12" x14ac:dyDescent="0.2">
      <c r="A30" t="s">
        <v>20</v>
      </c>
      <c r="B30">
        <v>46</v>
      </c>
      <c r="D30">
        <v>46</v>
      </c>
      <c r="I30">
        <v>46</v>
      </c>
      <c r="J30">
        <v>56</v>
      </c>
    </row>
    <row r="31" spans="1:12" x14ac:dyDescent="0.2">
      <c r="A31" t="s">
        <v>20</v>
      </c>
      <c r="B31">
        <v>46</v>
      </c>
      <c r="D31">
        <v>46</v>
      </c>
      <c r="I31">
        <v>46</v>
      </c>
      <c r="J31">
        <v>58</v>
      </c>
    </row>
    <row r="32" spans="1:12" x14ac:dyDescent="0.2">
      <c r="A32" t="s">
        <v>20</v>
      </c>
      <c r="B32">
        <v>46</v>
      </c>
      <c r="D32">
        <v>46</v>
      </c>
      <c r="I32">
        <v>46</v>
      </c>
      <c r="J32">
        <v>62</v>
      </c>
    </row>
    <row r="33" spans="1:10" x14ac:dyDescent="0.2">
      <c r="A33" t="s">
        <v>20</v>
      </c>
      <c r="B33">
        <v>48</v>
      </c>
      <c r="D33">
        <v>48</v>
      </c>
      <c r="I33">
        <v>48</v>
      </c>
      <c r="J33">
        <v>64</v>
      </c>
    </row>
    <row r="34" spans="1:10" x14ac:dyDescent="0.2">
      <c r="A34" t="s">
        <v>20</v>
      </c>
      <c r="B34">
        <v>48</v>
      </c>
      <c r="D34">
        <v>48</v>
      </c>
      <c r="I34">
        <v>48</v>
      </c>
      <c r="J34">
        <v>64</v>
      </c>
    </row>
    <row r="35" spans="1:10" x14ac:dyDescent="0.2">
      <c r="A35" t="s">
        <v>20</v>
      </c>
      <c r="B35">
        <v>48</v>
      </c>
      <c r="D35">
        <v>48</v>
      </c>
      <c r="I35">
        <v>48</v>
      </c>
      <c r="J35">
        <v>64</v>
      </c>
    </row>
    <row r="36" spans="1:10" x14ac:dyDescent="0.2">
      <c r="A36" t="s">
        <v>20</v>
      </c>
      <c r="B36">
        <v>50</v>
      </c>
      <c r="D36">
        <v>50</v>
      </c>
      <c r="I36">
        <v>50</v>
      </c>
      <c r="J36">
        <v>66</v>
      </c>
    </row>
    <row r="37" spans="1:10" x14ac:dyDescent="0.2">
      <c r="A37" t="s">
        <v>20</v>
      </c>
      <c r="B37">
        <v>54</v>
      </c>
      <c r="D37">
        <v>54</v>
      </c>
      <c r="I37">
        <v>54</v>
      </c>
      <c r="J37">
        <v>66</v>
      </c>
    </row>
    <row r="38" spans="1:10" x14ac:dyDescent="0.2">
      <c r="A38" t="s">
        <v>20</v>
      </c>
      <c r="B38">
        <v>54</v>
      </c>
      <c r="D38">
        <v>54</v>
      </c>
      <c r="I38">
        <v>54</v>
      </c>
      <c r="J38">
        <v>66</v>
      </c>
    </row>
    <row r="39" spans="1:10" x14ac:dyDescent="0.2">
      <c r="A39" t="s">
        <v>20</v>
      </c>
      <c r="B39">
        <v>56</v>
      </c>
      <c r="D39">
        <v>56</v>
      </c>
      <c r="I39">
        <v>56</v>
      </c>
    </row>
    <row r="40" spans="1:10" x14ac:dyDescent="0.2">
      <c r="A40" t="s">
        <v>20</v>
      </c>
      <c r="B40">
        <v>60</v>
      </c>
      <c r="D40">
        <v>60</v>
      </c>
      <c r="I40">
        <v>60</v>
      </c>
    </row>
    <row r="41" spans="1:10" x14ac:dyDescent="0.2">
      <c r="A41" t="s">
        <v>20</v>
      </c>
      <c r="B41">
        <v>62</v>
      </c>
      <c r="D41">
        <v>62</v>
      </c>
      <c r="I41">
        <v>62</v>
      </c>
    </row>
    <row r="42" spans="1:10" x14ac:dyDescent="0.2">
      <c r="A42" t="s">
        <v>20</v>
      </c>
      <c r="B42">
        <v>66</v>
      </c>
      <c r="D42">
        <v>66</v>
      </c>
      <c r="I42">
        <v>66</v>
      </c>
    </row>
    <row r="43" spans="1:10" x14ac:dyDescent="0.2">
      <c r="A43" t="s">
        <v>20</v>
      </c>
      <c r="B43">
        <v>66</v>
      </c>
      <c r="D43">
        <v>66</v>
      </c>
      <c r="I43">
        <v>66</v>
      </c>
    </row>
    <row r="44" spans="1:10" x14ac:dyDescent="0.2">
      <c r="A44" t="s">
        <v>20</v>
      </c>
      <c r="B44">
        <v>70</v>
      </c>
      <c r="D44">
        <v>70</v>
      </c>
      <c r="I44">
        <v>70</v>
      </c>
    </row>
    <row r="45" spans="1:10" x14ac:dyDescent="0.2">
      <c r="A45" t="s">
        <v>20</v>
      </c>
      <c r="B45">
        <v>72</v>
      </c>
      <c r="D45">
        <v>72</v>
      </c>
      <c r="I45">
        <v>72</v>
      </c>
    </row>
    <row r="46" spans="1:10" x14ac:dyDescent="0.2">
      <c r="A46" t="s">
        <v>20</v>
      </c>
      <c r="B46">
        <v>76</v>
      </c>
      <c r="D46">
        <v>76</v>
      </c>
      <c r="I46">
        <v>76</v>
      </c>
    </row>
    <row r="47" spans="1:10" x14ac:dyDescent="0.2">
      <c r="A47" t="s">
        <v>31</v>
      </c>
      <c r="B47">
        <v>14</v>
      </c>
    </row>
    <row r="48" spans="1:10" x14ac:dyDescent="0.2">
      <c r="A48" t="s">
        <v>31</v>
      </c>
      <c r="B48">
        <v>20</v>
      </c>
    </row>
    <row r="49" spans="1:2" x14ac:dyDescent="0.2">
      <c r="A49" t="s">
        <v>31</v>
      </c>
      <c r="B49">
        <v>20</v>
      </c>
    </row>
    <row r="50" spans="1:2" x14ac:dyDescent="0.2">
      <c r="A50" t="s">
        <v>31</v>
      </c>
      <c r="B50">
        <v>22</v>
      </c>
    </row>
    <row r="51" spans="1:2" x14ac:dyDescent="0.2">
      <c r="A51" t="s">
        <v>31</v>
      </c>
      <c r="B51">
        <v>22</v>
      </c>
    </row>
    <row r="52" spans="1:2" x14ac:dyDescent="0.2">
      <c r="A52" t="s">
        <v>31</v>
      </c>
      <c r="B52">
        <v>30</v>
      </c>
    </row>
    <row r="53" spans="1:2" x14ac:dyDescent="0.2">
      <c r="A53" t="s">
        <v>31</v>
      </c>
      <c r="B53">
        <v>30</v>
      </c>
    </row>
    <row r="54" spans="1:2" x14ac:dyDescent="0.2">
      <c r="A54" t="s">
        <v>31</v>
      </c>
      <c r="B54">
        <v>30</v>
      </c>
    </row>
    <row r="55" spans="1:2" x14ac:dyDescent="0.2">
      <c r="A55" t="s">
        <v>31</v>
      </c>
      <c r="B55">
        <v>32</v>
      </c>
    </row>
    <row r="56" spans="1:2" x14ac:dyDescent="0.2">
      <c r="A56" t="s">
        <v>31</v>
      </c>
      <c r="B56">
        <v>36</v>
      </c>
    </row>
    <row r="57" spans="1:2" x14ac:dyDescent="0.2">
      <c r="A57" t="s">
        <v>31</v>
      </c>
      <c r="B57">
        <v>36</v>
      </c>
    </row>
    <row r="58" spans="1:2" x14ac:dyDescent="0.2">
      <c r="A58" t="s">
        <v>31</v>
      </c>
      <c r="B58">
        <v>36</v>
      </c>
    </row>
    <row r="59" spans="1:2" x14ac:dyDescent="0.2">
      <c r="A59" t="s">
        <v>31</v>
      </c>
      <c r="B59">
        <v>38</v>
      </c>
    </row>
    <row r="60" spans="1:2" x14ac:dyDescent="0.2">
      <c r="A60" t="s">
        <v>31</v>
      </c>
      <c r="B60">
        <v>38</v>
      </c>
    </row>
    <row r="61" spans="1:2" x14ac:dyDescent="0.2">
      <c r="A61" t="s">
        <v>31</v>
      </c>
      <c r="B61">
        <v>38</v>
      </c>
    </row>
    <row r="62" spans="1:2" x14ac:dyDescent="0.2">
      <c r="A62" t="s">
        <v>31</v>
      </c>
      <c r="B62">
        <v>40</v>
      </c>
    </row>
    <row r="63" spans="1:2" x14ac:dyDescent="0.2">
      <c r="A63" t="s">
        <v>31</v>
      </c>
      <c r="B63">
        <v>42</v>
      </c>
    </row>
    <row r="64" spans="1:2" x14ac:dyDescent="0.2">
      <c r="A64" t="s">
        <v>31</v>
      </c>
      <c r="B64">
        <v>44</v>
      </c>
    </row>
    <row r="65" spans="1:2" x14ac:dyDescent="0.2">
      <c r="A65" t="s">
        <v>31</v>
      </c>
      <c r="B65">
        <v>48</v>
      </c>
    </row>
    <row r="66" spans="1:2" x14ac:dyDescent="0.2">
      <c r="A66" t="s">
        <v>31</v>
      </c>
      <c r="B66">
        <v>48</v>
      </c>
    </row>
    <row r="67" spans="1:2" x14ac:dyDescent="0.2">
      <c r="A67" t="s">
        <v>31</v>
      </c>
      <c r="B67">
        <v>56</v>
      </c>
    </row>
    <row r="68" spans="1:2" x14ac:dyDescent="0.2">
      <c r="A68" t="s">
        <v>31</v>
      </c>
      <c r="B68">
        <v>60</v>
      </c>
    </row>
    <row r="69" spans="1:2" x14ac:dyDescent="0.2">
      <c r="A69" t="s">
        <v>31</v>
      </c>
      <c r="B69">
        <v>72</v>
      </c>
    </row>
    <row r="70" spans="1:2" x14ac:dyDescent="0.2">
      <c r="A70" t="s">
        <v>31</v>
      </c>
      <c r="B70">
        <v>76</v>
      </c>
    </row>
    <row r="71" spans="1:2" x14ac:dyDescent="0.2">
      <c r="A71" t="s">
        <v>32</v>
      </c>
      <c r="B71">
        <v>12</v>
      </c>
    </row>
    <row r="72" spans="1:2" x14ac:dyDescent="0.2">
      <c r="A72" t="s">
        <v>32</v>
      </c>
      <c r="B72">
        <v>14</v>
      </c>
    </row>
    <row r="73" spans="1:2" x14ac:dyDescent="0.2">
      <c r="A73" t="s">
        <v>32</v>
      </c>
      <c r="B73">
        <v>14</v>
      </c>
    </row>
    <row r="74" spans="1:2" x14ac:dyDescent="0.2">
      <c r="A74" t="s">
        <v>32</v>
      </c>
      <c r="B74">
        <v>16</v>
      </c>
    </row>
    <row r="75" spans="1:2" x14ac:dyDescent="0.2">
      <c r="A75" t="s">
        <v>32</v>
      </c>
      <c r="B75">
        <v>18</v>
      </c>
    </row>
    <row r="76" spans="1:2" x14ac:dyDescent="0.2">
      <c r="A76" t="s">
        <v>32</v>
      </c>
      <c r="B76">
        <v>22</v>
      </c>
    </row>
    <row r="77" spans="1:2" x14ac:dyDescent="0.2">
      <c r="A77" t="s">
        <v>32</v>
      </c>
      <c r="B77">
        <v>26</v>
      </c>
    </row>
    <row r="78" spans="1:2" x14ac:dyDescent="0.2">
      <c r="A78" t="s">
        <v>32</v>
      </c>
      <c r="B78">
        <v>28</v>
      </c>
    </row>
    <row r="79" spans="1:2" x14ac:dyDescent="0.2">
      <c r="A79" t="s">
        <v>32</v>
      </c>
      <c r="B79">
        <v>28</v>
      </c>
    </row>
    <row r="80" spans="1:2" x14ac:dyDescent="0.2">
      <c r="A80" t="s">
        <v>32</v>
      </c>
      <c r="B80">
        <v>30</v>
      </c>
    </row>
    <row r="81" spans="1:2" x14ac:dyDescent="0.2">
      <c r="A81" t="s">
        <v>32</v>
      </c>
      <c r="B81">
        <v>30</v>
      </c>
    </row>
    <row r="82" spans="1:2" x14ac:dyDescent="0.2">
      <c r="A82" t="s">
        <v>32</v>
      </c>
      <c r="B82">
        <v>30</v>
      </c>
    </row>
    <row r="83" spans="1:2" x14ac:dyDescent="0.2">
      <c r="A83" t="s">
        <v>32</v>
      </c>
      <c r="B83">
        <v>30</v>
      </c>
    </row>
    <row r="84" spans="1:2" x14ac:dyDescent="0.2">
      <c r="A84" t="s">
        <v>32</v>
      </c>
      <c r="B84">
        <v>32</v>
      </c>
    </row>
    <row r="85" spans="1:2" x14ac:dyDescent="0.2">
      <c r="A85" t="s">
        <v>32</v>
      </c>
      <c r="B85">
        <v>32</v>
      </c>
    </row>
    <row r="86" spans="1:2" x14ac:dyDescent="0.2">
      <c r="A86" t="s">
        <v>32</v>
      </c>
      <c r="B86">
        <v>34</v>
      </c>
    </row>
    <row r="87" spans="1:2" x14ac:dyDescent="0.2">
      <c r="A87" t="s">
        <v>32</v>
      </c>
      <c r="B87">
        <v>36</v>
      </c>
    </row>
    <row r="88" spans="1:2" x14ac:dyDescent="0.2">
      <c r="A88" t="s">
        <v>32</v>
      </c>
      <c r="B88">
        <v>38</v>
      </c>
    </row>
    <row r="89" spans="1:2" x14ac:dyDescent="0.2">
      <c r="A89" t="s">
        <v>32</v>
      </c>
      <c r="B89">
        <v>38</v>
      </c>
    </row>
    <row r="90" spans="1:2" x14ac:dyDescent="0.2">
      <c r="A90" t="s">
        <v>32</v>
      </c>
      <c r="B90">
        <v>40</v>
      </c>
    </row>
    <row r="91" spans="1:2" x14ac:dyDescent="0.2">
      <c r="A91" t="s">
        <v>32</v>
      </c>
      <c r="B91">
        <v>42</v>
      </c>
    </row>
    <row r="92" spans="1:2" x14ac:dyDescent="0.2">
      <c r="A92" t="s">
        <v>32</v>
      </c>
      <c r="B92">
        <v>42</v>
      </c>
    </row>
    <row r="93" spans="1:2" x14ac:dyDescent="0.2">
      <c r="A93" t="s">
        <v>32</v>
      </c>
      <c r="B93">
        <v>50</v>
      </c>
    </row>
    <row r="94" spans="1:2" x14ac:dyDescent="0.2">
      <c r="A94" t="s">
        <v>32</v>
      </c>
      <c r="B94">
        <v>50</v>
      </c>
    </row>
    <row r="95" spans="1:2" x14ac:dyDescent="0.2">
      <c r="A95" t="s">
        <v>32</v>
      </c>
      <c r="B95">
        <v>52</v>
      </c>
    </row>
    <row r="96" spans="1:2" x14ac:dyDescent="0.2">
      <c r="A96" t="s">
        <v>32</v>
      </c>
      <c r="B96">
        <v>52</v>
      </c>
    </row>
    <row r="97" spans="1:2" x14ac:dyDescent="0.2">
      <c r="A97" t="s">
        <v>32</v>
      </c>
      <c r="B97">
        <v>54</v>
      </c>
    </row>
    <row r="98" spans="1:2" x14ac:dyDescent="0.2">
      <c r="A98" t="s">
        <v>32</v>
      </c>
      <c r="B98">
        <v>56</v>
      </c>
    </row>
    <row r="99" spans="1:2" x14ac:dyDescent="0.2">
      <c r="A99" t="s">
        <v>32</v>
      </c>
      <c r="B99">
        <v>56</v>
      </c>
    </row>
    <row r="100" spans="1:2" x14ac:dyDescent="0.2">
      <c r="A100" t="s">
        <v>32</v>
      </c>
      <c r="B100">
        <v>58</v>
      </c>
    </row>
    <row r="101" spans="1:2" x14ac:dyDescent="0.2">
      <c r="A101" t="s">
        <v>32</v>
      </c>
      <c r="B101">
        <v>62</v>
      </c>
    </row>
    <row r="102" spans="1:2" x14ac:dyDescent="0.2">
      <c r="A102" t="s">
        <v>32</v>
      </c>
      <c r="B102">
        <v>64</v>
      </c>
    </row>
    <row r="103" spans="1:2" x14ac:dyDescent="0.2">
      <c r="A103" t="s">
        <v>32</v>
      </c>
      <c r="B103">
        <v>64</v>
      </c>
    </row>
    <row r="104" spans="1:2" x14ac:dyDescent="0.2">
      <c r="A104" t="s">
        <v>32</v>
      </c>
      <c r="B104">
        <v>64</v>
      </c>
    </row>
    <row r="105" spans="1:2" x14ac:dyDescent="0.2">
      <c r="A105" t="s">
        <v>32</v>
      </c>
      <c r="B105">
        <v>66</v>
      </c>
    </row>
    <row r="106" spans="1:2" x14ac:dyDescent="0.2">
      <c r="A106" t="s">
        <v>32</v>
      </c>
      <c r="B106">
        <v>66</v>
      </c>
    </row>
    <row r="107" spans="1:2" x14ac:dyDescent="0.2">
      <c r="A107" t="s">
        <v>32</v>
      </c>
      <c r="B107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97ED-660F-8A41-B0E1-86481AE751AD}">
  <dimension ref="A1:D134"/>
  <sheetViews>
    <sheetView workbookViewId="0"/>
  </sheetViews>
  <sheetFormatPr baseColWidth="10" defaultRowHeight="16" x14ac:dyDescent="0.2"/>
  <sheetData>
    <row r="1" spans="1:4" x14ac:dyDescent="0.2">
      <c r="A1" t="s">
        <v>102</v>
      </c>
      <c r="B1" t="s">
        <v>103</v>
      </c>
      <c r="D1" t="s">
        <v>104</v>
      </c>
    </row>
    <row r="2" spans="1:4" x14ac:dyDescent="0.2">
      <c r="A2" t="s">
        <v>105</v>
      </c>
      <c r="B2">
        <v>9.3802572270730036E-2</v>
      </c>
      <c r="D2" t="s">
        <v>106</v>
      </c>
    </row>
    <row r="3" spans="1:4" x14ac:dyDescent="0.2">
      <c r="A3" t="s">
        <v>105</v>
      </c>
      <c r="B3">
        <v>9.619060991910991E-2</v>
      </c>
    </row>
    <row r="4" spans="1:4" x14ac:dyDescent="0.2">
      <c r="A4" t="s">
        <v>105</v>
      </c>
      <c r="B4">
        <v>9.6429773119972306E-2</v>
      </c>
    </row>
    <row r="5" spans="1:4" x14ac:dyDescent="0.2">
      <c r="A5" t="s">
        <v>105</v>
      </c>
      <c r="B5">
        <v>0.10892846964596643</v>
      </c>
    </row>
    <row r="6" spans="1:4" x14ac:dyDescent="0.2">
      <c r="A6" t="s">
        <v>105</v>
      </c>
      <c r="B6">
        <v>0.1150944564002236</v>
      </c>
    </row>
    <row r="7" spans="1:4" x14ac:dyDescent="0.2">
      <c r="A7" t="s">
        <v>105</v>
      </c>
      <c r="B7">
        <v>0.11522523581526167</v>
      </c>
    </row>
    <row r="8" spans="1:4" x14ac:dyDescent="0.2">
      <c r="A8" t="s">
        <v>105</v>
      </c>
      <c r="B8">
        <v>0.11912981699743377</v>
      </c>
    </row>
    <row r="9" spans="1:4" x14ac:dyDescent="0.2">
      <c r="A9" t="s">
        <v>105</v>
      </c>
      <c r="B9">
        <v>0.12124855411675006</v>
      </c>
    </row>
    <row r="10" spans="1:4" x14ac:dyDescent="0.2">
      <c r="A10" t="s">
        <v>105</v>
      </c>
      <c r="B10">
        <v>0.14663386158585967</v>
      </c>
    </row>
    <row r="11" spans="1:4" x14ac:dyDescent="0.2">
      <c r="A11" t="s">
        <v>105</v>
      </c>
      <c r="B11">
        <v>0.14870338361875574</v>
      </c>
    </row>
    <row r="12" spans="1:4" x14ac:dyDescent="0.2">
      <c r="A12" t="s">
        <v>105</v>
      </c>
      <c r="B12">
        <v>0.16306589417597928</v>
      </c>
    </row>
    <row r="13" spans="1:4" x14ac:dyDescent="0.2">
      <c r="A13" t="s">
        <v>105</v>
      </c>
      <c r="B13">
        <v>0.16367527648199176</v>
      </c>
    </row>
    <row r="14" spans="1:4" x14ac:dyDescent="0.2">
      <c r="A14" t="s">
        <v>105</v>
      </c>
      <c r="B14">
        <v>0.16734954211928707</v>
      </c>
    </row>
    <row r="15" spans="1:4" x14ac:dyDescent="0.2">
      <c r="A15" t="s">
        <v>105</v>
      </c>
      <c r="B15">
        <v>0.16960845928812618</v>
      </c>
    </row>
    <row r="16" spans="1:4" x14ac:dyDescent="0.2">
      <c r="A16" t="s">
        <v>105</v>
      </c>
      <c r="B16">
        <v>0.17071884011432667</v>
      </c>
    </row>
    <row r="17" spans="1:2" x14ac:dyDescent="0.2">
      <c r="A17" t="s">
        <v>105</v>
      </c>
      <c r="B17">
        <v>0.1715695975351979</v>
      </c>
    </row>
    <row r="18" spans="1:2" x14ac:dyDescent="0.2">
      <c r="A18" t="s">
        <v>105</v>
      </c>
      <c r="B18">
        <v>0.17238192295038146</v>
      </c>
    </row>
    <row r="19" spans="1:2" x14ac:dyDescent="0.2">
      <c r="A19" t="s">
        <v>105</v>
      </c>
      <c r="B19">
        <v>0.17413071745379724</v>
      </c>
    </row>
    <row r="20" spans="1:2" x14ac:dyDescent="0.2">
      <c r="A20" t="s">
        <v>105</v>
      </c>
      <c r="B20">
        <v>0.17464775235045935</v>
      </c>
    </row>
    <row r="21" spans="1:2" x14ac:dyDescent="0.2">
      <c r="A21" t="s">
        <v>105</v>
      </c>
      <c r="B21">
        <v>0.1753268099473588</v>
      </c>
    </row>
    <row r="22" spans="1:2" x14ac:dyDescent="0.2">
      <c r="A22" t="s">
        <v>105</v>
      </c>
      <c r="B22">
        <v>0.17988252331222565</v>
      </c>
    </row>
    <row r="23" spans="1:2" x14ac:dyDescent="0.2">
      <c r="A23" t="s">
        <v>105</v>
      </c>
      <c r="B23">
        <v>0.19580111536592737</v>
      </c>
    </row>
    <row r="24" spans="1:2" x14ac:dyDescent="0.2">
      <c r="A24" t="s">
        <v>105</v>
      </c>
      <c r="B24">
        <v>0.19800196979236062</v>
      </c>
    </row>
    <row r="25" spans="1:2" x14ac:dyDescent="0.2">
      <c r="A25" t="s">
        <v>105</v>
      </c>
      <c r="B25">
        <v>0.20921167343694372</v>
      </c>
    </row>
    <row r="26" spans="1:2" x14ac:dyDescent="0.2">
      <c r="A26" t="s">
        <v>105</v>
      </c>
      <c r="B26">
        <v>0.21341569247638056</v>
      </c>
    </row>
    <row r="27" spans="1:2" x14ac:dyDescent="0.2">
      <c r="A27" t="s">
        <v>105</v>
      </c>
      <c r="B27">
        <v>0.21425981415526257</v>
      </c>
    </row>
    <row r="28" spans="1:2" x14ac:dyDescent="0.2">
      <c r="A28" t="s">
        <v>105</v>
      </c>
      <c r="B28">
        <v>0.21883266985360161</v>
      </c>
    </row>
    <row r="29" spans="1:2" x14ac:dyDescent="0.2">
      <c r="A29" t="s">
        <v>105</v>
      </c>
      <c r="B29">
        <v>0.22423416383284775</v>
      </c>
    </row>
    <row r="30" spans="1:2" x14ac:dyDescent="0.2">
      <c r="A30" t="s">
        <v>105</v>
      </c>
      <c r="B30">
        <v>0.23208258767062825</v>
      </c>
    </row>
    <row r="31" spans="1:2" x14ac:dyDescent="0.2">
      <c r="A31" t="s">
        <v>105</v>
      </c>
      <c r="B31">
        <v>0.2325241410021627</v>
      </c>
    </row>
    <row r="32" spans="1:2" x14ac:dyDescent="0.2">
      <c r="A32" t="s">
        <v>105</v>
      </c>
      <c r="B32">
        <v>0.23448389680298665</v>
      </c>
    </row>
    <row r="33" spans="1:2" x14ac:dyDescent="0.2">
      <c r="A33" t="s">
        <v>105</v>
      </c>
      <c r="B33">
        <v>0.23567971280729863</v>
      </c>
    </row>
    <row r="34" spans="1:2" x14ac:dyDescent="0.2">
      <c r="A34" t="s">
        <v>105</v>
      </c>
      <c r="B34">
        <v>0.24613653622535192</v>
      </c>
    </row>
    <row r="35" spans="1:2" x14ac:dyDescent="0.2">
      <c r="A35" t="s">
        <v>105</v>
      </c>
      <c r="B35">
        <v>0.24707549371683024</v>
      </c>
    </row>
    <row r="36" spans="1:2" x14ac:dyDescent="0.2">
      <c r="A36" t="s">
        <v>105</v>
      </c>
      <c r="B36">
        <v>0.25178134074420372</v>
      </c>
    </row>
    <row r="37" spans="1:2" x14ac:dyDescent="0.2">
      <c r="A37" t="s">
        <v>105</v>
      </c>
      <c r="B37">
        <v>0.25522722626136918</v>
      </c>
    </row>
    <row r="38" spans="1:2" x14ac:dyDescent="0.2">
      <c r="A38" t="s">
        <v>105</v>
      </c>
      <c r="B38">
        <v>0.27365938208274743</v>
      </c>
    </row>
    <row r="39" spans="1:2" x14ac:dyDescent="0.2">
      <c r="A39" t="s">
        <v>105</v>
      </c>
      <c r="B39">
        <v>0.27611045928002509</v>
      </c>
    </row>
    <row r="40" spans="1:2" x14ac:dyDescent="0.2">
      <c r="A40" t="s">
        <v>105</v>
      </c>
      <c r="B40">
        <v>0.27683181973210597</v>
      </c>
    </row>
    <row r="41" spans="1:2" x14ac:dyDescent="0.2">
      <c r="A41" t="s">
        <v>105</v>
      </c>
      <c r="B41">
        <v>0.28802189263997097</v>
      </c>
    </row>
    <row r="42" spans="1:2" x14ac:dyDescent="0.2">
      <c r="A42" t="s">
        <v>105</v>
      </c>
      <c r="B42">
        <v>0.2889392839699842</v>
      </c>
    </row>
    <row r="43" spans="1:2" x14ac:dyDescent="0.2">
      <c r="A43" t="s">
        <v>105</v>
      </c>
      <c r="B43">
        <v>0.28915135122439056</v>
      </c>
    </row>
    <row r="44" spans="1:2" x14ac:dyDescent="0.2">
      <c r="A44" t="s">
        <v>105</v>
      </c>
      <c r="B44">
        <v>0.31574546969254108</v>
      </c>
    </row>
    <row r="45" spans="1:2" x14ac:dyDescent="0.2">
      <c r="A45" t="s">
        <v>105</v>
      </c>
      <c r="B45">
        <v>0.33904826013402567</v>
      </c>
    </row>
    <row r="46" spans="1:2" x14ac:dyDescent="0.2">
      <c r="A46" t="s">
        <v>107</v>
      </c>
      <c r="B46">
        <v>0.56612783804399391</v>
      </c>
    </row>
    <row r="47" spans="1:2" x14ac:dyDescent="0.2">
      <c r="A47" t="s">
        <v>107</v>
      </c>
      <c r="B47">
        <v>0.59792126230787923</v>
      </c>
    </row>
    <row r="48" spans="1:2" x14ac:dyDescent="0.2">
      <c r="A48" t="s">
        <v>107</v>
      </c>
      <c r="B48">
        <v>0.60862007060906875</v>
      </c>
    </row>
    <row r="49" spans="1:2" x14ac:dyDescent="0.2">
      <c r="A49" t="s">
        <v>107</v>
      </c>
      <c r="B49">
        <v>0.61184125598093719</v>
      </c>
    </row>
    <row r="50" spans="1:2" x14ac:dyDescent="0.2">
      <c r="A50" t="s">
        <v>107</v>
      </c>
      <c r="B50">
        <v>0.66160189674793302</v>
      </c>
    </row>
    <row r="51" spans="1:2" x14ac:dyDescent="0.2">
      <c r="A51" t="s">
        <v>107</v>
      </c>
      <c r="B51">
        <v>0.67919036245143927</v>
      </c>
    </row>
    <row r="52" spans="1:2" x14ac:dyDescent="0.2">
      <c r="A52" t="s">
        <v>107</v>
      </c>
      <c r="B52">
        <v>0.68125365252166203</v>
      </c>
    </row>
    <row r="53" spans="1:2" x14ac:dyDescent="0.2">
      <c r="A53" t="s">
        <v>107</v>
      </c>
      <c r="B53">
        <v>0.68140515284150349</v>
      </c>
    </row>
    <row r="54" spans="1:2" x14ac:dyDescent="0.2">
      <c r="A54" t="s">
        <v>107</v>
      </c>
      <c r="B54">
        <v>0.68518905368706917</v>
      </c>
    </row>
    <row r="55" spans="1:2" x14ac:dyDescent="0.2">
      <c r="A55" t="s">
        <v>107</v>
      </c>
      <c r="B55">
        <v>0.69699165003281838</v>
      </c>
    </row>
    <row r="56" spans="1:2" x14ac:dyDescent="0.2">
      <c r="A56" t="s">
        <v>107</v>
      </c>
      <c r="B56">
        <v>0.70213905375695784</v>
      </c>
    </row>
    <row r="57" spans="1:2" x14ac:dyDescent="0.2">
      <c r="A57" t="s">
        <v>107</v>
      </c>
      <c r="B57">
        <v>0.71180621702303593</v>
      </c>
    </row>
    <row r="58" spans="1:2" x14ac:dyDescent="0.2">
      <c r="A58" t="s">
        <v>107</v>
      </c>
      <c r="B58">
        <v>0.71684540623300264</v>
      </c>
    </row>
    <row r="59" spans="1:2" x14ac:dyDescent="0.2">
      <c r="A59" t="s">
        <v>107</v>
      </c>
      <c r="B59">
        <v>0.72510217366436569</v>
      </c>
    </row>
    <row r="60" spans="1:2" x14ac:dyDescent="0.2">
      <c r="A60" t="s">
        <v>107</v>
      </c>
      <c r="B60">
        <v>0.7256504605361731</v>
      </c>
    </row>
    <row r="61" spans="1:2" x14ac:dyDescent="0.2">
      <c r="A61" t="s">
        <v>107</v>
      </c>
      <c r="B61">
        <v>0.7451290730872262</v>
      </c>
    </row>
    <row r="62" spans="1:2" x14ac:dyDescent="0.2">
      <c r="A62" t="s">
        <v>107</v>
      </c>
      <c r="B62">
        <v>0.74981836870136853</v>
      </c>
    </row>
    <row r="63" spans="1:2" x14ac:dyDescent="0.2">
      <c r="A63" t="s">
        <v>107</v>
      </c>
      <c r="B63">
        <v>0.75122876453608367</v>
      </c>
    </row>
    <row r="64" spans="1:2" x14ac:dyDescent="0.2">
      <c r="A64" t="s">
        <v>107</v>
      </c>
      <c r="B64">
        <v>0.76518843686433835</v>
      </c>
    </row>
    <row r="65" spans="1:2" x14ac:dyDescent="0.2">
      <c r="A65" t="s">
        <v>107</v>
      </c>
      <c r="B65">
        <v>0.77234502340161415</v>
      </c>
    </row>
    <row r="66" spans="1:2" x14ac:dyDescent="0.2">
      <c r="A66" t="s">
        <v>107</v>
      </c>
      <c r="B66">
        <v>0.77605317408725893</v>
      </c>
    </row>
    <row r="67" spans="1:2" x14ac:dyDescent="0.2">
      <c r="A67" t="s">
        <v>107</v>
      </c>
      <c r="B67">
        <v>0.78699366147010041</v>
      </c>
    </row>
    <row r="68" spans="1:2" x14ac:dyDescent="0.2">
      <c r="A68" t="s">
        <v>107</v>
      </c>
      <c r="B68">
        <v>0.78907498729268533</v>
      </c>
    </row>
    <row r="69" spans="1:2" x14ac:dyDescent="0.2">
      <c r="A69" t="s">
        <v>107</v>
      </c>
      <c r="B69">
        <v>0.79658507457625793</v>
      </c>
    </row>
    <row r="70" spans="1:2" x14ac:dyDescent="0.2">
      <c r="A70" t="s">
        <v>107</v>
      </c>
      <c r="B70">
        <v>0.80753277626004416</v>
      </c>
    </row>
    <row r="71" spans="1:2" x14ac:dyDescent="0.2">
      <c r="A71" t="s">
        <v>107</v>
      </c>
      <c r="B71">
        <v>0.80928945854011136</v>
      </c>
    </row>
    <row r="72" spans="1:2" x14ac:dyDescent="0.2">
      <c r="A72" t="s">
        <v>107</v>
      </c>
      <c r="B72">
        <v>0.82202630685821654</v>
      </c>
    </row>
    <row r="73" spans="1:2" x14ac:dyDescent="0.2">
      <c r="A73" t="s">
        <v>107</v>
      </c>
      <c r="B73">
        <v>0.8283316058840019</v>
      </c>
    </row>
    <row r="74" spans="1:2" x14ac:dyDescent="0.2">
      <c r="A74" t="s">
        <v>107</v>
      </c>
      <c r="B74">
        <v>0.84696253807403665</v>
      </c>
    </row>
    <row r="75" spans="1:2" x14ac:dyDescent="0.2">
      <c r="A75" t="s">
        <v>107</v>
      </c>
      <c r="B75">
        <v>0.87275005680134754</v>
      </c>
    </row>
    <row r="76" spans="1:2" x14ac:dyDescent="0.2">
      <c r="A76" t="s">
        <v>107</v>
      </c>
      <c r="B76">
        <v>0.87511274036078091</v>
      </c>
    </row>
    <row r="77" spans="1:2" x14ac:dyDescent="0.2">
      <c r="A77" t="s">
        <v>107</v>
      </c>
      <c r="B77">
        <v>0.88586204876858421</v>
      </c>
    </row>
    <row r="78" spans="1:2" x14ac:dyDescent="0.2">
      <c r="A78" t="s">
        <v>107</v>
      </c>
      <c r="B78">
        <v>0.91659857794405153</v>
      </c>
    </row>
    <row r="79" spans="1:2" x14ac:dyDescent="0.2">
      <c r="A79" t="s">
        <v>107</v>
      </c>
      <c r="B79">
        <v>0.91772040174097302</v>
      </c>
    </row>
    <row r="80" spans="1:2" x14ac:dyDescent="0.2">
      <c r="A80" t="s">
        <v>107</v>
      </c>
      <c r="B80">
        <v>0.93112818004694808</v>
      </c>
    </row>
    <row r="81" spans="1:2" x14ac:dyDescent="0.2">
      <c r="A81" t="s">
        <v>107</v>
      </c>
      <c r="B81">
        <v>0.93587158291817674</v>
      </c>
    </row>
    <row r="82" spans="1:2" x14ac:dyDescent="0.2">
      <c r="A82" t="s">
        <v>107</v>
      </c>
      <c r="B82">
        <v>0.954643193976636</v>
      </c>
    </row>
    <row r="83" spans="1:2" x14ac:dyDescent="0.2">
      <c r="A83" t="s">
        <v>107</v>
      </c>
      <c r="B83">
        <v>0.95774534338291473</v>
      </c>
    </row>
    <row r="84" spans="1:2" x14ac:dyDescent="0.2">
      <c r="A84" t="s">
        <v>107</v>
      </c>
      <c r="B84">
        <v>0.96299014016980922</v>
      </c>
    </row>
    <row r="85" spans="1:2" x14ac:dyDescent="0.2">
      <c r="A85" t="s">
        <v>107</v>
      </c>
      <c r="B85">
        <v>0.9645376077224761</v>
      </c>
    </row>
    <row r="86" spans="1:2" x14ac:dyDescent="0.2">
      <c r="A86" t="s">
        <v>107</v>
      </c>
      <c r="B86">
        <v>1.1439392364681471</v>
      </c>
    </row>
    <row r="87" spans="1:2" x14ac:dyDescent="0.2">
      <c r="A87" t="s">
        <v>107</v>
      </c>
      <c r="B87">
        <v>1.1828567829150565</v>
      </c>
    </row>
    <row r="88" spans="1:2" x14ac:dyDescent="0.2">
      <c r="A88" t="s">
        <v>108</v>
      </c>
      <c r="B88">
        <v>0.17078351528139998</v>
      </c>
    </row>
    <row r="89" spans="1:2" x14ac:dyDescent="0.2">
      <c r="A89" t="s">
        <v>108</v>
      </c>
      <c r="B89">
        <v>0.20267789093159999</v>
      </c>
    </row>
    <row r="90" spans="1:2" x14ac:dyDescent="0.2">
      <c r="A90" t="s">
        <v>108</v>
      </c>
      <c r="B90">
        <v>0.20322073871820001</v>
      </c>
    </row>
    <row r="91" spans="1:2" x14ac:dyDescent="0.2">
      <c r="A91" t="s">
        <v>108</v>
      </c>
      <c r="B91">
        <v>0.2059727992007</v>
      </c>
    </row>
    <row r="92" spans="1:2" x14ac:dyDescent="0.2">
      <c r="A92" t="s">
        <v>108</v>
      </c>
      <c r="B92">
        <v>0.16532091803569998</v>
      </c>
    </row>
    <row r="93" spans="1:2" x14ac:dyDescent="0.2">
      <c r="A93" t="s">
        <v>108</v>
      </c>
      <c r="B93">
        <v>0.1132731183451</v>
      </c>
    </row>
    <row r="94" spans="1:2" x14ac:dyDescent="0.2">
      <c r="A94" t="s">
        <v>108</v>
      </c>
      <c r="B94">
        <v>0.1793003112005</v>
      </c>
    </row>
    <row r="95" spans="1:2" x14ac:dyDescent="0.2">
      <c r="A95" t="s">
        <v>108</v>
      </c>
      <c r="B95">
        <v>9.5457294592799974E-2</v>
      </c>
    </row>
    <row r="96" spans="1:2" x14ac:dyDescent="0.2">
      <c r="A96" t="s">
        <v>108</v>
      </c>
      <c r="B96">
        <v>0.22000946173289998</v>
      </c>
    </row>
    <row r="97" spans="1:2" x14ac:dyDescent="0.2">
      <c r="A97" t="s">
        <v>108</v>
      </c>
      <c r="B97">
        <v>0.32979374209950002</v>
      </c>
    </row>
    <row r="98" spans="1:2" x14ac:dyDescent="0.2">
      <c r="A98" t="s">
        <v>108</v>
      </c>
      <c r="B98">
        <v>0.27696508166879996</v>
      </c>
    </row>
    <row r="99" spans="1:2" x14ac:dyDescent="0.2">
      <c r="A99" t="s">
        <v>108</v>
      </c>
      <c r="B99">
        <v>0.25126381906569994</v>
      </c>
    </row>
    <row r="100" spans="1:2" x14ac:dyDescent="0.2">
      <c r="A100" t="s">
        <v>108</v>
      </c>
      <c r="B100">
        <v>0.1115173757439</v>
      </c>
    </row>
    <row r="101" spans="1:2" x14ac:dyDescent="0.2">
      <c r="A101" t="s">
        <v>108</v>
      </c>
      <c r="B101">
        <v>8.303884590960002E-2</v>
      </c>
    </row>
    <row r="102" spans="1:2" x14ac:dyDescent="0.2">
      <c r="A102" t="s">
        <v>108</v>
      </c>
      <c r="B102">
        <v>0.19467786764019998</v>
      </c>
    </row>
    <row r="103" spans="1:2" x14ac:dyDescent="0.2">
      <c r="A103" t="s">
        <v>108</v>
      </c>
      <c r="B103">
        <v>0.14008402636059999</v>
      </c>
    </row>
    <row r="104" spans="1:2" x14ac:dyDescent="0.2">
      <c r="A104" t="s">
        <v>108</v>
      </c>
      <c r="B104">
        <v>0.39210955543619996</v>
      </c>
    </row>
    <row r="105" spans="1:2" x14ac:dyDescent="0.2">
      <c r="A105" t="s">
        <v>108</v>
      </c>
      <c r="B105">
        <v>0.17602169704909998</v>
      </c>
    </row>
    <row r="106" spans="1:2" x14ac:dyDescent="0.2">
      <c r="A106" t="s">
        <v>108</v>
      </c>
      <c r="B106">
        <v>0.2568237011067</v>
      </c>
    </row>
    <row r="107" spans="1:2" x14ac:dyDescent="0.2">
      <c r="A107" t="s">
        <v>108</v>
      </c>
      <c r="B107">
        <v>0.22306187788010001</v>
      </c>
    </row>
    <row r="108" spans="1:2" x14ac:dyDescent="0.2">
      <c r="A108" t="s">
        <v>108</v>
      </c>
      <c r="B108">
        <v>0.27209670552889997</v>
      </c>
    </row>
    <row r="109" spans="1:2" x14ac:dyDescent="0.2">
      <c r="A109" t="s">
        <v>108</v>
      </c>
      <c r="B109">
        <v>0.24703351874669999</v>
      </c>
    </row>
    <row r="110" spans="1:2" x14ac:dyDescent="0.2">
      <c r="A110" t="s">
        <v>108</v>
      </c>
      <c r="B110">
        <v>0.23025359409849999</v>
      </c>
    </row>
    <row r="111" spans="1:2" x14ac:dyDescent="0.2">
      <c r="A111" t="s">
        <v>108</v>
      </c>
      <c r="B111">
        <v>0.1980517783846</v>
      </c>
    </row>
    <row r="112" spans="1:2" x14ac:dyDescent="0.2">
      <c r="A112" t="s">
        <v>108</v>
      </c>
      <c r="B112">
        <v>0.2002817643666</v>
      </c>
    </row>
    <row r="113" spans="1:2" x14ac:dyDescent="0.2">
      <c r="A113" t="s">
        <v>108</v>
      </c>
      <c r="B113">
        <v>0.12180470009049998</v>
      </c>
    </row>
    <row r="114" spans="1:2" x14ac:dyDescent="0.2">
      <c r="A114" t="s">
        <v>108</v>
      </c>
      <c r="B114">
        <v>0.2840039805449</v>
      </c>
    </row>
    <row r="115" spans="1:2" x14ac:dyDescent="0.2">
      <c r="A115" t="s">
        <v>108</v>
      </c>
      <c r="B115">
        <v>0.24835795856619999</v>
      </c>
    </row>
    <row r="116" spans="1:2" x14ac:dyDescent="0.2">
      <c r="A116" t="s">
        <v>108</v>
      </c>
      <c r="B116">
        <v>0.23484976934649998</v>
      </c>
    </row>
    <row r="117" spans="1:2" x14ac:dyDescent="0.2">
      <c r="A117" t="s">
        <v>108</v>
      </c>
      <c r="B117">
        <v>0.312503580753</v>
      </c>
    </row>
    <row r="118" spans="1:2" x14ac:dyDescent="0.2">
      <c r="A118" t="s">
        <v>108</v>
      </c>
      <c r="B118">
        <v>0.1251994069739</v>
      </c>
    </row>
    <row r="119" spans="1:2" x14ac:dyDescent="0.2">
      <c r="A119" t="s">
        <v>108</v>
      </c>
      <c r="B119">
        <v>6.4727045668599992E-2</v>
      </c>
    </row>
    <row r="120" spans="1:2" x14ac:dyDescent="0.2">
      <c r="A120" t="s">
        <v>108</v>
      </c>
      <c r="B120">
        <v>0.31925318476800002</v>
      </c>
    </row>
    <row r="121" spans="1:2" x14ac:dyDescent="0.2">
      <c r="A121" t="s">
        <v>108</v>
      </c>
      <c r="B121">
        <v>0.36752447417489997</v>
      </c>
    </row>
    <row r="122" spans="1:2" x14ac:dyDescent="0.2">
      <c r="A122" t="s">
        <v>108</v>
      </c>
      <c r="B122">
        <v>0.20195585355609996</v>
      </c>
    </row>
    <row r="123" spans="1:2" x14ac:dyDescent="0.2">
      <c r="A123" t="s">
        <v>108</v>
      </c>
      <c r="B123">
        <v>0.1612727096239</v>
      </c>
    </row>
    <row r="124" spans="1:2" x14ac:dyDescent="0.2">
      <c r="A124" t="s">
        <v>108</v>
      </c>
      <c r="B124">
        <v>0.18755832088000002</v>
      </c>
    </row>
    <row r="125" spans="1:2" x14ac:dyDescent="0.2">
      <c r="A125" t="s">
        <v>108</v>
      </c>
      <c r="B125">
        <v>0.121336329905</v>
      </c>
    </row>
    <row r="126" spans="1:2" x14ac:dyDescent="0.2">
      <c r="A126" t="s">
        <v>108</v>
      </c>
      <c r="B126">
        <v>0.19706505872130001</v>
      </c>
    </row>
    <row r="127" spans="1:2" x14ac:dyDescent="0.2">
      <c r="A127" t="s">
        <v>108</v>
      </c>
      <c r="B127">
        <v>0.1642470374118</v>
      </c>
    </row>
    <row r="128" spans="1:2" x14ac:dyDescent="0.2">
      <c r="A128" t="s">
        <v>108</v>
      </c>
      <c r="B128">
        <v>0.30881493986980002</v>
      </c>
    </row>
    <row r="129" spans="1:2" x14ac:dyDescent="0.2">
      <c r="A129" t="s">
        <v>108</v>
      </c>
      <c r="B129">
        <v>8.8040065957200001E-2</v>
      </c>
    </row>
    <row r="130" spans="1:2" x14ac:dyDescent="0.2">
      <c r="A130" t="s">
        <v>108</v>
      </c>
      <c r="B130">
        <v>0.12349243246130001</v>
      </c>
    </row>
    <row r="131" spans="1:2" x14ac:dyDescent="0.2">
      <c r="A131" t="s">
        <v>108</v>
      </c>
      <c r="B131">
        <v>0.13475347317110001</v>
      </c>
    </row>
    <row r="132" spans="1:2" x14ac:dyDescent="0.2">
      <c r="A132" t="s">
        <v>108</v>
      </c>
      <c r="B132">
        <v>0.16378063257569997</v>
      </c>
    </row>
    <row r="133" spans="1:2" x14ac:dyDescent="0.2">
      <c r="A133" t="s">
        <v>108</v>
      </c>
      <c r="B133">
        <v>0.1061049177608</v>
      </c>
    </row>
    <row r="134" spans="1:2" x14ac:dyDescent="0.2">
      <c r="A134" t="s">
        <v>108</v>
      </c>
      <c r="B134">
        <v>0.2242812629183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041E-1468-9741-B810-18686B2BA921}">
  <dimension ref="A1:M32"/>
  <sheetViews>
    <sheetView workbookViewId="0"/>
  </sheetViews>
  <sheetFormatPr baseColWidth="10" defaultRowHeight="16" x14ac:dyDescent="0.2"/>
  <sheetData>
    <row r="1" spans="1:13" x14ac:dyDescent="0.2">
      <c r="A1" t="s">
        <v>109</v>
      </c>
      <c r="B1" t="s">
        <v>110</v>
      </c>
      <c r="D1" t="s">
        <v>45</v>
      </c>
    </row>
    <row r="2" spans="1:13" x14ac:dyDescent="0.2">
      <c r="A2">
        <v>995.57500000000005</v>
      </c>
      <c r="B2">
        <v>3063.5169999999998</v>
      </c>
    </row>
    <row r="3" spans="1:13" ht="17" thickBot="1" x14ac:dyDescent="0.25">
      <c r="A3">
        <v>7881.33</v>
      </c>
      <c r="B3">
        <v>3685.8039999999996</v>
      </c>
      <c r="D3" t="s">
        <v>46</v>
      </c>
      <c r="G3" t="s">
        <v>47</v>
      </c>
      <c r="H3">
        <v>0</v>
      </c>
    </row>
    <row r="4" spans="1:13" ht="17" thickTop="1" x14ac:dyDescent="0.2">
      <c r="A4">
        <v>3063.5169999999998</v>
      </c>
      <c r="B4">
        <v>3902.7359999999999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</row>
    <row r="5" spans="1:13" x14ac:dyDescent="0.2">
      <c r="A5">
        <v>1134.123</v>
      </c>
      <c r="B5">
        <v>5840.6750000000002</v>
      </c>
      <c r="D5" t="str">
        <f>A1</f>
        <v>non-maters</v>
      </c>
      <c r="E5">
        <f>COUNT(A2:A32)</f>
        <v>31</v>
      </c>
      <c r="F5">
        <f>AVERAGE(A2:A32)</f>
        <v>4061.0986774193543</v>
      </c>
      <c r="G5">
        <f>VAR(A2:A32)</f>
        <v>5197344.1202064371</v>
      </c>
    </row>
    <row r="6" spans="1:13" x14ac:dyDescent="0.2">
      <c r="A6">
        <v>2899.2150000000001</v>
      </c>
      <c r="B6">
        <v>2832.2880000000005</v>
      </c>
      <c r="D6" t="str">
        <f>B1</f>
        <v>maters</v>
      </c>
      <c r="E6">
        <f>COUNT(B2:B30)</f>
        <v>29</v>
      </c>
      <c r="F6">
        <f>AVERAGE(B2:B30)</f>
        <v>4988.1034482758623</v>
      </c>
      <c r="G6">
        <f>VAR(B2:B30)</f>
        <v>4882536.0925011169</v>
      </c>
    </row>
    <row r="7" spans="1:13" x14ac:dyDescent="0.2">
      <c r="A7">
        <v>1063.529</v>
      </c>
      <c r="B7">
        <v>4135.8990000000003</v>
      </c>
      <c r="D7" s="6" t="s">
        <v>55</v>
      </c>
      <c r="E7" s="6"/>
      <c r="F7" s="6"/>
      <c r="G7" s="6">
        <f>((E5-1)*G5+(E6-1)*G6)/(E5+E6-2)</f>
        <v>5045367.8309693858</v>
      </c>
      <c r="H7" s="6">
        <f>ABS(F5-F6-H3)/SQRT(G7)</f>
        <v>0.41270102959422333</v>
      </c>
    </row>
    <row r="8" spans="1:13" x14ac:dyDescent="0.2">
      <c r="A8">
        <v>2058.0140000000001</v>
      </c>
      <c r="B8">
        <v>3981.3330000000005</v>
      </c>
    </row>
    <row r="9" spans="1:13" ht="17" thickBot="1" x14ac:dyDescent="0.25">
      <c r="A9">
        <v>4194.0659999999998</v>
      </c>
      <c r="B9">
        <v>1180.9540000000002</v>
      </c>
      <c r="D9" t="s">
        <v>56</v>
      </c>
      <c r="H9" t="s">
        <v>35</v>
      </c>
      <c r="I9">
        <v>0.05</v>
      </c>
    </row>
    <row r="10" spans="1:13" ht="17" thickTop="1" x14ac:dyDescent="0.2">
      <c r="A10">
        <v>1095.556</v>
      </c>
      <c r="B10">
        <v>5292.3540000000003</v>
      </c>
      <c r="D10" s="5" t="s">
        <v>57</v>
      </c>
      <c r="E10" s="5" t="s">
        <v>58</v>
      </c>
      <c r="F10" s="5" t="s">
        <v>59</v>
      </c>
      <c r="G10" s="5" t="s">
        <v>60</v>
      </c>
      <c r="H10" s="5" t="s">
        <v>37</v>
      </c>
      <c r="I10" s="5" t="s">
        <v>61</v>
      </c>
      <c r="J10" s="5" t="s">
        <v>62</v>
      </c>
      <c r="K10" s="5" t="s">
        <v>63</v>
      </c>
      <c r="L10" s="5" t="s">
        <v>64</v>
      </c>
      <c r="M10" s="5" t="s">
        <v>65</v>
      </c>
    </row>
    <row r="11" spans="1:13" x14ac:dyDescent="0.2">
      <c r="A11">
        <v>5440.99</v>
      </c>
      <c r="B11">
        <v>4342.6850000000004</v>
      </c>
      <c r="D11" t="s">
        <v>66</v>
      </c>
      <c r="E11">
        <f>SQRT(G7*(1/E5+1/E6))</f>
        <v>580.28613809647595</v>
      </c>
      <c r="F11">
        <f>(ABS(F5-F6-H3))/E11</f>
        <v>1.5974959765493968</v>
      </c>
      <c r="G11">
        <f>E5+E6-2</f>
        <v>58</v>
      </c>
      <c r="H11">
        <f>TDIST(F11,G11,1)</f>
        <v>5.7794819192240637E-2</v>
      </c>
      <c r="I11">
        <f>TINV(I9*2,G11)</f>
        <v>1.671552762454859</v>
      </c>
      <c r="L11" s="7" t="str">
        <f>IF(H11&lt;I9,"yes","no")</f>
        <v>no</v>
      </c>
      <c r="M11">
        <f>SQRT(F11^2/(F11^2+G11))</f>
        <v>0.20529366621647566</v>
      </c>
    </row>
    <row r="12" spans="1:13" x14ac:dyDescent="0.2">
      <c r="A12">
        <v>5620.5370000000003</v>
      </c>
      <c r="B12">
        <v>3612.2350000000006</v>
      </c>
      <c r="D12" t="s">
        <v>67</v>
      </c>
      <c r="E12">
        <f>E11</f>
        <v>580.28613809647595</v>
      </c>
      <c r="F12">
        <f t="shared" ref="F12:G12" si="0">F11</f>
        <v>1.5974959765493968</v>
      </c>
      <c r="G12">
        <f t="shared" si="0"/>
        <v>58</v>
      </c>
      <c r="H12">
        <f>TDIST(F12,G12,2)</f>
        <v>0.11558963838448127</v>
      </c>
      <c r="I12">
        <f>TINV(I9,G12)</f>
        <v>2.0017174841452352</v>
      </c>
      <c r="J12">
        <f>(F5-F6)-I12*E12</f>
        <v>-2088.5736792913403</v>
      </c>
      <c r="K12">
        <f>(F5-F6)+I12*E12</f>
        <v>234.56413757832433</v>
      </c>
      <c r="L12" s="7" t="str">
        <f>IF(H12&lt;I9,"yes","no")</f>
        <v>no</v>
      </c>
      <c r="M12">
        <f>M11</f>
        <v>0.20529366621647566</v>
      </c>
    </row>
    <row r="13" spans="1:13" x14ac:dyDescent="0.2">
      <c r="A13">
        <v>4629.9439999999995</v>
      </c>
      <c r="B13">
        <v>3167.7059999999997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7" thickBot="1" x14ac:dyDescent="0.25">
      <c r="A14">
        <v>5012.5200000000004</v>
      </c>
      <c r="B14">
        <v>6134.2259999999997</v>
      </c>
      <c r="D14" t="s">
        <v>68</v>
      </c>
      <c r="H14" t="s">
        <v>35</v>
      </c>
      <c r="I14">
        <f>I9</f>
        <v>0.05</v>
      </c>
    </row>
    <row r="15" spans="1:13" ht="17" thickTop="1" x14ac:dyDescent="0.2">
      <c r="A15">
        <v>2075.4369999999999</v>
      </c>
      <c r="B15">
        <v>3073.4750000000004</v>
      </c>
      <c r="D15" s="5" t="s">
        <v>57</v>
      </c>
      <c r="E15" s="5" t="s">
        <v>58</v>
      </c>
      <c r="F15" s="5" t="s">
        <v>59</v>
      </c>
      <c r="G15" s="5" t="s">
        <v>60</v>
      </c>
      <c r="H15" s="5" t="s">
        <v>37</v>
      </c>
      <c r="I15" s="5" t="s">
        <v>61</v>
      </c>
      <c r="J15" s="5" t="s">
        <v>62</v>
      </c>
      <c r="K15" s="5" t="s">
        <v>63</v>
      </c>
      <c r="L15" s="5" t="s">
        <v>64</v>
      </c>
      <c r="M15" s="5" t="s">
        <v>65</v>
      </c>
    </row>
    <row r="16" spans="1:13" x14ac:dyDescent="0.2">
      <c r="A16">
        <v>4980.7669999999998</v>
      </c>
      <c r="B16">
        <v>6600.6180000000004</v>
      </c>
      <c r="D16" t="s">
        <v>66</v>
      </c>
      <c r="E16">
        <f>SQRT(G5/E5+G6/E6)</f>
        <v>579.67195505446387</v>
      </c>
      <c r="F16">
        <f>(ABS(F5-F6-H3))/E16</f>
        <v>1.599188580322831</v>
      </c>
      <c r="G16">
        <f>(G5/E5+G6/E6)^2/((G5/E5)^2/(E5-1)+(G6/E6)^2/(E6-1))</f>
        <v>57.922372497482442</v>
      </c>
      <c r="H16">
        <f>[1]!T_DIST_RT(F16,G16)</f>
        <v>5.7609931098593692E-2</v>
      </c>
      <c r="I16">
        <f>[1]!T_INV(1-I14,G16)</f>
        <v>1.6715891248549439</v>
      </c>
      <c r="L16" s="7" t="str">
        <f>IF(H16&lt;I14,"yes","no")</f>
        <v>no</v>
      </c>
      <c r="M16">
        <f>SQRT(F16^2/(F16^2+G16))</f>
        <v>0.20563384239923921</v>
      </c>
    </row>
    <row r="17" spans="1:13" x14ac:dyDescent="0.2">
      <c r="A17">
        <v>4832.777</v>
      </c>
      <c r="B17">
        <v>3926.223</v>
      </c>
      <c r="D17" t="s">
        <v>67</v>
      </c>
      <c r="E17">
        <f>E16</f>
        <v>579.67195505446387</v>
      </c>
      <c r="F17">
        <f t="shared" ref="F17:G17" si="1">F16</f>
        <v>1.599188580322831</v>
      </c>
      <c r="G17">
        <f t="shared" si="1"/>
        <v>57.922372497482442</v>
      </c>
      <c r="H17">
        <f>[1]!T_DIST_2T(F17,G17)</f>
        <v>0.11521986219718738</v>
      </c>
      <c r="I17">
        <f>[1]!T_INV_2T(I14,G17)</f>
        <v>2.001774603870754</v>
      </c>
      <c r="J17">
        <f>(F5-F6)-I17*E17</f>
        <v>-2087.3773690606431</v>
      </c>
      <c r="K17">
        <f>(F5-F6)+I17*E17</f>
        <v>233.36782734762687</v>
      </c>
      <c r="L17" s="7" t="str">
        <f>IF(H17&lt;I14,"yes","no")</f>
        <v>no</v>
      </c>
      <c r="M17">
        <f>M16</f>
        <v>0.20563384239923921</v>
      </c>
    </row>
    <row r="18" spans="1:13" x14ac:dyDescent="0.2">
      <c r="A18">
        <v>4651.1760000000004</v>
      </c>
      <c r="B18">
        <v>12881.02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>
        <v>7374.31</v>
      </c>
      <c r="B19">
        <v>6145.518</v>
      </c>
    </row>
    <row r="20" spans="1:13" x14ac:dyDescent="0.2">
      <c r="A20">
        <v>3272.8670000000002</v>
      </c>
      <c r="B20">
        <v>7305.4870000000001</v>
      </c>
    </row>
    <row r="21" spans="1:13" x14ac:dyDescent="0.2">
      <c r="A21">
        <v>3165.3910000000001</v>
      </c>
      <c r="B21">
        <v>5705.9709999999995</v>
      </c>
    </row>
    <row r="22" spans="1:13" x14ac:dyDescent="0.2">
      <c r="A22">
        <v>3581.3619999999996</v>
      </c>
      <c r="B22">
        <v>5485.9860000000008</v>
      </c>
    </row>
    <row r="23" spans="1:13" x14ac:dyDescent="0.2">
      <c r="A23">
        <v>4129.8850000000002</v>
      </c>
      <c r="B23">
        <v>4807.8720000000003</v>
      </c>
    </row>
    <row r="24" spans="1:13" x14ac:dyDescent="0.2">
      <c r="A24">
        <v>6134.2259999999997</v>
      </c>
      <c r="B24">
        <v>4567.7880000000005</v>
      </c>
    </row>
    <row r="25" spans="1:13" x14ac:dyDescent="0.2">
      <c r="A25">
        <v>2120.0360000000001</v>
      </c>
      <c r="B25">
        <v>5855.9189999999999</v>
      </c>
    </row>
    <row r="26" spans="1:13" x14ac:dyDescent="0.2">
      <c r="A26">
        <v>2280.5410000000002</v>
      </c>
      <c r="B26">
        <v>2846.2580000000003</v>
      </c>
    </row>
    <row r="27" spans="1:13" x14ac:dyDescent="0.2">
      <c r="A27">
        <v>5739.9979999999996</v>
      </c>
      <c r="B27">
        <v>2840.538</v>
      </c>
    </row>
    <row r="28" spans="1:13" x14ac:dyDescent="0.2">
      <c r="A28">
        <v>3428.8419999999996</v>
      </c>
      <c r="B28">
        <v>7473.9040000000005</v>
      </c>
    </row>
    <row r="29" spans="1:13" x14ac:dyDescent="0.2">
      <c r="A29">
        <v>6239.9349999999995</v>
      </c>
      <c r="B29">
        <v>7104.76</v>
      </c>
    </row>
    <row r="30" spans="1:13" x14ac:dyDescent="0.2">
      <c r="A30">
        <v>2591.8579999999997</v>
      </c>
      <c r="B30">
        <v>6861.2510000000002</v>
      </c>
    </row>
    <row r="31" spans="1:13" x14ac:dyDescent="0.2">
      <c r="A31">
        <v>11310.507000000001</v>
      </c>
    </row>
    <row r="32" spans="1:13" x14ac:dyDescent="0.2">
      <c r="A32">
        <v>2895.2280000000001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D9C4-67EE-0549-9CAA-6BCAD2F39C17}">
  <dimension ref="A1:M113"/>
  <sheetViews>
    <sheetView workbookViewId="0">
      <selection activeCell="D19" sqref="D19"/>
    </sheetView>
  </sheetViews>
  <sheetFormatPr baseColWidth="10" defaultRowHeight="16" x14ac:dyDescent="0.2"/>
  <cols>
    <col min="1" max="1" width="30.5" customWidth="1"/>
  </cols>
  <sheetData>
    <row r="1" spans="1:13" x14ac:dyDescent="0.2">
      <c r="A1" t="s">
        <v>41</v>
      </c>
      <c r="B1" t="s">
        <v>42</v>
      </c>
      <c r="D1" t="s">
        <v>43</v>
      </c>
    </row>
    <row r="2" spans="1:13" x14ac:dyDescent="0.2">
      <c r="A2" t="s">
        <v>44</v>
      </c>
      <c r="B2">
        <v>850</v>
      </c>
      <c r="D2" t="s">
        <v>45</v>
      </c>
    </row>
    <row r="3" spans="1:13" x14ac:dyDescent="0.2">
      <c r="A3" t="s">
        <v>44</v>
      </c>
      <c r="B3">
        <v>590</v>
      </c>
    </row>
    <row r="4" spans="1:13" ht="17" thickBot="1" x14ac:dyDescent="0.25">
      <c r="A4" t="s">
        <v>44</v>
      </c>
      <c r="B4">
        <v>806</v>
      </c>
      <c r="D4" t="s">
        <v>46</v>
      </c>
      <c r="G4" t="s">
        <v>47</v>
      </c>
      <c r="H4">
        <v>0</v>
      </c>
    </row>
    <row r="5" spans="1:13" ht="17" thickTop="1" x14ac:dyDescent="0.2">
      <c r="A5" t="s">
        <v>44</v>
      </c>
      <c r="B5">
        <v>519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</row>
    <row r="6" spans="1:13" x14ac:dyDescent="0.2">
      <c r="A6" t="s">
        <v>44</v>
      </c>
      <c r="B6">
        <v>773</v>
      </c>
      <c r="D6" t="s">
        <v>53</v>
      </c>
      <c r="E6">
        <f>COUNT(B21:B55)</f>
        <v>35</v>
      </c>
      <c r="F6">
        <f>AVERAGE(B21:B55)</f>
        <v>764.51428571428573</v>
      </c>
      <c r="G6">
        <f>VAR(B21:B55)</f>
        <v>33311.78655462186</v>
      </c>
    </row>
    <row r="7" spans="1:13" x14ac:dyDescent="0.2">
      <c r="A7" t="s">
        <v>44</v>
      </c>
      <c r="B7">
        <v>601</v>
      </c>
      <c r="D7" t="s">
        <v>54</v>
      </c>
      <c r="E7">
        <f>COUNT(B88:B113)</f>
        <v>26</v>
      </c>
      <c r="F7">
        <f>AVERAGE(B88:B113)</f>
        <v>749.19230769230774</v>
      </c>
      <c r="G7">
        <f>VAR(B88:B113)</f>
        <v>18139.361538461522</v>
      </c>
    </row>
    <row r="8" spans="1:13" x14ac:dyDescent="0.2">
      <c r="A8" t="s">
        <v>44</v>
      </c>
      <c r="B8">
        <v>1107</v>
      </c>
      <c r="D8" s="6" t="s">
        <v>55</v>
      </c>
      <c r="E8" s="6"/>
      <c r="F8" s="6"/>
      <c r="G8" s="6">
        <f>((E6-1)*G6+(E7-1)*G7)/(E6+E7-2)</f>
        <v>26882.792903706464</v>
      </c>
      <c r="H8" s="6">
        <f>ABS(F6-F7-H4)/SQRT(G8)</f>
        <v>9.3449641976080744E-2</v>
      </c>
    </row>
    <row r="9" spans="1:13" x14ac:dyDescent="0.2">
      <c r="A9" t="s">
        <v>44</v>
      </c>
      <c r="B9">
        <v>917</v>
      </c>
    </row>
    <row r="10" spans="1:13" ht="17" thickBot="1" x14ac:dyDescent="0.25">
      <c r="A10" t="s">
        <v>44</v>
      </c>
      <c r="B10">
        <v>736</v>
      </c>
      <c r="D10" t="s">
        <v>56</v>
      </c>
      <c r="H10" t="s">
        <v>35</v>
      </c>
      <c r="I10">
        <v>0.05</v>
      </c>
    </row>
    <row r="11" spans="1:13" ht="17" thickTop="1" x14ac:dyDescent="0.2">
      <c r="A11" t="s">
        <v>44</v>
      </c>
      <c r="B11">
        <v>510</v>
      </c>
      <c r="D11" s="5" t="s">
        <v>57</v>
      </c>
      <c r="E11" s="5" t="s">
        <v>58</v>
      </c>
      <c r="F11" s="5" t="s">
        <v>59</v>
      </c>
      <c r="G11" s="5" t="s">
        <v>60</v>
      </c>
      <c r="H11" s="5" t="s">
        <v>37</v>
      </c>
      <c r="I11" s="5" t="s">
        <v>61</v>
      </c>
      <c r="J11" s="5" t="s">
        <v>62</v>
      </c>
      <c r="K11" s="5" t="s">
        <v>63</v>
      </c>
      <c r="L11" s="5" t="s">
        <v>64</v>
      </c>
      <c r="M11" s="5" t="s">
        <v>65</v>
      </c>
    </row>
    <row r="12" spans="1:13" x14ac:dyDescent="0.2">
      <c r="A12" t="s">
        <v>44</v>
      </c>
      <c r="B12">
        <v>498</v>
      </c>
      <c r="D12" t="s">
        <v>66</v>
      </c>
      <c r="E12">
        <f>SQRT(G8*(1/E6+1/E7))</f>
        <v>42.450363608198167</v>
      </c>
      <c r="F12">
        <f>(ABS(F6-F7-H4))/E12</f>
        <v>0.36093867565881022</v>
      </c>
      <c r="G12">
        <f>E6+E7-2</f>
        <v>59</v>
      </c>
      <c r="H12">
        <f>TDIST(F12,G12,1)</f>
        <v>0.35971724056731869</v>
      </c>
      <c r="I12">
        <f>TINV(I10*2,G12)</f>
        <v>1.6710930321038957</v>
      </c>
      <c r="L12" s="7" t="str">
        <f>IF(H12&lt;I10,"yes","no")</f>
        <v>no</v>
      </c>
      <c r="M12">
        <f>SQRT(F12^2/(F12^2+G12))</f>
        <v>4.6938419794059397E-2</v>
      </c>
    </row>
    <row r="13" spans="1:13" x14ac:dyDescent="0.2">
      <c r="A13" t="s">
        <v>44</v>
      </c>
      <c r="B13">
        <v>656</v>
      </c>
      <c r="D13" t="s">
        <v>67</v>
      </c>
      <c r="E13">
        <f>E12</f>
        <v>42.450363608198167</v>
      </c>
      <c r="F13">
        <f t="shared" ref="F13:G13" si="0">F12</f>
        <v>0.36093867565881022</v>
      </c>
      <c r="G13">
        <f t="shared" si="0"/>
        <v>59</v>
      </c>
      <c r="H13">
        <f>TDIST(F13,G13,2)</f>
        <v>0.71943448113463737</v>
      </c>
      <c r="I13">
        <f>TINV(I10,G13)</f>
        <v>2.0009953780882688</v>
      </c>
      <c r="J13">
        <f>(F6-F7)-I13*E13</f>
        <v>-69.621003356192972</v>
      </c>
      <c r="K13">
        <f>(F6-F7)+I13*E13</f>
        <v>100.26495940014897</v>
      </c>
      <c r="L13" s="7" t="str">
        <f>IF(H13&lt;I10,"yes","no")</f>
        <v>no</v>
      </c>
      <c r="M13">
        <f>M12</f>
        <v>4.6938419794059397E-2</v>
      </c>
    </row>
    <row r="14" spans="1:13" x14ac:dyDescent="0.2">
      <c r="A14" t="s">
        <v>44</v>
      </c>
      <c r="B14">
        <v>454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7" thickBot="1" x14ac:dyDescent="0.25">
      <c r="A15" t="s">
        <v>44</v>
      </c>
      <c r="B15">
        <v>547</v>
      </c>
      <c r="D15" t="s">
        <v>68</v>
      </c>
      <c r="H15" t="s">
        <v>35</v>
      </c>
      <c r="I15">
        <f>I10</f>
        <v>0.05</v>
      </c>
    </row>
    <row r="16" spans="1:13" ht="17" thickTop="1" x14ac:dyDescent="0.2">
      <c r="A16" t="s">
        <v>44</v>
      </c>
      <c r="B16">
        <v>438</v>
      </c>
      <c r="D16" s="5" t="s">
        <v>57</v>
      </c>
      <c r="E16" s="5" t="s">
        <v>58</v>
      </c>
      <c r="F16" s="5" t="s">
        <v>59</v>
      </c>
      <c r="G16" s="5" t="s">
        <v>60</v>
      </c>
      <c r="H16" s="5" t="s">
        <v>37</v>
      </c>
      <c r="I16" s="5" t="s">
        <v>61</v>
      </c>
      <c r="J16" s="5" t="s">
        <v>62</v>
      </c>
      <c r="K16" s="5" t="s">
        <v>63</v>
      </c>
      <c r="L16" s="5" t="s">
        <v>64</v>
      </c>
      <c r="M16" s="5" t="s">
        <v>65</v>
      </c>
    </row>
    <row r="17" spans="1:13" x14ac:dyDescent="0.2">
      <c r="A17" t="s">
        <v>44</v>
      </c>
      <c r="B17">
        <v>560</v>
      </c>
      <c r="D17" t="s">
        <v>66</v>
      </c>
      <c r="E17">
        <f>SQRT(G6/E6+G7/E7)</f>
        <v>40.6132131406928</v>
      </c>
      <c r="F17">
        <f>(ABS(F6-F7-H4))/E17</f>
        <v>0.37726584126450202</v>
      </c>
      <c r="G17">
        <f>(G6/E6+G7/E7)^2/((G6/E6)^2/(E6-1)+(G7/E7)^2/(E7-1))</f>
        <v>58.999862435550277</v>
      </c>
      <c r="H17">
        <f>[1]!T_DIST_RT(F17,G17)</f>
        <v>0.35366485892557276</v>
      </c>
      <c r="I17">
        <f>[1]!T_INV(1-I15,G17)</f>
        <v>1.671093094257696</v>
      </c>
      <c r="L17" s="7" t="str">
        <f>IF(H17&lt;I15,"yes","no")</f>
        <v>no</v>
      </c>
      <c r="M17">
        <f>SQRT(F17^2/(F17^2+G17))</f>
        <v>4.9056750403284659E-2</v>
      </c>
    </row>
    <row r="18" spans="1:13" x14ac:dyDescent="0.2">
      <c r="A18" t="s">
        <v>44</v>
      </c>
      <c r="B18">
        <v>588</v>
      </c>
      <c r="D18" t="s">
        <v>67</v>
      </c>
      <c r="E18">
        <f>E17</f>
        <v>40.6132131406928</v>
      </c>
      <c r="F18">
        <f t="shared" ref="F18:G18" si="1">F17</f>
        <v>0.37726584126450202</v>
      </c>
      <c r="G18">
        <f t="shared" si="1"/>
        <v>58.999862435550277</v>
      </c>
      <c r="H18">
        <f>[1]!T_DIST_2T(F18,G18)</f>
        <v>0.70732971785114551</v>
      </c>
      <c r="I18">
        <f>[1]!T_INV_2T(I15,G18)</f>
        <v>2.0009954757068216</v>
      </c>
      <c r="J18">
        <f>(F6-F7)-I18*E18</f>
        <v>-65.944877726465123</v>
      </c>
      <c r="K18">
        <f>(F6-F7)+I18*E18</f>
        <v>96.588833770421118</v>
      </c>
      <c r="L18" s="7" t="str">
        <f>IF(H18&lt;I15,"yes","no")</f>
        <v>no</v>
      </c>
      <c r="M18">
        <f>M17</f>
        <v>4.9056750403284659E-2</v>
      </c>
    </row>
    <row r="19" spans="1:13" x14ac:dyDescent="0.2">
      <c r="A19" t="s">
        <v>44</v>
      </c>
      <c r="B19">
        <v>522</v>
      </c>
    </row>
    <row r="20" spans="1:13" x14ac:dyDescent="0.2">
      <c r="A20" t="s">
        <v>44</v>
      </c>
      <c r="B20">
        <v>729</v>
      </c>
      <c r="D20" t="s">
        <v>45</v>
      </c>
    </row>
    <row r="21" spans="1:13" x14ac:dyDescent="0.2">
      <c r="A21" t="s">
        <v>69</v>
      </c>
      <c r="B21">
        <v>450</v>
      </c>
    </row>
    <row r="22" spans="1:13" x14ac:dyDescent="0.2">
      <c r="A22" t="s">
        <v>69</v>
      </c>
      <c r="B22">
        <v>807</v>
      </c>
      <c r="D22" t="s">
        <v>46</v>
      </c>
      <c r="G22" t="s">
        <v>47</v>
      </c>
      <c r="H22">
        <v>0</v>
      </c>
    </row>
    <row r="23" spans="1:13" x14ac:dyDescent="0.2">
      <c r="A23" t="s">
        <v>69</v>
      </c>
      <c r="B23">
        <v>749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</row>
    <row r="24" spans="1:13" x14ac:dyDescent="0.2">
      <c r="A24" t="s">
        <v>69</v>
      </c>
      <c r="B24">
        <v>641</v>
      </c>
      <c r="D24" t="s">
        <v>53</v>
      </c>
      <c r="E24">
        <v>35</v>
      </c>
      <c r="F24">
        <v>764.51428571428573</v>
      </c>
      <c r="G24">
        <v>33311.78655462186</v>
      </c>
    </row>
    <row r="25" spans="1:13" x14ac:dyDescent="0.2">
      <c r="A25" t="s">
        <v>69</v>
      </c>
      <c r="B25">
        <v>811</v>
      </c>
      <c r="D25" t="s">
        <v>54</v>
      </c>
      <c r="E25">
        <v>26</v>
      </c>
      <c r="F25">
        <v>749.19230769230774</v>
      </c>
      <c r="G25">
        <v>18139.361538461522</v>
      </c>
    </row>
    <row r="26" spans="1:13" x14ac:dyDescent="0.2">
      <c r="A26" t="s">
        <v>69</v>
      </c>
      <c r="B26">
        <v>701</v>
      </c>
      <c r="D26" t="s">
        <v>55</v>
      </c>
      <c r="G26">
        <v>26882.792903706464</v>
      </c>
      <c r="H26">
        <v>9.3449641976080744E-2</v>
      </c>
    </row>
    <row r="27" spans="1:13" x14ac:dyDescent="0.2">
      <c r="A27" t="s">
        <v>69</v>
      </c>
      <c r="B27">
        <v>788</v>
      </c>
    </row>
    <row r="28" spans="1:13" x14ac:dyDescent="0.2">
      <c r="A28" t="s">
        <v>69</v>
      </c>
      <c r="B28">
        <v>1061</v>
      </c>
      <c r="D28" t="s">
        <v>56</v>
      </c>
      <c r="H28" t="s">
        <v>35</v>
      </c>
      <c r="I28">
        <v>0.05</v>
      </c>
    </row>
    <row r="29" spans="1:13" x14ac:dyDescent="0.2">
      <c r="A29" t="s">
        <v>69</v>
      </c>
      <c r="B29">
        <v>962</v>
      </c>
      <c r="D29" t="s">
        <v>57</v>
      </c>
      <c r="E29" t="s">
        <v>58</v>
      </c>
      <c r="F29" t="s">
        <v>59</v>
      </c>
      <c r="G29" t="s">
        <v>60</v>
      </c>
      <c r="H29" t="s">
        <v>37</v>
      </c>
      <c r="I29" t="s">
        <v>61</v>
      </c>
      <c r="J29" t="s">
        <v>62</v>
      </c>
      <c r="K29" t="s">
        <v>63</v>
      </c>
      <c r="L29" t="s">
        <v>64</v>
      </c>
      <c r="M29" t="s">
        <v>65</v>
      </c>
    </row>
    <row r="30" spans="1:13" x14ac:dyDescent="0.2">
      <c r="A30" t="s">
        <v>69</v>
      </c>
      <c r="B30">
        <v>682</v>
      </c>
      <c r="D30" t="s">
        <v>66</v>
      </c>
      <c r="E30">
        <v>42.450363608198167</v>
      </c>
      <c r="F30">
        <v>0.36093867565881022</v>
      </c>
      <c r="G30">
        <v>59</v>
      </c>
      <c r="H30">
        <v>0.35971724056731869</v>
      </c>
      <c r="I30">
        <v>1.6710930321038957</v>
      </c>
      <c r="L30" t="s">
        <v>70</v>
      </c>
      <c r="M30">
        <v>4.6938419794059397E-2</v>
      </c>
    </row>
    <row r="31" spans="1:13" x14ac:dyDescent="0.2">
      <c r="A31" t="s">
        <v>69</v>
      </c>
      <c r="B31">
        <v>659</v>
      </c>
      <c r="D31" t="s">
        <v>67</v>
      </c>
      <c r="E31">
        <v>42.450363608198167</v>
      </c>
      <c r="F31">
        <v>0.36093867565881022</v>
      </c>
      <c r="G31">
        <v>59</v>
      </c>
      <c r="H31">
        <v>0.71943448113463737</v>
      </c>
      <c r="I31">
        <v>2.0009953780882688</v>
      </c>
      <c r="J31">
        <v>-69.621003356192972</v>
      </c>
      <c r="K31">
        <v>100.26495940014897</v>
      </c>
      <c r="L31" t="s">
        <v>70</v>
      </c>
      <c r="M31">
        <v>4.6938419794059397E-2</v>
      </c>
    </row>
    <row r="32" spans="1:13" x14ac:dyDescent="0.2">
      <c r="A32" t="s">
        <v>69</v>
      </c>
      <c r="B32">
        <v>774</v>
      </c>
    </row>
    <row r="33" spans="1:13" x14ac:dyDescent="0.2">
      <c r="A33" t="s">
        <v>69</v>
      </c>
      <c r="B33">
        <v>856</v>
      </c>
      <c r="D33" t="s">
        <v>68</v>
      </c>
      <c r="H33" t="s">
        <v>35</v>
      </c>
      <c r="I33">
        <v>0.05</v>
      </c>
    </row>
    <row r="34" spans="1:13" x14ac:dyDescent="0.2">
      <c r="A34" t="s">
        <v>69</v>
      </c>
      <c r="B34">
        <v>830</v>
      </c>
      <c r="D34" t="s">
        <v>57</v>
      </c>
      <c r="E34" t="s">
        <v>58</v>
      </c>
      <c r="F34" t="s">
        <v>59</v>
      </c>
      <c r="G34" t="s">
        <v>60</v>
      </c>
      <c r="H34" t="s">
        <v>37</v>
      </c>
      <c r="I34" t="s">
        <v>61</v>
      </c>
      <c r="J34" t="s">
        <v>62</v>
      </c>
      <c r="K34" t="s">
        <v>63</v>
      </c>
      <c r="L34" t="s">
        <v>64</v>
      </c>
      <c r="M34" t="s">
        <v>65</v>
      </c>
    </row>
    <row r="35" spans="1:13" x14ac:dyDescent="0.2">
      <c r="A35" t="s">
        <v>69</v>
      </c>
      <c r="B35">
        <v>882</v>
      </c>
      <c r="D35" t="s">
        <v>66</v>
      </c>
      <c r="E35">
        <v>40.6132131406928</v>
      </c>
      <c r="F35">
        <v>0.37726584126450202</v>
      </c>
      <c r="G35">
        <v>58.999862435550277</v>
      </c>
      <c r="H35">
        <v>0.35366485892557276</v>
      </c>
      <c r="I35">
        <v>1.671093094257696</v>
      </c>
      <c r="L35" t="s">
        <v>70</v>
      </c>
      <c r="M35">
        <v>4.9056750403284659E-2</v>
      </c>
    </row>
    <row r="36" spans="1:13" x14ac:dyDescent="0.2">
      <c r="A36" t="s">
        <v>69</v>
      </c>
      <c r="B36">
        <v>925</v>
      </c>
      <c r="D36" t="s">
        <v>67</v>
      </c>
      <c r="E36">
        <v>40.6132131406928</v>
      </c>
      <c r="F36">
        <v>0.37726584126450202</v>
      </c>
      <c r="G36">
        <v>58.999862435550277</v>
      </c>
      <c r="H36">
        <v>0.70732971785114551</v>
      </c>
      <c r="I36">
        <v>2.0009954757068216</v>
      </c>
      <c r="J36">
        <v>-65.944877726465123</v>
      </c>
      <c r="K36">
        <v>96.588833770421118</v>
      </c>
      <c r="L36" t="s">
        <v>70</v>
      </c>
      <c r="M36">
        <v>4.9056750403284659E-2</v>
      </c>
    </row>
    <row r="37" spans="1:13" x14ac:dyDescent="0.2">
      <c r="A37" t="s">
        <v>69</v>
      </c>
      <c r="B37">
        <v>911</v>
      </c>
    </row>
    <row r="38" spans="1:13" x14ac:dyDescent="0.2">
      <c r="A38" t="s">
        <v>69</v>
      </c>
      <c r="B38">
        <v>689</v>
      </c>
    </row>
    <row r="39" spans="1:13" x14ac:dyDescent="0.2">
      <c r="A39" t="s">
        <v>69</v>
      </c>
      <c r="B39">
        <v>784</v>
      </c>
    </row>
    <row r="40" spans="1:13" x14ac:dyDescent="0.2">
      <c r="A40" t="s">
        <v>69</v>
      </c>
      <c r="B40">
        <v>454</v>
      </c>
    </row>
    <row r="41" spans="1:13" x14ac:dyDescent="0.2">
      <c r="A41" t="s">
        <v>69</v>
      </c>
      <c r="B41">
        <v>815</v>
      </c>
    </row>
    <row r="42" spans="1:13" x14ac:dyDescent="0.2">
      <c r="A42" t="s">
        <v>69</v>
      </c>
      <c r="B42">
        <v>469</v>
      </c>
    </row>
    <row r="43" spans="1:13" x14ac:dyDescent="0.2">
      <c r="A43" t="s">
        <v>69</v>
      </c>
      <c r="B43">
        <v>776</v>
      </c>
    </row>
    <row r="44" spans="1:13" x14ac:dyDescent="0.2">
      <c r="A44" t="s">
        <v>69</v>
      </c>
      <c r="B44">
        <v>462</v>
      </c>
    </row>
    <row r="45" spans="1:13" x14ac:dyDescent="0.2">
      <c r="A45" t="s">
        <v>69</v>
      </c>
      <c r="B45">
        <v>984</v>
      </c>
    </row>
    <row r="46" spans="1:13" x14ac:dyDescent="0.2">
      <c r="A46" t="s">
        <v>69</v>
      </c>
      <c r="B46">
        <v>561</v>
      </c>
    </row>
    <row r="47" spans="1:13" x14ac:dyDescent="0.2">
      <c r="A47" t="s">
        <v>69</v>
      </c>
      <c r="B47">
        <v>874</v>
      </c>
    </row>
    <row r="48" spans="1:13" x14ac:dyDescent="0.2">
      <c r="A48" t="s">
        <v>69</v>
      </c>
      <c r="B48">
        <v>525</v>
      </c>
    </row>
    <row r="49" spans="1:2" x14ac:dyDescent="0.2">
      <c r="A49" t="s">
        <v>69</v>
      </c>
      <c r="B49">
        <v>552</v>
      </c>
    </row>
    <row r="50" spans="1:2" x14ac:dyDescent="0.2">
      <c r="A50" t="s">
        <v>69</v>
      </c>
      <c r="B50">
        <v>880</v>
      </c>
    </row>
    <row r="51" spans="1:2" x14ac:dyDescent="0.2">
      <c r="A51" t="s">
        <v>69</v>
      </c>
      <c r="B51">
        <v>963</v>
      </c>
    </row>
    <row r="52" spans="1:2" x14ac:dyDescent="0.2">
      <c r="A52" t="s">
        <v>69</v>
      </c>
      <c r="B52">
        <v>1109</v>
      </c>
    </row>
    <row r="53" spans="1:2" x14ac:dyDescent="0.2">
      <c r="A53" t="s">
        <v>69</v>
      </c>
      <c r="B53">
        <v>883</v>
      </c>
    </row>
    <row r="54" spans="1:2" x14ac:dyDescent="0.2">
      <c r="A54" t="s">
        <v>69</v>
      </c>
      <c r="B54">
        <v>503</v>
      </c>
    </row>
    <row r="55" spans="1:2" x14ac:dyDescent="0.2">
      <c r="A55" t="s">
        <v>69</v>
      </c>
      <c r="B55">
        <v>986</v>
      </c>
    </row>
    <row r="56" spans="1:2" x14ac:dyDescent="0.2">
      <c r="A56" t="s">
        <v>71</v>
      </c>
      <c r="B56">
        <v>558</v>
      </c>
    </row>
    <row r="57" spans="1:2" x14ac:dyDescent="0.2">
      <c r="A57" t="s">
        <v>71</v>
      </c>
      <c r="B57">
        <v>807</v>
      </c>
    </row>
    <row r="58" spans="1:2" x14ac:dyDescent="0.2">
      <c r="A58" t="s">
        <v>71</v>
      </c>
      <c r="B58">
        <v>611</v>
      </c>
    </row>
    <row r="59" spans="1:2" x14ac:dyDescent="0.2">
      <c r="A59" t="s">
        <v>71</v>
      </c>
      <c r="B59">
        <v>907</v>
      </c>
    </row>
    <row r="60" spans="1:2" x14ac:dyDescent="0.2">
      <c r="A60" t="s">
        <v>71</v>
      </c>
      <c r="B60">
        <v>690</v>
      </c>
    </row>
    <row r="61" spans="1:2" x14ac:dyDescent="0.2">
      <c r="A61" t="s">
        <v>71</v>
      </c>
      <c r="B61">
        <v>514</v>
      </c>
    </row>
    <row r="62" spans="1:2" x14ac:dyDescent="0.2">
      <c r="A62" t="s">
        <v>71</v>
      </c>
      <c r="B62">
        <v>708</v>
      </c>
    </row>
    <row r="63" spans="1:2" x14ac:dyDescent="0.2">
      <c r="A63" t="s">
        <v>71</v>
      </c>
      <c r="B63">
        <v>884</v>
      </c>
    </row>
    <row r="64" spans="1:2" x14ac:dyDescent="0.2">
      <c r="A64" t="s">
        <v>71</v>
      </c>
      <c r="B64">
        <v>726</v>
      </c>
    </row>
    <row r="65" spans="1:2" x14ac:dyDescent="0.2">
      <c r="A65" t="s">
        <v>71</v>
      </c>
      <c r="B65">
        <v>448</v>
      </c>
    </row>
    <row r="66" spans="1:2" x14ac:dyDescent="0.2">
      <c r="A66" t="s">
        <v>71</v>
      </c>
      <c r="B66">
        <v>800</v>
      </c>
    </row>
    <row r="67" spans="1:2" x14ac:dyDescent="0.2">
      <c r="A67" t="s">
        <v>71</v>
      </c>
      <c r="B67">
        <v>884</v>
      </c>
    </row>
    <row r="68" spans="1:2" x14ac:dyDescent="0.2">
      <c r="A68" t="s">
        <v>71</v>
      </c>
      <c r="B68">
        <v>616</v>
      </c>
    </row>
    <row r="69" spans="1:2" x14ac:dyDescent="0.2">
      <c r="A69" t="s">
        <v>71</v>
      </c>
      <c r="B69">
        <v>558</v>
      </c>
    </row>
    <row r="70" spans="1:2" x14ac:dyDescent="0.2">
      <c r="A70" t="s">
        <v>71</v>
      </c>
      <c r="B70">
        <v>973</v>
      </c>
    </row>
    <row r="71" spans="1:2" x14ac:dyDescent="0.2">
      <c r="A71" t="s">
        <v>71</v>
      </c>
      <c r="B71">
        <v>749</v>
      </c>
    </row>
    <row r="72" spans="1:2" x14ac:dyDescent="0.2">
      <c r="A72" t="s">
        <v>71</v>
      </c>
      <c r="B72">
        <v>558</v>
      </c>
    </row>
    <row r="73" spans="1:2" x14ac:dyDescent="0.2">
      <c r="A73" t="s">
        <v>71</v>
      </c>
      <c r="B73">
        <v>592</v>
      </c>
    </row>
    <row r="74" spans="1:2" x14ac:dyDescent="0.2">
      <c r="A74" t="s">
        <v>71</v>
      </c>
      <c r="B74">
        <v>661</v>
      </c>
    </row>
    <row r="75" spans="1:2" x14ac:dyDescent="0.2">
      <c r="A75" t="s">
        <v>71</v>
      </c>
      <c r="B75">
        <v>612</v>
      </c>
    </row>
    <row r="76" spans="1:2" x14ac:dyDescent="0.2">
      <c r="A76" t="s">
        <v>71</v>
      </c>
      <c r="B76">
        <v>451</v>
      </c>
    </row>
    <row r="77" spans="1:2" x14ac:dyDescent="0.2">
      <c r="A77" t="s">
        <v>71</v>
      </c>
      <c r="B77">
        <v>489</v>
      </c>
    </row>
    <row r="78" spans="1:2" x14ac:dyDescent="0.2">
      <c r="A78" t="s">
        <v>71</v>
      </c>
      <c r="B78">
        <v>780</v>
      </c>
    </row>
    <row r="79" spans="1:2" x14ac:dyDescent="0.2">
      <c r="A79" t="s">
        <v>71</v>
      </c>
      <c r="B79">
        <v>780</v>
      </c>
    </row>
    <row r="80" spans="1:2" x14ac:dyDescent="0.2">
      <c r="A80" t="s">
        <v>71</v>
      </c>
      <c r="B80">
        <v>421</v>
      </c>
    </row>
    <row r="81" spans="1:2" x14ac:dyDescent="0.2">
      <c r="A81" t="s">
        <v>71</v>
      </c>
      <c r="B81">
        <v>552</v>
      </c>
    </row>
    <row r="82" spans="1:2" x14ac:dyDescent="0.2">
      <c r="A82" t="s">
        <v>71</v>
      </c>
      <c r="B82">
        <v>421</v>
      </c>
    </row>
    <row r="83" spans="1:2" x14ac:dyDescent="0.2">
      <c r="A83" t="s">
        <v>71</v>
      </c>
      <c r="B83">
        <v>616</v>
      </c>
    </row>
    <row r="84" spans="1:2" x14ac:dyDescent="0.2">
      <c r="A84" t="s">
        <v>71</v>
      </c>
      <c r="B84">
        <v>586</v>
      </c>
    </row>
    <row r="85" spans="1:2" x14ac:dyDescent="0.2">
      <c r="A85" t="s">
        <v>71</v>
      </c>
      <c r="B85">
        <v>960</v>
      </c>
    </row>
    <row r="86" spans="1:2" x14ac:dyDescent="0.2">
      <c r="A86" t="s">
        <v>71</v>
      </c>
      <c r="B86">
        <v>732</v>
      </c>
    </row>
    <row r="87" spans="1:2" x14ac:dyDescent="0.2">
      <c r="A87" t="s">
        <v>71</v>
      </c>
      <c r="B87">
        <v>780</v>
      </c>
    </row>
    <row r="88" spans="1:2" x14ac:dyDescent="0.2">
      <c r="A88" t="s">
        <v>72</v>
      </c>
      <c r="B88">
        <v>807</v>
      </c>
    </row>
    <row r="89" spans="1:2" x14ac:dyDescent="0.2">
      <c r="A89" t="s">
        <v>72</v>
      </c>
      <c r="B89">
        <v>436</v>
      </c>
    </row>
    <row r="90" spans="1:2" x14ac:dyDescent="0.2">
      <c r="A90" t="s">
        <v>72</v>
      </c>
      <c r="B90">
        <v>753</v>
      </c>
    </row>
    <row r="91" spans="1:2" x14ac:dyDescent="0.2">
      <c r="A91" t="s">
        <v>72</v>
      </c>
      <c r="B91">
        <v>648</v>
      </c>
    </row>
    <row r="92" spans="1:2" x14ac:dyDescent="0.2">
      <c r="A92" t="s">
        <v>72</v>
      </c>
      <c r="B92">
        <v>807</v>
      </c>
    </row>
    <row r="93" spans="1:2" x14ac:dyDescent="0.2">
      <c r="A93" t="s">
        <v>72</v>
      </c>
      <c r="B93">
        <v>1023</v>
      </c>
    </row>
    <row r="94" spans="1:2" x14ac:dyDescent="0.2">
      <c r="A94" t="s">
        <v>72</v>
      </c>
      <c r="B94">
        <v>800</v>
      </c>
    </row>
    <row r="95" spans="1:2" x14ac:dyDescent="0.2">
      <c r="A95" t="s">
        <v>72</v>
      </c>
      <c r="B95">
        <v>592</v>
      </c>
    </row>
    <row r="96" spans="1:2" x14ac:dyDescent="0.2">
      <c r="A96" t="s">
        <v>72</v>
      </c>
      <c r="B96">
        <v>774</v>
      </c>
    </row>
    <row r="97" spans="1:2" x14ac:dyDescent="0.2">
      <c r="A97" t="s">
        <v>72</v>
      </c>
      <c r="B97">
        <v>744</v>
      </c>
    </row>
    <row r="98" spans="1:2" x14ac:dyDescent="0.2">
      <c r="A98" t="s">
        <v>72</v>
      </c>
      <c r="B98">
        <v>764</v>
      </c>
    </row>
    <row r="99" spans="1:2" x14ac:dyDescent="0.2">
      <c r="A99" t="s">
        <v>72</v>
      </c>
      <c r="B99">
        <v>960</v>
      </c>
    </row>
    <row r="100" spans="1:2" x14ac:dyDescent="0.2">
      <c r="A100" t="s">
        <v>72</v>
      </c>
      <c r="B100">
        <v>807</v>
      </c>
    </row>
    <row r="101" spans="1:2" x14ac:dyDescent="0.2">
      <c r="A101" t="s">
        <v>72</v>
      </c>
      <c r="B101">
        <v>800</v>
      </c>
    </row>
    <row r="102" spans="1:2" x14ac:dyDescent="0.2">
      <c r="A102" t="s">
        <v>72</v>
      </c>
      <c r="B102">
        <v>726</v>
      </c>
    </row>
    <row r="103" spans="1:2" x14ac:dyDescent="0.2">
      <c r="A103" t="s">
        <v>72</v>
      </c>
      <c r="B103">
        <v>973</v>
      </c>
    </row>
    <row r="104" spans="1:2" x14ac:dyDescent="0.2">
      <c r="A104" t="s">
        <v>72</v>
      </c>
      <c r="B104">
        <v>884</v>
      </c>
    </row>
    <row r="105" spans="1:2" x14ac:dyDescent="0.2">
      <c r="A105" t="s">
        <v>72</v>
      </c>
      <c r="B105">
        <v>616</v>
      </c>
    </row>
    <row r="106" spans="1:2" x14ac:dyDescent="0.2">
      <c r="A106" t="s">
        <v>72</v>
      </c>
      <c r="B106">
        <v>535</v>
      </c>
    </row>
    <row r="107" spans="1:2" x14ac:dyDescent="0.2">
      <c r="A107" t="s">
        <v>72</v>
      </c>
      <c r="B107">
        <v>795</v>
      </c>
    </row>
    <row r="108" spans="1:2" x14ac:dyDescent="0.2">
      <c r="A108" t="s">
        <v>72</v>
      </c>
      <c r="B108">
        <v>752</v>
      </c>
    </row>
    <row r="109" spans="1:2" x14ac:dyDescent="0.2">
      <c r="A109" t="s">
        <v>72</v>
      </c>
      <c r="B109">
        <v>640</v>
      </c>
    </row>
    <row r="110" spans="1:2" x14ac:dyDescent="0.2">
      <c r="A110" t="s">
        <v>72</v>
      </c>
      <c r="B110">
        <v>830</v>
      </c>
    </row>
    <row r="111" spans="1:2" x14ac:dyDescent="0.2">
      <c r="A111" t="s">
        <v>72</v>
      </c>
      <c r="B111">
        <v>576</v>
      </c>
    </row>
    <row r="112" spans="1:2" x14ac:dyDescent="0.2">
      <c r="A112" t="s">
        <v>72</v>
      </c>
      <c r="B112">
        <v>711</v>
      </c>
    </row>
    <row r="113" spans="1:2" x14ac:dyDescent="0.2">
      <c r="A113" t="s">
        <v>72</v>
      </c>
      <c r="B113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697C-8906-D94B-8B40-26D643ADC814}">
  <dimension ref="A1:D7"/>
  <sheetViews>
    <sheetView workbookViewId="0">
      <selection activeCell="A5" sqref="A5:D7"/>
    </sheetView>
  </sheetViews>
  <sheetFormatPr baseColWidth="10" defaultRowHeight="16" x14ac:dyDescent="0.2"/>
  <cols>
    <col min="1" max="1" width="18.5" customWidth="1"/>
  </cols>
  <sheetData>
    <row r="1" spans="1:4" x14ac:dyDescent="0.2">
      <c r="A1" t="s">
        <v>113</v>
      </c>
      <c r="B1" t="s">
        <v>17</v>
      </c>
      <c r="C1" t="s">
        <v>18</v>
      </c>
      <c r="D1" t="s">
        <v>19</v>
      </c>
    </row>
    <row r="2" spans="1:4" x14ac:dyDescent="0.2">
      <c r="A2" t="s">
        <v>115</v>
      </c>
      <c r="B2" t="s">
        <v>111</v>
      </c>
      <c r="C2">
        <v>72.527472527472526</v>
      </c>
      <c r="D2">
        <v>66</v>
      </c>
    </row>
    <row r="3" spans="1:4" x14ac:dyDescent="0.2">
      <c r="A3" t="s">
        <v>115</v>
      </c>
      <c r="B3" t="s">
        <v>112</v>
      </c>
      <c r="C3">
        <v>17.582417582417584</v>
      </c>
      <c r="D3">
        <v>16</v>
      </c>
    </row>
    <row r="4" spans="1:4" x14ac:dyDescent="0.2">
      <c r="A4" t="s">
        <v>115</v>
      </c>
      <c r="B4" t="s">
        <v>114</v>
      </c>
      <c r="C4">
        <v>9.8901098901098905</v>
      </c>
      <c r="D4">
        <v>9</v>
      </c>
    </row>
    <row r="5" spans="1:4" x14ac:dyDescent="0.2">
      <c r="A5" t="s">
        <v>116</v>
      </c>
      <c r="B5" t="s">
        <v>111</v>
      </c>
      <c r="C5">
        <v>66.666666666666657</v>
      </c>
      <c r="D5">
        <v>30</v>
      </c>
    </row>
    <row r="6" spans="1:4" x14ac:dyDescent="0.2">
      <c r="A6" t="s">
        <v>116</v>
      </c>
      <c r="B6" t="s">
        <v>112</v>
      </c>
      <c r="C6">
        <v>2.2222222222222223</v>
      </c>
      <c r="D6">
        <v>1</v>
      </c>
    </row>
    <row r="7" spans="1:4" x14ac:dyDescent="0.2">
      <c r="A7" t="s">
        <v>116</v>
      </c>
      <c r="B7" t="s">
        <v>114</v>
      </c>
      <c r="C7">
        <v>31.111111111111111</v>
      </c>
      <c r="D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7528-53D1-4448-B33C-E65C61744E81}">
  <dimension ref="A1:D7"/>
  <sheetViews>
    <sheetView workbookViewId="0"/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20</v>
      </c>
      <c r="B2" t="s">
        <v>21</v>
      </c>
      <c r="C2">
        <v>72.972972972972968</v>
      </c>
      <c r="D2">
        <v>27</v>
      </c>
    </row>
    <row r="3" spans="1:4" x14ac:dyDescent="0.2">
      <c r="A3" t="s">
        <v>20</v>
      </c>
      <c r="B3" t="s">
        <v>22</v>
      </c>
      <c r="C3">
        <v>18.918918918918919</v>
      </c>
      <c r="D3">
        <v>7</v>
      </c>
    </row>
    <row r="4" spans="1:4" x14ac:dyDescent="0.2">
      <c r="A4" t="s">
        <v>20</v>
      </c>
      <c r="B4" t="s">
        <v>23</v>
      </c>
      <c r="C4">
        <v>8.1081081081081088</v>
      </c>
      <c r="D4">
        <v>3</v>
      </c>
    </row>
    <row r="5" spans="1:4" x14ac:dyDescent="0.2">
      <c r="A5" t="s">
        <v>73</v>
      </c>
      <c r="B5" t="s">
        <v>21</v>
      </c>
      <c r="C5">
        <v>21.287128712871286</v>
      </c>
      <c r="D5">
        <v>43</v>
      </c>
    </row>
    <row r="6" spans="1:4" x14ac:dyDescent="0.2">
      <c r="A6" t="s">
        <v>73</v>
      </c>
      <c r="B6" t="s">
        <v>22</v>
      </c>
      <c r="C6">
        <v>46.039603960396043</v>
      </c>
      <c r="D6">
        <v>93</v>
      </c>
    </row>
    <row r="7" spans="1:4" x14ac:dyDescent="0.2">
      <c r="A7" t="s">
        <v>73</v>
      </c>
      <c r="B7" t="s">
        <v>23</v>
      </c>
      <c r="C7">
        <v>32.673267326732677</v>
      </c>
      <c r="D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A67A-84C8-A94C-AFEA-13F342A3551A}">
  <dimension ref="A1:G32"/>
  <sheetViews>
    <sheetView workbookViewId="0"/>
  </sheetViews>
  <sheetFormatPr baseColWidth="10" defaultRowHeight="16" x14ac:dyDescent="0.2"/>
  <sheetData>
    <row r="1" spans="1:7" x14ac:dyDescent="0.2">
      <c r="A1" t="s">
        <v>16</v>
      </c>
      <c r="B1" t="s">
        <v>81</v>
      </c>
      <c r="D1" t="s">
        <v>20</v>
      </c>
      <c r="E1" t="s">
        <v>73</v>
      </c>
      <c r="F1" t="s">
        <v>34</v>
      </c>
    </row>
    <row r="2" spans="1:7" x14ac:dyDescent="0.2">
      <c r="A2" t="s">
        <v>20</v>
      </c>
      <c r="B2">
        <v>10</v>
      </c>
      <c r="D2">
        <v>10</v>
      </c>
      <c r="E2">
        <v>34</v>
      </c>
    </row>
    <row r="3" spans="1:7" x14ac:dyDescent="0.2">
      <c r="A3" t="s">
        <v>20</v>
      </c>
      <c r="B3">
        <v>14</v>
      </c>
      <c r="D3">
        <v>14</v>
      </c>
      <c r="E3">
        <v>36</v>
      </c>
      <c r="F3" t="s">
        <v>35</v>
      </c>
      <c r="G3" s="1">
        <v>0.05</v>
      </c>
    </row>
    <row r="4" spans="1:7" x14ac:dyDescent="0.2">
      <c r="A4" t="s">
        <v>20</v>
      </c>
      <c r="B4">
        <v>18</v>
      </c>
      <c r="D4">
        <v>18</v>
      </c>
      <c r="E4">
        <v>46</v>
      </c>
    </row>
    <row r="5" spans="1:7" x14ac:dyDescent="0.2">
      <c r="A5" t="s">
        <v>20</v>
      </c>
      <c r="B5">
        <v>28</v>
      </c>
      <c r="D5">
        <v>28</v>
      </c>
      <c r="E5">
        <v>46</v>
      </c>
      <c r="F5" t="str">
        <f t="array" ref="F5:G9">[1]!KS2TEST(D2:D18,E2:E18,TRUE,G3)</f>
        <v>D-stat</v>
      </c>
      <c r="G5" s="2">
        <v>0.65546218487394969</v>
      </c>
    </row>
    <row r="6" spans="1:7" x14ac:dyDescent="0.2">
      <c r="A6" t="s">
        <v>20</v>
      </c>
      <c r="B6">
        <v>36</v>
      </c>
      <c r="D6">
        <v>36</v>
      </c>
      <c r="E6">
        <v>60</v>
      </c>
      <c r="F6" t="str">
        <v>p-value</v>
      </c>
      <c r="G6" s="3">
        <v>1.2481164022041247E-3</v>
      </c>
    </row>
    <row r="7" spans="1:7" x14ac:dyDescent="0.2">
      <c r="A7" t="s">
        <v>20</v>
      </c>
      <c r="B7">
        <v>36</v>
      </c>
      <c r="D7">
        <v>36</v>
      </c>
      <c r="E7">
        <v>64</v>
      </c>
      <c r="F7" t="str">
        <v>D-crit</v>
      </c>
      <c r="G7" s="3">
        <v>0.46343341360297624</v>
      </c>
    </row>
    <row r="8" spans="1:7" x14ac:dyDescent="0.2">
      <c r="A8" t="s">
        <v>20</v>
      </c>
      <c r="B8">
        <v>36</v>
      </c>
      <c r="D8">
        <v>36</v>
      </c>
      <c r="E8">
        <v>68</v>
      </c>
      <c r="F8" t="str">
        <v>size 1</v>
      </c>
      <c r="G8" s="3">
        <v>17</v>
      </c>
    </row>
    <row r="9" spans="1:7" x14ac:dyDescent="0.2">
      <c r="A9" t="s">
        <v>20</v>
      </c>
      <c r="B9">
        <v>40</v>
      </c>
      <c r="D9">
        <v>40</v>
      </c>
      <c r="E9">
        <v>72</v>
      </c>
      <c r="F9" t="str">
        <v>size 2</v>
      </c>
      <c r="G9" s="4">
        <v>14</v>
      </c>
    </row>
    <row r="10" spans="1:7" x14ac:dyDescent="0.2">
      <c r="A10" t="s">
        <v>20</v>
      </c>
      <c r="B10">
        <v>42</v>
      </c>
      <c r="D10">
        <v>42</v>
      </c>
      <c r="E10">
        <v>74</v>
      </c>
    </row>
    <row r="11" spans="1:7" x14ac:dyDescent="0.2">
      <c r="A11" t="s">
        <v>20</v>
      </c>
      <c r="B11">
        <v>42</v>
      </c>
      <c r="D11">
        <v>42</v>
      </c>
      <c r="E11">
        <v>76</v>
      </c>
      <c r="F11" t="s">
        <v>34</v>
      </c>
    </row>
    <row r="12" spans="1:7" x14ac:dyDescent="0.2">
      <c r="A12" t="s">
        <v>20</v>
      </c>
      <c r="B12">
        <v>46</v>
      </c>
      <c r="D12">
        <v>46</v>
      </c>
      <c r="E12">
        <v>80</v>
      </c>
    </row>
    <row r="13" spans="1:7" x14ac:dyDescent="0.2">
      <c r="A13" t="s">
        <v>20</v>
      </c>
      <c r="B13">
        <v>52</v>
      </c>
      <c r="D13">
        <v>52</v>
      </c>
      <c r="E13">
        <v>82</v>
      </c>
      <c r="F13" t="s">
        <v>35</v>
      </c>
      <c r="G13">
        <v>0.05</v>
      </c>
    </row>
    <row r="14" spans="1:7" x14ac:dyDescent="0.2">
      <c r="A14" t="s">
        <v>20</v>
      </c>
      <c r="B14">
        <v>54</v>
      </c>
      <c r="D14">
        <v>54</v>
      </c>
      <c r="E14">
        <v>82</v>
      </c>
    </row>
    <row r="15" spans="1:7" x14ac:dyDescent="0.2">
      <c r="A15" t="s">
        <v>20</v>
      </c>
      <c r="B15">
        <v>54</v>
      </c>
      <c r="D15">
        <v>54</v>
      </c>
      <c r="E15">
        <v>82</v>
      </c>
      <c r="F15" t="s">
        <v>36</v>
      </c>
      <c r="G15">
        <v>0.65546218487394969</v>
      </c>
    </row>
    <row r="16" spans="1:7" x14ac:dyDescent="0.2">
      <c r="A16" t="s">
        <v>20</v>
      </c>
      <c r="B16">
        <v>58</v>
      </c>
      <c r="D16">
        <v>58</v>
      </c>
      <c r="F16" t="s">
        <v>37</v>
      </c>
      <c r="G16">
        <v>1.2481164022041247E-3</v>
      </c>
    </row>
    <row r="17" spans="1:7" x14ac:dyDescent="0.2">
      <c r="A17" t="s">
        <v>20</v>
      </c>
      <c r="B17">
        <v>58</v>
      </c>
      <c r="D17">
        <v>58</v>
      </c>
      <c r="F17" t="s">
        <v>38</v>
      </c>
      <c r="G17">
        <v>0.46343341360297624</v>
      </c>
    </row>
    <row r="18" spans="1:7" x14ac:dyDescent="0.2">
      <c r="A18" t="s">
        <v>20</v>
      </c>
      <c r="B18">
        <v>74</v>
      </c>
      <c r="D18">
        <v>74</v>
      </c>
      <c r="F18" t="s">
        <v>39</v>
      </c>
      <c r="G18">
        <v>17</v>
      </c>
    </row>
    <row r="19" spans="1:7" x14ac:dyDescent="0.2">
      <c r="A19" t="s">
        <v>73</v>
      </c>
      <c r="B19">
        <v>34</v>
      </c>
      <c r="F19" t="s">
        <v>40</v>
      </c>
      <c r="G19">
        <v>14</v>
      </c>
    </row>
    <row r="20" spans="1:7" x14ac:dyDescent="0.2">
      <c r="A20" t="s">
        <v>73</v>
      </c>
      <c r="B20">
        <v>36</v>
      </c>
    </row>
    <row r="21" spans="1:7" x14ac:dyDescent="0.2">
      <c r="A21" t="s">
        <v>73</v>
      </c>
      <c r="B21">
        <v>46</v>
      </c>
    </row>
    <row r="22" spans="1:7" x14ac:dyDescent="0.2">
      <c r="A22" t="s">
        <v>73</v>
      </c>
      <c r="B22">
        <v>46</v>
      </c>
    </row>
    <row r="23" spans="1:7" x14ac:dyDescent="0.2">
      <c r="A23" t="s">
        <v>73</v>
      </c>
      <c r="B23">
        <v>60</v>
      </c>
    </row>
    <row r="24" spans="1:7" x14ac:dyDescent="0.2">
      <c r="A24" t="s">
        <v>73</v>
      </c>
      <c r="B24">
        <v>64</v>
      </c>
    </row>
    <row r="25" spans="1:7" x14ac:dyDescent="0.2">
      <c r="A25" t="s">
        <v>73</v>
      </c>
      <c r="B25">
        <v>68</v>
      </c>
    </row>
    <row r="26" spans="1:7" x14ac:dyDescent="0.2">
      <c r="A26" t="s">
        <v>73</v>
      </c>
      <c r="B26">
        <v>72</v>
      </c>
    </row>
    <row r="27" spans="1:7" x14ac:dyDescent="0.2">
      <c r="A27" t="s">
        <v>73</v>
      </c>
      <c r="B27">
        <v>74</v>
      </c>
    </row>
    <row r="28" spans="1:7" x14ac:dyDescent="0.2">
      <c r="A28" t="s">
        <v>73</v>
      </c>
      <c r="B28">
        <v>76</v>
      </c>
    </row>
    <row r="29" spans="1:7" x14ac:dyDescent="0.2">
      <c r="A29" t="s">
        <v>73</v>
      </c>
      <c r="B29">
        <v>80</v>
      </c>
    </row>
    <row r="30" spans="1:7" x14ac:dyDescent="0.2">
      <c r="A30" t="s">
        <v>73</v>
      </c>
      <c r="B30">
        <v>82</v>
      </c>
    </row>
    <row r="31" spans="1:7" x14ac:dyDescent="0.2">
      <c r="A31" t="s">
        <v>73</v>
      </c>
      <c r="B31">
        <v>82</v>
      </c>
    </row>
    <row r="32" spans="1:7" x14ac:dyDescent="0.2">
      <c r="A32" t="s">
        <v>73</v>
      </c>
      <c r="B32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940-F7D9-0B43-BF7C-BB259A3EF8A9}">
  <dimension ref="A1:D7"/>
  <sheetViews>
    <sheetView workbookViewId="0">
      <selection activeCell="A8" sqref="A8:D13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20</v>
      </c>
      <c r="B2" t="s">
        <v>21</v>
      </c>
      <c r="C2">
        <v>65.833333333333329</v>
      </c>
      <c r="D2">
        <v>79</v>
      </c>
    </row>
    <row r="3" spans="1:4" x14ac:dyDescent="0.2">
      <c r="A3" t="s">
        <v>20</v>
      </c>
      <c r="B3" t="s">
        <v>22</v>
      </c>
      <c r="C3">
        <v>21.666666666666668</v>
      </c>
      <c r="D3">
        <v>26</v>
      </c>
    </row>
    <row r="4" spans="1:4" x14ac:dyDescent="0.2">
      <c r="A4" t="s">
        <v>20</v>
      </c>
      <c r="B4" t="s">
        <v>23</v>
      </c>
      <c r="C4">
        <v>12.5</v>
      </c>
      <c r="D4">
        <v>15</v>
      </c>
    </row>
    <row r="5" spans="1:4" x14ac:dyDescent="0.2">
      <c r="A5" t="s">
        <v>24</v>
      </c>
      <c r="B5" t="s">
        <v>21</v>
      </c>
      <c r="C5">
        <v>80.434782608695656</v>
      </c>
      <c r="D5">
        <v>111</v>
      </c>
    </row>
    <row r="6" spans="1:4" x14ac:dyDescent="0.2">
      <c r="A6" t="s">
        <v>24</v>
      </c>
      <c r="B6" t="s">
        <v>22</v>
      </c>
      <c r="C6">
        <v>11.594202898550725</v>
      </c>
      <c r="D6">
        <v>16</v>
      </c>
    </row>
    <row r="7" spans="1:4" x14ac:dyDescent="0.2">
      <c r="A7" t="s">
        <v>24</v>
      </c>
      <c r="B7" t="s">
        <v>23</v>
      </c>
      <c r="C7">
        <v>7.9710144927536222</v>
      </c>
      <c r="D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EBC9-CDB6-8A49-8AF6-D72A6A04DADB}">
  <dimension ref="A1:Q107"/>
  <sheetViews>
    <sheetView workbookViewId="0">
      <selection activeCell="I1" sqref="I1"/>
    </sheetView>
  </sheetViews>
  <sheetFormatPr baseColWidth="10" defaultRowHeight="16" x14ac:dyDescent="0.2"/>
  <sheetData>
    <row r="1" spans="1:17" x14ac:dyDescent="0.2">
      <c r="A1" t="s">
        <v>16</v>
      </c>
      <c r="B1" t="s">
        <v>30</v>
      </c>
      <c r="D1" t="s">
        <v>20</v>
      </c>
      <c r="E1" t="s">
        <v>24</v>
      </c>
    </row>
    <row r="2" spans="1:17" x14ac:dyDescent="0.2">
      <c r="A2" t="s">
        <v>33</v>
      </c>
      <c r="B2">
        <v>6</v>
      </c>
      <c r="D2">
        <v>16</v>
      </c>
      <c r="E2">
        <v>6</v>
      </c>
      <c r="F2" t="s">
        <v>34</v>
      </c>
    </row>
    <row r="3" spans="1:17" x14ac:dyDescent="0.2">
      <c r="A3" t="s">
        <v>33</v>
      </c>
      <c r="B3">
        <v>10</v>
      </c>
      <c r="D3">
        <v>16</v>
      </c>
      <c r="E3">
        <v>10</v>
      </c>
    </row>
    <row r="4" spans="1:17" x14ac:dyDescent="0.2">
      <c r="A4" t="s">
        <v>33</v>
      </c>
      <c r="B4">
        <v>12</v>
      </c>
      <c r="D4">
        <v>16</v>
      </c>
      <c r="E4">
        <v>12</v>
      </c>
      <c r="F4" t="s">
        <v>35</v>
      </c>
      <c r="G4" s="1">
        <v>0.05</v>
      </c>
      <c r="L4" s="1"/>
      <c r="Q4" s="1"/>
    </row>
    <row r="5" spans="1:17" x14ac:dyDescent="0.2">
      <c r="A5" t="s">
        <v>33</v>
      </c>
      <c r="B5">
        <v>14</v>
      </c>
      <c r="D5">
        <v>18</v>
      </c>
      <c r="E5">
        <v>14</v>
      </c>
    </row>
    <row r="6" spans="1:17" x14ac:dyDescent="0.2">
      <c r="A6" t="s">
        <v>33</v>
      </c>
      <c r="B6">
        <v>16</v>
      </c>
      <c r="D6">
        <v>22</v>
      </c>
      <c r="E6">
        <v>16</v>
      </c>
      <c r="F6" t="str">
        <f t="array" ref="F6:G10">[1]!KS2TEST(D2:D62,E2:E62,TRUE,G4)</f>
        <v>D-stat</v>
      </c>
      <c r="G6" s="2">
        <v>0.25938069216757742</v>
      </c>
      <c r="L6" s="2"/>
      <c r="Q6" s="2"/>
    </row>
    <row r="7" spans="1:17" x14ac:dyDescent="0.2">
      <c r="A7" t="s">
        <v>33</v>
      </c>
      <c r="B7">
        <v>16</v>
      </c>
      <c r="D7">
        <v>22</v>
      </c>
      <c r="E7">
        <v>16</v>
      </c>
      <c r="F7" t="str">
        <v>p-value</v>
      </c>
      <c r="G7" s="3">
        <v>5.0387253819878408E-2</v>
      </c>
      <c r="L7" s="3"/>
      <c r="Q7" s="3"/>
    </row>
    <row r="8" spans="1:17" x14ac:dyDescent="0.2">
      <c r="A8" t="s">
        <v>33</v>
      </c>
      <c r="B8">
        <v>16</v>
      </c>
      <c r="D8">
        <v>24</v>
      </c>
      <c r="E8">
        <v>16</v>
      </c>
      <c r="F8" t="str">
        <v>D-crit</v>
      </c>
      <c r="G8" s="3">
        <v>0.25965237790374157</v>
      </c>
      <c r="L8" s="3"/>
      <c r="Q8" s="3"/>
    </row>
    <row r="9" spans="1:17" x14ac:dyDescent="0.2">
      <c r="A9" t="s">
        <v>33</v>
      </c>
      <c r="B9">
        <v>16</v>
      </c>
      <c r="D9">
        <v>24</v>
      </c>
      <c r="E9">
        <v>16</v>
      </c>
      <c r="F9" t="str">
        <v>size 1</v>
      </c>
      <c r="G9" s="3">
        <v>45</v>
      </c>
      <c r="L9" s="3"/>
      <c r="Q9" s="3"/>
    </row>
    <row r="10" spans="1:17" x14ac:dyDescent="0.2">
      <c r="A10" t="s">
        <v>33</v>
      </c>
      <c r="B10">
        <v>18</v>
      </c>
      <c r="D10">
        <v>26</v>
      </c>
      <c r="E10">
        <v>18</v>
      </c>
      <c r="F10" t="str">
        <v>size 2</v>
      </c>
      <c r="G10" s="4">
        <v>61</v>
      </c>
      <c r="L10" s="4"/>
      <c r="Q10" s="4"/>
    </row>
    <row r="11" spans="1:17" x14ac:dyDescent="0.2">
      <c r="A11" t="s">
        <v>33</v>
      </c>
      <c r="B11">
        <v>20</v>
      </c>
      <c r="D11">
        <v>26</v>
      </c>
      <c r="E11">
        <v>20</v>
      </c>
    </row>
    <row r="12" spans="1:17" x14ac:dyDescent="0.2">
      <c r="A12" t="s">
        <v>33</v>
      </c>
      <c r="B12">
        <v>22</v>
      </c>
      <c r="D12">
        <v>28</v>
      </c>
      <c r="E12">
        <v>22</v>
      </c>
      <c r="F12" t="s">
        <v>34</v>
      </c>
    </row>
    <row r="13" spans="1:17" x14ac:dyDescent="0.2">
      <c r="A13" t="s">
        <v>33</v>
      </c>
      <c r="B13">
        <v>22</v>
      </c>
      <c r="D13">
        <v>30</v>
      </c>
      <c r="E13">
        <v>22</v>
      </c>
    </row>
    <row r="14" spans="1:17" x14ac:dyDescent="0.2">
      <c r="A14" t="s">
        <v>33</v>
      </c>
      <c r="B14">
        <v>22</v>
      </c>
      <c r="D14">
        <v>30</v>
      </c>
      <c r="E14">
        <v>22</v>
      </c>
      <c r="F14" t="s">
        <v>35</v>
      </c>
      <c r="G14">
        <v>0.05</v>
      </c>
    </row>
    <row r="15" spans="1:17" x14ac:dyDescent="0.2">
      <c r="A15" t="s">
        <v>33</v>
      </c>
      <c r="B15">
        <v>22</v>
      </c>
      <c r="D15">
        <v>30</v>
      </c>
      <c r="E15">
        <v>22</v>
      </c>
    </row>
    <row r="16" spans="1:17" x14ac:dyDescent="0.2">
      <c r="A16" t="s">
        <v>33</v>
      </c>
      <c r="B16">
        <v>22</v>
      </c>
      <c r="D16">
        <v>30</v>
      </c>
      <c r="E16">
        <v>22</v>
      </c>
      <c r="F16" t="s">
        <v>36</v>
      </c>
      <c r="G16">
        <v>0.25938069216757742</v>
      </c>
    </row>
    <row r="17" spans="1:7" x14ac:dyDescent="0.2">
      <c r="A17" t="s">
        <v>33</v>
      </c>
      <c r="B17">
        <v>22</v>
      </c>
      <c r="D17">
        <v>30</v>
      </c>
      <c r="E17">
        <v>22</v>
      </c>
      <c r="F17" t="s">
        <v>37</v>
      </c>
      <c r="G17">
        <v>5.0387253819878408E-2</v>
      </c>
    </row>
    <row r="18" spans="1:7" x14ac:dyDescent="0.2">
      <c r="A18" t="s">
        <v>33</v>
      </c>
      <c r="B18">
        <v>24</v>
      </c>
      <c r="D18">
        <v>30</v>
      </c>
      <c r="E18">
        <v>24</v>
      </c>
      <c r="F18" t="s">
        <v>38</v>
      </c>
      <c r="G18">
        <v>0.25965237790374157</v>
      </c>
    </row>
    <row r="19" spans="1:7" x14ac:dyDescent="0.2">
      <c r="A19" t="s">
        <v>33</v>
      </c>
      <c r="B19">
        <v>24</v>
      </c>
      <c r="D19">
        <v>32</v>
      </c>
      <c r="E19">
        <v>24</v>
      </c>
      <c r="F19" t="s">
        <v>39</v>
      </c>
      <c r="G19">
        <v>45</v>
      </c>
    </row>
    <row r="20" spans="1:7" x14ac:dyDescent="0.2">
      <c r="A20" t="s">
        <v>33</v>
      </c>
      <c r="B20">
        <v>26</v>
      </c>
      <c r="D20">
        <v>34</v>
      </c>
      <c r="E20">
        <v>26</v>
      </c>
      <c r="F20" t="s">
        <v>40</v>
      </c>
      <c r="G20">
        <v>61</v>
      </c>
    </row>
    <row r="21" spans="1:7" x14ac:dyDescent="0.2">
      <c r="A21" t="s">
        <v>33</v>
      </c>
      <c r="B21">
        <v>26</v>
      </c>
      <c r="D21">
        <v>34</v>
      </c>
      <c r="E21">
        <v>26</v>
      </c>
    </row>
    <row r="22" spans="1:7" x14ac:dyDescent="0.2">
      <c r="A22" t="s">
        <v>33</v>
      </c>
      <c r="B22">
        <v>26</v>
      </c>
      <c r="D22">
        <v>36</v>
      </c>
      <c r="E22">
        <v>26</v>
      </c>
    </row>
    <row r="23" spans="1:7" x14ac:dyDescent="0.2">
      <c r="A23" t="s">
        <v>33</v>
      </c>
      <c r="B23">
        <v>28</v>
      </c>
      <c r="D23">
        <v>38</v>
      </c>
      <c r="E23">
        <v>28</v>
      </c>
    </row>
    <row r="24" spans="1:7" x14ac:dyDescent="0.2">
      <c r="A24" t="s">
        <v>33</v>
      </c>
      <c r="B24">
        <v>28</v>
      </c>
      <c r="D24">
        <v>38</v>
      </c>
      <c r="E24">
        <v>28</v>
      </c>
    </row>
    <row r="25" spans="1:7" x14ac:dyDescent="0.2">
      <c r="A25" t="s">
        <v>33</v>
      </c>
      <c r="B25">
        <v>28</v>
      </c>
      <c r="D25">
        <v>40</v>
      </c>
      <c r="E25">
        <v>28</v>
      </c>
    </row>
    <row r="26" spans="1:7" x14ac:dyDescent="0.2">
      <c r="A26" t="s">
        <v>33</v>
      </c>
      <c r="B26">
        <v>28</v>
      </c>
      <c r="D26">
        <v>40</v>
      </c>
      <c r="E26">
        <v>28</v>
      </c>
    </row>
    <row r="27" spans="1:7" x14ac:dyDescent="0.2">
      <c r="A27" t="s">
        <v>33</v>
      </c>
      <c r="B27">
        <v>30</v>
      </c>
      <c r="D27">
        <v>42</v>
      </c>
      <c r="E27">
        <v>30</v>
      </c>
    </row>
    <row r="28" spans="1:7" x14ac:dyDescent="0.2">
      <c r="A28" t="s">
        <v>33</v>
      </c>
      <c r="B28">
        <v>30</v>
      </c>
      <c r="D28">
        <v>44</v>
      </c>
      <c r="E28">
        <v>30</v>
      </c>
    </row>
    <row r="29" spans="1:7" x14ac:dyDescent="0.2">
      <c r="A29" t="s">
        <v>33</v>
      </c>
      <c r="B29">
        <v>30</v>
      </c>
      <c r="D29">
        <v>44</v>
      </c>
      <c r="E29">
        <v>30</v>
      </c>
    </row>
    <row r="30" spans="1:7" x14ac:dyDescent="0.2">
      <c r="A30" t="s">
        <v>33</v>
      </c>
      <c r="B30">
        <v>30</v>
      </c>
      <c r="D30">
        <v>46</v>
      </c>
      <c r="E30">
        <v>30</v>
      </c>
    </row>
    <row r="31" spans="1:7" x14ac:dyDescent="0.2">
      <c r="A31" t="s">
        <v>33</v>
      </c>
      <c r="B31">
        <v>30</v>
      </c>
      <c r="D31">
        <v>46</v>
      </c>
      <c r="E31">
        <v>30</v>
      </c>
    </row>
    <row r="32" spans="1:7" x14ac:dyDescent="0.2">
      <c r="A32" t="s">
        <v>33</v>
      </c>
      <c r="B32">
        <v>30</v>
      </c>
      <c r="D32">
        <v>46</v>
      </c>
      <c r="E32">
        <v>30</v>
      </c>
    </row>
    <row r="33" spans="1:5" x14ac:dyDescent="0.2">
      <c r="A33" t="s">
        <v>33</v>
      </c>
      <c r="B33">
        <v>30</v>
      </c>
      <c r="D33">
        <v>48</v>
      </c>
      <c r="E33">
        <v>30</v>
      </c>
    </row>
    <row r="34" spans="1:5" x14ac:dyDescent="0.2">
      <c r="A34" t="s">
        <v>33</v>
      </c>
      <c r="B34">
        <v>32</v>
      </c>
      <c r="D34">
        <v>48</v>
      </c>
      <c r="E34">
        <v>32</v>
      </c>
    </row>
    <row r="35" spans="1:5" x14ac:dyDescent="0.2">
      <c r="A35" t="s">
        <v>33</v>
      </c>
      <c r="B35">
        <v>32</v>
      </c>
      <c r="D35">
        <v>48</v>
      </c>
      <c r="E35">
        <v>32</v>
      </c>
    </row>
    <row r="36" spans="1:5" x14ac:dyDescent="0.2">
      <c r="A36" t="s">
        <v>33</v>
      </c>
      <c r="B36">
        <v>34</v>
      </c>
      <c r="D36">
        <v>50</v>
      </c>
      <c r="E36">
        <v>34</v>
      </c>
    </row>
    <row r="37" spans="1:5" x14ac:dyDescent="0.2">
      <c r="A37" t="s">
        <v>33</v>
      </c>
      <c r="B37">
        <v>34</v>
      </c>
      <c r="D37">
        <v>54</v>
      </c>
      <c r="E37">
        <v>34</v>
      </c>
    </row>
    <row r="38" spans="1:5" x14ac:dyDescent="0.2">
      <c r="A38" t="s">
        <v>33</v>
      </c>
      <c r="B38">
        <v>34</v>
      </c>
      <c r="D38">
        <v>54</v>
      </c>
      <c r="E38">
        <v>34</v>
      </c>
    </row>
    <row r="39" spans="1:5" x14ac:dyDescent="0.2">
      <c r="A39" t="s">
        <v>33</v>
      </c>
      <c r="B39">
        <v>36</v>
      </c>
      <c r="D39">
        <v>56</v>
      </c>
      <c r="E39">
        <v>36</v>
      </c>
    </row>
    <row r="40" spans="1:5" x14ac:dyDescent="0.2">
      <c r="A40" t="s">
        <v>33</v>
      </c>
      <c r="B40">
        <v>36</v>
      </c>
      <c r="D40">
        <v>60</v>
      </c>
      <c r="E40">
        <v>36</v>
      </c>
    </row>
    <row r="41" spans="1:5" x14ac:dyDescent="0.2">
      <c r="A41" t="s">
        <v>33</v>
      </c>
      <c r="B41">
        <v>36</v>
      </c>
      <c r="D41">
        <v>62</v>
      </c>
      <c r="E41">
        <v>36</v>
      </c>
    </row>
    <row r="42" spans="1:5" x14ac:dyDescent="0.2">
      <c r="A42" t="s">
        <v>33</v>
      </c>
      <c r="B42">
        <v>36</v>
      </c>
      <c r="D42">
        <v>66</v>
      </c>
      <c r="E42">
        <v>36</v>
      </c>
    </row>
    <row r="43" spans="1:5" x14ac:dyDescent="0.2">
      <c r="A43" t="s">
        <v>33</v>
      </c>
      <c r="B43">
        <v>36</v>
      </c>
      <c r="D43">
        <v>66</v>
      </c>
      <c r="E43">
        <v>36</v>
      </c>
    </row>
    <row r="44" spans="1:5" x14ac:dyDescent="0.2">
      <c r="A44" t="s">
        <v>33</v>
      </c>
      <c r="B44">
        <v>36</v>
      </c>
      <c r="D44">
        <v>70</v>
      </c>
      <c r="E44">
        <v>36</v>
      </c>
    </row>
    <row r="45" spans="1:5" x14ac:dyDescent="0.2">
      <c r="A45" t="s">
        <v>33</v>
      </c>
      <c r="B45">
        <v>38</v>
      </c>
      <c r="D45">
        <v>72</v>
      </c>
      <c r="E45">
        <v>38</v>
      </c>
    </row>
    <row r="46" spans="1:5" x14ac:dyDescent="0.2">
      <c r="A46" t="s">
        <v>33</v>
      </c>
      <c r="B46">
        <v>38</v>
      </c>
      <c r="D46">
        <v>76</v>
      </c>
      <c r="E46">
        <v>38</v>
      </c>
    </row>
    <row r="47" spans="1:5" x14ac:dyDescent="0.2">
      <c r="A47" t="s">
        <v>33</v>
      </c>
      <c r="B47">
        <v>38</v>
      </c>
      <c r="E47">
        <v>38</v>
      </c>
    </row>
    <row r="48" spans="1:5" x14ac:dyDescent="0.2">
      <c r="A48" t="s">
        <v>33</v>
      </c>
      <c r="B48">
        <v>38</v>
      </c>
      <c r="E48">
        <v>38</v>
      </c>
    </row>
    <row r="49" spans="1:5" x14ac:dyDescent="0.2">
      <c r="A49" t="s">
        <v>33</v>
      </c>
      <c r="B49">
        <v>40</v>
      </c>
      <c r="E49">
        <v>40</v>
      </c>
    </row>
    <row r="50" spans="1:5" x14ac:dyDescent="0.2">
      <c r="A50" t="s">
        <v>33</v>
      </c>
      <c r="B50">
        <v>42</v>
      </c>
      <c r="E50">
        <v>42</v>
      </c>
    </row>
    <row r="51" spans="1:5" x14ac:dyDescent="0.2">
      <c r="A51" t="s">
        <v>33</v>
      </c>
      <c r="B51">
        <v>44</v>
      </c>
      <c r="E51">
        <v>44</v>
      </c>
    </row>
    <row r="52" spans="1:5" x14ac:dyDescent="0.2">
      <c r="A52" t="s">
        <v>33</v>
      </c>
      <c r="B52">
        <v>46</v>
      </c>
      <c r="E52">
        <v>46</v>
      </c>
    </row>
    <row r="53" spans="1:5" x14ac:dyDescent="0.2">
      <c r="A53" t="s">
        <v>33</v>
      </c>
      <c r="B53">
        <v>52</v>
      </c>
      <c r="E53">
        <v>52</v>
      </c>
    </row>
    <row r="54" spans="1:5" x14ac:dyDescent="0.2">
      <c r="A54" t="s">
        <v>33</v>
      </c>
      <c r="B54">
        <v>52</v>
      </c>
      <c r="E54">
        <v>52</v>
      </c>
    </row>
    <row r="55" spans="1:5" x14ac:dyDescent="0.2">
      <c r="A55" t="s">
        <v>33</v>
      </c>
      <c r="B55">
        <v>52</v>
      </c>
      <c r="E55">
        <v>52</v>
      </c>
    </row>
    <row r="56" spans="1:5" x14ac:dyDescent="0.2">
      <c r="A56" t="s">
        <v>33</v>
      </c>
      <c r="B56">
        <v>52</v>
      </c>
      <c r="E56">
        <v>52</v>
      </c>
    </row>
    <row r="57" spans="1:5" x14ac:dyDescent="0.2">
      <c r="A57" t="s">
        <v>33</v>
      </c>
      <c r="B57">
        <v>56</v>
      </c>
      <c r="E57">
        <v>56</v>
      </c>
    </row>
    <row r="58" spans="1:5" x14ac:dyDescent="0.2">
      <c r="A58" t="s">
        <v>33</v>
      </c>
      <c r="B58">
        <v>58</v>
      </c>
      <c r="E58">
        <v>58</v>
      </c>
    </row>
    <row r="59" spans="1:5" x14ac:dyDescent="0.2">
      <c r="A59" t="s">
        <v>33</v>
      </c>
      <c r="B59">
        <v>60</v>
      </c>
      <c r="E59">
        <v>60</v>
      </c>
    </row>
    <row r="60" spans="1:5" x14ac:dyDescent="0.2">
      <c r="A60" t="s">
        <v>33</v>
      </c>
      <c r="B60">
        <v>62</v>
      </c>
      <c r="E60">
        <v>62</v>
      </c>
    </row>
    <row r="61" spans="1:5" x14ac:dyDescent="0.2">
      <c r="A61" t="s">
        <v>33</v>
      </c>
      <c r="B61">
        <v>64</v>
      </c>
      <c r="E61">
        <v>64</v>
      </c>
    </row>
    <row r="62" spans="1:5" x14ac:dyDescent="0.2">
      <c r="A62" t="s">
        <v>33</v>
      </c>
      <c r="B62">
        <v>66</v>
      </c>
      <c r="E62">
        <v>66</v>
      </c>
    </row>
    <row r="63" spans="1:5" x14ac:dyDescent="0.2">
      <c r="A63" t="s">
        <v>20</v>
      </c>
      <c r="B63">
        <v>16</v>
      </c>
    </row>
    <row r="64" spans="1:5" x14ac:dyDescent="0.2">
      <c r="A64" t="s">
        <v>20</v>
      </c>
      <c r="B64">
        <v>16</v>
      </c>
    </row>
    <row r="65" spans="1:2" x14ac:dyDescent="0.2">
      <c r="A65" t="s">
        <v>20</v>
      </c>
      <c r="B65">
        <v>16</v>
      </c>
    </row>
    <row r="66" spans="1:2" x14ac:dyDescent="0.2">
      <c r="A66" t="s">
        <v>20</v>
      </c>
      <c r="B66">
        <v>18</v>
      </c>
    </row>
    <row r="67" spans="1:2" x14ac:dyDescent="0.2">
      <c r="A67" t="s">
        <v>20</v>
      </c>
      <c r="B67">
        <v>22</v>
      </c>
    </row>
    <row r="68" spans="1:2" x14ac:dyDescent="0.2">
      <c r="A68" t="s">
        <v>20</v>
      </c>
      <c r="B68">
        <v>22</v>
      </c>
    </row>
    <row r="69" spans="1:2" x14ac:dyDescent="0.2">
      <c r="A69" t="s">
        <v>20</v>
      </c>
      <c r="B69">
        <v>24</v>
      </c>
    </row>
    <row r="70" spans="1:2" x14ac:dyDescent="0.2">
      <c r="A70" t="s">
        <v>20</v>
      </c>
      <c r="B70">
        <v>24</v>
      </c>
    </row>
    <row r="71" spans="1:2" x14ac:dyDescent="0.2">
      <c r="A71" t="s">
        <v>20</v>
      </c>
      <c r="B71">
        <v>26</v>
      </c>
    </row>
    <row r="72" spans="1:2" x14ac:dyDescent="0.2">
      <c r="A72" t="s">
        <v>20</v>
      </c>
      <c r="B72">
        <v>26</v>
      </c>
    </row>
    <row r="73" spans="1:2" x14ac:dyDescent="0.2">
      <c r="A73" t="s">
        <v>20</v>
      </c>
      <c r="B73">
        <v>28</v>
      </c>
    </row>
    <row r="74" spans="1:2" x14ac:dyDescent="0.2">
      <c r="A74" t="s">
        <v>20</v>
      </c>
      <c r="B74">
        <v>30</v>
      </c>
    </row>
    <row r="75" spans="1:2" x14ac:dyDescent="0.2">
      <c r="A75" t="s">
        <v>20</v>
      </c>
      <c r="B75">
        <v>30</v>
      </c>
    </row>
    <row r="76" spans="1:2" x14ac:dyDescent="0.2">
      <c r="A76" t="s">
        <v>20</v>
      </c>
      <c r="B76">
        <v>30</v>
      </c>
    </row>
    <row r="77" spans="1:2" x14ac:dyDescent="0.2">
      <c r="A77" t="s">
        <v>20</v>
      </c>
      <c r="B77">
        <v>30</v>
      </c>
    </row>
    <row r="78" spans="1:2" x14ac:dyDescent="0.2">
      <c r="A78" t="s">
        <v>20</v>
      </c>
      <c r="B78">
        <v>30</v>
      </c>
    </row>
    <row r="79" spans="1:2" x14ac:dyDescent="0.2">
      <c r="A79" t="s">
        <v>20</v>
      </c>
      <c r="B79">
        <v>30</v>
      </c>
    </row>
    <row r="80" spans="1:2" x14ac:dyDescent="0.2">
      <c r="A80" t="s">
        <v>20</v>
      </c>
      <c r="B80">
        <v>32</v>
      </c>
    </row>
    <row r="81" spans="1:2" x14ac:dyDescent="0.2">
      <c r="A81" t="s">
        <v>20</v>
      </c>
      <c r="B81">
        <v>34</v>
      </c>
    </row>
    <row r="82" spans="1:2" x14ac:dyDescent="0.2">
      <c r="A82" t="s">
        <v>20</v>
      </c>
      <c r="B82">
        <v>34</v>
      </c>
    </row>
    <row r="83" spans="1:2" x14ac:dyDescent="0.2">
      <c r="A83" t="s">
        <v>20</v>
      </c>
      <c r="B83">
        <v>36</v>
      </c>
    </row>
    <row r="84" spans="1:2" x14ac:dyDescent="0.2">
      <c r="A84" t="s">
        <v>20</v>
      </c>
      <c r="B84">
        <v>38</v>
      </c>
    </row>
    <row r="85" spans="1:2" x14ac:dyDescent="0.2">
      <c r="A85" t="s">
        <v>20</v>
      </c>
      <c r="B85">
        <v>38</v>
      </c>
    </row>
    <row r="86" spans="1:2" x14ac:dyDescent="0.2">
      <c r="A86" t="s">
        <v>20</v>
      </c>
      <c r="B86">
        <v>40</v>
      </c>
    </row>
    <row r="87" spans="1:2" x14ac:dyDescent="0.2">
      <c r="A87" t="s">
        <v>20</v>
      </c>
      <c r="B87">
        <v>40</v>
      </c>
    </row>
    <row r="88" spans="1:2" x14ac:dyDescent="0.2">
      <c r="A88" t="s">
        <v>20</v>
      </c>
      <c r="B88">
        <v>42</v>
      </c>
    </row>
    <row r="89" spans="1:2" x14ac:dyDescent="0.2">
      <c r="A89" t="s">
        <v>20</v>
      </c>
      <c r="B89">
        <v>44</v>
      </c>
    </row>
    <row r="90" spans="1:2" x14ac:dyDescent="0.2">
      <c r="A90" t="s">
        <v>20</v>
      </c>
      <c r="B90">
        <v>44</v>
      </c>
    </row>
    <row r="91" spans="1:2" x14ac:dyDescent="0.2">
      <c r="A91" t="s">
        <v>20</v>
      </c>
      <c r="B91">
        <v>46</v>
      </c>
    </row>
    <row r="92" spans="1:2" x14ac:dyDescent="0.2">
      <c r="A92" t="s">
        <v>20</v>
      </c>
      <c r="B92">
        <v>46</v>
      </c>
    </row>
    <row r="93" spans="1:2" x14ac:dyDescent="0.2">
      <c r="A93" t="s">
        <v>20</v>
      </c>
      <c r="B93">
        <v>46</v>
      </c>
    </row>
    <row r="94" spans="1:2" x14ac:dyDescent="0.2">
      <c r="A94" t="s">
        <v>20</v>
      </c>
      <c r="B94">
        <v>48</v>
      </c>
    </row>
    <row r="95" spans="1:2" x14ac:dyDescent="0.2">
      <c r="A95" t="s">
        <v>20</v>
      </c>
      <c r="B95">
        <v>48</v>
      </c>
    </row>
    <row r="96" spans="1:2" x14ac:dyDescent="0.2">
      <c r="A96" t="s">
        <v>20</v>
      </c>
      <c r="B96">
        <v>48</v>
      </c>
    </row>
    <row r="97" spans="1:2" x14ac:dyDescent="0.2">
      <c r="A97" t="s">
        <v>20</v>
      </c>
      <c r="B97">
        <v>50</v>
      </c>
    </row>
    <row r="98" spans="1:2" x14ac:dyDescent="0.2">
      <c r="A98" t="s">
        <v>20</v>
      </c>
      <c r="B98">
        <v>54</v>
      </c>
    </row>
    <row r="99" spans="1:2" x14ac:dyDescent="0.2">
      <c r="A99" t="s">
        <v>20</v>
      </c>
      <c r="B99">
        <v>54</v>
      </c>
    </row>
    <row r="100" spans="1:2" x14ac:dyDescent="0.2">
      <c r="A100" t="s">
        <v>20</v>
      </c>
      <c r="B100">
        <v>56</v>
      </c>
    </row>
    <row r="101" spans="1:2" x14ac:dyDescent="0.2">
      <c r="A101" t="s">
        <v>20</v>
      </c>
      <c r="B101">
        <v>60</v>
      </c>
    </row>
    <row r="102" spans="1:2" x14ac:dyDescent="0.2">
      <c r="A102" t="s">
        <v>20</v>
      </c>
      <c r="B102">
        <v>62</v>
      </c>
    </row>
    <row r="103" spans="1:2" x14ac:dyDescent="0.2">
      <c r="A103" t="s">
        <v>20</v>
      </c>
      <c r="B103">
        <v>66</v>
      </c>
    </row>
    <row r="104" spans="1:2" x14ac:dyDescent="0.2">
      <c r="A104" t="s">
        <v>20</v>
      </c>
      <c r="B104">
        <v>66</v>
      </c>
    </row>
    <row r="105" spans="1:2" x14ac:dyDescent="0.2">
      <c r="A105" t="s">
        <v>20</v>
      </c>
      <c r="B105">
        <v>70</v>
      </c>
    </row>
    <row r="106" spans="1:2" x14ac:dyDescent="0.2">
      <c r="A106" t="s">
        <v>20</v>
      </c>
      <c r="B106">
        <v>72</v>
      </c>
    </row>
    <row r="107" spans="1:2" x14ac:dyDescent="0.2">
      <c r="A107" t="s">
        <v>20</v>
      </c>
      <c r="B10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C2DD-5BD8-E344-A702-F81D5586386C}">
  <dimension ref="A1:G107"/>
  <sheetViews>
    <sheetView workbookViewId="0">
      <selection activeCell="G17" sqref="G17"/>
    </sheetView>
  </sheetViews>
  <sheetFormatPr baseColWidth="10" defaultRowHeight="16" x14ac:dyDescent="0.2"/>
  <sheetData>
    <row r="1" spans="1:7" x14ac:dyDescent="0.2">
      <c r="A1" t="s">
        <v>16</v>
      </c>
      <c r="B1" t="s">
        <v>74</v>
      </c>
      <c r="D1" t="s">
        <v>20</v>
      </c>
      <c r="E1" t="s">
        <v>24</v>
      </c>
    </row>
    <row r="2" spans="1:7" x14ac:dyDescent="0.2">
      <c r="A2" t="s">
        <v>20</v>
      </c>
      <c r="B2">
        <v>-6</v>
      </c>
      <c r="D2">
        <v>-6</v>
      </c>
      <c r="E2">
        <v>-6</v>
      </c>
      <c r="F2" t="s">
        <v>34</v>
      </c>
    </row>
    <row r="3" spans="1:7" x14ac:dyDescent="0.2">
      <c r="A3" t="s">
        <v>20</v>
      </c>
      <c r="B3">
        <v>-5</v>
      </c>
      <c r="D3">
        <v>-5</v>
      </c>
      <c r="E3">
        <v>-5</v>
      </c>
    </row>
    <row r="4" spans="1:7" x14ac:dyDescent="0.2">
      <c r="A4" t="s">
        <v>20</v>
      </c>
      <c r="B4">
        <v>-4</v>
      </c>
      <c r="D4">
        <v>-4</v>
      </c>
      <c r="E4">
        <v>-5</v>
      </c>
      <c r="F4" t="s">
        <v>35</v>
      </c>
      <c r="G4" s="1">
        <v>0.05</v>
      </c>
    </row>
    <row r="5" spans="1:7" x14ac:dyDescent="0.2">
      <c r="A5" t="s">
        <v>20</v>
      </c>
      <c r="B5">
        <v>-2</v>
      </c>
      <c r="D5">
        <v>-2</v>
      </c>
      <c r="E5">
        <v>-4</v>
      </c>
    </row>
    <row r="6" spans="1:7" x14ac:dyDescent="0.2">
      <c r="A6" t="s">
        <v>20</v>
      </c>
      <c r="B6">
        <v>-2</v>
      </c>
      <c r="D6">
        <v>-2</v>
      </c>
      <c r="E6">
        <v>-4</v>
      </c>
      <c r="F6" t="str">
        <f t="array" ref="F6:G10">[1]!KS2TEST(D2:D62,E2:E62,TRUE,G4)</f>
        <v>D-stat</v>
      </c>
      <c r="G6" s="2">
        <v>0.21092896174863388</v>
      </c>
    </row>
    <row r="7" spans="1:7" x14ac:dyDescent="0.2">
      <c r="A7" t="s">
        <v>20</v>
      </c>
      <c r="B7">
        <v>-2</v>
      </c>
      <c r="D7">
        <v>-2</v>
      </c>
      <c r="E7">
        <v>-4</v>
      </c>
      <c r="F7" t="str">
        <v>p-value</v>
      </c>
      <c r="G7" s="3">
        <v>0.17519386374764112</v>
      </c>
    </row>
    <row r="8" spans="1:7" x14ac:dyDescent="0.2">
      <c r="A8" t="s">
        <v>20</v>
      </c>
      <c r="B8">
        <v>-1</v>
      </c>
      <c r="D8">
        <v>-1</v>
      </c>
      <c r="E8">
        <v>-3</v>
      </c>
      <c r="F8" t="str">
        <v>D-crit</v>
      </c>
      <c r="G8" s="3">
        <v>0.25965237790374157</v>
      </c>
    </row>
    <row r="9" spans="1:7" x14ac:dyDescent="0.2">
      <c r="A9" t="s">
        <v>20</v>
      </c>
      <c r="B9">
        <v>-1</v>
      </c>
      <c r="D9">
        <v>-1</v>
      </c>
      <c r="E9">
        <v>-3</v>
      </c>
      <c r="F9" t="str">
        <v>size 1</v>
      </c>
      <c r="G9" s="3">
        <v>45</v>
      </c>
    </row>
    <row r="10" spans="1:7" x14ac:dyDescent="0.2">
      <c r="A10" t="s">
        <v>20</v>
      </c>
      <c r="B10">
        <v>-1</v>
      </c>
      <c r="D10">
        <v>-1</v>
      </c>
      <c r="E10">
        <v>-3</v>
      </c>
      <c r="F10" t="str">
        <v>size 2</v>
      </c>
      <c r="G10" s="4">
        <v>61</v>
      </c>
    </row>
    <row r="11" spans="1:7" x14ac:dyDescent="0.2">
      <c r="A11" t="s">
        <v>20</v>
      </c>
      <c r="B11">
        <v>-1</v>
      </c>
      <c r="D11">
        <v>-1</v>
      </c>
      <c r="E11">
        <v>-3</v>
      </c>
    </row>
    <row r="12" spans="1:7" x14ac:dyDescent="0.2">
      <c r="A12" t="s">
        <v>20</v>
      </c>
      <c r="B12">
        <v>-1</v>
      </c>
      <c r="D12">
        <v>-1</v>
      </c>
      <c r="E12">
        <v>-3</v>
      </c>
      <c r="F12" t="s">
        <v>34</v>
      </c>
    </row>
    <row r="13" spans="1:7" x14ac:dyDescent="0.2">
      <c r="A13" t="s">
        <v>20</v>
      </c>
      <c r="B13">
        <v>-1</v>
      </c>
      <c r="D13">
        <v>-1</v>
      </c>
      <c r="E13">
        <v>-3</v>
      </c>
    </row>
    <row r="14" spans="1:7" x14ac:dyDescent="0.2">
      <c r="A14" t="s">
        <v>20</v>
      </c>
      <c r="B14">
        <v>-1</v>
      </c>
      <c r="D14">
        <v>-1</v>
      </c>
      <c r="E14">
        <v>-2</v>
      </c>
      <c r="F14" t="s">
        <v>35</v>
      </c>
      <c r="G14">
        <v>0.05</v>
      </c>
    </row>
    <row r="15" spans="1:7" x14ac:dyDescent="0.2">
      <c r="A15" t="s">
        <v>20</v>
      </c>
      <c r="B15">
        <v>-1</v>
      </c>
      <c r="D15">
        <v>-1</v>
      </c>
      <c r="E15">
        <v>-2</v>
      </c>
    </row>
    <row r="16" spans="1:7" x14ac:dyDescent="0.2">
      <c r="A16" t="s">
        <v>20</v>
      </c>
      <c r="B16">
        <v>-1</v>
      </c>
      <c r="D16">
        <v>-1</v>
      </c>
      <c r="E16">
        <v>-2</v>
      </c>
      <c r="F16" t="s">
        <v>36</v>
      </c>
      <c r="G16">
        <v>0.21092896174863388</v>
      </c>
    </row>
    <row r="17" spans="1:7" x14ac:dyDescent="0.2">
      <c r="A17" t="s">
        <v>20</v>
      </c>
      <c r="B17">
        <v>-1</v>
      </c>
      <c r="D17">
        <v>-1</v>
      </c>
      <c r="E17">
        <v>-2</v>
      </c>
      <c r="F17" t="s">
        <v>37</v>
      </c>
      <c r="G17">
        <v>0.17519386374764112</v>
      </c>
    </row>
    <row r="18" spans="1:7" x14ac:dyDescent="0.2">
      <c r="A18" t="s">
        <v>20</v>
      </c>
      <c r="B18">
        <v>0</v>
      </c>
      <c r="D18">
        <v>0</v>
      </c>
      <c r="E18">
        <v>-2</v>
      </c>
      <c r="F18" t="s">
        <v>38</v>
      </c>
      <c r="G18">
        <v>0.25965237790374157</v>
      </c>
    </row>
    <row r="19" spans="1:7" x14ac:dyDescent="0.2">
      <c r="A19" t="s">
        <v>20</v>
      </c>
      <c r="B19">
        <v>0</v>
      </c>
      <c r="D19">
        <v>0</v>
      </c>
      <c r="E19">
        <v>-2</v>
      </c>
      <c r="F19" t="s">
        <v>39</v>
      </c>
      <c r="G19">
        <v>45</v>
      </c>
    </row>
    <row r="20" spans="1:7" x14ac:dyDescent="0.2">
      <c r="A20" t="s">
        <v>20</v>
      </c>
      <c r="B20">
        <v>0</v>
      </c>
      <c r="D20">
        <v>0</v>
      </c>
      <c r="E20">
        <v>-2</v>
      </c>
      <c r="F20" t="s">
        <v>40</v>
      </c>
      <c r="G20">
        <v>61</v>
      </c>
    </row>
    <row r="21" spans="1:7" x14ac:dyDescent="0.2">
      <c r="A21" t="s">
        <v>20</v>
      </c>
      <c r="B21">
        <v>0</v>
      </c>
      <c r="D21">
        <v>0</v>
      </c>
      <c r="E21">
        <v>-2</v>
      </c>
    </row>
    <row r="22" spans="1:7" x14ac:dyDescent="0.2">
      <c r="A22" t="s">
        <v>20</v>
      </c>
      <c r="B22">
        <v>0</v>
      </c>
      <c r="D22">
        <v>0</v>
      </c>
      <c r="E22">
        <v>-2</v>
      </c>
    </row>
    <row r="23" spans="1:7" x14ac:dyDescent="0.2">
      <c r="A23" t="s">
        <v>20</v>
      </c>
      <c r="B23">
        <v>0</v>
      </c>
      <c r="D23">
        <v>0</v>
      </c>
      <c r="E23">
        <v>-1</v>
      </c>
    </row>
    <row r="24" spans="1:7" x14ac:dyDescent="0.2">
      <c r="A24" t="s">
        <v>20</v>
      </c>
      <c r="B24">
        <v>0</v>
      </c>
      <c r="D24">
        <v>0</v>
      </c>
      <c r="E24">
        <v>-1</v>
      </c>
    </row>
    <row r="25" spans="1:7" x14ac:dyDescent="0.2">
      <c r="A25" t="s">
        <v>20</v>
      </c>
      <c r="B25">
        <v>0</v>
      </c>
      <c r="D25">
        <v>0</v>
      </c>
      <c r="E25">
        <v>-1</v>
      </c>
    </row>
    <row r="26" spans="1:7" x14ac:dyDescent="0.2">
      <c r="A26" t="s">
        <v>20</v>
      </c>
      <c r="B26">
        <v>0</v>
      </c>
      <c r="D26">
        <v>0</v>
      </c>
      <c r="E26">
        <v>-1</v>
      </c>
    </row>
    <row r="27" spans="1:7" x14ac:dyDescent="0.2">
      <c r="A27" t="s">
        <v>20</v>
      </c>
      <c r="B27">
        <v>0</v>
      </c>
      <c r="D27">
        <v>0</v>
      </c>
      <c r="E27">
        <v>-1</v>
      </c>
    </row>
    <row r="28" spans="1:7" x14ac:dyDescent="0.2">
      <c r="A28" t="s">
        <v>20</v>
      </c>
      <c r="B28">
        <v>0</v>
      </c>
      <c r="D28">
        <v>0</v>
      </c>
      <c r="E28">
        <v>-1</v>
      </c>
    </row>
    <row r="29" spans="1:7" x14ac:dyDescent="0.2">
      <c r="A29" t="s">
        <v>20</v>
      </c>
      <c r="B29">
        <v>1</v>
      </c>
      <c r="D29">
        <v>1</v>
      </c>
      <c r="E29">
        <v>-1</v>
      </c>
    </row>
    <row r="30" spans="1:7" x14ac:dyDescent="0.2">
      <c r="A30" t="s">
        <v>20</v>
      </c>
      <c r="B30">
        <v>1</v>
      </c>
      <c r="D30">
        <v>1</v>
      </c>
      <c r="E30">
        <v>-1</v>
      </c>
    </row>
    <row r="31" spans="1:7" x14ac:dyDescent="0.2">
      <c r="A31" t="s">
        <v>20</v>
      </c>
      <c r="B31">
        <v>1</v>
      </c>
      <c r="D31">
        <v>1</v>
      </c>
      <c r="E31">
        <v>-1</v>
      </c>
    </row>
    <row r="32" spans="1:7" x14ac:dyDescent="0.2">
      <c r="A32" t="s">
        <v>20</v>
      </c>
      <c r="B32">
        <v>1</v>
      </c>
      <c r="D32">
        <v>1</v>
      </c>
      <c r="E32">
        <v>-1</v>
      </c>
    </row>
    <row r="33" spans="1:5" x14ac:dyDescent="0.2">
      <c r="A33" t="s">
        <v>20</v>
      </c>
      <c r="B33">
        <v>1</v>
      </c>
      <c r="D33">
        <v>1</v>
      </c>
      <c r="E33">
        <v>-1</v>
      </c>
    </row>
    <row r="34" spans="1:5" x14ac:dyDescent="0.2">
      <c r="A34" t="s">
        <v>20</v>
      </c>
      <c r="B34">
        <v>1</v>
      </c>
      <c r="D34">
        <v>1</v>
      </c>
      <c r="E34">
        <v>0</v>
      </c>
    </row>
    <row r="35" spans="1:5" x14ac:dyDescent="0.2">
      <c r="A35" t="s">
        <v>20</v>
      </c>
      <c r="B35">
        <v>1</v>
      </c>
      <c r="D35">
        <v>1</v>
      </c>
      <c r="E35">
        <v>0</v>
      </c>
    </row>
    <row r="36" spans="1:5" x14ac:dyDescent="0.2">
      <c r="A36" t="s">
        <v>20</v>
      </c>
      <c r="B36">
        <v>1</v>
      </c>
      <c r="D36">
        <v>1</v>
      </c>
      <c r="E36">
        <v>0</v>
      </c>
    </row>
    <row r="37" spans="1:5" x14ac:dyDescent="0.2">
      <c r="A37" t="s">
        <v>20</v>
      </c>
      <c r="B37">
        <v>1</v>
      </c>
      <c r="D37">
        <v>1</v>
      </c>
      <c r="E37">
        <v>0</v>
      </c>
    </row>
    <row r="38" spans="1:5" x14ac:dyDescent="0.2">
      <c r="A38" t="s">
        <v>20</v>
      </c>
      <c r="B38">
        <v>1</v>
      </c>
      <c r="D38">
        <v>1</v>
      </c>
      <c r="E38">
        <v>0</v>
      </c>
    </row>
    <row r="39" spans="1:5" x14ac:dyDescent="0.2">
      <c r="A39" t="s">
        <v>20</v>
      </c>
      <c r="B39">
        <v>2</v>
      </c>
      <c r="D39">
        <v>2</v>
      </c>
      <c r="E39">
        <v>0</v>
      </c>
    </row>
    <row r="40" spans="1:5" x14ac:dyDescent="0.2">
      <c r="A40" t="s">
        <v>20</v>
      </c>
      <c r="B40">
        <v>2</v>
      </c>
      <c r="D40">
        <v>2</v>
      </c>
      <c r="E40">
        <v>0</v>
      </c>
    </row>
    <row r="41" spans="1:5" x14ac:dyDescent="0.2">
      <c r="A41" t="s">
        <v>20</v>
      </c>
      <c r="B41">
        <v>2</v>
      </c>
      <c r="D41">
        <v>2</v>
      </c>
      <c r="E41">
        <v>0</v>
      </c>
    </row>
    <row r="42" spans="1:5" x14ac:dyDescent="0.2">
      <c r="A42" t="s">
        <v>20</v>
      </c>
      <c r="B42">
        <v>2</v>
      </c>
      <c r="D42">
        <v>2</v>
      </c>
      <c r="E42">
        <v>0</v>
      </c>
    </row>
    <row r="43" spans="1:5" x14ac:dyDescent="0.2">
      <c r="A43" t="s">
        <v>20</v>
      </c>
      <c r="B43">
        <v>3</v>
      </c>
      <c r="D43">
        <v>3</v>
      </c>
      <c r="E43">
        <v>0</v>
      </c>
    </row>
    <row r="44" spans="1:5" x14ac:dyDescent="0.2">
      <c r="A44" t="s">
        <v>20</v>
      </c>
      <c r="B44">
        <v>4</v>
      </c>
      <c r="D44">
        <v>4</v>
      </c>
      <c r="E44">
        <v>0</v>
      </c>
    </row>
    <row r="45" spans="1:5" x14ac:dyDescent="0.2">
      <c r="A45" t="s">
        <v>20</v>
      </c>
      <c r="B45">
        <v>4</v>
      </c>
      <c r="D45">
        <v>4</v>
      </c>
      <c r="E45">
        <v>0</v>
      </c>
    </row>
    <row r="46" spans="1:5" x14ac:dyDescent="0.2">
      <c r="A46" t="s">
        <v>20</v>
      </c>
      <c r="B46">
        <v>7</v>
      </c>
      <c r="D46">
        <v>7</v>
      </c>
      <c r="E46">
        <v>0</v>
      </c>
    </row>
    <row r="47" spans="1:5" x14ac:dyDescent="0.2">
      <c r="A47" t="s">
        <v>29</v>
      </c>
      <c r="B47">
        <v>-6</v>
      </c>
      <c r="D47" t="s">
        <v>75</v>
      </c>
      <c r="E47">
        <v>1</v>
      </c>
    </row>
    <row r="48" spans="1:5" x14ac:dyDescent="0.2">
      <c r="A48" t="s">
        <v>29</v>
      </c>
      <c r="B48">
        <v>-5</v>
      </c>
      <c r="D48" t="s">
        <v>75</v>
      </c>
      <c r="E48">
        <v>1</v>
      </c>
    </row>
    <row r="49" spans="1:5" x14ac:dyDescent="0.2">
      <c r="A49" t="s">
        <v>29</v>
      </c>
      <c r="B49">
        <v>-5</v>
      </c>
      <c r="D49" t="s">
        <v>75</v>
      </c>
      <c r="E49">
        <v>1</v>
      </c>
    </row>
    <row r="50" spans="1:5" x14ac:dyDescent="0.2">
      <c r="A50" t="s">
        <v>29</v>
      </c>
      <c r="B50">
        <v>-4</v>
      </c>
      <c r="D50" t="s">
        <v>75</v>
      </c>
      <c r="E50">
        <v>1</v>
      </c>
    </row>
    <row r="51" spans="1:5" x14ac:dyDescent="0.2">
      <c r="A51" t="s">
        <v>29</v>
      </c>
      <c r="B51">
        <v>-4</v>
      </c>
      <c r="D51" t="s">
        <v>75</v>
      </c>
      <c r="E51">
        <v>1</v>
      </c>
    </row>
    <row r="52" spans="1:5" x14ac:dyDescent="0.2">
      <c r="A52" t="s">
        <v>29</v>
      </c>
      <c r="B52">
        <v>-4</v>
      </c>
      <c r="D52" t="s">
        <v>75</v>
      </c>
      <c r="E52">
        <v>1</v>
      </c>
    </row>
    <row r="53" spans="1:5" x14ac:dyDescent="0.2">
      <c r="A53" t="s">
        <v>29</v>
      </c>
      <c r="B53">
        <v>-3</v>
      </c>
      <c r="D53" t="s">
        <v>75</v>
      </c>
      <c r="E53">
        <v>1</v>
      </c>
    </row>
    <row r="54" spans="1:5" x14ac:dyDescent="0.2">
      <c r="A54" t="s">
        <v>29</v>
      </c>
      <c r="B54">
        <v>-3</v>
      </c>
      <c r="D54" t="s">
        <v>75</v>
      </c>
      <c r="E54">
        <v>1</v>
      </c>
    </row>
    <row r="55" spans="1:5" x14ac:dyDescent="0.2">
      <c r="A55" t="s">
        <v>29</v>
      </c>
      <c r="B55">
        <v>-3</v>
      </c>
      <c r="D55" t="s">
        <v>75</v>
      </c>
      <c r="E55">
        <v>1</v>
      </c>
    </row>
    <row r="56" spans="1:5" x14ac:dyDescent="0.2">
      <c r="A56" t="s">
        <v>29</v>
      </c>
      <c r="B56">
        <v>-3</v>
      </c>
      <c r="D56" t="s">
        <v>75</v>
      </c>
      <c r="E56">
        <v>2</v>
      </c>
    </row>
    <row r="57" spans="1:5" x14ac:dyDescent="0.2">
      <c r="A57" t="s">
        <v>29</v>
      </c>
      <c r="B57">
        <v>-3</v>
      </c>
      <c r="D57" t="s">
        <v>75</v>
      </c>
      <c r="E57">
        <v>2</v>
      </c>
    </row>
    <row r="58" spans="1:5" x14ac:dyDescent="0.2">
      <c r="A58" t="s">
        <v>29</v>
      </c>
      <c r="B58">
        <v>-3</v>
      </c>
      <c r="D58" t="s">
        <v>75</v>
      </c>
      <c r="E58">
        <v>2</v>
      </c>
    </row>
    <row r="59" spans="1:5" x14ac:dyDescent="0.2">
      <c r="A59" t="s">
        <v>29</v>
      </c>
      <c r="B59">
        <v>-2</v>
      </c>
      <c r="D59" t="s">
        <v>75</v>
      </c>
      <c r="E59">
        <v>3</v>
      </c>
    </row>
    <row r="60" spans="1:5" x14ac:dyDescent="0.2">
      <c r="A60" t="s">
        <v>29</v>
      </c>
      <c r="B60">
        <v>-2</v>
      </c>
      <c r="D60" t="s">
        <v>75</v>
      </c>
      <c r="E60">
        <v>3</v>
      </c>
    </row>
    <row r="61" spans="1:5" x14ac:dyDescent="0.2">
      <c r="A61" t="s">
        <v>29</v>
      </c>
      <c r="B61">
        <v>-2</v>
      </c>
      <c r="D61" t="s">
        <v>75</v>
      </c>
      <c r="E61">
        <v>4</v>
      </c>
    </row>
    <row r="62" spans="1:5" x14ac:dyDescent="0.2">
      <c r="A62" t="s">
        <v>29</v>
      </c>
      <c r="B62">
        <v>-2</v>
      </c>
      <c r="D62" t="s">
        <v>75</v>
      </c>
      <c r="E62">
        <v>5</v>
      </c>
    </row>
    <row r="63" spans="1:5" x14ac:dyDescent="0.2">
      <c r="A63" t="s">
        <v>29</v>
      </c>
      <c r="B63">
        <v>-2</v>
      </c>
    </row>
    <row r="64" spans="1:5" x14ac:dyDescent="0.2">
      <c r="A64" t="s">
        <v>29</v>
      </c>
      <c r="B64">
        <v>-2</v>
      </c>
    </row>
    <row r="65" spans="1:2" x14ac:dyDescent="0.2">
      <c r="A65" t="s">
        <v>29</v>
      </c>
      <c r="B65">
        <v>-2</v>
      </c>
    </row>
    <row r="66" spans="1:2" x14ac:dyDescent="0.2">
      <c r="A66" t="s">
        <v>29</v>
      </c>
      <c r="B66">
        <v>-2</v>
      </c>
    </row>
    <row r="67" spans="1:2" x14ac:dyDescent="0.2">
      <c r="A67" t="s">
        <v>29</v>
      </c>
      <c r="B67">
        <v>-2</v>
      </c>
    </row>
    <row r="68" spans="1:2" x14ac:dyDescent="0.2">
      <c r="A68" t="s">
        <v>29</v>
      </c>
      <c r="B68">
        <v>-1</v>
      </c>
    </row>
    <row r="69" spans="1:2" x14ac:dyDescent="0.2">
      <c r="A69" t="s">
        <v>29</v>
      </c>
      <c r="B69">
        <v>-1</v>
      </c>
    </row>
    <row r="70" spans="1:2" x14ac:dyDescent="0.2">
      <c r="A70" t="s">
        <v>29</v>
      </c>
      <c r="B70">
        <v>-1</v>
      </c>
    </row>
    <row r="71" spans="1:2" x14ac:dyDescent="0.2">
      <c r="A71" t="s">
        <v>29</v>
      </c>
      <c r="B71">
        <v>-1</v>
      </c>
    </row>
    <row r="72" spans="1:2" x14ac:dyDescent="0.2">
      <c r="A72" t="s">
        <v>29</v>
      </c>
      <c r="B72">
        <v>-1</v>
      </c>
    </row>
    <row r="73" spans="1:2" x14ac:dyDescent="0.2">
      <c r="A73" t="s">
        <v>29</v>
      </c>
      <c r="B73">
        <v>-1</v>
      </c>
    </row>
    <row r="74" spans="1:2" x14ac:dyDescent="0.2">
      <c r="A74" t="s">
        <v>29</v>
      </c>
      <c r="B74">
        <v>-1</v>
      </c>
    </row>
    <row r="75" spans="1:2" x14ac:dyDescent="0.2">
      <c r="A75" t="s">
        <v>29</v>
      </c>
      <c r="B75">
        <v>-1</v>
      </c>
    </row>
    <row r="76" spans="1:2" x14ac:dyDescent="0.2">
      <c r="A76" t="s">
        <v>29</v>
      </c>
      <c r="B76">
        <v>-1</v>
      </c>
    </row>
    <row r="77" spans="1:2" x14ac:dyDescent="0.2">
      <c r="A77" t="s">
        <v>29</v>
      </c>
      <c r="B77">
        <v>-1</v>
      </c>
    </row>
    <row r="78" spans="1:2" x14ac:dyDescent="0.2">
      <c r="A78" t="s">
        <v>29</v>
      </c>
      <c r="B78">
        <v>-1</v>
      </c>
    </row>
    <row r="79" spans="1:2" x14ac:dyDescent="0.2">
      <c r="A79" t="s">
        <v>29</v>
      </c>
      <c r="B79">
        <v>0</v>
      </c>
    </row>
    <row r="80" spans="1:2" x14ac:dyDescent="0.2">
      <c r="A80" t="s">
        <v>29</v>
      </c>
      <c r="B80">
        <v>0</v>
      </c>
    </row>
    <row r="81" spans="1:2" x14ac:dyDescent="0.2">
      <c r="A81" t="s">
        <v>29</v>
      </c>
      <c r="B81">
        <v>0</v>
      </c>
    </row>
    <row r="82" spans="1:2" x14ac:dyDescent="0.2">
      <c r="A82" t="s">
        <v>29</v>
      </c>
      <c r="B82">
        <v>0</v>
      </c>
    </row>
    <row r="83" spans="1:2" x14ac:dyDescent="0.2">
      <c r="A83" t="s">
        <v>29</v>
      </c>
      <c r="B83">
        <v>0</v>
      </c>
    </row>
    <row r="84" spans="1:2" x14ac:dyDescent="0.2">
      <c r="A84" t="s">
        <v>29</v>
      </c>
      <c r="B84">
        <v>0</v>
      </c>
    </row>
    <row r="85" spans="1:2" x14ac:dyDescent="0.2">
      <c r="A85" t="s">
        <v>29</v>
      </c>
      <c r="B85">
        <v>0</v>
      </c>
    </row>
    <row r="86" spans="1:2" x14ac:dyDescent="0.2">
      <c r="A86" t="s">
        <v>29</v>
      </c>
      <c r="B86">
        <v>0</v>
      </c>
    </row>
    <row r="87" spans="1:2" x14ac:dyDescent="0.2">
      <c r="A87" t="s">
        <v>29</v>
      </c>
      <c r="B87">
        <v>0</v>
      </c>
    </row>
    <row r="88" spans="1:2" x14ac:dyDescent="0.2">
      <c r="A88" t="s">
        <v>29</v>
      </c>
      <c r="B88">
        <v>0</v>
      </c>
    </row>
    <row r="89" spans="1:2" x14ac:dyDescent="0.2">
      <c r="A89" t="s">
        <v>29</v>
      </c>
      <c r="B89">
        <v>0</v>
      </c>
    </row>
    <row r="90" spans="1:2" x14ac:dyDescent="0.2">
      <c r="A90" t="s">
        <v>29</v>
      </c>
      <c r="B90">
        <v>0</v>
      </c>
    </row>
    <row r="91" spans="1:2" x14ac:dyDescent="0.2">
      <c r="A91" t="s">
        <v>29</v>
      </c>
      <c r="B91">
        <v>0</v>
      </c>
    </row>
    <row r="92" spans="1:2" x14ac:dyDescent="0.2">
      <c r="A92" t="s">
        <v>29</v>
      </c>
      <c r="B92">
        <v>1</v>
      </c>
    </row>
    <row r="93" spans="1:2" x14ac:dyDescent="0.2">
      <c r="A93" t="s">
        <v>29</v>
      </c>
      <c r="B93">
        <v>1</v>
      </c>
    </row>
    <row r="94" spans="1:2" x14ac:dyDescent="0.2">
      <c r="A94" t="s">
        <v>29</v>
      </c>
      <c r="B94">
        <v>1</v>
      </c>
    </row>
    <row r="95" spans="1:2" x14ac:dyDescent="0.2">
      <c r="A95" t="s">
        <v>29</v>
      </c>
      <c r="B95">
        <v>1</v>
      </c>
    </row>
    <row r="96" spans="1:2" x14ac:dyDescent="0.2">
      <c r="A96" t="s">
        <v>29</v>
      </c>
      <c r="B96">
        <v>1</v>
      </c>
    </row>
    <row r="97" spans="1:2" x14ac:dyDescent="0.2">
      <c r="A97" t="s">
        <v>29</v>
      </c>
      <c r="B97">
        <v>1</v>
      </c>
    </row>
    <row r="98" spans="1:2" x14ac:dyDescent="0.2">
      <c r="A98" t="s">
        <v>29</v>
      </c>
      <c r="B98">
        <v>1</v>
      </c>
    </row>
    <row r="99" spans="1:2" x14ac:dyDescent="0.2">
      <c r="A99" t="s">
        <v>29</v>
      </c>
      <c r="B99">
        <v>1</v>
      </c>
    </row>
    <row r="100" spans="1:2" x14ac:dyDescent="0.2">
      <c r="A100" t="s">
        <v>29</v>
      </c>
      <c r="B100">
        <v>1</v>
      </c>
    </row>
    <row r="101" spans="1:2" x14ac:dyDescent="0.2">
      <c r="A101" t="s">
        <v>29</v>
      </c>
      <c r="B101">
        <v>2</v>
      </c>
    </row>
    <row r="102" spans="1:2" x14ac:dyDescent="0.2">
      <c r="A102" t="s">
        <v>29</v>
      </c>
      <c r="B102">
        <v>2</v>
      </c>
    </row>
    <row r="103" spans="1:2" x14ac:dyDescent="0.2">
      <c r="A103" t="s">
        <v>29</v>
      </c>
      <c r="B103">
        <v>2</v>
      </c>
    </row>
    <row r="104" spans="1:2" x14ac:dyDescent="0.2">
      <c r="A104" t="s">
        <v>29</v>
      </c>
      <c r="B104">
        <v>3</v>
      </c>
    </row>
    <row r="105" spans="1:2" x14ac:dyDescent="0.2">
      <c r="A105" t="s">
        <v>29</v>
      </c>
      <c r="B105">
        <v>3</v>
      </c>
    </row>
    <row r="106" spans="1:2" x14ac:dyDescent="0.2">
      <c r="A106" t="s">
        <v>29</v>
      </c>
      <c r="B106">
        <v>4</v>
      </c>
    </row>
    <row r="107" spans="1:2" x14ac:dyDescent="0.2">
      <c r="A107" t="s">
        <v>29</v>
      </c>
      <c r="B10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AC9-A92C-8843-87DA-211775D73183}">
  <dimension ref="A1:D13"/>
  <sheetViews>
    <sheetView workbookViewId="0"/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76</v>
      </c>
      <c r="B2" t="s">
        <v>77</v>
      </c>
      <c r="C2">
        <v>1.7341040459999999</v>
      </c>
      <c r="D2">
        <v>3</v>
      </c>
    </row>
    <row r="3" spans="1:4" x14ac:dyDescent="0.2">
      <c r="A3" t="s">
        <v>76</v>
      </c>
      <c r="B3" t="s">
        <v>22</v>
      </c>
      <c r="C3">
        <v>98.265895950000001</v>
      </c>
      <c r="D3">
        <v>170</v>
      </c>
    </row>
    <row r="4" spans="1:4" x14ac:dyDescent="0.2">
      <c r="A4" t="s">
        <v>76</v>
      </c>
      <c r="B4" t="s">
        <v>23</v>
      </c>
      <c r="C4">
        <v>0</v>
      </c>
      <c r="D4">
        <v>0</v>
      </c>
    </row>
    <row r="5" spans="1:4" x14ac:dyDescent="0.2">
      <c r="A5" t="s">
        <v>78</v>
      </c>
      <c r="B5" t="s">
        <v>77</v>
      </c>
      <c r="C5">
        <v>42.735042739999997</v>
      </c>
      <c r="D5">
        <v>150</v>
      </c>
    </row>
    <row r="6" spans="1:4" x14ac:dyDescent="0.2">
      <c r="A6" t="s">
        <v>78</v>
      </c>
      <c r="B6" t="s">
        <v>22</v>
      </c>
      <c r="C6">
        <v>54.700854700000001</v>
      </c>
      <c r="D6">
        <v>192</v>
      </c>
    </row>
    <row r="7" spans="1:4" x14ac:dyDescent="0.2">
      <c r="A7" t="s">
        <v>78</v>
      </c>
      <c r="B7" t="s">
        <v>23</v>
      </c>
      <c r="C7">
        <v>2.5641025640000001</v>
      </c>
      <c r="D7">
        <v>9</v>
      </c>
    </row>
    <row r="8" spans="1:4" x14ac:dyDescent="0.2">
      <c r="A8" t="s">
        <v>79</v>
      </c>
      <c r="B8" t="s">
        <v>77</v>
      </c>
      <c r="C8">
        <v>39.772727269999997</v>
      </c>
      <c r="D8">
        <v>70</v>
      </c>
    </row>
    <row r="9" spans="1:4" x14ac:dyDescent="0.2">
      <c r="A9" t="s">
        <v>79</v>
      </c>
      <c r="B9" t="s">
        <v>22</v>
      </c>
      <c r="C9">
        <v>51.136363639999999</v>
      </c>
      <c r="D9">
        <v>90</v>
      </c>
    </row>
    <row r="10" spans="1:4" x14ac:dyDescent="0.2">
      <c r="A10" t="s">
        <v>79</v>
      </c>
      <c r="B10" t="s">
        <v>23</v>
      </c>
      <c r="C10">
        <v>9.0909090910000003</v>
      </c>
      <c r="D10">
        <v>16</v>
      </c>
    </row>
    <row r="11" spans="1:4" x14ac:dyDescent="0.2">
      <c r="A11" t="s">
        <v>80</v>
      </c>
      <c r="B11" t="s">
        <v>77</v>
      </c>
      <c r="C11">
        <v>58.088235294117652</v>
      </c>
      <c r="D11">
        <v>79</v>
      </c>
    </row>
    <row r="12" spans="1:4" x14ac:dyDescent="0.2">
      <c r="A12" t="s">
        <v>80</v>
      </c>
      <c r="B12" t="s">
        <v>22</v>
      </c>
      <c r="C12">
        <v>30.147058823529409</v>
      </c>
      <c r="D12">
        <v>41</v>
      </c>
    </row>
    <row r="13" spans="1:4" x14ac:dyDescent="0.2">
      <c r="A13" t="s">
        <v>80</v>
      </c>
      <c r="B13" t="s">
        <v>23</v>
      </c>
      <c r="C13">
        <v>11.76470588235294</v>
      </c>
      <c r="D13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A458-BA03-2147-8717-2718C1B1A6BC}">
  <dimension ref="A1:B178"/>
  <sheetViews>
    <sheetView workbookViewId="0"/>
  </sheetViews>
  <sheetFormatPr baseColWidth="10" defaultRowHeight="16" x14ac:dyDescent="0.2"/>
  <sheetData>
    <row r="1" spans="1:2" x14ac:dyDescent="0.2">
      <c r="A1" t="s">
        <v>16</v>
      </c>
      <c r="B1" t="s">
        <v>81</v>
      </c>
    </row>
    <row r="2" spans="1:2" x14ac:dyDescent="0.2">
      <c r="A2" t="s">
        <v>80</v>
      </c>
      <c r="B2">
        <v>20</v>
      </c>
    </row>
    <row r="3" spans="1:2" x14ac:dyDescent="0.2">
      <c r="A3" t="s">
        <v>80</v>
      </c>
      <c r="B3">
        <v>28</v>
      </c>
    </row>
    <row r="4" spans="1:2" x14ac:dyDescent="0.2">
      <c r="A4" t="s">
        <v>80</v>
      </c>
      <c r="B4">
        <v>28</v>
      </c>
    </row>
    <row r="5" spans="1:2" x14ac:dyDescent="0.2">
      <c r="A5" t="s">
        <v>80</v>
      </c>
      <c r="B5">
        <v>28</v>
      </c>
    </row>
    <row r="6" spans="1:2" x14ac:dyDescent="0.2">
      <c r="A6" t="s">
        <v>80</v>
      </c>
      <c r="B6">
        <v>32</v>
      </c>
    </row>
    <row r="7" spans="1:2" x14ac:dyDescent="0.2">
      <c r="A7" t="s">
        <v>80</v>
      </c>
      <c r="B7">
        <v>36</v>
      </c>
    </row>
    <row r="8" spans="1:2" x14ac:dyDescent="0.2">
      <c r="A8" t="s">
        <v>80</v>
      </c>
      <c r="B8">
        <v>40</v>
      </c>
    </row>
    <row r="9" spans="1:2" x14ac:dyDescent="0.2">
      <c r="A9" t="s">
        <v>80</v>
      </c>
      <c r="B9">
        <v>40</v>
      </c>
    </row>
    <row r="10" spans="1:2" x14ac:dyDescent="0.2">
      <c r="A10" t="s">
        <v>80</v>
      </c>
      <c r="B10">
        <v>40</v>
      </c>
    </row>
    <row r="11" spans="1:2" x14ac:dyDescent="0.2">
      <c r="A11" t="s">
        <v>80</v>
      </c>
      <c r="B11">
        <v>44</v>
      </c>
    </row>
    <row r="12" spans="1:2" x14ac:dyDescent="0.2">
      <c r="A12" t="s">
        <v>80</v>
      </c>
      <c r="B12">
        <v>44</v>
      </c>
    </row>
    <row r="13" spans="1:2" x14ac:dyDescent="0.2">
      <c r="A13" t="s">
        <v>80</v>
      </c>
      <c r="B13">
        <v>44</v>
      </c>
    </row>
    <row r="14" spans="1:2" x14ac:dyDescent="0.2">
      <c r="A14" t="s">
        <v>80</v>
      </c>
      <c r="B14">
        <v>48</v>
      </c>
    </row>
    <row r="15" spans="1:2" x14ac:dyDescent="0.2">
      <c r="A15" t="s">
        <v>80</v>
      </c>
      <c r="B15">
        <v>48</v>
      </c>
    </row>
    <row r="16" spans="1:2" x14ac:dyDescent="0.2">
      <c r="A16" t="s">
        <v>80</v>
      </c>
      <c r="B16">
        <v>48</v>
      </c>
    </row>
    <row r="17" spans="1:2" x14ac:dyDescent="0.2">
      <c r="A17" t="s">
        <v>80</v>
      </c>
      <c r="B17">
        <v>48</v>
      </c>
    </row>
    <row r="18" spans="1:2" x14ac:dyDescent="0.2">
      <c r="A18" t="s">
        <v>80</v>
      </c>
      <c r="B18">
        <v>48</v>
      </c>
    </row>
    <row r="19" spans="1:2" x14ac:dyDescent="0.2">
      <c r="A19" t="s">
        <v>80</v>
      </c>
      <c r="B19">
        <v>52</v>
      </c>
    </row>
    <row r="20" spans="1:2" x14ac:dyDescent="0.2">
      <c r="A20" t="s">
        <v>80</v>
      </c>
      <c r="B20">
        <v>52</v>
      </c>
    </row>
    <row r="21" spans="1:2" x14ac:dyDescent="0.2">
      <c r="A21" t="s">
        <v>80</v>
      </c>
      <c r="B21">
        <v>56</v>
      </c>
    </row>
    <row r="22" spans="1:2" x14ac:dyDescent="0.2">
      <c r="A22" t="s">
        <v>80</v>
      </c>
      <c r="B22">
        <v>60</v>
      </c>
    </row>
    <row r="23" spans="1:2" x14ac:dyDescent="0.2">
      <c r="A23" t="s">
        <v>80</v>
      </c>
      <c r="B23">
        <v>60</v>
      </c>
    </row>
    <row r="24" spans="1:2" x14ac:dyDescent="0.2">
      <c r="A24" t="s">
        <v>80</v>
      </c>
      <c r="B24">
        <v>60</v>
      </c>
    </row>
    <row r="25" spans="1:2" x14ac:dyDescent="0.2">
      <c r="A25" t="s">
        <v>80</v>
      </c>
      <c r="B25">
        <v>60</v>
      </c>
    </row>
    <row r="26" spans="1:2" x14ac:dyDescent="0.2">
      <c r="A26" t="s">
        <v>80</v>
      </c>
      <c r="B26">
        <v>60</v>
      </c>
    </row>
    <row r="27" spans="1:2" x14ac:dyDescent="0.2">
      <c r="A27" t="s">
        <v>80</v>
      </c>
      <c r="B27">
        <v>64</v>
      </c>
    </row>
    <row r="28" spans="1:2" x14ac:dyDescent="0.2">
      <c r="A28" t="s">
        <v>80</v>
      </c>
      <c r="B28">
        <v>68</v>
      </c>
    </row>
    <row r="29" spans="1:2" x14ac:dyDescent="0.2">
      <c r="A29" t="s">
        <v>80</v>
      </c>
      <c r="B29">
        <v>68</v>
      </c>
    </row>
    <row r="30" spans="1:2" x14ac:dyDescent="0.2">
      <c r="A30" t="s">
        <v>80</v>
      </c>
      <c r="B30">
        <v>68</v>
      </c>
    </row>
    <row r="31" spans="1:2" x14ac:dyDescent="0.2">
      <c r="A31" t="s">
        <v>80</v>
      </c>
      <c r="B31">
        <v>72</v>
      </c>
    </row>
    <row r="32" spans="1:2" x14ac:dyDescent="0.2">
      <c r="A32" t="s">
        <v>80</v>
      </c>
      <c r="B32">
        <v>72</v>
      </c>
    </row>
    <row r="33" spans="1:2" x14ac:dyDescent="0.2">
      <c r="A33" t="s">
        <v>80</v>
      </c>
      <c r="B33">
        <v>72</v>
      </c>
    </row>
    <row r="34" spans="1:2" x14ac:dyDescent="0.2">
      <c r="A34" t="s">
        <v>80</v>
      </c>
      <c r="B34">
        <v>76</v>
      </c>
    </row>
    <row r="35" spans="1:2" x14ac:dyDescent="0.2">
      <c r="A35" t="s">
        <v>80</v>
      </c>
      <c r="B35">
        <v>76</v>
      </c>
    </row>
    <row r="36" spans="1:2" x14ac:dyDescent="0.2">
      <c r="A36" t="s">
        <v>80</v>
      </c>
      <c r="B36">
        <v>76</v>
      </c>
    </row>
    <row r="37" spans="1:2" x14ac:dyDescent="0.2">
      <c r="A37" t="s">
        <v>80</v>
      </c>
      <c r="B37">
        <v>84</v>
      </c>
    </row>
    <row r="38" spans="1:2" x14ac:dyDescent="0.2">
      <c r="A38" t="s">
        <v>80</v>
      </c>
      <c r="B38">
        <v>88</v>
      </c>
    </row>
    <row r="39" spans="1:2" x14ac:dyDescent="0.2">
      <c r="A39" t="s">
        <v>80</v>
      </c>
      <c r="B39">
        <v>88</v>
      </c>
    </row>
    <row r="40" spans="1:2" x14ac:dyDescent="0.2">
      <c r="A40" t="s">
        <v>80</v>
      </c>
      <c r="B40">
        <v>100</v>
      </c>
    </row>
    <row r="41" spans="1:2" x14ac:dyDescent="0.2">
      <c r="A41" t="s">
        <v>78</v>
      </c>
      <c r="B41">
        <v>12</v>
      </c>
    </row>
    <row r="42" spans="1:2" x14ac:dyDescent="0.2">
      <c r="A42" t="s">
        <v>78</v>
      </c>
      <c r="B42">
        <v>12</v>
      </c>
    </row>
    <row r="43" spans="1:2" x14ac:dyDescent="0.2">
      <c r="A43" t="s">
        <v>78</v>
      </c>
      <c r="B43">
        <v>16</v>
      </c>
    </row>
    <row r="44" spans="1:2" x14ac:dyDescent="0.2">
      <c r="A44" t="s">
        <v>78</v>
      </c>
      <c r="B44">
        <v>20</v>
      </c>
    </row>
    <row r="45" spans="1:2" x14ac:dyDescent="0.2">
      <c r="A45" t="s">
        <v>78</v>
      </c>
      <c r="B45">
        <v>24</v>
      </c>
    </row>
    <row r="46" spans="1:2" x14ac:dyDescent="0.2">
      <c r="A46" t="s">
        <v>78</v>
      </c>
      <c r="B46">
        <v>24</v>
      </c>
    </row>
    <row r="47" spans="1:2" x14ac:dyDescent="0.2">
      <c r="A47" t="s">
        <v>78</v>
      </c>
      <c r="B47">
        <v>24</v>
      </c>
    </row>
    <row r="48" spans="1:2" x14ac:dyDescent="0.2">
      <c r="A48" t="s">
        <v>78</v>
      </c>
      <c r="B48">
        <v>32</v>
      </c>
    </row>
    <row r="49" spans="1:2" x14ac:dyDescent="0.2">
      <c r="A49" t="s">
        <v>78</v>
      </c>
      <c r="B49">
        <v>32</v>
      </c>
    </row>
    <row r="50" spans="1:2" x14ac:dyDescent="0.2">
      <c r="A50" t="s">
        <v>78</v>
      </c>
      <c r="B50">
        <v>32</v>
      </c>
    </row>
    <row r="51" spans="1:2" x14ac:dyDescent="0.2">
      <c r="A51" t="s">
        <v>78</v>
      </c>
      <c r="B51">
        <v>32</v>
      </c>
    </row>
    <row r="52" spans="1:2" x14ac:dyDescent="0.2">
      <c r="A52" t="s">
        <v>78</v>
      </c>
      <c r="B52">
        <v>32</v>
      </c>
    </row>
    <row r="53" spans="1:2" x14ac:dyDescent="0.2">
      <c r="A53" t="s">
        <v>78</v>
      </c>
      <c r="B53">
        <v>32</v>
      </c>
    </row>
    <row r="54" spans="1:2" x14ac:dyDescent="0.2">
      <c r="A54" t="s">
        <v>78</v>
      </c>
      <c r="B54">
        <v>36</v>
      </c>
    </row>
    <row r="55" spans="1:2" x14ac:dyDescent="0.2">
      <c r="A55" t="s">
        <v>78</v>
      </c>
      <c r="B55">
        <v>36</v>
      </c>
    </row>
    <row r="56" spans="1:2" x14ac:dyDescent="0.2">
      <c r="A56" t="s">
        <v>78</v>
      </c>
      <c r="B56">
        <v>36</v>
      </c>
    </row>
    <row r="57" spans="1:2" x14ac:dyDescent="0.2">
      <c r="A57" t="s">
        <v>78</v>
      </c>
      <c r="B57">
        <v>36</v>
      </c>
    </row>
    <row r="58" spans="1:2" x14ac:dyDescent="0.2">
      <c r="A58" t="s">
        <v>78</v>
      </c>
      <c r="B58">
        <v>36</v>
      </c>
    </row>
    <row r="59" spans="1:2" x14ac:dyDescent="0.2">
      <c r="A59" t="s">
        <v>78</v>
      </c>
      <c r="B59">
        <v>36</v>
      </c>
    </row>
    <row r="60" spans="1:2" x14ac:dyDescent="0.2">
      <c r="A60" t="s">
        <v>78</v>
      </c>
      <c r="B60">
        <v>36</v>
      </c>
    </row>
    <row r="61" spans="1:2" x14ac:dyDescent="0.2">
      <c r="A61" t="s">
        <v>78</v>
      </c>
      <c r="B61">
        <v>36</v>
      </c>
    </row>
    <row r="62" spans="1:2" x14ac:dyDescent="0.2">
      <c r="A62" t="s">
        <v>78</v>
      </c>
      <c r="B62">
        <v>40</v>
      </c>
    </row>
    <row r="63" spans="1:2" x14ac:dyDescent="0.2">
      <c r="A63" t="s">
        <v>78</v>
      </c>
      <c r="B63">
        <v>40</v>
      </c>
    </row>
    <row r="64" spans="1:2" x14ac:dyDescent="0.2">
      <c r="A64" t="s">
        <v>78</v>
      </c>
      <c r="B64">
        <v>40</v>
      </c>
    </row>
    <row r="65" spans="1:2" x14ac:dyDescent="0.2">
      <c r="A65" t="s">
        <v>78</v>
      </c>
      <c r="B65">
        <v>40</v>
      </c>
    </row>
    <row r="66" spans="1:2" x14ac:dyDescent="0.2">
      <c r="A66" t="s">
        <v>78</v>
      </c>
      <c r="B66">
        <v>40</v>
      </c>
    </row>
    <row r="67" spans="1:2" x14ac:dyDescent="0.2">
      <c r="A67" t="s">
        <v>78</v>
      </c>
      <c r="B67">
        <v>40</v>
      </c>
    </row>
    <row r="68" spans="1:2" x14ac:dyDescent="0.2">
      <c r="A68" t="s">
        <v>78</v>
      </c>
      <c r="B68">
        <v>40</v>
      </c>
    </row>
    <row r="69" spans="1:2" x14ac:dyDescent="0.2">
      <c r="A69" t="s">
        <v>78</v>
      </c>
      <c r="B69">
        <v>44</v>
      </c>
    </row>
    <row r="70" spans="1:2" x14ac:dyDescent="0.2">
      <c r="A70" t="s">
        <v>78</v>
      </c>
      <c r="B70">
        <v>44</v>
      </c>
    </row>
    <row r="71" spans="1:2" x14ac:dyDescent="0.2">
      <c r="A71" t="s">
        <v>78</v>
      </c>
      <c r="B71">
        <v>44</v>
      </c>
    </row>
    <row r="72" spans="1:2" x14ac:dyDescent="0.2">
      <c r="A72" t="s">
        <v>78</v>
      </c>
      <c r="B72">
        <v>44</v>
      </c>
    </row>
    <row r="73" spans="1:2" x14ac:dyDescent="0.2">
      <c r="A73" t="s">
        <v>78</v>
      </c>
      <c r="B73">
        <v>44</v>
      </c>
    </row>
    <row r="74" spans="1:2" x14ac:dyDescent="0.2">
      <c r="A74" t="s">
        <v>78</v>
      </c>
      <c r="B74">
        <v>44</v>
      </c>
    </row>
    <row r="75" spans="1:2" x14ac:dyDescent="0.2">
      <c r="A75" t="s">
        <v>78</v>
      </c>
      <c r="B75">
        <v>48</v>
      </c>
    </row>
    <row r="76" spans="1:2" x14ac:dyDescent="0.2">
      <c r="A76" t="s">
        <v>78</v>
      </c>
      <c r="B76">
        <v>48</v>
      </c>
    </row>
    <row r="77" spans="1:2" x14ac:dyDescent="0.2">
      <c r="A77" t="s">
        <v>78</v>
      </c>
      <c r="B77">
        <v>48</v>
      </c>
    </row>
    <row r="78" spans="1:2" x14ac:dyDescent="0.2">
      <c r="A78" t="s">
        <v>78</v>
      </c>
      <c r="B78">
        <v>48</v>
      </c>
    </row>
    <row r="79" spans="1:2" x14ac:dyDescent="0.2">
      <c r="A79" t="s">
        <v>78</v>
      </c>
      <c r="B79">
        <v>48</v>
      </c>
    </row>
    <row r="80" spans="1:2" x14ac:dyDescent="0.2">
      <c r="A80" t="s">
        <v>78</v>
      </c>
      <c r="B80">
        <v>52</v>
      </c>
    </row>
    <row r="81" spans="1:2" x14ac:dyDescent="0.2">
      <c r="A81" t="s">
        <v>78</v>
      </c>
      <c r="B81">
        <v>52</v>
      </c>
    </row>
    <row r="82" spans="1:2" x14ac:dyDescent="0.2">
      <c r="A82" t="s">
        <v>78</v>
      </c>
      <c r="B82">
        <v>52</v>
      </c>
    </row>
    <row r="83" spans="1:2" x14ac:dyDescent="0.2">
      <c r="A83" t="s">
        <v>78</v>
      </c>
      <c r="B83">
        <v>52</v>
      </c>
    </row>
    <row r="84" spans="1:2" x14ac:dyDescent="0.2">
      <c r="A84" t="s">
        <v>78</v>
      </c>
      <c r="B84">
        <v>52</v>
      </c>
    </row>
    <row r="85" spans="1:2" x14ac:dyDescent="0.2">
      <c r="A85" t="s">
        <v>78</v>
      </c>
      <c r="B85">
        <v>52</v>
      </c>
    </row>
    <row r="86" spans="1:2" x14ac:dyDescent="0.2">
      <c r="A86" t="s">
        <v>78</v>
      </c>
      <c r="B86">
        <v>52</v>
      </c>
    </row>
    <row r="87" spans="1:2" x14ac:dyDescent="0.2">
      <c r="A87" t="s">
        <v>78</v>
      </c>
      <c r="B87">
        <v>52</v>
      </c>
    </row>
    <row r="88" spans="1:2" x14ac:dyDescent="0.2">
      <c r="A88" t="s">
        <v>78</v>
      </c>
      <c r="B88">
        <v>52</v>
      </c>
    </row>
    <row r="89" spans="1:2" x14ac:dyDescent="0.2">
      <c r="A89" t="s">
        <v>78</v>
      </c>
      <c r="B89">
        <v>52</v>
      </c>
    </row>
    <row r="90" spans="1:2" x14ac:dyDescent="0.2">
      <c r="A90" t="s">
        <v>78</v>
      </c>
      <c r="B90">
        <v>52</v>
      </c>
    </row>
    <row r="91" spans="1:2" x14ac:dyDescent="0.2">
      <c r="A91" t="s">
        <v>78</v>
      </c>
      <c r="B91">
        <v>56</v>
      </c>
    </row>
    <row r="92" spans="1:2" x14ac:dyDescent="0.2">
      <c r="A92" t="s">
        <v>78</v>
      </c>
      <c r="B92">
        <v>56</v>
      </c>
    </row>
    <row r="93" spans="1:2" x14ac:dyDescent="0.2">
      <c r="A93" t="s">
        <v>78</v>
      </c>
      <c r="B93">
        <v>56</v>
      </c>
    </row>
    <row r="94" spans="1:2" x14ac:dyDescent="0.2">
      <c r="A94" t="s">
        <v>78</v>
      </c>
      <c r="B94">
        <v>56</v>
      </c>
    </row>
    <row r="95" spans="1:2" x14ac:dyDescent="0.2">
      <c r="A95" t="s">
        <v>78</v>
      </c>
      <c r="B95">
        <v>56</v>
      </c>
    </row>
    <row r="96" spans="1:2" x14ac:dyDescent="0.2">
      <c r="A96" t="s">
        <v>78</v>
      </c>
      <c r="B96">
        <v>56</v>
      </c>
    </row>
    <row r="97" spans="1:2" x14ac:dyDescent="0.2">
      <c r="A97" t="s">
        <v>78</v>
      </c>
      <c r="B97">
        <v>56</v>
      </c>
    </row>
    <row r="98" spans="1:2" x14ac:dyDescent="0.2">
      <c r="A98" t="s">
        <v>78</v>
      </c>
      <c r="B98">
        <v>56</v>
      </c>
    </row>
    <row r="99" spans="1:2" x14ac:dyDescent="0.2">
      <c r="A99" t="s">
        <v>78</v>
      </c>
      <c r="B99">
        <v>56</v>
      </c>
    </row>
    <row r="100" spans="1:2" x14ac:dyDescent="0.2">
      <c r="A100" t="s">
        <v>78</v>
      </c>
      <c r="B100">
        <v>60</v>
      </c>
    </row>
    <row r="101" spans="1:2" x14ac:dyDescent="0.2">
      <c r="A101" t="s">
        <v>78</v>
      </c>
      <c r="B101">
        <v>60</v>
      </c>
    </row>
    <row r="102" spans="1:2" x14ac:dyDescent="0.2">
      <c r="A102" t="s">
        <v>78</v>
      </c>
      <c r="B102">
        <v>60</v>
      </c>
    </row>
    <row r="103" spans="1:2" x14ac:dyDescent="0.2">
      <c r="A103" t="s">
        <v>78</v>
      </c>
      <c r="B103">
        <v>60</v>
      </c>
    </row>
    <row r="104" spans="1:2" x14ac:dyDescent="0.2">
      <c r="A104" t="s">
        <v>78</v>
      </c>
      <c r="B104">
        <v>60</v>
      </c>
    </row>
    <row r="105" spans="1:2" x14ac:dyDescent="0.2">
      <c r="A105" t="s">
        <v>78</v>
      </c>
      <c r="B105">
        <v>60</v>
      </c>
    </row>
    <row r="106" spans="1:2" x14ac:dyDescent="0.2">
      <c r="A106" t="s">
        <v>78</v>
      </c>
      <c r="B106">
        <v>60</v>
      </c>
    </row>
    <row r="107" spans="1:2" x14ac:dyDescent="0.2">
      <c r="A107" t="s">
        <v>78</v>
      </c>
      <c r="B107">
        <v>60</v>
      </c>
    </row>
    <row r="108" spans="1:2" x14ac:dyDescent="0.2">
      <c r="A108" t="s">
        <v>78</v>
      </c>
      <c r="B108">
        <v>60</v>
      </c>
    </row>
    <row r="109" spans="1:2" x14ac:dyDescent="0.2">
      <c r="A109" t="s">
        <v>78</v>
      </c>
      <c r="B109">
        <v>60</v>
      </c>
    </row>
    <row r="110" spans="1:2" x14ac:dyDescent="0.2">
      <c r="A110" t="s">
        <v>78</v>
      </c>
      <c r="B110">
        <v>64</v>
      </c>
    </row>
    <row r="111" spans="1:2" x14ac:dyDescent="0.2">
      <c r="A111" t="s">
        <v>78</v>
      </c>
      <c r="B111">
        <v>64</v>
      </c>
    </row>
    <row r="112" spans="1:2" x14ac:dyDescent="0.2">
      <c r="A112" t="s">
        <v>78</v>
      </c>
      <c r="B112">
        <v>64</v>
      </c>
    </row>
    <row r="113" spans="1:2" x14ac:dyDescent="0.2">
      <c r="A113" t="s">
        <v>78</v>
      </c>
      <c r="B113">
        <v>64</v>
      </c>
    </row>
    <row r="114" spans="1:2" x14ac:dyDescent="0.2">
      <c r="A114" t="s">
        <v>78</v>
      </c>
      <c r="B114">
        <v>68</v>
      </c>
    </row>
    <row r="115" spans="1:2" x14ac:dyDescent="0.2">
      <c r="A115" t="s">
        <v>78</v>
      </c>
      <c r="B115">
        <v>68</v>
      </c>
    </row>
    <row r="116" spans="1:2" x14ac:dyDescent="0.2">
      <c r="A116" t="s">
        <v>78</v>
      </c>
      <c r="B116">
        <v>68</v>
      </c>
    </row>
    <row r="117" spans="1:2" x14ac:dyDescent="0.2">
      <c r="A117" t="s">
        <v>78</v>
      </c>
      <c r="B117">
        <v>68</v>
      </c>
    </row>
    <row r="118" spans="1:2" x14ac:dyDescent="0.2">
      <c r="A118" t="s">
        <v>78</v>
      </c>
      <c r="B118">
        <v>68</v>
      </c>
    </row>
    <row r="119" spans="1:2" x14ac:dyDescent="0.2">
      <c r="A119" t="s">
        <v>78</v>
      </c>
      <c r="B119">
        <v>68</v>
      </c>
    </row>
    <row r="120" spans="1:2" x14ac:dyDescent="0.2">
      <c r="A120" t="s">
        <v>78</v>
      </c>
      <c r="B120">
        <v>68</v>
      </c>
    </row>
    <row r="121" spans="1:2" x14ac:dyDescent="0.2">
      <c r="A121" t="s">
        <v>78</v>
      </c>
      <c r="B121">
        <v>72</v>
      </c>
    </row>
    <row r="122" spans="1:2" x14ac:dyDescent="0.2">
      <c r="A122" t="s">
        <v>78</v>
      </c>
      <c r="B122">
        <v>72</v>
      </c>
    </row>
    <row r="123" spans="1:2" x14ac:dyDescent="0.2">
      <c r="A123" t="s">
        <v>78</v>
      </c>
      <c r="B123">
        <v>72</v>
      </c>
    </row>
    <row r="124" spans="1:2" x14ac:dyDescent="0.2">
      <c r="A124" t="s">
        <v>78</v>
      </c>
      <c r="B124">
        <v>76</v>
      </c>
    </row>
    <row r="125" spans="1:2" x14ac:dyDescent="0.2">
      <c r="A125" t="s">
        <v>78</v>
      </c>
      <c r="B125">
        <v>80</v>
      </c>
    </row>
    <row r="126" spans="1:2" x14ac:dyDescent="0.2">
      <c r="A126" t="s">
        <v>78</v>
      </c>
      <c r="B126">
        <v>80</v>
      </c>
    </row>
    <row r="127" spans="1:2" x14ac:dyDescent="0.2">
      <c r="A127" t="s">
        <v>78</v>
      </c>
      <c r="B127">
        <v>80</v>
      </c>
    </row>
    <row r="128" spans="1:2" x14ac:dyDescent="0.2">
      <c r="A128" t="s">
        <v>78</v>
      </c>
      <c r="B128">
        <v>80</v>
      </c>
    </row>
    <row r="129" spans="1:2" x14ac:dyDescent="0.2">
      <c r="A129" t="s">
        <v>78</v>
      </c>
      <c r="B129">
        <v>80</v>
      </c>
    </row>
    <row r="130" spans="1:2" x14ac:dyDescent="0.2">
      <c r="A130" t="s">
        <v>78</v>
      </c>
      <c r="B130">
        <v>84</v>
      </c>
    </row>
    <row r="131" spans="1:2" x14ac:dyDescent="0.2">
      <c r="A131" t="s">
        <v>78</v>
      </c>
      <c r="B131">
        <v>88</v>
      </c>
    </row>
    <row r="132" spans="1:2" x14ac:dyDescent="0.2">
      <c r="A132" t="s">
        <v>78</v>
      </c>
      <c r="B132">
        <v>96</v>
      </c>
    </row>
    <row r="133" spans="1:2" x14ac:dyDescent="0.2">
      <c r="A133" t="s">
        <v>78</v>
      </c>
      <c r="B133">
        <v>104</v>
      </c>
    </row>
    <row r="134" spans="1:2" x14ac:dyDescent="0.2">
      <c r="A134" t="s">
        <v>79</v>
      </c>
      <c r="B134">
        <v>20</v>
      </c>
    </row>
    <row r="135" spans="1:2" x14ac:dyDescent="0.2">
      <c r="A135" t="s">
        <v>79</v>
      </c>
      <c r="B135">
        <v>28</v>
      </c>
    </row>
    <row r="136" spans="1:2" x14ac:dyDescent="0.2">
      <c r="A136" t="s">
        <v>79</v>
      </c>
      <c r="B136">
        <v>32</v>
      </c>
    </row>
    <row r="137" spans="1:2" x14ac:dyDescent="0.2">
      <c r="A137" t="s">
        <v>79</v>
      </c>
      <c r="B137">
        <v>32</v>
      </c>
    </row>
    <row r="138" spans="1:2" x14ac:dyDescent="0.2">
      <c r="A138" t="s">
        <v>79</v>
      </c>
      <c r="B138">
        <v>32</v>
      </c>
    </row>
    <row r="139" spans="1:2" x14ac:dyDescent="0.2">
      <c r="A139" t="s">
        <v>79</v>
      </c>
      <c r="B139">
        <v>32</v>
      </c>
    </row>
    <row r="140" spans="1:2" x14ac:dyDescent="0.2">
      <c r="A140" t="s">
        <v>79</v>
      </c>
      <c r="B140">
        <v>36</v>
      </c>
    </row>
    <row r="141" spans="1:2" x14ac:dyDescent="0.2">
      <c r="A141" t="s">
        <v>79</v>
      </c>
      <c r="B141">
        <v>36</v>
      </c>
    </row>
    <row r="142" spans="1:2" x14ac:dyDescent="0.2">
      <c r="A142" t="s">
        <v>79</v>
      </c>
      <c r="B142">
        <v>36</v>
      </c>
    </row>
    <row r="143" spans="1:2" x14ac:dyDescent="0.2">
      <c r="A143" t="s">
        <v>79</v>
      </c>
      <c r="B143">
        <v>40</v>
      </c>
    </row>
    <row r="144" spans="1:2" x14ac:dyDescent="0.2">
      <c r="A144" t="s">
        <v>79</v>
      </c>
      <c r="B144">
        <v>40</v>
      </c>
    </row>
    <row r="145" spans="1:2" x14ac:dyDescent="0.2">
      <c r="A145" t="s">
        <v>79</v>
      </c>
      <c r="B145">
        <v>40</v>
      </c>
    </row>
    <row r="146" spans="1:2" x14ac:dyDescent="0.2">
      <c r="A146" t="s">
        <v>79</v>
      </c>
      <c r="B146">
        <v>40</v>
      </c>
    </row>
    <row r="147" spans="1:2" x14ac:dyDescent="0.2">
      <c r="A147" t="s">
        <v>79</v>
      </c>
      <c r="B147">
        <v>40</v>
      </c>
    </row>
    <row r="148" spans="1:2" x14ac:dyDescent="0.2">
      <c r="A148" t="s">
        <v>79</v>
      </c>
      <c r="B148">
        <v>40</v>
      </c>
    </row>
    <row r="149" spans="1:2" x14ac:dyDescent="0.2">
      <c r="A149" t="s">
        <v>79</v>
      </c>
      <c r="B149">
        <v>40</v>
      </c>
    </row>
    <row r="150" spans="1:2" x14ac:dyDescent="0.2">
      <c r="A150" t="s">
        <v>79</v>
      </c>
      <c r="B150">
        <v>44</v>
      </c>
    </row>
    <row r="151" spans="1:2" x14ac:dyDescent="0.2">
      <c r="A151" t="s">
        <v>79</v>
      </c>
      <c r="B151">
        <v>44</v>
      </c>
    </row>
    <row r="152" spans="1:2" x14ac:dyDescent="0.2">
      <c r="A152" t="s">
        <v>79</v>
      </c>
      <c r="B152">
        <v>44</v>
      </c>
    </row>
    <row r="153" spans="1:2" x14ac:dyDescent="0.2">
      <c r="A153" t="s">
        <v>79</v>
      </c>
      <c r="B153">
        <v>48</v>
      </c>
    </row>
    <row r="154" spans="1:2" x14ac:dyDescent="0.2">
      <c r="A154" t="s">
        <v>79</v>
      </c>
      <c r="B154">
        <v>48</v>
      </c>
    </row>
    <row r="155" spans="1:2" x14ac:dyDescent="0.2">
      <c r="A155" t="s">
        <v>79</v>
      </c>
      <c r="B155">
        <v>48</v>
      </c>
    </row>
    <row r="156" spans="1:2" x14ac:dyDescent="0.2">
      <c r="A156" t="s">
        <v>79</v>
      </c>
      <c r="B156">
        <v>52</v>
      </c>
    </row>
    <row r="157" spans="1:2" x14ac:dyDescent="0.2">
      <c r="A157" t="s">
        <v>79</v>
      </c>
      <c r="B157">
        <v>52</v>
      </c>
    </row>
    <row r="158" spans="1:2" x14ac:dyDescent="0.2">
      <c r="A158" t="s">
        <v>79</v>
      </c>
      <c r="B158">
        <v>56</v>
      </c>
    </row>
    <row r="159" spans="1:2" x14ac:dyDescent="0.2">
      <c r="A159" t="s">
        <v>79</v>
      </c>
      <c r="B159">
        <v>56</v>
      </c>
    </row>
    <row r="160" spans="1:2" x14ac:dyDescent="0.2">
      <c r="A160" t="s">
        <v>79</v>
      </c>
      <c r="B160">
        <v>56</v>
      </c>
    </row>
    <row r="161" spans="1:2" x14ac:dyDescent="0.2">
      <c r="A161" t="s">
        <v>79</v>
      </c>
      <c r="B161">
        <v>56</v>
      </c>
    </row>
    <row r="162" spans="1:2" x14ac:dyDescent="0.2">
      <c r="A162" t="s">
        <v>79</v>
      </c>
      <c r="B162">
        <v>60</v>
      </c>
    </row>
    <row r="163" spans="1:2" x14ac:dyDescent="0.2">
      <c r="A163" t="s">
        <v>79</v>
      </c>
      <c r="B163">
        <v>60</v>
      </c>
    </row>
    <row r="164" spans="1:2" x14ac:dyDescent="0.2">
      <c r="A164" t="s">
        <v>79</v>
      </c>
      <c r="B164">
        <v>60</v>
      </c>
    </row>
    <row r="165" spans="1:2" x14ac:dyDescent="0.2">
      <c r="A165" t="s">
        <v>79</v>
      </c>
      <c r="B165">
        <v>64</v>
      </c>
    </row>
    <row r="166" spans="1:2" x14ac:dyDescent="0.2">
      <c r="A166" t="s">
        <v>79</v>
      </c>
      <c r="B166">
        <v>64</v>
      </c>
    </row>
    <row r="167" spans="1:2" x14ac:dyDescent="0.2">
      <c r="A167" t="s">
        <v>79</v>
      </c>
      <c r="B167">
        <v>72</v>
      </c>
    </row>
    <row r="168" spans="1:2" x14ac:dyDescent="0.2">
      <c r="A168" t="s">
        <v>79</v>
      </c>
      <c r="B168">
        <v>72</v>
      </c>
    </row>
    <row r="169" spans="1:2" x14ac:dyDescent="0.2">
      <c r="A169" t="s">
        <v>79</v>
      </c>
      <c r="B169">
        <v>72</v>
      </c>
    </row>
    <row r="170" spans="1:2" x14ac:dyDescent="0.2">
      <c r="A170" t="s">
        <v>79</v>
      </c>
      <c r="B170">
        <v>72</v>
      </c>
    </row>
    <row r="171" spans="1:2" x14ac:dyDescent="0.2">
      <c r="A171" t="s">
        <v>79</v>
      </c>
      <c r="B171">
        <v>76</v>
      </c>
    </row>
    <row r="172" spans="1:2" x14ac:dyDescent="0.2">
      <c r="A172" t="s">
        <v>79</v>
      </c>
      <c r="B172">
        <v>76</v>
      </c>
    </row>
    <row r="173" spans="1:2" x14ac:dyDescent="0.2">
      <c r="A173" t="s">
        <v>79</v>
      </c>
      <c r="B173">
        <v>80</v>
      </c>
    </row>
    <row r="174" spans="1:2" x14ac:dyDescent="0.2">
      <c r="A174" t="s">
        <v>79</v>
      </c>
      <c r="B174">
        <v>84</v>
      </c>
    </row>
    <row r="175" spans="1:2" x14ac:dyDescent="0.2">
      <c r="A175" t="s">
        <v>79</v>
      </c>
      <c r="B175">
        <v>84</v>
      </c>
    </row>
    <row r="176" spans="1:2" x14ac:dyDescent="0.2">
      <c r="A176" t="s">
        <v>79</v>
      </c>
      <c r="B176">
        <v>88</v>
      </c>
    </row>
    <row r="177" spans="1:2" x14ac:dyDescent="0.2">
      <c r="A177" t="s">
        <v>79</v>
      </c>
      <c r="B177">
        <v>88</v>
      </c>
    </row>
    <row r="178" spans="1:2" x14ac:dyDescent="0.2">
      <c r="A178" t="s">
        <v>79</v>
      </c>
      <c r="B178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B49F-666D-EB49-8F44-B2AB61000F40}">
  <dimension ref="A1:F11"/>
  <sheetViews>
    <sheetView workbookViewId="0"/>
  </sheetViews>
  <sheetFormatPr baseColWidth="10" defaultRowHeight="16" x14ac:dyDescent="0.2"/>
  <sheetData>
    <row r="1" spans="1:6" x14ac:dyDescent="0.2">
      <c r="A1" t="s">
        <v>82</v>
      </c>
      <c r="B1" t="s">
        <v>16</v>
      </c>
      <c r="C1" t="s">
        <v>83</v>
      </c>
      <c r="D1" t="s">
        <v>84</v>
      </c>
      <c r="E1" t="s">
        <v>19</v>
      </c>
      <c r="F1" t="s">
        <v>85</v>
      </c>
    </row>
    <row r="2" spans="1:6" x14ac:dyDescent="0.2">
      <c r="A2">
        <v>210201</v>
      </c>
      <c r="B2" t="s">
        <v>20</v>
      </c>
      <c r="C2">
        <v>80.555555555555557</v>
      </c>
      <c r="D2">
        <v>8.5640262923351163</v>
      </c>
      <c r="E2">
        <v>72</v>
      </c>
      <c r="F2">
        <v>3.5731247808031505</v>
      </c>
    </row>
    <row r="3" spans="1:6" x14ac:dyDescent="0.2">
      <c r="A3">
        <v>210210</v>
      </c>
      <c r="B3" t="s">
        <v>20</v>
      </c>
      <c r="C3">
        <v>86.666666666666671</v>
      </c>
      <c r="D3">
        <v>7.0263772175536872</v>
      </c>
      <c r="E3">
        <v>105</v>
      </c>
      <c r="F3">
        <v>1.996263284077942</v>
      </c>
    </row>
    <row r="4" spans="1:6" x14ac:dyDescent="0.2">
      <c r="A4">
        <v>210302</v>
      </c>
      <c r="B4" t="s">
        <v>20</v>
      </c>
      <c r="C4">
        <v>90.625</v>
      </c>
      <c r="D4">
        <v>8.3810730150695761E-2</v>
      </c>
      <c r="E4">
        <v>64</v>
      </c>
      <c r="F4">
        <v>3.313696432298701E-2</v>
      </c>
    </row>
    <row r="5" spans="1:6" x14ac:dyDescent="0.2">
      <c r="A5">
        <v>210310</v>
      </c>
      <c r="B5" t="s">
        <v>20</v>
      </c>
      <c r="C5">
        <v>87.654320987654316</v>
      </c>
      <c r="D5">
        <v>1.0582830892908413</v>
      </c>
      <c r="E5">
        <v>81</v>
      </c>
      <c r="F5">
        <v>0.30202523581055429</v>
      </c>
    </row>
    <row r="6" spans="1:6" x14ac:dyDescent="0.2">
      <c r="A6">
        <v>210209</v>
      </c>
      <c r="B6" t="s">
        <v>86</v>
      </c>
      <c r="C6">
        <v>86.538461538461547</v>
      </c>
      <c r="D6">
        <v>8.4658369408369403</v>
      </c>
      <c r="E6">
        <v>104</v>
      </c>
      <c r="F6">
        <v>2.168933446227451</v>
      </c>
    </row>
    <row r="7" spans="1:6" x14ac:dyDescent="0.2">
      <c r="A7">
        <v>210303</v>
      </c>
      <c r="B7" t="s">
        <v>86</v>
      </c>
      <c r="C7">
        <v>85.245901639344254</v>
      </c>
      <c r="D7">
        <v>0.33519713660472533</v>
      </c>
      <c r="E7">
        <v>61</v>
      </c>
      <c r="F7">
        <v>8.3650256379466589E-2</v>
      </c>
    </row>
    <row r="8" spans="1:6" x14ac:dyDescent="0.2">
      <c r="A8">
        <v>210316</v>
      </c>
      <c r="B8" t="s">
        <v>86</v>
      </c>
      <c r="C8">
        <v>88.461538461538453</v>
      </c>
      <c r="D8">
        <v>0.38997399028316232</v>
      </c>
      <c r="E8">
        <v>52</v>
      </c>
      <c r="F8">
        <v>3.2697012614656996E-2</v>
      </c>
    </row>
    <row r="9" spans="1:6" x14ac:dyDescent="0.2">
      <c r="A9">
        <v>210322</v>
      </c>
      <c r="B9" t="s">
        <v>86</v>
      </c>
      <c r="C9">
        <v>80.357142857142861</v>
      </c>
      <c r="D9">
        <v>9.6748503261279054E-2</v>
      </c>
      <c r="E9">
        <v>56</v>
      </c>
      <c r="F9">
        <v>2.727729896302732E-2</v>
      </c>
    </row>
    <row r="10" spans="1:6" x14ac:dyDescent="0.2">
      <c r="A10">
        <v>210329</v>
      </c>
      <c r="B10" t="s">
        <v>86</v>
      </c>
      <c r="C10">
        <v>85.714285714285708</v>
      </c>
      <c r="D10">
        <v>1.0740786800978319</v>
      </c>
      <c r="E10">
        <v>70</v>
      </c>
      <c r="F10">
        <v>5.692920933648684E-2</v>
      </c>
    </row>
    <row r="11" spans="1:6" x14ac:dyDescent="0.2">
      <c r="A11">
        <v>210628</v>
      </c>
      <c r="B11" t="s">
        <v>86</v>
      </c>
      <c r="C11">
        <v>87.719298245614027</v>
      </c>
      <c r="D11">
        <v>6.2129629629629646</v>
      </c>
      <c r="E11">
        <v>57</v>
      </c>
      <c r="F11">
        <v>1.8891322691788033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395B-C5DF-824E-A065-FA39D2114475}">
  <dimension ref="A1:V725"/>
  <sheetViews>
    <sheetView workbookViewId="0">
      <selection activeCell="F1" sqref="F1"/>
    </sheetView>
  </sheetViews>
  <sheetFormatPr baseColWidth="10" defaultRowHeight="16" x14ac:dyDescent="0.2"/>
  <sheetData>
    <row r="1" spans="1:22" x14ac:dyDescent="0.2">
      <c r="A1" t="s">
        <v>16</v>
      </c>
      <c r="B1" t="s">
        <v>87</v>
      </c>
      <c r="D1" t="s">
        <v>88</v>
      </c>
      <c r="F1" t="s">
        <v>89</v>
      </c>
      <c r="G1" t="s">
        <v>20</v>
      </c>
      <c r="H1" t="s">
        <v>24</v>
      </c>
      <c r="L1" t="s">
        <v>89</v>
      </c>
      <c r="M1" t="s">
        <v>20</v>
      </c>
      <c r="N1" t="s">
        <v>31</v>
      </c>
      <c r="R1" t="s">
        <v>89</v>
      </c>
      <c r="S1" t="s">
        <v>20</v>
      </c>
      <c r="T1" t="s">
        <v>32</v>
      </c>
    </row>
    <row r="2" spans="1:22" x14ac:dyDescent="0.2">
      <c r="A2" t="s">
        <v>90</v>
      </c>
      <c r="B2">
        <v>0</v>
      </c>
      <c r="F2">
        <v>0</v>
      </c>
      <c r="G2">
        <v>18</v>
      </c>
      <c r="H2">
        <v>22</v>
      </c>
      <c r="I2" t="s">
        <v>34</v>
      </c>
      <c r="L2">
        <v>0</v>
      </c>
      <c r="M2">
        <v>18</v>
      </c>
      <c r="N2">
        <v>15</v>
      </c>
      <c r="O2" t="s">
        <v>34</v>
      </c>
      <c r="R2">
        <v>0</v>
      </c>
      <c r="S2">
        <v>18</v>
      </c>
      <c r="T2">
        <v>13</v>
      </c>
      <c r="U2" t="s">
        <v>34</v>
      </c>
    </row>
    <row r="3" spans="1:22" x14ac:dyDescent="0.2">
      <c r="A3" t="s">
        <v>90</v>
      </c>
      <c r="B3">
        <v>0</v>
      </c>
      <c r="F3">
        <v>2</v>
      </c>
      <c r="G3">
        <v>17</v>
      </c>
      <c r="H3">
        <v>9</v>
      </c>
      <c r="L3">
        <v>2</v>
      </c>
      <c r="M3">
        <v>17</v>
      </c>
      <c r="N3">
        <v>11</v>
      </c>
      <c r="R3">
        <v>2</v>
      </c>
      <c r="S3">
        <v>17</v>
      </c>
      <c r="T3">
        <v>2</v>
      </c>
    </row>
    <row r="4" spans="1:22" x14ac:dyDescent="0.2">
      <c r="A4" t="s">
        <v>90</v>
      </c>
      <c r="B4">
        <v>0</v>
      </c>
      <c r="F4">
        <v>4</v>
      </c>
      <c r="G4">
        <v>12</v>
      </c>
      <c r="H4">
        <v>6</v>
      </c>
      <c r="I4" t="s">
        <v>35</v>
      </c>
      <c r="J4" s="1">
        <v>0.05</v>
      </c>
      <c r="L4">
        <v>4</v>
      </c>
      <c r="M4">
        <v>12</v>
      </c>
      <c r="N4">
        <v>4</v>
      </c>
      <c r="O4" t="s">
        <v>35</v>
      </c>
      <c r="P4" s="1">
        <v>0.05</v>
      </c>
      <c r="R4">
        <v>4</v>
      </c>
      <c r="S4">
        <v>12</v>
      </c>
      <c r="T4">
        <v>6</v>
      </c>
      <c r="U4" t="s">
        <v>35</v>
      </c>
      <c r="V4" s="1">
        <v>0.05</v>
      </c>
    </row>
    <row r="5" spans="1:22" x14ac:dyDescent="0.2">
      <c r="A5" t="s">
        <v>90</v>
      </c>
      <c r="B5">
        <v>0</v>
      </c>
      <c r="F5">
        <v>6</v>
      </c>
      <c r="G5">
        <v>5</v>
      </c>
      <c r="H5">
        <v>7</v>
      </c>
      <c r="L5">
        <v>6</v>
      </c>
      <c r="M5">
        <v>5</v>
      </c>
      <c r="N5">
        <v>5</v>
      </c>
      <c r="R5">
        <v>6</v>
      </c>
      <c r="S5">
        <v>5</v>
      </c>
      <c r="T5">
        <v>6</v>
      </c>
    </row>
    <row r="6" spans="1:22" x14ac:dyDescent="0.2">
      <c r="A6" t="s">
        <v>90</v>
      </c>
      <c r="B6">
        <v>0</v>
      </c>
      <c r="F6">
        <v>8</v>
      </c>
      <c r="G6">
        <v>8</v>
      </c>
      <c r="H6">
        <v>4</v>
      </c>
      <c r="I6" t="str">
        <f t="array" ref="I6:J10">[1]!KS2TEST(G2:H47,,TRUE,J4)</f>
        <v>D-stat</v>
      </c>
      <c r="J6" s="2">
        <v>6.7809734513274988E-2</v>
      </c>
      <c r="L6">
        <v>8</v>
      </c>
      <c r="M6">
        <v>8</v>
      </c>
      <c r="N6">
        <v>4</v>
      </c>
      <c r="O6" t="str">
        <f t="array" ref="O6:P10">[1]!KS2TEST(M2:N47,,TRUE,P4)</f>
        <v>D-stat</v>
      </c>
      <c r="P6" s="2">
        <v>0.1933183908490167</v>
      </c>
      <c r="R6">
        <v>8</v>
      </c>
      <c r="S6">
        <v>8</v>
      </c>
      <c r="T6">
        <v>1</v>
      </c>
      <c r="U6" t="str">
        <f t="array" ref="U6:V10">[1]!KS2TEST(S2:T47,,TRUE,V4)</f>
        <v>D-stat</v>
      </c>
      <c r="V6" s="2">
        <v>0.12296013639685022</v>
      </c>
    </row>
    <row r="7" spans="1:22" x14ac:dyDescent="0.2">
      <c r="A7" t="s">
        <v>90</v>
      </c>
      <c r="B7">
        <v>0</v>
      </c>
      <c r="F7">
        <v>10</v>
      </c>
      <c r="G7">
        <v>8</v>
      </c>
      <c r="H7">
        <v>6</v>
      </c>
      <c r="I7" t="str">
        <v>p-value</v>
      </c>
      <c r="J7" s="3">
        <v>0.76806876417998227</v>
      </c>
      <c r="L7">
        <v>10</v>
      </c>
      <c r="M7">
        <v>8</v>
      </c>
      <c r="N7">
        <v>10</v>
      </c>
      <c r="O7" t="str">
        <v>p-value</v>
      </c>
      <c r="P7" s="3">
        <v>3.2959585118907953E-4</v>
      </c>
      <c r="R7">
        <v>10</v>
      </c>
      <c r="S7">
        <v>8</v>
      </c>
      <c r="T7">
        <v>2</v>
      </c>
      <c r="U7" t="str">
        <v>p-value</v>
      </c>
      <c r="V7" s="3">
        <v>0.20172287653251331</v>
      </c>
    </row>
    <row r="8" spans="1:22" x14ac:dyDescent="0.2">
      <c r="A8" t="s">
        <v>90</v>
      </c>
      <c r="B8">
        <v>0</v>
      </c>
      <c r="F8">
        <v>12</v>
      </c>
      <c r="G8">
        <v>3</v>
      </c>
      <c r="H8">
        <v>4</v>
      </c>
      <c r="I8" t="str">
        <v>D-crit</v>
      </c>
      <c r="J8" s="3">
        <v>0.13843819986205194</v>
      </c>
      <c r="L8">
        <v>12</v>
      </c>
      <c r="M8">
        <v>3</v>
      </c>
      <c r="N8">
        <v>7</v>
      </c>
      <c r="O8" t="str">
        <v>D-crit</v>
      </c>
      <c r="P8" s="3">
        <v>0.12580291325513357</v>
      </c>
      <c r="R8">
        <v>12</v>
      </c>
      <c r="S8">
        <v>3</v>
      </c>
      <c r="T8">
        <v>6</v>
      </c>
      <c r="U8" t="str">
        <v>D-crit</v>
      </c>
      <c r="V8" s="3">
        <v>0.15595909958863408</v>
      </c>
    </row>
    <row r="9" spans="1:22" x14ac:dyDescent="0.2">
      <c r="A9" t="s">
        <v>90</v>
      </c>
      <c r="B9">
        <v>0</v>
      </c>
      <c r="F9">
        <v>14</v>
      </c>
      <c r="G9">
        <v>10</v>
      </c>
      <c r="H9">
        <v>4</v>
      </c>
      <c r="I9" t="str">
        <v>size 1</v>
      </c>
      <c r="J9" s="3">
        <v>226</v>
      </c>
      <c r="L9">
        <v>14</v>
      </c>
      <c r="M9">
        <v>10</v>
      </c>
      <c r="N9">
        <v>4</v>
      </c>
      <c r="O9" t="str">
        <v>size 1</v>
      </c>
      <c r="P9" s="3">
        <v>226</v>
      </c>
      <c r="R9">
        <v>14</v>
      </c>
      <c r="S9">
        <v>10</v>
      </c>
      <c r="T9">
        <v>0</v>
      </c>
      <c r="U9" t="str">
        <v>size 1</v>
      </c>
      <c r="V9" s="3">
        <v>226</v>
      </c>
    </row>
    <row r="10" spans="1:22" x14ac:dyDescent="0.2">
      <c r="A10" t="s">
        <v>90</v>
      </c>
      <c r="B10">
        <v>0</v>
      </c>
      <c r="F10">
        <v>16</v>
      </c>
      <c r="G10">
        <v>9</v>
      </c>
      <c r="H10">
        <v>9</v>
      </c>
      <c r="I10" t="str">
        <v>size 2</v>
      </c>
      <c r="J10" s="4">
        <v>160</v>
      </c>
      <c r="L10">
        <v>16</v>
      </c>
      <c r="M10">
        <v>9</v>
      </c>
      <c r="N10">
        <v>6</v>
      </c>
      <c r="O10" t="str">
        <v>size 2</v>
      </c>
      <c r="P10" s="4">
        <v>229</v>
      </c>
      <c r="R10">
        <v>16</v>
      </c>
      <c r="S10">
        <v>9</v>
      </c>
      <c r="T10">
        <v>4</v>
      </c>
      <c r="U10" t="str">
        <v>size 2</v>
      </c>
      <c r="V10" s="4">
        <v>109</v>
      </c>
    </row>
    <row r="11" spans="1:22" x14ac:dyDescent="0.2">
      <c r="A11" t="s">
        <v>90</v>
      </c>
      <c r="B11">
        <v>0</v>
      </c>
      <c r="F11">
        <v>18</v>
      </c>
      <c r="G11">
        <v>8</v>
      </c>
      <c r="H11">
        <v>5</v>
      </c>
      <c r="L11">
        <v>18</v>
      </c>
      <c r="M11">
        <v>8</v>
      </c>
      <c r="N11">
        <v>8</v>
      </c>
      <c r="R11">
        <v>18</v>
      </c>
      <c r="S11">
        <v>8</v>
      </c>
      <c r="T11">
        <v>4</v>
      </c>
    </row>
    <row r="12" spans="1:22" x14ac:dyDescent="0.2">
      <c r="A12" t="s">
        <v>90</v>
      </c>
      <c r="B12">
        <v>0</v>
      </c>
      <c r="F12">
        <v>20</v>
      </c>
      <c r="G12">
        <v>9</v>
      </c>
      <c r="H12">
        <v>4</v>
      </c>
      <c r="I12" t="s">
        <v>34</v>
      </c>
      <c r="L12">
        <v>20</v>
      </c>
      <c r="M12">
        <v>9</v>
      </c>
      <c r="N12">
        <v>6</v>
      </c>
      <c r="O12" t="s">
        <v>34</v>
      </c>
      <c r="R12">
        <v>20</v>
      </c>
      <c r="S12">
        <v>9</v>
      </c>
      <c r="T12">
        <v>2</v>
      </c>
      <c r="U12" t="s">
        <v>34</v>
      </c>
    </row>
    <row r="13" spans="1:22" x14ac:dyDescent="0.2">
      <c r="A13" t="s">
        <v>90</v>
      </c>
      <c r="B13">
        <v>0</v>
      </c>
      <c r="F13">
        <v>22</v>
      </c>
      <c r="G13">
        <v>4</v>
      </c>
      <c r="H13">
        <v>3</v>
      </c>
      <c r="L13">
        <v>22</v>
      </c>
      <c r="M13">
        <v>4</v>
      </c>
      <c r="N13">
        <v>4</v>
      </c>
      <c r="R13">
        <v>22</v>
      </c>
      <c r="S13">
        <v>4</v>
      </c>
      <c r="T13">
        <v>3</v>
      </c>
    </row>
    <row r="14" spans="1:22" x14ac:dyDescent="0.2">
      <c r="A14" t="s">
        <v>90</v>
      </c>
      <c r="B14">
        <v>0</v>
      </c>
      <c r="F14">
        <v>24</v>
      </c>
      <c r="G14">
        <v>6</v>
      </c>
      <c r="H14">
        <v>5</v>
      </c>
      <c r="I14" t="s">
        <v>35</v>
      </c>
      <c r="J14">
        <v>0.05</v>
      </c>
      <c r="L14">
        <v>24</v>
      </c>
      <c r="M14">
        <v>6</v>
      </c>
      <c r="N14">
        <v>4</v>
      </c>
      <c r="O14" t="s">
        <v>35</v>
      </c>
      <c r="P14">
        <v>0.05</v>
      </c>
      <c r="R14">
        <v>24</v>
      </c>
      <c r="S14">
        <v>6</v>
      </c>
      <c r="T14">
        <v>3</v>
      </c>
      <c r="U14" t="s">
        <v>35</v>
      </c>
      <c r="V14">
        <v>0.05</v>
      </c>
    </row>
    <row r="15" spans="1:22" x14ac:dyDescent="0.2">
      <c r="A15" t="s">
        <v>90</v>
      </c>
      <c r="B15">
        <v>0</v>
      </c>
      <c r="F15">
        <v>26</v>
      </c>
      <c r="G15">
        <v>6</v>
      </c>
      <c r="H15">
        <v>5</v>
      </c>
      <c r="L15">
        <v>26</v>
      </c>
      <c r="M15">
        <v>6</v>
      </c>
      <c r="N15">
        <v>2</v>
      </c>
      <c r="R15">
        <v>26</v>
      </c>
      <c r="S15">
        <v>6</v>
      </c>
      <c r="T15">
        <v>0</v>
      </c>
    </row>
    <row r="16" spans="1:22" x14ac:dyDescent="0.2">
      <c r="A16" t="s">
        <v>90</v>
      </c>
      <c r="B16">
        <v>0</v>
      </c>
      <c r="F16">
        <v>28</v>
      </c>
      <c r="G16">
        <v>8</v>
      </c>
      <c r="H16">
        <v>2</v>
      </c>
      <c r="I16" t="s">
        <v>36</v>
      </c>
      <c r="J16">
        <v>6.7809734513274988E-2</v>
      </c>
      <c r="L16">
        <v>28</v>
      </c>
      <c r="M16">
        <v>8</v>
      </c>
      <c r="N16">
        <v>2</v>
      </c>
      <c r="O16" t="s">
        <v>36</v>
      </c>
      <c r="P16">
        <v>0.1933183908490167</v>
      </c>
      <c r="R16">
        <v>28</v>
      </c>
      <c r="S16">
        <v>8</v>
      </c>
      <c r="T16">
        <v>3</v>
      </c>
      <c r="U16" t="s">
        <v>36</v>
      </c>
      <c r="V16">
        <v>0.12296013639685022</v>
      </c>
    </row>
    <row r="17" spans="1:22" x14ac:dyDescent="0.2">
      <c r="A17" t="s">
        <v>90</v>
      </c>
      <c r="B17">
        <v>2</v>
      </c>
      <c r="F17">
        <v>30</v>
      </c>
      <c r="G17">
        <v>3</v>
      </c>
      <c r="H17">
        <v>2</v>
      </c>
      <c r="I17" t="s">
        <v>37</v>
      </c>
      <c r="J17">
        <v>0.76806876417998227</v>
      </c>
      <c r="L17">
        <v>30</v>
      </c>
      <c r="M17">
        <v>3</v>
      </c>
      <c r="N17">
        <v>2</v>
      </c>
      <c r="O17" t="s">
        <v>37</v>
      </c>
      <c r="P17">
        <v>3.2959585118907953E-4</v>
      </c>
      <c r="R17">
        <v>30</v>
      </c>
      <c r="S17">
        <v>3</v>
      </c>
      <c r="T17">
        <v>3</v>
      </c>
      <c r="U17" t="s">
        <v>37</v>
      </c>
      <c r="V17">
        <v>0.20172287653251331</v>
      </c>
    </row>
    <row r="18" spans="1:22" x14ac:dyDescent="0.2">
      <c r="A18" t="s">
        <v>90</v>
      </c>
      <c r="B18">
        <v>2</v>
      </c>
      <c r="F18">
        <v>32</v>
      </c>
      <c r="G18">
        <v>2</v>
      </c>
      <c r="H18">
        <v>1</v>
      </c>
      <c r="I18" t="s">
        <v>38</v>
      </c>
      <c r="J18">
        <v>0.13843819986205194</v>
      </c>
      <c r="L18">
        <v>32</v>
      </c>
      <c r="M18">
        <v>2</v>
      </c>
      <c r="N18">
        <v>5</v>
      </c>
      <c r="O18" t="s">
        <v>38</v>
      </c>
      <c r="P18">
        <v>0.12580291325513357</v>
      </c>
      <c r="R18">
        <v>32</v>
      </c>
      <c r="S18">
        <v>2</v>
      </c>
      <c r="T18">
        <v>0</v>
      </c>
      <c r="U18" t="s">
        <v>38</v>
      </c>
      <c r="V18">
        <v>0.15595909958863408</v>
      </c>
    </row>
    <row r="19" spans="1:22" x14ac:dyDescent="0.2">
      <c r="A19" t="s">
        <v>90</v>
      </c>
      <c r="B19">
        <v>2</v>
      </c>
      <c r="F19">
        <v>34</v>
      </c>
      <c r="G19">
        <v>1</v>
      </c>
      <c r="H19">
        <v>3</v>
      </c>
      <c r="I19" t="s">
        <v>39</v>
      </c>
      <c r="J19">
        <v>226</v>
      </c>
      <c r="L19">
        <v>34</v>
      </c>
      <c r="M19">
        <v>1</v>
      </c>
      <c r="N19">
        <v>6</v>
      </c>
      <c r="O19" t="s">
        <v>39</v>
      </c>
      <c r="P19">
        <v>226</v>
      </c>
      <c r="R19">
        <v>34</v>
      </c>
      <c r="S19">
        <v>1</v>
      </c>
      <c r="T19">
        <v>1</v>
      </c>
      <c r="U19" t="s">
        <v>39</v>
      </c>
      <c r="V19">
        <v>226</v>
      </c>
    </row>
    <row r="20" spans="1:22" x14ac:dyDescent="0.2">
      <c r="A20" t="s">
        <v>90</v>
      </c>
      <c r="B20">
        <v>2</v>
      </c>
      <c r="F20">
        <v>36</v>
      </c>
      <c r="G20">
        <v>3</v>
      </c>
      <c r="H20">
        <v>0</v>
      </c>
      <c r="I20" t="s">
        <v>40</v>
      </c>
      <c r="J20">
        <v>160</v>
      </c>
      <c r="L20">
        <v>36</v>
      </c>
      <c r="M20">
        <v>3</v>
      </c>
      <c r="N20">
        <v>2</v>
      </c>
      <c r="O20" t="s">
        <v>40</v>
      </c>
      <c r="P20">
        <v>229</v>
      </c>
      <c r="R20">
        <v>36</v>
      </c>
      <c r="S20">
        <v>3</v>
      </c>
      <c r="T20">
        <v>3</v>
      </c>
      <c r="U20" t="s">
        <v>40</v>
      </c>
      <c r="V20">
        <v>109</v>
      </c>
    </row>
    <row r="21" spans="1:22" x14ac:dyDescent="0.2">
      <c r="A21" t="s">
        <v>90</v>
      </c>
      <c r="B21">
        <v>2</v>
      </c>
      <c r="F21">
        <v>38</v>
      </c>
      <c r="G21">
        <v>2</v>
      </c>
      <c r="H21">
        <v>1</v>
      </c>
      <c r="L21">
        <v>38</v>
      </c>
      <c r="M21">
        <v>2</v>
      </c>
      <c r="N21">
        <v>3</v>
      </c>
      <c r="R21">
        <v>38</v>
      </c>
      <c r="S21">
        <v>2</v>
      </c>
      <c r="T21">
        <v>0</v>
      </c>
    </row>
    <row r="22" spans="1:22" x14ac:dyDescent="0.2">
      <c r="A22" t="s">
        <v>90</v>
      </c>
      <c r="B22">
        <v>2</v>
      </c>
      <c r="F22">
        <v>40</v>
      </c>
      <c r="G22">
        <v>4</v>
      </c>
      <c r="H22">
        <v>2</v>
      </c>
      <c r="L22">
        <v>40</v>
      </c>
      <c r="M22">
        <v>4</v>
      </c>
      <c r="N22">
        <v>1</v>
      </c>
      <c r="R22">
        <v>40</v>
      </c>
      <c r="S22">
        <v>4</v>
      </c>
      <c r="T22">
        <v>3</v>
      </c>
    </row>
    <row r="23" spans="1:22" x14ac:dyDescent="0.2">
      <c r="A23" t="s">
        <v>90</v>
      </c>
      <c r="B23">
        <v>2</v>
      </c>
      <c r="F23">
        <v>42</v>
      </c>
      <c r="G23">
        <v>1</v>
      </c>
      <c r="H23">
        <v>1</v>
      </c>
      <c r="L23">
        <v>42</v>
      </c>
      <c r="M23">
        <v>1</v>
      </c>
      <c r="N23">
        <v>2</v>
      </c>
      <c r="R23">
        <v>42</v>
      </c>
      <c r="S23">
        <v>1</v>
      </c>
      <c r="T23">
        <v>0</v>
      </c>
    </row>
    <row r="24" spans="1:22" x14ac:dyDescent="0.2">
      <c r="A24" t="s">
        <v>90</v>
      </c>
      <c r="B24">
        <v>2</v>
      </c>
      <c r="F24">
        <v>44</v>
      </c>
      <c r="G24">
        <v>1</v>
      </c>
      <c r="H24">
        <v>3</v>
      </c>
      <c r="L24">
        <v>44</v>
      </c>
      <c r="M24">
        <v>1</v>
      </c>
      <c r="N24">
        <v>4</v>
      </c>
      <c r="R24">
        <v>44</v>
      </c>
      <c r="S24">
        <v>1</v>
      </c>
      <c r="T24">
        <v>0</v>
      </c>
    </row>
    <row r="25" spans="1:22" x14ac:dyDescent="0.2">
      <c r="A25" t="s">
        <v>90</v>
      </c>
      <c r="B25">
        <v>2</v>
      </c>
      <c r="F25">
        <v>46</v>
      </c>
      <c r="G25">
        <v>6</v>
      </c>
      <c r="H25">
        <v>1</v>
      </c>
      <c r="L25">
        <v>46</v>
      </c>
      <c r="M25">
        <v>6</v>
      </c>
      <c r="N25">
        <v>0</v>
      </c>
      <c r="R25">
        <v>46</v>
      </c>
      <c r="S25">
        <v>6</v>
      </c>
      <c r="T25">
        <v>0</v>
      </c>
    </row>
    <row r="26" spans="1:22" x14ac:dyDescent="0.2">
      <c r="A26" t="s">
        <v>90</v>
      </c>
      <c r="B26">
        <v>2</v>
      </c>
      <c r="F26">
        <v>48</v>
      </c>
      <c r="G26">
        <v>1</v>
      </c>
      <c r="H26">
        <v>2</v>
      </c>
      <c r="L26">
        <v>48</v>
      </c>
      <c r="M26">
        <v>1</v>
      </c>
      <c r="N26">
        <v>2</v>
      </c>
      <c r="R26">
        <v>48</v>
      </c>
      <c r="S26">
        <v>1</v>
      </c>
      <c r="T26">
        <v>2</v>
      </c>
    </row>
    <row r="27" spans="1:22" x14ac:dyDescent="0.2">
      <c r="A27" t="s">
        <v>90</v>
      </c>
      <c r="B27">
        <v>2</v>
      </c>
      <c r="F27">
        <v>50</v>
      </c>
      <c r="G27">
        <v>1</v>
      </c>
      <c r="H27">
        <v>1</v>
      </c>
      <c r="L27">
        <v>50</v>
      </c>
      <c r="M27">
        <v>1</v>
      </c>
      <c r="N27">
        <v>2</v>
      </c>
      <c r="R27">
        <v>50</v>
      </c>
      <c r="S27">
        <v>1</v>
      </c>
      <c r="T27">
        <v>1</v>
      </c>
    </row>
    <row r="28" spans="1:22" x14ac:dyDescent="0.2">
      <c r="A28" t="s">
        <v>90</v>
      </c>
      <c r="B28">
        <v>4</v>
      </c>
      <c r="F28">
        <v>52</v>
      </c>
      <c r="G28">
        <v>1</v>
      </c>
      <c r="H28">
        <v>2</v>
      </c>
      <c r="L28">
        <v>52</v>
      </c>
      <c r="M28">
        <v>1</v>
      </c>
      <c r="N28">
        <v>2</v>
      </c>
      <c r="R28">
        <v>52</v>
      </c>
      <c r="S28">
        <v>1</v>
      </c>
      <c r="T28">
        <v>0</v>
      </c>
    </row>
    <row r="29" spans="1:22" x14ac:dyDescent="0.2">
      <c r="A29" t="s">
        <v>90</v>
      </c>
      <c r="B29">
        <v>4</v>
      </c>
      <c r="F29">
        <v>54</v>
      </c>
      <c r="G29">
        <v>1</v>
      </c>
      <c r="H29">
        <v>0</v>
      </c>
      <c r="L29">
        <v>54</v>
      </c>
      <c r="M29">
        <v>1</v>
      </c>
      <c r="N29">
        <v>0</v>
      </c>
      <c r="R29">
        <v>54</v>
      </c>
      <c r="S29">
        <v>1</v>
      </c>
      <c r="T29">
        <v>0</v>
      </c>
    </row>
    <row r="30" spans="1:22" x14ac:dyDescent="0.2">
      <c r="A30" t="s">
        <v>90</v>
      </c>
      <c r="B30">
        <v>4</v>
      </c>
      <c r="F30">
        <v>56</v>
      </c>
      <c r="G30">
        <v>4</v>
      </c>
      <c r="H30">
        <v>0</v>
      </c>
      <c r="L30">
        <v>56</v>
      </c>
      <c r="M30">
        <v>4</v>
      </c>
      <c r="N30">
        <v>3</v>
      </c>
      <c r="R30">
        <v>56</v>
      </c>
      <c r="S30">
        <v>4</v>
      </c>
      <c r="T30">
        <v>0</v>
      </c>
    </row>
    <row r="31" spans="1:22" x14ac:dyDescent="0.2">
      <c r="A31" t="s">
        <v>90</v>
      </c>
      <c r="B31">
        <v>4</v>
      </c>
      <c r="F31">
        <v>58</v>
      </c>
      <c r="G31">
        <v>5</v>
      </c>
      <c r="H31">
        <v>0</v>
      </c>
      <c r="L31">
        <v>58</v>
      </c>
      <c r="M31">
        <v>5</v>
      </c>
      <c r="N31">
        <v>2</v>
      </c>
      <c r="R31">
        <v>58</v>
      </c>
      <c r="S31">
        <v>5</v>
      </c>
      <c r="T31">
        <v>1</v>
      </c>
    </row>
    <row r="32" spans="1:22" x14ac:dyDescent="0.2">
      <c r="A32" t="s">
        <v>90</v>
      </c>
      <c r="B32">
        <v>6</v>
      </c>
      <c r="F32">
        <v>60</v>
      </c>
      <c r="G32">
        <v>1</v>
      </c>
      <c r="H32">
        <v>1</v>
      </c>
      <c r="L32">
        <v>60</v>
      </c>
      <c r="M32">
        <v>1</v>
      </c>
      <c r="N32">
        <v>0</v>
      </c>
      <c r="R32">
        <v>60</v>
      </c>
      <c r="S32">
        <v>1</v>
      </c>
      <c r="T32">
        <v>1</v>
      </c>
    </row>
    <row r="33" spans="1:20" x14ac:dyDescent="0.2">
      <c r="A33" t="s">
        <v>90</v>
      </c>
      <c r="B33">
        <v>6</v>
      </c>
      <c r="F33">
        <v>62</v>
      </c>
      <c r="G33">
        <v>3</v>
      </c>
      <c r="H33">
        <v>0</v>
      </c>
      <c r="L33">
        <v>62</v>
      </c>
      <c r="M33">
        <v>3</v>
      </c>
      <c r="N33">
        <v>1</v>
      </c>
      <c r="R33">
        <v>62</v>
      </c>
      <c r="S33">
        <v>3</v>
      </c>
      <c r="T33">
        <v>0</v>
      </c>
    </row>
    <row r="34" spans="1:20" x14ac:dyDescent="0.2">
      <c r="A34" t="s">
        <v>90</v>
      </c>
      <c r="B34">
        <v>6</v>
      </c>
      <c r="F34">
        <v>64</v>
      </c>
      <c r="G34">
        <v>1</v>
      </c>
      <c r="H34">
        <v>0</v>
      </c>
      <c r="L34">
        <v>64</v>
      </c>
      <c r="M34">
        <v>1</v>
      </c>
      <c r="N34">
        <v>2</v>
      </c>
      <c r="R34">
        <v>64</v>
      </c>
      <c r="S34">
        <v>1</v>
      </c>
      <c r="T34">
        <v>0</v>
      </c>
    </row>
    <row r="35" spans="1:20" x14ac:dyDescent="0.2">
      <c r="A35" t="s">
        <v>90</v>
      </c>
      <c r="B35">
        <v>6</v>
      </c>
      <c r="F35">
        <v>66</v>
      </c>
      <c r="G35">
        <v>3</v>
      </c>
      <c r="H35">
        <v>0</v>
      </c>
      <c r="L35">
        <v>66</v>
      </c>
      <c r="M35">
        <v>3</v>
      </c>
      <c r="N35">
        <v>3</v>
      </c>
      <c r="R35">
        <v>66</v>
      </c>
      <c r="S35">
        <v>3</v>
      </c>
      <c r="T35">
        <v>1</v>
      </c>
    </row>
    <row r="36" spans="1:20" x14ac:dyDescent="0.2">
      <c r="A36" t="s">
        <v>90</v>
      </c>
      <c r="B36">
        <v>6</v>
      </c>
      <c r="F36">
        <v>68</v>
      </c>
      <c r="G36">
        <v>0</v>
      </c>
      <c r="H36">
        <v>0</v>
      </c>
      <c r="L36">
        <v>68</v>
      </c>
      <c r="M36">
        <v>0</v>
      </c>
      <c r="N36">
        <v>1</v>
      </c>
      <c r="R36">
        <v>68</v>
      </c>
      <c r="S36">
        <v>0</v>
      </c>
      <c r="T36">
        <v>2</v>
      </c>
    </row>
    <row r="37" spans="1:20" x14ac:dyDescent="0.2">
      <c r="A37" t="s">
        <v>90</v>
      </c>
      <c r="B37">
        <v>8</v>
      </c>
      <c r="F37">
        <v>70</v>
      </c>
      <c r="G37">
        <v>0</v>
      </c>
      <c r="H37">
        <v>1</v>
      </c>
      <c r="L37">
        <v>70</v>
      </c>
      <c r="M37">
        <v>0</v>
      </c>
      <c r="N37">
        <v>3</v>
      </c>
      <c r="R37">
        <v>70</v>
      </c>
      <c r="S37">
        <v>0</v>
      </c>
      <c r="T37">
        <v>0</v>
      </c>
    </row>
    <row r="38" spans="1:20" x14ac:dyDescent="0.2">
      <c r="A38" t="s">
        <v>90</v>
      </c>
      <c r="B38">
        <v>8</v>
      </c>
      <c r="F38">
        <v>72</v>
      </c>
      <c r="G38">
        <v>1</v>
      </c>
      <c r="H38">
        <v>0</v>
      </c>
      <c r="L38">
        <v>72</v>
      </c>
      <c r="M38">
        <v>1</v>
      </c>
      <c r="N38">
        <v>1</v>
      </c>
      <c r="R38">
        <v>72</v>
      </c>
      <c r="S38">
        <v>1</v>
      </c>
      <c r="T38">
        <v>0</v>
      </c>
    </row>
    <row r="39" spans="1:20" x14ac:dyDescent="0.2">
      <c r="A39" t="s">
        <v>90</v>
      </c>
      <c r="B39">
        <v>8</v>
      </c>
      <c r="F39">
        <v>74</v>
      </c>
      <c r="G39">
        <v>1</v>
      </c>
      <c r="H39">
        <v>0</v>
      </c>
      <c r="L39">
        <v>74</v>
      </c>
      <c r="M39">
        <v>1</v>
      </c>
      <c r="N39">
        <v>1</v>
      </c>
      <c r="R39">
        <v>74</v>
      </c>
      <c r="S39">
        <v>1</v>
      </c>
      <c r="T39">
        <v>1</v>
      </c>
    </row>
    <row r="40" spans="1:20" x14ac:dyDescent="0.2">
      <c r="A40" t="s">
        <v>90</v>
      </c>
      <c r="B40">
        <v>8</v>
      </c>
      <c r="F40">
        <v>76</v>
      </c>
      <c r="G40">
        <v>0</v>
      </c>
      <c r="H40">
        <v>2</v>
      </c>
      <c r="L40">
        <v>76</v>
      </c>
      <c r="M40">
        <v>0</v>
      </c>
      <c r="N40">
        <v>2</v>
      </c>
      <c r="R40">
        <v>76</v>
      </c>
      <c r="S40">
        <v>0</v>
      </c>
      <c r="T40">
        <v>1</v>
      </c>
    </row>
    <row r="41" spans="1:20" x14ac:dyDescent="0.2">
      <c r="A41" t="s">
        <v>90</v>
      </c>
      <c r="B41">
        <v>10</v>
      </c>
      <c r="F41">
        <v>78</v>
      </c>
      <c r="G41">
        <v>0</v>
      </c>
      <c r="H41">
        <v>0</v>
      </c>
      <c r="L41">
        <v>78</v>
      </c>
      <c r="M41">
        <v>0</v>
      </c>
      <c r="N41">
        <v>1</v>
      </c>
      <c r="R41">
        <v>78</v>
      </c>
      <c r="S41">
        <v>0</v>
      </c>
      <c r="T41">
        <v>0</v>
      </c>
    </row>
    <row r="42" spans="1:20" x14ac:dyDescent="0.2">
      <c r="A42" t="s">
        <v>90</v>
      </c>
      <c r="B42">
        <v>10</v>
      </c>
      <c r="F42">
        <v>80</v>
      </c>
      <c r="G42">
        <v>2</v>
      </c>
      <c r="H42">
        <v>0</v>
      </c>
      <c r="L42">
        <v>80</v>
      </c>
      <c r="M42">
        <v>2</v>
      </c>
      <c r="N42">
        <v>3</v>
      </c>
      <c r="R42">
        <v>80</v>
      </c>
      <c r="S42">
        <v>2</v>
      </c>
      <c r="T42">
        <v>2</v>
      </c>
    </row>
    <row r="43" spans="1:20" x14ac:dyDescent="0.2">
      <c r="A43" t="s">
        <v>90</v>
      </c>
      <c r="B43">
        <v>10</v>
      </c>
      <c r="F43">
        <v>82</v>
      </c>
      <c r="G43">
        <v>2</v>
      </c>
      <c r="H43">
        <v>0</v>
      </c>
      <c r="L43">
        <v>82</v>
      </c>
      <c r="M43">
        <v>2</v>
      </c>
      <c r="N43">
        <v>1</v>
      </c>
      <c r="R43">
        <v>82</v>
      </c>
      <c r="S43">
        <v>2</v>
      </c>
      <c r="T43">
        <v>4</v>
      </c>
    </row>
    <row r="44" spans="1:20" x14ac:dyDescent="0.2">
      <c r="A44" t="s">
        <v>90</v>
      </c>
      <c r="B44">
        <v>10</v>
      </c>
      <c r="F44">
        <v>84</v>
      </c>
      <c r="G44">
        <v>1</v>
      </c>
      <c r="H44">
        <v>0</v>
      </c>
      <c r="L44">
        <v>84</v>
      </c>
      <c r="M44">
        <v>1</v>
      </c>
      <c r="N44">
        <v>1</v>
      </c>
      <c r="R44">
        <v>84</v>
      </c>
      <c r="S44">
        <v>1</v>
      </c>
      <c r="T44">
        <v>0</v>
      </c>
    </row>
    <row r="45" spans="1:20" x14ac:dyDescent="0.2">
      <c r="A45" t="s">
        <v>90</v>
      </c>
      <c r="B45">
        <v>10</v>
      </c>
      <c r="F45">
        <v>86</v>
      </c>
      <c r="G45">
        <v>1</v>
      </c>
      <c r="H45">
        <v>2</v>
      </c>
      <c r="L45">
        <v>86</v>
      </c>
      <c r="M45">
        <v>1</v>
      </c>
      <c r="N45">
        <v>1</v>
      </c>
      <c r="R45">
        <v>86</v>
      </c>
      <c r="S45">
        <v>1</v>
      </c>
      <c r="T45">
        <v>2</v>
      </c>
    </row>
    <row r="46" spans="1:20" x14ac:dyDescent="0.2">
      <c r="A46" t="s">
        <v>90</v>
      </c>
      <c r="B46">
        <v>10</v>
      </c>
      <c r="F46">
        <v>88</v>
      </c>
      <c r="G46">
        <v>0</v>
      </c>
      <c r="H46">
        <v>1</v>
      </c>
      <c r="L46">
        <v>88</v>
      </c>
      <c r="M46">
        <v>0</v>
      </c>
      <c r="N46">
        <v>0</v>
      </c>
      <c r="R46">
        <v>88</v>
      </c>
      <c r="S46">
        <v>0</v>
      </c>
      <c r="T46">
        <v>0</v>
      </c>
    </row>
    <row r="47" spans="1:20" x14ac:dyDescent="0.2">
      <c r="A47" t="s">
        <v>90</v>
      </c>
      <c r="B47">
        <v>10</v>
      </c>
      <c r="F47" t="s">
        <v>91</v>
      </c>
      <c r="G47">
        <v>43</v>
      </c>
      <c r="H47">
        <v>39</v>
      </c>
      <c r="L47" t="s">
        <v>91</v>
      </c>
      <c r="M47">
        <v>43</v>
      </c>
      <c r="N47">
        <v>80</v>
      </c>
      <c r="R47" t="s">
        <v>91</v>
      </c>
      <c r="S47">
        <v>43</v>
      </c>
      <c r="T47">
        <v>26</v>
      </c>
    </row>
    <row r="48" spans="1:20" x14ac:dyDescent="0.2">
      <c r="A48" t="s">
        <v>90</v>
      </c>
      <c r="B48">
        <v>10</v>
      </c>
    </row>
    <row r="49" spans="1:2" x14ac:dyDescent="0.2">
      <c r="A49" t="s">
        <v>90</v>
      </c>
      <c r="B49">
        <v>10</v>
      </c>
    </row>
    <row r="50" spans="1:2" x14ac:dyDescent="0.2">
      <c r="A50" t="s">
        <v>90</v>
      </c>
      <c r="B50">
        <v>10</v>
      </c>
    </row>
    <row r="51" spans="1:2" x14ac:dyDescent="0.2">
      <c r="A51" t="s">
        <v>90</v>
      </c>
      <c r="B51">
        <v>12</v>
      </c>
    </row>
    <row r="52" spans="1:2" x14ac:dyDescent="0.2">
      <c r="A52" t="s">
        <v>90</v>
      </c>
      <c r="B52">
        <v>12</v>
      </c>
    </row>
    <row r="53" spans="1:2" x14ac:dyDescent="0.2">
      <c r="A53" t="s">
        <v>90</v>
      </c>
      <c r="B53">
        <v>12</v>
      </c>
    </row>
    <row r="54" spans="1:2" x14ac:dyDescent="0.2">
      <c r="A54" t="s">
        <v>90</v>
      </c>
      <c r="B54">
        <v>12</v>
      </c>
    </row>
    <row r="55" spans="1:2" x14ac:dyDescent="0.2">
      <c r="A55" t="s">
        <v>90</v>
      </c>
      <c r="B55">
        <v>12</v>
      </c>
    </row>
    <row r="56" spans="1:2" x14ac:dyDescent="0.2">
      <c r="A56" t="s">
        <v>90</v>
      </c>
      <c r="B56">
        <v>12</v>
      </c>
    </row>
    <row r="57" spans="1:2" x14ac:dyDescent="0.2">
      <c r="A57" t="s">
        <v>90</v>
      </c>
      <c r="B57">
        <v>12</v>
      </c>
    </row>
    <row r="58" spans="1:2" x14ac:dyDescent="0.2">
      <c r="A58" t="s">
        <v>90</v>
      </c>
      <c r="B58">
        <v>14</v>
      </c>
    </row>
    <row r="59" spans="1:2" x14ac:dyDescent="0.2">
      <c r="A59" t="s">
        <v>90</v>
      </c>
      <c r="B59">
        <v>14</v>
      </c>
    </row>
    <row r="60" spans="1:2" x14ac:dyDescent="0.2">
      <c r="A60" t="s">
        <v>90</v>
      </c>
      <c r="B60">
        <v>14</v>
      </c>
    </row>
    <row r="61" spans="1:2" x14ac:dyDescent="0.2">
      <c r="A61" t="s">
        <v>90</v>
      </c>
      <c r="B61">
        <v>14</v>
      </c>
    </row>
    <row r="62" spans="1:2" x14ac:dyDescent="0.2">
      <c r="A62" t="s">
        <v>90</v>
      </c>
      <c r="B62">
        <v>16</v>
      </c>
    </row>
    <row r="63" spans="1:2" x14ac:dyDescent="0.2">
      <c r="A63" t="s">
        <v>90</v>
      </c>
      <c r="B63">
        <v>16</v>
      </c>
    </row>
    <row r="64" spans="1:2" x14ac:dyDescent="0.2">
      <c r="A64" t="s">
        <v>90</v>
      </c>
      <c r="B64">
        <v>16</v>
      </c>
    </row>
    <row r="65" spans="1:2" x14ac:dyDescent="0.2">
      <c r="A65" t="s">
        <v>90</v>
      </c>
      <c r="B65">
        <v>16</v>
      </c>
    </row>
    <row r="66" spans="1:2" x14ac:dyDescent="0.2">
      <c r="A66" t="s">
        <v>90</v>
      </c>
      <c r="B66">
        <v>16</v>
      </c>
    </row>
    <row r="67" spans="1:2" x14ac:dyDescent="0.2">
      <c r="A67" t="s">
        <v>90</v>
      </c>
      <c r="B67">
        <v>16</v>
      </c>
    </row>
    <row r="68" spans="1:2" x14ac:dyDescent="0.2">
      <c r="A68" t="s">
        <v>90</v>
      </c>
      <c r="B68">
        <v>18</v>
      </c>
    </row>
    <row r="69" spans="1:2" x14ac:dyDescent="0.2">
      <c r="A69" t="s">
        <v>90</v>
      </c>
      <c r="B69">
        <v>18</v>
      </c>
    </row>
    <row r="70" spans="1:2" x14ac:dyDescent="0.2">
      <c r="A70" t="s">
        <v>90</v>
      </c>
      <c r="B70">
        <v>18</v>
      </c>
    </row>
    <row r="71" spans="1:2" x14ac:dyDescent="0.2">
      <c r="A71" t="s">
        <v>90</v>
      </c>
      <c r="B71">
        <v>18</v>
      </c>
    </row>
    <row r="72" spans="1:2" x14ac:dyDescent="0.2">
      <c r="A72" t="s">
        <v>90</v>
      </c>
      <c r="B72">
        <v>18</v>
      </c>
    </row>
    <row r="73" spans="1:2" x14ac:dyDescent="0.2">
      <c r="A73" t="s">
        <v>90</v>
      </c>
      <c r="B73">
        <v>18</v>
      </c>
    </row>
    <row r="74" spans="1:2" x14ac:dyDescent="0.2">
      <c r="A74" t="s">
        <v>90</v>
      </c>
      <c r="B74">
        <v>18</v>
      </c>
    </row>
    <row r="75" spans="1:2" x14ac:dyDescent="0.2">
      <c r="A75" t="s">
        <v>90</v>
      </c>
      <c r="B75">
        <v>18</v>
      </c>
    </row>
    <row r="76" spans="1:2" x14ac:dyDescent="0.2">
      <c r="A76" t="s">
        <v>90</v>
      </c>
      <c r="B76">
        <v>20</v>
      </c>
    </row>
    <row r="77" spans="1:2" x14ac:dyDescent="0.2">
      <c r="A77" t="s">
        <v>90</v>
      </c>
      <c r="B77">
        <v>20</v>
      </c>
    </row>
    <row r="78" spans="1:2" x14ac:dyDescent="0.2">
      <c r="A78" t="s">
        <v>90</v>
      </c>
      <c r="B78">
        <v>20</v>
      </c>
    </row>
    <row r="79" spans="1:2" x14ac:dyDescent="0.2">
      <c r="A79" t="s">
        <v>90</v>
      </c>
      <c r="B79">
        <v>20</v>
      </c>
    </row>
    <row r="80" spans="1:2" x14ac:dyDescent="0.2">
      <c r="A80" t="s">
        <v>90</v>
      </c>
      <c r="B80">
        <v>20</v>
      </c>
    </row>
    <row r="81" spans="1:2" x14ac:dyDescent="0.2">
      <c r="A81" t="s">
        <v>90</v>
      </c>
      <c r="B81">
        <v>20</v>
      </c>
    </row>
    <row r="82" spans="1:2" x14ac:dyDescent="0.2">
      <c r="A82" t="s">
        <v>90</v>
      </c>
      <c r="B82">
        <v>22</v>
      </c>
    </row>
    <row r="83" spans="1:2" x14ac:dyDescent="0.2">
      <c r="A83" t="s">
        <v>90</v>
      </c>
      <c r="B83">
        <v>22</v>
      </c>
    </row>
    <row r="84" spans="1:2" x14ac:dyDescent="0.2">
      <c r="A84" t="s">
        <v>90</v>
      </c>
      <c r="B84">
        <v>22</v>
      </c>
    </row>
    <row r="85" spans="1:2" x14ac:dyDescent="0.2">
      <c r="A85" t="s">
        <v>90</v>
      </c>
      <c r="B85">
        <v>22</v>
      </c>
    </row>
    <row r="86" spans="1:2" x14ac:dyDescent="0.2">
      <c r="A86" t="s">
        <v>90</v>
      </c>
      <c r="B86">
        <v>24</v>
      </c>
    </row>
    <row r="87" spans="1:2" x14ac:dyDescent="0.2">
      <c r="A87" t="s">
        <v>90</v>
      </c>
      <c r="B87">
        <v>24</v>
      </c>
    </row>
    <row r="88" spans="1:2" x14ac:dyDescent="0.2">
      <c r="A88" t="s">
        <v>90</v>
      </c>
      <c r="B88">
        <v>24</v>
      </c>
    </row>
    <row r="89" spans="1:2" x14ac:dyDescent="0.2">
      <c r="A89" t="s">
        <v>90</v>
      </c>
      <c r="B89">
        <v>24</v>
      </c>
    </row>
    <row r="90" spans="1:2" x14ac:dyDescent="0.2">
      <c r="A90" t="s">
        <v>90</v>
      </c>
      <c r="B90">
        <v>26</v>
      </c>
    </row>
    <row r="91" spans="1:2" x14ac:dyDescent="0.2">
      <c r="A91" t="s">
        <v>90</v>
      </c>
      <c r="B91">
        <v>26</v>
      </c>
    </row>
    <row r="92" spans="1:2" x14ac:dyDescent="0.2">
      <c r="A92" t="s">
        <v>90</v>
      </c>
      <c r="B92">
        <v>28</v>
      </c>
    </row>
    <row r="93" spans="1:2" x14ac:dyDescent="0.2">
      <c r="A93" t="s">
        <v>90</v>
      </c>
      <c r="B93">
        <v>28</v>
      </c>
    </row>
    <row r="94" spans="1:2" x14ac:dyDescent="0.2">
      <c r="A94" t="s">
        <v>90</v>
      </c>
      <c r="B94">
        <v>30</v>
      </c>
    </row>
    <row r="95" spans="1:2" x14ac:dyDescent="0.2">
      <c r="A95" t="s">
        <v>90</v>
      </c>
      <c r="B95">
        <v>30</v>
      </c>
    </row>
    <row r="96" spans="1:2" x14ac:dyDescent="0.2">
      <c r="A96" t="s">
        <v>90</v>
      </c>
      <c r="B96">
        <v>32</v>
      </c>
    </row>
    <row r="97" spans="1:2" x14ac:dyDescent="0.2">
      <c r="A97" t="s">
        <v>90</v>
      </c>
      <c r="B97">
        <v>32</v>
      </c>
    </row>
    <row r="98" spans="1:2" x14ac:dyDescent="0.2">
      <c r="A98" t="s">
        <v>90</v>
      </c>
      <c r="B98">
        <v>32</v>
      </c>
    </row>
    <row r="99" spans="1:2" x14ac:dyDescent="0.2">
      <c r="A99" t="s">
        <v>90</v>
      </c>
      <c r="B99">
        <v>32</v>
      </c>
    </row>
    <row r="100" spans="1:2" x14ac:dyDescent="0.2">
      <c r="A100" t="s">
        <v>90</v>
      </c>
      <c r="B100">
        <v>32</v>
      </c>
    </row>
    <row r="101" spans="1:2" x14ac:dyDescent="0.2">
      <c r="A101" t="s">
        <v>90</v>
      </c>
      <c r="B101">
        <v>34</v>
      </c>
    </row>
    <row r="102" spans="1:2" x14ac:dyDescent="0.2">
      <c r="A102" t="s">
        <v>90</v>
      </c>
      <c r="B102">
        <v>34</v>
      </c>
    </row>
    <row r="103" spans="1:2" x14ac:dyDescent="0.2">
      <c r="A103" t="s">
        <v>90</v>
      </c>
      <c r="B103">
        <v>34</v>
      </c>
    </row>
    <row r="104" spans="1:2" x14ac:dyDescent="0.2">
      <c r="A104" t="s">
        <v>90</v>
      </c>
      <c r="B104">
        <v>34</v>
      </c>
    </row>
    <row r="105" spans="1:2" x14ac:dyDescent="0.2">
      <c r="A105" t="s">
        <v>90</v>
      </c>
      <c r="B105">
        <v>34</v>
      </c>
    </row>
    <row r="106" spans="1:2" x14ac:dyDescent="0.2">
      <c r="A106" t="s">
        <v>90</v>
      </c>
      <c r="B106">
        <v>34</v>
      </c>
    </row>
    <row r="107" spans="1:2" x14ac:dyDescent="0.2">
      <c r="A107" t="s">
        <v>90</v>
      </c>
      <c r="B107">
        <v>36</v>
      </c>
    </row>
    <row r="108" spans="1:2" x14ac:dyDescent="0.2">
      <c r="A108" t="s">
        <v>90</v>
      </c>
      <c r="B108">
        <v>36</v>
      </c>
    </row>
    <row r="109" spans="1:2" x14ac:dyDescent="0.2">
      <c r="A109" t="s">
        <v>90</v>
      </c>
      <c r="B109">
        <v>38</v>
      </c>
    </row>
    <row r="110" spans="1:2" x14ac:dyDescent="0.2">
      <c r="A110" t="s">
        <v>90</v>
      </c>
      <c r="B110">
        <v>38</v>
      </c>
    </row>
    <row r="111" spans="1:2" x14ac:dyDescent="0.2">
      <c r="A111" t="s">
        <v>90</v>
      </c>
      <c r="B111">
        <v>38</v>
      </c>
    </row>
    <row r="112" spans="1:2" x14ac:dyDescent="0.2">
      <c r="A112" t="s">
        <v>90</v>
      </c>
      <c r="B112">
        <v>40</v>
      </c>
    </row>
    <row r="113" spans="1:2" x14ac:dyDescent="0.2">
      <c r="A113" t="s">
        <v>90</v>
      </c>
      <c r="B113">
        <v>42</v>
      </c>
    </row>
    <row r="114" spans="1:2" x14ac:dyDescent="0.2">
      <c r="A114" t="s">
        <v>90</v>
      </c>
      <c r="B114">
        <v>42</v>
      </c>
    </row>
    <row r="115" spans="1:2" x14ac:dyDescent="0.2">
      <c r="A115" t="s">
        <v>90</v>
      </c>
      <c r="B115">
        <v>44</v>
      </c>
    </row>
    <row r="116" spans="1:2" x14ac:dyDescent="0.2">
      <c r="A116" t="s">
        <v>90</v>
      </c>
      <c r="B116">
        <v>44</v>
      </c>
    </row>
    <row r="117" spans="1:2" x14ac:dyDescent="0.2">
      <c r="A117" t="s">
        <v>90</v>
      </c>
      <c r="B117">
        <v>44</v>
      </c>
    </row>
    <row r="118" spans="1:2" x14ac:dyDescent="0.2">
      <c r="A118" t="s">
        <v>90</v>
      </c>
      <c r="B118">
        <v>44</v>
      </c>
    </row>
    <row r="119" spans="1:2" x14ac:dyDescent="0.2">
      <c r="A119" t="s">
        <v>90</v>
      </c>
      <c r="B119">
        <v>48</v>
      </c>
    </row>
    <row r="120" spans="1:2" x14ac:dyDescent="0.2">
      <c r="A120" t="s">
        <v>90</v>
      </c>
      <c r="B120">
        <v>48</v>
      </c>
    </row>
    <row r="121" spans="1:2" x14ac:dyDescent="0.2">
      <c r="A121" t="s">
        <v>90</v>
      </c>
      <c r="B121">
        <v>50</v>
      </c>
    </row>
    <row r="122" spans="1:2" x14ac:dyDescent="0.2">
      <c r="A122" t="s">
        <v>90</v>
      </c>
      <c r="B122">
        <v>50</v>
      </c>
    </row>
    <row r="123" spans="1:2" x14ac:dyDescent="0.2">
      <c r="A123" t="s">
        <v>90</v>
      </c>
      <c r="B123">
        <v>52</v>
      </c>
    </row>
    <row r="124" spans="1:2" x14ac:dyDescent="0.2">
      <c r="A124" t="s">
        <v>90</v>
      </c>
      <c r="B124">
        <v>52</v>
      </c>
    </row>
    <row r="125" spans="1:2" x14ac:dyDescent="0.2">
      <c r="A125" t="s">
        <v>90</v>
      </c>
      <c r="B125">
        <v>56</v>
      </c>
    </row>
    <row r="126" spans="1:2" x14ac:dyDescent="0.2">
      <c r="A126" t="s">
        <v>90</v>
      </c>
      <c r="B126">
        <v>56</v>
      </c>
    </row>
    <row r="127" spans="1:2" x14ac:dyDescent="0.2">
      <c r="A127" t="s">
        <v>90</v>
      </c>
      <c r="B127">
        <v>56</v>
      </c>
    </row>
    <row r="128" spans="1:2" x14ac:dyDescent="0.2">
      <c r="A128" t="s">
        <v>90</v>
      </c>
      <c r="B128">
        <v>58</v>
      </c>
    </row>
    <row r="129" spans="1:2" x14ac:dyDescent="0.2">
      <c r="A129" t="s">
        <v>90</v>
      </c>
      <c r="B129">
        <v>58</v>
      </c>
    </row>
    <row r="130" spans="1:2" x14ac:dyDescent="0.2">
      <c r="A130" t="s">
        <v>90</v>
      </c>
      <c r="B130">
        <v>62</v>
      </c>
    </row>
    <row r="131" spans="1:2" x14ac:dyDescent="0.2">
      <c r="A131" t="s">
        <v>90</v>
      </c>
      <c r="B131">
        <v>64</v>
      </c>
    </row>
    <row r="132" spans="1:2" x14ac:dyDescent="0.2">
      <c r="A132" t="s">
        <v>90</v>
      </c>
      <c r="B132">
        <v>64</v>
      </c>
    </row>
    <row r="133" spans="1:2" x14ac:dyDescent="0.2">
      <c r="A133" t="s">
        <v>90</v>
      </c>
      <c r="B133">
        <v>66</v>
      </c>
    </row>
    <row r="134" spans="1:2" x14ac:dyDescent="0.2">
      <c r="A134" t="s">
        <v>90</v>
      </c>
      <c r="B134">
        <v>66</v>
      </c>
    </row>
    <row r="135" spans="1:2" x14ac:dyDescent="0.2">
      <c r="A135" t="s">
        <v>90</v>
      </c>
      <c r="B135">
        <v>66</v>
      </c>
    </row>
    <row r="136" spans="1:2" x14ac:dyDescent="0.2">
      <c r="A136" t="s">
        <v>90</v>
      </c>
      <c r="B136">
        <v>68</v>
      </c>
    </row>
    <row r="137" spans="1:2" x14ac:dyDescent="0.2">
      <c r="A137" t="s">
        <v>90</v>
      </c>
      <c r="B137">
        <v>70</v>
      </c>
    </row>
    <row r="138" spans="1:2" x14ac:dyDescent="0.2">
      <c r="A138" t="s">
        <v>90</v>
      </c>
      <c r="B138">
        <v>70</v>
      </c>
    </row>
    <row r="139" spans="1:2" x14ac:dyDescent="0.2">
      <c r="A139" t="s">
        <v>90</v>
      </c>
      <c r="B139">
        <v>70</v>
      </c>
    </row>
    <row r="140" spans="1:2" x14ac:dyDescent="0.2">
      <c r="A140" t="s">
        <v>90</v>
      </c>
      <c r="B140">
        <v>72</v>
      </c>
    </row>
    <row r="141" spans="1:2" x14ac:dyDescent="0.2">
      <c r="A141" t="s">
        <v>90</v>
      </c>
      <c r="B141">
        <v>74</v>
      </c>
    </row>
    <row r="142" spans="1:2" x14ac:dyDescent="0.2">
      <c r="A142" t="s">
        <v>90</v>
      </c>
      <c r="B142">
        <v>76</v>
      </c>
    </row>
    <row r="143" spans="1:2" x14ac:dyDescent="0.2">
      <c r="A143" t="s">
        <v>90</v>
      </c>
      <c r="B143">
        <v>76</v>
      </c>
    </row>
    <row r="144" spans="1:2" x14ac:dyDescent="0.2">
      <c r="A144" t="s">
        <v>90</v>
      </c>
      <c r="B144">
        <v>78</v>
      </c>
    </row>
    <row r="145" spans="1:2" x14ac:dyDescent="0.2">
      <c r="A145" t="s">
        <v>90</v>
      </c>
      <c r="B145">
        <v>80</v>
      </c>
    </row>
    <row r="146" spans="1:2" x14ac:dyDescent="0.2">
      <c r="A146" t="s">
        <v>90</v>
      </c>
      <c r="B146">
        <v>80</v>
      </c>
    </row>
    <row r="147" spans="1:2" x14ac:dyDescent="0.2">
      <c r="A147" t="s">
        <v>90</v>
      </c>
      <c r="B147">
        <v>80</v>
      </c>
    </row>
    <row r="148" spans="1:2" x14ac:dyDescent="0.2">
      <c r="A148" t="s">
        <v>90</v>
      </c>
      <c r="B148">
        <v>82</v>
      </c>
    </row>
    <row r="149" spans="1:2" x14ac:dyDescent="0.2">
      <c r="A149" t="s">
        <v>90</v>
      </c>
      <c r="B149">
        <v>84</v>
      </c>
    </row>
    <row r="150" spans="1:2" x14ac:dyDescent="0.2">
      <c r="A150" t="s">
        <v>90</v>
      </c>
      <c r="B150">
        <v>86</v>
      </c>
    </row>
    <row r="151" spans="1:2" x14ac:dyDescent="0.2">
      <c r="A151" t="s">
        <v>90</v>
      </c>
      <c r="B151">
        <v>999</v>
      </c>
    </row>
    <row r="152" spans="1:2" x14ac:dyDescent="0.2">
      <c r="A152" t="s">
        <v>90</v>
      </c>
      <c r="B152">
        <v>999</v>
      </c>
    </row>
    <row r="153" spans="1:2" x14ac:dyDescent="0.2">
      <c r="A153" t="s">
        <v>90</v>
      </c>
      <c r="B153">
        <v>999</v>
      </c>
    </row>
    <row r="154" spans="1:2" x14ac:dyDescent="0.2">
      <c r="A154" t="s">
        <v>90</v>
      </c>
      <c r="B154">
        <v>999</v>
      </c>
    </row>
    <row r="155" spans="1:2" x14ac:dyDescent="0.2">
      <c r="A155" t="s">
        <v>90</v>
      </c>
      <c r="B155">
        <v>999</v>
      </c>
    </row>
    <row r="156" spans="1:2" x14ac:dyDescent="0.2">
      <c r="A156" t="s">
        <v>90</v>
      </c>
      <c r="B156">
        <v>999</v>
      </c>
    </row>
    <row r="157" spans="1:2" x14ac:dyDescent="0.2">
      <c r="A157" t="s">
        <v>90</v>
      </c>
      <c r="B157">
        <v>999</v>
      </c>
    </row>
    <row r="158" spans="1:2" x14ac:dyDescent="0.2">
      <c r="A158" t="s">
        <v>90</v>
      </c>
      <c r="B158">
        <v>999</v>
      </c>
    </row>
    <row r="159" spans="1:2" x14ac:dyDescent="0.2">
      <c r="A159" t="s">
        <v>90</v>
      </c>
      <c r="B159">
        <v>999</v>
      </c>
    </row>
    <row r="160" spans="1:2" x14ac:dyDescent="0.2">
      <c r="A160" t="s">
        <v>90</v>
      </c>
      <c r="B160">
        <v>999</v>
      </c>
    </row>
    <row r="161" spans="1:2" x14ac:dyDescent="0.2">
      <c r="A161" t="s">
        <v>90</v>
      </c>
      <c r="B161">
        <v>999</v>
      </c>
    </row>
    <row r="162" spans="1:2" x14ac:dyDescent="0.2">
      <c r="A162" t="s">
        <v>90</v>
      </c>
      <c r="B162">
        <v>999</v>
      </c>
    </row>
    <row r="163" spans="1:2" x14ac:dyDescent="0.2">
      <c r="A163" t="s">
        <v>90</v>
      </c>
      <c r="B163">
        <v>999</v>
      </c>
    </row>
    <row r="164" spans="1:2" x14ac:dyDescent="0.2">
      <c r="A164" t="s">
        <v>90</v>
      </c>
      <c r="B164">
        <v>999</v>
      </c>
    </row>
    <row r="165" spans="1:2" x14ac:dyDescent="0.2">
      <c r="A165" t="s">
        <v>90</v>
      </c>
      <c r="B165">
        <v>999</v>
      </c>
    </row>
    <row r="166" spans="1:2" x14ac:dyDescent="0.2">
      <c r="A166" t="s">
        <v>90</v>
      </c>
      <c r="B166">
        <v>999</v>
      </c>
    </row>
    <row r="167" spans="1:2" x14ac:dyDescent="0.2">
      <c r="A167" t="s">
        <v>90</v>
      </c>
      <c r="B167">
        <v>999</v>
      </c>
    </row>
    <row r="168" spans="1:2" x14ac:dyDescent="0.2">
      <c r="A168" t="s">
        <v>90</v>
      </c>
      <c r="B168">
        <v>999</v>
      </c>
    </row>
    <row r="169" spans="1:2" x14ac:dyDescent="0.2">
      <c r="A169" t="s">
        <v>90</v>
      </c>
      <c r="B169">
        <v>999</v>
      </c>
    </row>
    <row r="170" spans="1:2" x14ac:dyDescent="0.2">
      <c r="A170" t="s">
        <v>90</v>
      </c>
      <c r="B170">
        <v>999</v>
      </c>
    </row>
    <row r="171" spans="1:2" x14ac:dyDescent="0.2">
      <c r="A171" t="s">
        <v>90</v>
      </c>
      <c r="B171">
        <v>999</v>
      </c>
    </row>
    <row r="172" spans="1:2" x14ac:dyDescent="0.2">
      <c r="A172" t="s">
        <v>90</v>
      </c>
      <c r="B172">
        <v>999</v>
      </c>
    </row>
    <row r="173" spans="1:2" x14ac:dyDescent="0.2">
      <c r="A173" t="s">
        <v>90</v>
      </c>
      <c r="B173">
        <v>999</v>
      </c>
    </row>
    <row r="174" spans="1:2" x14ac:dyDescent="0.2">
      <c r="A174" t="s">
        <v>90</v>
      </c>
      <c r="B174">
        <v>999</v>
      </c>
    </row>
    <row r="175" spans="1:2" x14ac:dyDescent="0.2">
      <c r="A175" t="s">
        <v>90</v>
      </c>
      <c r="B175">
        <v>999</v>
      </c>
    </row>
    <row r="176" spans="1:2" x14ac:dyDescent="0.2">
      <c r="A176" t="s">
        <v>90</v>
      </c>
      <c r="B176">
        <v>999</v>
      </c>
    </row>
    <row r="177" spans="1:2" x14ac:dyDescent="0.2">
      <c r="A177" t="s">
        <v>90</v>
      </c>
      <c r="B177">
        <v>999</v>
      </c>
    </row>
    <row r="178" spans="1:2" x14ac:dyDescent="0.2">
      <c r="A178" t="s">
        <v>90</v>
      </c>
      <c r="B178">
        <v>999</v>
      </c>
    </row>
    <row r="179" spans="1:2" x14ac:dyDescent="0.2">
      <c r="A179" t="s">
        <v>90</v>
      </c>
      <c r="B179">
        <v>999</v>
      </c>
    </row>
    <row r="180" spans="1:2" x14ac:dyDescent="0.2">
      <c r="A180" t="s">
        <v>90</v>
      </c>
      <c r="B180">
        <v>999</v>
      </c>
    </row>
    <row r="181" spans="1:2" x14ac:dyDescent="0.2">
      <c r="A181" t="s">
        <v>90</v>
      </c>
      <c r="B181">
        <v>999</v>
      </c>
    </row>
    <row r="182" spans="1:2" x14ac:dyDescent="0.2">
      <c r="A182" t="s">
        <v>90</v>
      </c>
      <c r="B182">
        <v>999</v>
      </c>
    </row>
    <row r="183" spans="1:2" x14ac:dyDescent="0.2">
      <c r="A183" t="s">
        <v>90</v>
      </c>
      <c r="B183">
        <v>999</v>
      </c>
    </row>
    <row r="184" spans="1:2" x14ac:dyDescent="0.2">
      <c r="A184" t="s">
        <v>90</v>
      </c>
      <c r="B184">
        <v>999</v>
      </c>
    </row>
    <row r="185" spans="1:2" x14ac:dyDescent="0.2">
      <c r="A185" t="s">
        <v>90</v>
      </c>
      <c r="B185">
        <v>999</v>
      </c>
    </row>
    <row r="186" spans="1:2" x14ac:dyDescent="0.2">
      <c r="A186" t="s">
        <v>90</v>
      </c>
      <c r="B186">
        <v>999</v>
      </c>
    </row>
    <row r="187" spans="1:2" x14ac:dyDescent="0.2">
      <c r="A187" t="s">
        <v>90</v>
      </c>
      <c r="B187">
        <v>999</v>
      </c>
    </row>
    <row r="188" spans="1:2" x14ac:dyDescent="0.2">
      <c r="A188" t="s">
        <v>90</v>
      </c>
      <c r="B188">
        <v>999</v>
      </c>
    </row>
    <row r="189" spans="1:2" x14ac:dyDescent="0.2">
      <c r="A189" t="s">
        <v>90</v>
      </c>
      <c r="B189">
        <v>999</v>
      </c>
    </row>
    <row r="190" spans="1:2" x14ac:dyDescent="0.2">
      <c r="A190" t="s">
        <v>90</v>
      </c>
      <c r="B190">
        <v>999</v>
      </c>
    </row>
    <row r="191" spans="1:2" x14ac:dyDescent="0.2">
      <c r="A191" t="s">
        <v>90</v>
      </c>
      <c r="B191">
        <v>999</v>
      </c>
    </row>
    <row r="192" spans="1:2" x14ac:dyDescent="0.2">
      <c r="A192" t="s">
        <v>90</v>
      </c>
      <c r="B192">
        <v>999</v>
      </c>
    </row>
    <row r="193" spans="1:2" x14ac:dyDescent="0.2">
      <c r="A193" t="s">
        <v>90</v>
      </c>
      <c r="B193">
        <v>999</v>
      </c>
    </row>
    <row r="194" spans="1:2" x14ac:dyDescent="0.2">
      <c r="A194" t="s">
        <v>90</v>
      </c>
      <c r="B194">
        <v>999</v>
      </c>
    </row>
    <row r="195" spans="1:2" x14ac:dyDescent="0.2">
      <c r="A195" t="s">
        <v>90</v>
      </c>
      <c r="B195">
        <v>999</v>
      </c>
    </row>
    <row r="196" spans="1:2" x14ac:dyDescent="0.2">
      <c r="A196" t="s">
        <v>90</v>
      </c>
      <c r="B196">
        <v>999</v>
      </c>
    </row>
    <row r="197" spans="1:2" x14ac:dyDescent="0.2">
      <c r="A197" t="s">
        <v>90</v>
      </c>
      <c r="B197">
        <v>999</v>
      </c>
    </row>
    <row r="198" spans="1:2" x14ac:dyDescent="0.2">
      <c r="A198" t="s">
        <v>90</v>
      </c>
      <c r="B198">
        <v>999</v>
      </c>
    </row>
    <row r="199" spans="1:2" x14ac:dyDescent="0.2">
      <c r="A199" t="s">
        <v>90</v>
      </c>
      <c r="B199">
        <v>999</v>
      </c>
    </row>
    <row r="200" spans="1:2" x14ac:dyDescent="0.2">
      <c r="A200" t="s">
        <v>90</v>
      </c>
      <c r="B200">
        <v>999</v>
      </c>
    </row>
    <row r="201" spans="1:2" x14ac:dyDescent="0.2">
      <c r="A201" t="s">
        <v>90</v>
      </c>
      <c r="B201">
        <v>999</v>
      </c>
    </row>
    <row r="202" spans="1:2" x14ac:dyDescent="0.2">
      <c r="A202" t="s">
        <v>90</v>
      </c>
      <c r="B202">
        <v>999</v>
      </c>
    </row>
    <row r="203" spans="1:2" x14ac:dyDescent="0.2">
      <c r="A203" t="s">
        <v>90</v>
      </c>
      <c r="B203">
        <v>999</v>
      </c>
    </row>
    <row r="204" spans="1:2" x14ac:dyDescent="0.2">
      <c r="A204" t="s">
        <v>90</v>
      </c>
      <c r="B204">
        <v>999</v>
      </c>
    </row>
    <row r="205" spans="1:2" x14ac:dyDescent="0.2">
      <c r="A205" t="s">
        <v>90</v>
      </c>
      <c r="B205">
        <v>999</v>
      </c>
    </row>
    <row r="206" spans="1:2" x14ac:dyDescent="0.2">
      <c r="A206" t="s">
        <v>90</v>
      </c>
      <c r="B206">
        <v>999</v>
      </c>
    </row>
    <row r="207" spans="1:2" x14ac:dyDescent="0.2">
      <c r="A207" t="s">
        <v>90</v>
      </c>
      <c r="B207">
        <v>999</v>
      </c>
    </row>
    <row r="208" spans="1:2" x14ac:dyDescent="0.2">
      <c r="A208" t="s">
        <v>90</v>
      </c>
      <c r="B208">
        <v>999</v>
      </c>
    </row>
    <row r="209" spans="1:2" x14ac:dyDescent="0.2">
      <c r="A209" t="s">
        <v>90</v>
      </c>
      <c r="B209">
        <v>999</v>
      </c>
    </row>
    <row r="210" spans="1:2" x14ac:dyDescent="0.2">
      <c r="A210" t="s">
        <v>90</v>
      </c>
      <c r="B210">
        <v>999</v>
      </c>
    </row>
    <row r="211" spans="1:2" x14ac:dyDescent="0.2">
      <c r="A211" t="s">
        <v>90</v>
      </c>
      <c r="B211">
        <v>999</v>
      </c>
    </row>
    <row r="212" spans="1:2" x14ac:dyDescent="0.2">
      <c r="A212" t="s">
        <v>90</v>
      </c>
      <c r="B212">
        <v>999</v>
      </c>
    </row>
    <row r="213" spans="1:2" x14ac:dyDescent="0.2">
      <c r="A213" t="s">
        <v>90</v>
      </c>
      <c r="B213">
        <v>999</v>
      </c>
    </row>
    <row r="214" spans="1:2" x14ac:dyDescent="0.2">
      <c r="A214" t="s">
        <v>90</v>
      </c>
      <c r="B214">
        <v>999</v>
      </c>
    </row>
    <row r="215" spans="1:2" x14ac:dyDescent="0.2">
      <c r="A215" t="s">
        <v>90</v>
      </c>
      <c r="B215">
        <v>999</v>
      </c>
    </row>
    <row r="216" spans="1:2" x14ac:dyDescent="0.2">
      <c r="A216" t="s">
        <v>90</v>
      </c>
      <c r="B216">
        <v>999</v>
      </c>
    </row>
    <row r="217" spans="1:2" x14ac:dyDescent="0.2">
      <c r="A217" t="s">
        <v>90</v>
      </c>
      <c r="B217">
        <v>999</v>
      </c>
    </row>
    <row r="218" spans="1:2" x14ac:dyDescent="0.2">
      <c r="A218" t="s">
        <v>90</v>
      </c>
      <c r="B218">
        <v>999</v>
      </c>
    </row>
    <row r="219" spans="1:2" x14ac:dyDescent="0.2">
      <c r="A219" t="s">
        <v>90</v>
      </c>
      <c r="B219">
        <v>999</v>
      </c>
    </row>
    <row r="220" spans="1:2" x14ac:dyDescent="0.2">
      <c r="A220" t="s">
        <v>90</v>
      </c>
      <c r="B220">
        <v>999</v>
      </c>
    </row>
    <row r="221" spans="1:2" x14ac:dyDescent="0.2">
      <c r="A221" t="s">
        <v>90</v>
      </c>
      <c r="B221">
        <v>999</v>
      </c>
    </row>
    <row r="222" spans="1:2" x14ac:dyDescent="0.2">
      <c r="A222" t="s">
        <v>90</v>
      </c>
      <c r="B222">
        <v>999</v>
      </c>
    </row>
    <row r="223" spans="1:2" x14ac:dyDescent="0.2">
      <c r="A223" t="s">
        <v>90</v>
      </c>
      <c r="B223">
        <v>999</v>
      </c>
    </row>
    <row r="224" spans="1:2" x14ac:dyDescent="0.2">
      <c r="A224" t="s">
        <v>90</v>
      </c>
      <c r="B224">
        <v>999</v>
      </c>
    </row>
    <row r="225" spans="1:2" x14ac:dyDescent="0.2">
      <c r="A225" t="s">
        <v>90</v>
      </c>
      <c r="B225">
        <v>999</v>
      </c>
    </row>
    <row r="226" spans="1:2" x14ac:dyDescent="0.2">
      <c r="A226" t="s">
        <v>90</v>
      </c>
      <c r="B226">
        <v>999</v>
      </c>
    </row>
    <row r="227" spans="1:2" x14ac:dyDescent="0.2">
      <c r="A227" t="s">
        <v>90</v>
      </c>
      <c r="B227">
        <v>999</v>
      </c>
    </row>
    <row r="228" spans="1:2" x14ac:dyDescent="0.2">
      <c r="A228" t="s">
        <v>90</v>
      </c>
      <c r="B228">
        <v>999</v>
      </c>
    </row>
    <row r="229" spans="1:2" x14ac:dyDescent="0.2">
      <c r="A229" t="s">
        <v>90</v>
      </c>
      <c r="B229">
        <v>999</v>
      </c>
    </row>
    <row r="230" spans="1:2" x14ac:dyDescent="0.2">
      <c r="A230" t="s">
        <v>90</v>
      </c>
      <c r="B230">
        <v>999</v>
      </c>
    </row>
    <row r="231" spans="1:2" x14ac:dyDescent="0.2">
      <c r="A231" t="s">
        <v>20</v>
      </c>
      <c r="B231">
        <v>0</v>
      </c>
    </row>
    <row r="232" spans="1:2" x14ac:dyDescent="0.2">
      <c r="A232" t="s">
        <v>20</v>
      </c>
      <c r="B232">
        <v>0</v>
      </c>
    </row>
    <row r="233" spans="1:2" x14ac:dyDescent="0.2">
      <c r="A233" t="s">
        <v>20</v>
      </c>
      <c r="B233">
        <v>0</v>
      </c>
    </row>
    <row r="234" spans="1:2" x14ac:dyDescent="0.2">
      <c r="A234" t="s">
        <v>20</v>
      </c>
      <c r="B234">
        <v>0</v>
      </c>
    </row>
    <row r="235" spans="1:2" x14ac:dyDescent="0.2">
      <c r="A235" t="s">
        <v>20</v>
      </c>
      <c r="B235">
        <v>0</v>
      </c>
    </row>
    <row r="236" spans="1:2" x14ac:dyDescent="0.2">
      <c r="A236" t="s">
        <v>20</v>
      </c>
      <c r="B236">
        <v>0</v>
      </c>
    </row>
    <row r="237" spans="1:2" x14ac:dyDescent="0.2">
      <c r="A237" t="s">
        <v>20</v>
      </c>
      <c r="B237">
        <v>0</v>
      </c>
    </row>
    <row r="238" spans="1:2" x14ac:dyDescent="0.2">
      <c r="A238" t="s">
        <v>20</v>
      </c>
      <c r="B238">
        <v>0</v>
      </c>
    </row>
    <row r="239" spans="1:2" x14ac:dyDescent="0.2">
      <c r="A239" t="s">
        <v>20</v>
      </c>
      <c r="B239">
        <v>0</v>
      </c>
    </row>
    <row r="240" spans="1:2" x14ac:dyDescent="0.2">
      <c r="A240" t="s">
        <v>20</v>
      </c>
      <c r="B240">
        <v>0</v>
      </c>
    </row>
    <row r="241" spans="1:2" x14ac:dyDescent="0.2">
      <c r="A241" t="s">
        <v>20</v>
      </c>
      <c r="B241">
        <v>0</v>
      </c>
    </row>
    <row r="242" spans="1:2" x14ac:dyDescent="0.2">
      <c r="A242" t="s">
        <v>20</v>
      </c>
      <c r="B242">
        <v>0</v>
      </c>
    </row>
    <row r="243" spans="1:2" x14ac:dyDescent="0.2">
      <c r="A243" t="s">
        <v>20</v>
      </c>
      <c r="B243">
        <v>0</v>
      </c>
    </row>
    <row r="244" spans="1:2" x14ac:dyDescent="0.2">
      <c r="A244" t="s">
        <v>20</v>
      </c>
      <c r="B244">
        <v>0</v>
      </c>
    </row>
    <row r="245" spans="1:2" x14ac:dyDescent="0.2">
      <c r="A245" t="s">
        <v>20</v>
      </c>
      <c r="B245">
        <v>0</v>
      </c>
    </row>
    <row r="246" spans="1:2" x14ac:dyDescent="0.2">
      <c r="A246" t="s">
        <v>20</v>
      </c>
      <c r="B246">
        <v>0</v>
      </c>
    </row>
    <row r="247" spans="1:2" x14ac:dyDescent="0.2">
      <c r="A247" t="s">
        <v>20</v>
      </c>
      <c r="B247">
        <v>0</v>
      </c>
    </row>
    <row r="248" spans="1:2" x14ac:dyDescent="0.2">
      <c r="A248" t="s">
        <v>20</v>
      </c>
      <c r="B248">
        <v>0</v>
      </c>
    </row>
    <row r="249" spans="1:2" x14ac:dyDescent="0.2">
      <c r="A249" t="s">
        <v>20</v>
      </c>
      <c r="B249">
        <v>2</v>
      </c>
    </row>
    <row r="250" spans="1:2" x14ac:dyDescent="0.2">
      <c r="A250" t="s">
        <v>20</v>
      </c>
      <c r="B250">
        <v>2</v>
      </c>
    </row>
    <row r="251" spans="1:2" x14ac:dyDescent="0.2">
      <c r="A251" t="s">
        <v>20</v>
      </c>
      <c r="B251">
        <v>2</v>
      </c>
    </row>
    <row r="252" spans="1:2" x14ac:dyDescent="0.2">
      <c r="A252" t="s">
        <v>20</v>
      </c>
      <c r="B252">
        <v>2</v>
      </c>
    </row>
    <row r="253" spans="1:2" x14ac:dyDescent="0.2">
      <c r="A253" t="s">
        <v>20</v>
      </c>
      <c r="B253">
        <v>2</v>
      </c>
    </row>
    <row r="254" spans="1:2" x14ac:dyDescent="0.2">
      <c r="A254" t="s">
        <v>20</v>
      </c>
      <c r="B254">
        <v>2</v>
      </c>
    </row>
    <row r="255" spans="1:2" x14ac:dyDescent="0.2">
      <c r="A255" t="s">
        <v>20</v>
      </c>
      <c r="B255">
        <v>2</v>
      </c>
    </row>
    <row r="256" spans="1:2" x14ac:dyDescent="0.2">
      <c r="A256" t="s">
        <v>20</v>
      </c>
      <c r="B256">
        <v>2</v>
      </c>
    </row>
    <row r="257" spans="1:2" x14ac:dyDescent="0.2">
      <c r="A257" t="s">
        <v>20</v>
      </c>
      <c r="B257">
        <v>2</v>
      </c>
    </row>
    <row r="258" spans="1:2" x14ac:dyDescent="0.2">
      <c r="A258" t="s">
        <v>20</v>
      </c>
      <c r="B258">
        <v>2</v>
      </c>
    </row>
    <row r="259" spans="1:2" x14ac:dyDescent="0.2">
      <c r="A259" t="s">
        <v>20</v>
      </c>
      <c r="B259">
        <v>2</v>
      </c>
    </row>
    <row r="260" spans="1:2" x14ac:dyDescent="0.2">
      <c r="A260" t="s">
        <v>20</v>
      </c>
      <c r="B260">
        <v>2</v>
      </c>
    </row>
    <row r="261" spans="1:2" x14ac:dyDescent="0.2">
      <c r="A261" t="s">
        <v>20</v>
      </c>
      <c r="B261">
        <v>2</v>
      </c>
    </row>
    <row r="262" spans="1:2" x14ac:dyDescent="0.2">
      <c r="A262" t="s">
        <v>20</v>
      </c>
      <c r="B262">
        <v>2</v>
      </c>
    </row>
    <row r="263" spans="1:2" x14ac:dyDescent="0.2">
      <c r="A263" t="s">
        <v>20</v>
      </c>
      <c r="B263">
        <v>2</v>
      </c>
    </row>
    <row r="264" spans="1:2" x14ac:dyDescent="0.2">
      <c r="A264" t="s">
        <v>20</v>
      </c>
      <c r="B264">
        <v>2</v>
      </c>
    </row>
    <row r="265" spans="1:2" x14ac:dyDescent="0.2">
      <c r="A265" t="s">
        <v>20</v>
      </c>
      <c r="B265">
        <v>2</v>
      </c>
    </row>
    <row r="266" spans="1:2" x14ac:dyDescent="0.2">
      <c r="A266" t="s">
        <v>20</v>
      </c>
      <c r="B266">
        <v>4</v>
      </c>
    </row>
    <row r="267" spans="1:2" x14ac:dyDescent="0.2">
      <c r="A267" t="s">
        <v>20</v>
      </c>
      <c r="B267">
        <v>4</v>
      </c>
    </row>
    <row r="268" spans="1:2" x14ac:dyDescent="0.2">
      <c r="A268" t="s">
        <v>20</v>
      </c>
      <c r="B268">
        <v>4</v>
      </c>
    </row>
    <row r="269" spans="1:2" x14ac:dyDescent="0.2">
      <c r="A269" t="s">
        <v>20</v>
      </c>
      <c r="B269">
        <v>4</v>
      </c>
    </row>
    <row r="270" spans="1:2" x14ac:dyDescent="0.2">
      <c r="A270" t="s">
        <v>20</v>
      </c>
      <c r="B270">
        <v>4</v>
      </c>
    </row>
    <row r="271" spans="1:2" x14ac:dyDescent="0.2">
      <c r="A271" t="s">
        <v>20</v>
      </c>
      <c r="B271">
        <v>4</v>
      </c>
    </row>
    <row r="272" spans="1:2" x14ac:dyDescent="0.2">
      <c r="A272" t="s">
        <v>20</v>
      </c>
      <c r="B272">
        <v>4</v>
      </c>
    </row>
    <row r="273" spans="1:2" x14ac:dyDescent="0.2">
      <c r="A273" t="s">
        <v>20</v>
      </c>
      <c r="B273">
        <v>4</v>
      </c>
    </row>
    <row r="274" spans="1:2" x14ac:dyDescent="0.2">
      <c r="A274" t="s">
        <v>20</v>
      </c>
      <c r="B274">
        <v>4</v>
      </c>
    </row>
    <row r="275" spans="1:2" x14ac:dyDescent="0.2">
      <c r="A275" t="s">
        <v>20</v>
      </c>
      <c r="B275">
        <v>4</v>
      </c>
    </row>
    <row r="276" spans="1:2" x14ac:dyDescent="0.2">
      <c r="A276" t="s">
        <v>20</v>
      </c>
      <c r="B276">
        <v>4</v>
      </c>
    </row>
    <row r="277" spans="1:2" x14ac:dyDescent="0.2">
      <c r="A277" t="s">
        <v>20</v>
      </c>
      <c r="B277">
        <v>4</v>
      </c>
    </row>
    <row r="278" spans="1:2" x14ac:dyDescent="0.2">
      <c r="A278" t="s">
        <v>20</v>
      </c>
      <c r="B278">
        <v>6</v>
      </c>
    </row>
    <row r="279" spans="1:2" x14ac:dyDescent="0.2">
      <c r="A279" t="s">
        <v>20</v>
      </c>
      <c r="B279">
        <v>6</v>
      </c>
    </row>
    <row r="280" spans="1:2" x14ac:dyDescent="0.2">
      <c r="A280" t="s">
        <v>20</v>
      </c>
      <c r="B280">
        <v>6</v>
      </c>
    </row>
    <row r="281" spans="1:2" x14ac:dyDescent="0.2">
      <c r="A281" t="s">
        <v>20</v>
      </c>
      <c r="B281">
        <v>6</v>
      </c>
    </row>
    <row r="282" spans="1:2" x14ac:dyDescent="0.2">
      <c r="A282" t="s">
        <v>20</v>
      </c>
      <c r="B282">
        <v>6</v>
      </c>
    </row>
    <row r="283" spans="1:2" x14ac:dyDescent="0.2">
      <c r="A283" t="s">
        <v>20</v>
      </c>
      <c r="B283">
        <v>8</v>
      </c>
    </row>
    <row r="284" spans="1:2" x14ac:dyDescent="0.2">
      <c r="A284" t="s">
        <v>20</v>
      </c>
      <c r="B284">
        <v>8</v>
      </c>
    </row>
    <row r="285" spans="1:2" x14ac:dyDescent="0.2">
      <c r="A285" t="s">
        <v>20</v>
      </c>
      <c r="B285">
        <v>8</v>
      </c>
    </row>
    <row r="286" spans="1:2" x14ac:dyDescent="0.2">
      <c r="A286" t="s">
        <v>20</v>
      </c>
      <c r="B286">
        <v>8</v>
      </c>
    </row>
    <row r="287" spans="1:2" x14ac:dyDescent="0.2">
      <c r="A287" t="s">
        <v>20</v>
      </c>
      <c r="B287">
        <v>8</v>
      </c>
    </row>
    <row r="288" spans="1:2" x14ac:dyDescent="0.2">
      <c r="A288" t="s">
        <v>20</v>
      </c>
      <c r="B288">
        <v>8</v>
      </c>
    </row>
    <row r="289" spans="1:2" x14ac:dyDescent="0.2">
      <c r="A289" t="s">
        <v>20</v>
      </c>
      <c r="B289">
        <v>8</v>
      </c>
    </row>
    <row r="290" spans="1:2" x14ac:dyDescent="0.2">
      <c r="A290" t="s">
        <v>20</v>
      </c>
      <c r="B290">
        <v>8</v>
      </c>
    </row>
    <row r="291" spans="1:2" x14ac:dyDescent="0.2">
      <c r="A291" t="s">
        <v>20</v>
      </c>
      <c r="B291">
        <v>10</v>
      </c>
    </row>
    <row r="292" spans="1:2" x14ac:dyDescent="0.2">
      <c r="A292" t="s">
        <v>20</v>
      </c>
      <c r="B292">
        <v>10</v>
      </c>
    </row>
    <row r="293" spans="1:2" x14ac:dyDescent="0.2">
      <c r="A293" t="s">
        <v>20</v>
      </c>
      <c r="B293">
        <v>10</v>
      </c>
    </row>
    <row r="294" spans="1:2" x14ac:dyDescent="0.2">
      <c r="A294" t="s">
        <v>20</v>
      </c>
      <c r="B294">
        <v>10</v>
      </c>
    </row>
    <row r="295" spans="1:2" x14ac:dyDescent="0.2">
      <c r="A295" t="s">
        <v>20</v>
      </c>
      <c r="B295">
        <v>10</v>
      </c>
    </row>
    <row r="296" spans="1:2" x14ac:dyDescent="0.2">
      <c r="A296" t="s">
        <v>20</v>
      </c>
      <c r="B296">
        <v>10</v>
      </c>
    </row>
    <row r="297" spans="1:2" x14ac:dyDescent="0.2">
      <c r="A297" t="s">
        <v>20</v>
      </c>
      <c r="B297">
        <v>10</v>
      </c>
    </row>
    <row r="298" spans="1:2" x14ac:dyDescent="0.2">
      <c r="A298" t="s">
        <v>20</v>
      </c>
      <c r="B298">
        <v>10</v>
      </c>
    </row>
    <row r="299" spans="1:2" x14ac:dyDescent="0.2">
      <c r="A299" t="s">
        <v>20</v>
      </c>
      <c r="B299">
        <v>12</v>
      </c>
    </row>
    <row r="300" spans="1:2" x14ac:dyDescent="0.2">
      <c r="A300" t="s">
        <v>20</v>
      </c>
      <c r="B300">
        <v>12</v>
      </c>
    </row>
    <row r="301" spans="1:2" x14ac:dyDescent="0.2">
      <c r="A301" t="s">
        <v>20</v>
      </c>
      <c r="B301">
        <v>12</v>
      </c>
    </row>
    <row r="302" spans="1:2" x14ac:dyDescent="0.2">
      <c r="A302" t="s">
        <v>20</v>
      </c>
      <c r="B302">
        <v>14</v>
      </c>
    </row>
    <row r="303" spans="1:2" x14ac:dyDescent="0.2">
      <c r="A303" t="s">
        <v>20</v>
      </c>
      <c r="B303">
        <v>14</v>
      </c>
    </row>
    <row r="304" spans="1:2" x14ac:dyDescent="0.2">
      <c r="A304" t="s">
        <v>20</v>
      </c>
      <c r="B304">
        <v>14</v>
      </c>
    </row>
    <row r="305" spans="1:2" x14ac:dyDescent="0.2">
      <c r="A305" t="s">
        <v>20</v>
      </c>
      <c r="B305">
        <v>14</v>
      </c>
    </row>
    <row r="306" spans="1:2" x14ac:dyDescent="0.2">
      <c r="A306" t="s">
        <v>20</v>
      </c>
      <c r="B306">
        <v>14</v>
      </c>
    </row>
    <row r="307" spans="1:2" x14ac:dyDescent="0.2">
      <c r="A307" t="s">
        <v>20</v>
      </c>
      <c r="B307">
        <v>14</v>
      </c>
    </row>
    <row r="308" spans="1:2" x14ac:dyDescent="0.2">
      <c r="A308" t="s">
        <v>20</v>
      </c>
      <c r="B308">
        <v>14</v>
      </c>
    </row>
    <row r="309" spans="1:2" x14ac:dyDescent="0.2">
      <c r="A309" t="s">
        <v>20</v>
      </c>
      <c r="B309">
        <v>14</v>
      </c>
    </row>
    <row r="310" spans="1:2" x14ac:dyDescent="0.2">
      <c r="A310" t="s">
        <v>20</v>
      </c>
      <c r="B310">
        <v>14</v>
      </c>
    </row>
    <row r="311" spans="1:2" x14ac:dyDescent="0.2">
      <c r="A311" t="s">
        <v>20</v>
      </c>
      <c r="B311">
        <v>14</v>
      </c>
    </row>
    <row r="312" spans="1:2" x14ac:dyDescent="0.2">
      <c r="A312" t="s">
        <v>20</v>
      </c>
      <c r="B312">
        <v>16</v>
      </c>
    </row>
    <row r="313" spans="1:2" x14ac:dyDescent="0.2">
      <c r="A313" t="s">
        <v>20</v>
      </c>
      <c r="B313">
        <v>16</v>
      </c>
    </row>
    <row r="314" spans="1:2" x14ac:dyDescent="0.2">
      <c r="A314" t="s">
        <v>20</v>
      </c>
      <c r="B314">
        <v>16</v>
      </c>
    </row>
    <row r="315" spans="1:2" x14ac:dyDescent="0.2">
      <c r="A315" t="s">
        <v>20</v>
      </c>
      <c r="B315">
        <v>16</v>
      </c>
    </row>
    <row r="316" spans="1:2" x14ac:dyDescent="0.2">
      <c r="A316" t="s">
        <v>20</v>
      </c>
      <c r="B316">
        <v>16</v>
      </c>
    </row>
    <row r="317" spans="1:2" x14ac:dyDescent="0.2">
      <c r="A317" t="s">
        <v>20</v>
      </c>
      <c r="B317">
        <v>16</v>
      </c>
    </row>
    <row r="318" spans="1:2" x14ac:dyDescent="0.2">
      <c r="A318" t="s">
        <v>20</v>
      </c>
      <c r="B318">
        <v>16</v>
      </c>
    </row>
    <row r="319" spans="1:2" x14ac:dyDescent="0.2">
      <c r="A319" t="s">
        <v>20</v>
      </c>
      <c r="B319">
        <v>16</v>
      </c>
    </row>
    <row r="320" spans="1:2" x14ac:dyDescent="0.2">
      <c r="A320" t="s">
        <v>20</v>
      </c>
      <c r="B320">
        <v>16</v>
      </c>
    </row>
    <row r="321" spans="1:2" x14ac:dyDescent="0.2">
      <c r="A321" t="s">
        <v>20</v>
      </c>
      <c r="B321">
        <v>18</v>
      </c>
    </row>
    <row r="322" spans="1:2" x14ac:dyDescent="0.2">
      <c r="A322" t="s">
        <v>20</v>
      </c>
      <c r="B322">
        <v>18</v>
      </c>
    </row>
    <row r="323" spans="1:2" x14ac:dyDescent="0.2">
      <c r="A323" t="s">
        <v>20</v>
      </c>
      <c r="B323">
        <v>18</v>
      </c>
    </row>
    <row r="324" spans="1:2" x14ac:dyDescent="0.2">
      <c r="A324" t="s">
        <v>20</v>
      </c>
      <c r="B324">
        <v>18</v>
      </c>
    </row>
    <row r="325" spans="1:2" x14ac:dyDescent="0.2">
      <c r="A325" t="s">
        <v>20</v>
      </c>
      <c r="B325">
        <v>18</v>
      </c>
    </row>
    <row r="326" spans="1:2" x14ac:dyDescent="0.2">
      <c r="A326" t="s">
        <v>20</v>
      </c>
      <c r="B326">
        <v>18</v>
      </c>
    </row>
    <row r="327" spans="1:2" x14ac:dyDescent="0.2">
      <c r="A327" t="s">
        <v>20</v>
      </c>
      <c r="B327">
        <v>18</v>
      </c>
    </row>
    <row r="328" spans="1:2" x14ac:dyDescent="0.2">
      <c r="A328" t="s">
        <v>20</v>
      </c>
      <c r="B328">
        <v>18</v>
      </c>
    </row>
    <row r="329" spans="1:2" x14ac:dyDescent="0.2">
      <c r="A329" t="s">
        <v>20</v>
      </c>
      <c r="B329">
        <v>20</v>
      </c>
    </row>
    <row r="330" spans="1:2" x14ac:dyDescent="0.2">
      <c r="A330" t="s">
        <v>20</v>
      </c>
      <c r="B330">
        <v>20</v>
      </c>
    </row>
    <row r="331" spans="1:2" x14ac:dyDescent="0.2">
      <c r="A331" t="s">
        <v>20</v>
      </c>
      <c r="B331">
        <v>20</v>
      </c>
    </row>
    <row r="332" spans="1:2" x14ac:dyDescent="0.2">
      <c r="A332" t="s">
        <v>20</v>
      </c>
      <c r="B332">
        <v>20</v>
      </c>
    </row>
    <row r="333" spans="1:2" x14ac:dyDescent="0.2">
      <c r="A333" t="s">
        <v>20</v>
      </c>
      <c r="B333">
        <v>20</v>
      </c>
    </row>
    <row r="334" spans="1:2" x14ac:dyDescent="0.2">
      <c r="A334" t="s">
        <v>20</v>
      </c>
      <c r="B334">
        <v>20</v>
      </c>
    </row>
    <row r="335" spans="1:2" x14ac:dyDescent="0.2">
      <c r="A335" t="s">
        <v>20</v>
      </c>
      <c r="B335">
        <v>20</v>
      </c>
    </row>
    <row r="336" spans="1:2" x14ac:dyDescent="0.2">
      <c r="A336" t="s">
        <v>20</v>
      </c>
      <c r="B336">
        <v>20</v>
      </c>
    </row>
    <row r="337" spans="1:2" x14ac:dyDescent="0.2">
      <c r="A337" t="s">
        <v>20</v>
      </c>
      <c r="B337">
        <v>20</v>
      </c>
    </row>
    <row r="338" spans="1:2" x14ac:dyDescent="0.2">
      <c r="A338" t="s">
        <v>20</v>
      </c>
      <c r="B338">
        <v>22</v>
      </c>
    </row>
    <row r="339" spans="1:2" x14ac:dyDescent="0.2">
      <c r="A339" t="s">
        <v>20</v>
      </c>
      <c r="B339">
        <v>22</v>
      </c>
    </row>
    <row r="340" spans="1:2" x14ac:dyDescent="0.2">
      <c r="A340" t="s">
        <v>20</v>
      </c>
      <c r="B340">
        <v>22</v>
      </c>
    </row>
    <row r="341" spans="1:2" x14ac:dyDescent="0.2">
      <c r="A341" t="s">
        <v>20</v>
      </c>
      <c r="B341">
        <v>22</v>
      </c>
    </row>
    <row r="342" spans="1:2" x14ac:dyDescent="0.2">
      <c r="A342" t="s">
        <v>20</v>
      </c>
      <c r="B342">
        <v>24</v>
      </c>
    </row>
    <row r="343" spans="1:2" x14ac:dyDescent="0.2">
      <c r="A343" t="s">
        <v>20</v>
      </c>
      <c r="B343">
        <v>24</v>
      </c>
    </row>
    <row r="344" spans="1:2" x14ac:dyDescent="0.2">
      <c r="A344" t="s">
        <v>20</v>
      </c>
      <c r="B344">
        <v>24</v>
      </c>
    </row>
    <row r="345" spans="1:2" x14ac:dyDescent="0.2">
      <c r="A345" t="s">
        <v>20</v>
      </c>
      <c r="B345">
        <v>24</v>
      </c>
    </row>
    <row r="346" spans="1:2" x14ac:dyDescent="0.2">
      <c r="A346" t="s">
        <v>20</v>
      </c>
      <c r="B346">
        <v>24</v>
      </c>
    </row>
    <row r="347" spans="1:2" x14ac:dyDescent="0.2">
      <c r="A347" t="s">
        <v>20</v>
      </c>
      <c r="B347">
        <v>24</v>
      </c>
    </row>
    <row r="348" spans="1:2" x14ac:dyDescent="0.2">
      <c r="A348" t="s">
        <v>20</v>
      </c>
      <c r="B348">
        <v>26</v>
      </c>
    </row>
    <row r="349" spans="1:2" x14ac:dyDescent="0.2">
      <c r="A349" t="s">
        <v>20</v>
      </c>
      <c r="B349">
        <v>26</v>
      </c>
    </row>
    <row r="350" spans="1:2" x14ac:dyDescent="0.2">
      <c r="A350" t="s">
        <v>20</v>
      </c>
      <c r="B350">
        <v>26</v>
      </c>
    </row>
    <row r="351" spans="1:2" x14ac:dyDescent="0.2">
      <c r="A351" t="s">
        <v>20</v>
      </c>
      <c r="B351">
        <v>26</v>
      </c>
    </row>
    <row r="352" spans="1:2" x14ac:dyDescent="0.2">
      <c r="A352" t="s">
        <v>20</v>
      </c>
      <c r="B352">
        <v>26</v>
      </c>
    </row>
    <row r="353" spans="1:2" x14ac:dyDescent="0.2">
      <c r="A353" t="s">
        <v>20</v>
      </c>
      <c r="B353">
        <v>26</v>
      </c>
    </row>
    <row r="354" spans="1:2" x14ac:dyDescent="0.2">
      <c r="A354" t="s">
        <v>20</v>
      </c>
      <c r="B354">
        <v>28</v>
      </c>
    </row>
    <row r="355" spans="1:2" x14ac:dyDescent="0.2">
      <c r="A355" t="s">
        <v>20</v>
      </c>
      <c r="B355">
        <v>28</v>
      </c>
    </row>
    <row r="356" spans="1:2" x14ac:dyDescent="0.2">
      <c r="A356" t="s">
        <v>20</v>
      </c>
      <c r="B356">
        <v>28</v>
      </c>
    </row>
    <row r="357" spans="1:2" x14ac:dyDescent="0.2">
      <c r="A357" t="s">
        <v>20</v>
      </c>
      <c r="B357">
        <v>28</v>
      </c>
    </row>
    <row r="358" spans="1:2" x14ac:dyDescent="0.2">
      <c r="A358" t="s">
        <v>20</v>
      </c>
      <c r="B358">
        <v>28</v>
      </c>
    </row>
    <row r="359" spans="1:2" x14ac:dyDescent="0.2">
      <c r="A359" t="s">
        <v>20</v>
      </c>
      <c r="B359">
        <v>28</v>
      </c>
    </row>
    <row r="360" spans="1:2" x14ac:dyDescent="0.2">
      <c r="A360" t="s">
        <v>20</v>
      </c>
      <c r="B360">
        <v>28</v>
      </c>
    </row>
    <row r="361" spans="1:2" x14ac:dyDescent="0.2">
      <c r="A361" t="s">
        <v>20</v>
      </c>
      <c r="B361">
        <v>28</v>
      </c>
    </row>
    <row r="362" spans="1:2" x14ac:dyDescent="0.2">
      <c r="A362" t="s">
        <v>20</v>
      </c>
      <c r="B362">
        <v>30</v>
      </c>
    </row>
    <row r="363" spans="1:2" x14ac:dyDescent="0.2">
      <c r="A363" t="s">
        <v>20</v>
      </c>
      <c r="B363">
        <v>30</v>
      </c>
    </row>
    <row r="364" spans="1:2" x14ac:dyDescent="0.2">
      <c r="A364" t="s">
        <v>20</v>
      </c>
      <c r="B364">
        <v>30</v>
      </c>
    </row>
    <row r="365" spans="1:2" x14ac:dyDescent="0.2">
      <c r="A365" t="s">
        <v>20</v>
      </c>
      <c r="B365">
        <v>32</v>
      </c>
    </row>
    <row r="366" spans="1:2" x14ac:dyDescent="0.2">
      <c r="A366" t="s">
        <v>20</v>
      </c>
      <c r="B366">
        <v>32</v>
      </c>
    </row>
    <row r="367" spans="1:2" x14ac:dyDescent="0.2">
      <c r="A367" t="s">
        <v>20</v>
      </c>
      <c r="B367">
        <v>34</v>
      </c>
    </row>
    <row r="368" spans="1:2" x14ac:dyDescent="0.2">
      <c r="A368" t="s">
        <v>20</v>
      </c>
      <c r="B368">
        <v>36</v>
      </c>
    </row>
    <row r="369" spans="1:2" x14ac:dyDescent="0.2">
      <c r="A369" t="s">
        <v>20</v>
      </c>
      <c r="B369">
        <v>36</v>
      </c>
    </row>
    <row r="370" spans="1:2" x14ac:dyDescent="0.2">
      <c r="A370" t="s">
        <v>20</v>
      </c>
      <c r="B370">
        <v>36</v>
      </c>
    </row>
    <row r="371" spans="1:2" x14ac:dyDescent="0.2">
      <c r="A371" t="s">
        <v>20</v>
      </c>
      <c r="B371">
        <v>38</v>
      </c>
    </row>
    <row r="372" spans="1:2" x14ac:dyDescent="0.2">
      <c r="A372" t="s">
        <v>20</v>
      </c>
      <c r="B372">
        <v>38</v>
      </c>
    </row>
    <row r="373" spans="1:2" x14ac:dyDescent="0.2">
      <c r="A373" t="s">
        <v>20</v>
      </c>
      <c r="B373">
        <v>40</v>
      </c>
    </row>
    <row r="374" spans="1:2" x14ac:dyDescent="0.2">
      <c r="A374" t="s">
        <v>20</v>
      </c>
      <c r="B374">
        <v>40</v>
      </c>
    </row>
    <row r="375" spans="1:2" x14ac:dyDescent="0.2">
      <c r="A375" t="s">
        <v>20</v>
      </c>
      <c r="B375">
        <v>40</v>
      </c>
    </row>
    <row r="376" spans="1:2" x14ac:dyDescent="0.2">
      <c r="A376" t="s">
        <v>20</v>
      </c>
      <c r="B376">
        <v>40</v>
      </c>
    </row>
    <row r="377" spans="1:2" x14ac:dyDescent="0.2">
      <c r="A377" t="s">
        <v>20</v>
      </c>
      <c r="B377">
        <v>42</v>
      </c>
    </row>
    <row r="378" spans="1:2" x14ac:dyDescent="0.2">
      <c r="A378" t="s">
        <v>20</v>
      </c>
      <c r="B378">
        <v>44</v>
      </c>
    </row>
    <row r="379" spans="1:2" x14ac:dyDescent="0.2">
      <c r="A379" t="s">
        <v>20</v>
      </c>
      <c r="B379">
        <v>46</v>
      </c>
    </row>
    <row r="380" spans="1:2" x14ac:dyDescent="0.2">
      <c r="A380" t="s">
        <v>20</v>
      </c>
      <c r="B380">
        <v>46</v>
      </c>
    </row>
    <row r="381" spans="1:2" x14ac:dyDescent="0.2">
      <c r="A381" t="s">
        <v>20</v>
      </c>
      <c r="B381">
        <v>46</v>
      </c>
    </row>
    <row r="382" spans="1:2" x14ac:dyDescent="0.2">
      <c r="A382" t="s">
        <v>20</v>
      </c>
      <c r="B382">
        <v>46</v>
      </c>
    </row>
    <row r="383" spans="1:2" x14ac:dyDescent="0.2">
      <c r="A383" t="s">
        <v>20</v>
      </c>
      <c r="B383">
        <v>46</v>
      </c>
    </row>
    <row r="384" spans="1:2" x14ac:dyDescent="0.2">
      <c r="A384" t="s">
        <v>20</v>
      </c>
      <c r="B384">
        <v>46</v>
      </c>
    </row>
    <row r="385" spans="1:2" x14ac:dyDescent="0.2">
      <c r="A385" t="s">
        <v>20</v>
      </c>
      <c r="B385">
        <v>48</v>
      </c>
    </row>
    <row r="386" spans="1:2" x14ac:dyDescent="0.2">
      <c r="A386" t="s">
        <v>20</v>
      </c>
      <c r="B386">
        <v>50</v>
      </c>
    </row>
    <row r="387" spans="1:2" x14ac:dyDescent="0.2">
      <c r="A387" t="s">
        <v>20</v>
      </c>
      <c r="B387">
        <v>52</v>
      </c>
    </row>
    <row r="388" spans="1:2" x14ac:dyDescent="0.2">
      <c r="A388" t="s">
        <v>20</v>
      </c>
      <c r="B388">
        <v>54</v>
      </c>
    </row>
    <row r="389" spans="1:2" x14ac:dyDescent="0.2">
      <c r="A389" t="s">
        <v>20</v>
      </c>
      <c r="B389">
        <v>56</v>
      </c>
    </row>
    <row r="390" spans="1:2" x14ac:dyDescent="0.2">
      <c r="A390" t="s">
        <v>20</v>
      </c>
      <c r="B390">
        <v>56</v>
      </c>
    </row>
    <row r="391" spans="1:2" x14ac:dyDescent="0.2">
      <c r="A391" t="s">
        <v>20</v>
      </c>
      <c r="B391">
        <v>56</v>
      </c>
    </row>
    <row r="392" spans="1:2" x14ac:dyDescent="0.2">
      <c r="A392" t="s">
        <v>20</v>
      </c>
      <c r="B392">
        <v>56</v>
      </c>
    </row>
    <row r="393" spans="1:2" x14ac:dyDescent="0.2">
      <c r="A393" t="s">
        <v>20</v>
      </c>
      <c r="B393">
        <v>58</v>
      </c>
    </row>
    <row r="394" spans="1:2" x14ac:dyDescent="0.2">
      <c r="A394" t="s">
        <v>20</v>
      </c>
      <c r="B394">
        <v>58</v>
      </c>
    </row>
    <row r="395" spans="1:2" x14ac:dyDescent="0.2">
      <c r="A395" t="s">
        <v>20</v>
      </c>
      <c r="B395">
        <v>58</v>
      </c>
    </row>
    <row r="396" spans="1:2" x14ac:dyDescent="0.2">
      <c r="A396" t="s">
        <v>20</v>
      </c>
      <c r="B396">
        <v>58</v>
      </c>
    </row>
    <row r="397" spans="1:2" x14ac:dyDescent="0.2">
      <c r="A397" t="s">
        <v>20</v>
      </c>
      <c r="B397">
        <v>58</v>
      </c>
    </row>
    <row r="398" spans="1:2" x14ac:dyDescent="0.2">
      <c r="A398" t="s">
        <v>20</v>
      </c>
      <c r="B398">
        <v>60</v>
      </c>
    </row>
    <row r="399" spans="1:2" x14ac:dyDescent="0.2">
      <c r="A399" t="s">
        <v>20</v>
      </c>
      <c r="B399">
        <v>62</v>
      </c>
    </row>
    <row r="400" spans="1:2" x14ac:dyDescent="0.2">
      <c r="A400" t="s">
        <v>20</v>
      </c>
      <c r="B400">
        <v>62</v>
      </c>
    </row>
    <row r="401" spans="1:2" x14ac:dyDescent="0.2">
      <c r="A401" t="s">
        <v>20</v>
      </c>
      <c r="B401">
        <v>62</v>
      </c>
    </row>
    <row r="402" spans="1:2" x14ac:dyDescent="0.2">
      <c r="A402" t="s">
        <v>20</v>
      </c>
      <c r="B402">
        <v>64</v>
      </c>
    </row>
    <row r="403" spans="1:2" x14ac:dyDescent="0.2">
      <c r="A403" t="s">
        <v>20</v>
      </c>
      <c r="B403">
        <v>66</v>
      </c>
    </row>
    <row r="404" spans="1:2" x14ac:dyDescent="0.2">
      <c r="A404" t="s">
        <v>20</v>
      </c>
      <c r="B404">
        <v>66</v>
      </c>
    </row>
    <row r="405" spans="1:2" x14ac:dyDescent="0.2">
      <c r="A405" t="s">
        <v>20</v>
      </c>
      <c r="B405">
        <v>66</v>
      </c>
    </row>
    <row r="406" spans="1:2" x14ac:dyDescent="0.2">
      <c r="A406" t="s">
        <v>20</v>
      </c>
      <c r="B406">
        <v>72</v>
      </c>
    </row>
    <row r="407" spans="1:2" x14ac:dyDescent="0.2">
      <c r="A407" t="s">
        <v>20</v>
      </c>
      <c r="B407">
        <v>74</v>
      </c>
    </row>
    <row r="408" spans="1:2" x14ac:dyDescent="0.2">
      <c r="A408" t="s">
        <v>20</v>
      </c>
      <c r="B408">
        <v>80</v>
      </c>
    </row>
    <row r="409" spans="1:2" x14ac:dyDescent="0.2">
      <c r="A409" t="s">
        <v>20</v>
      </c>
      <c r="B409">
        <v>80</v>
      </c>
    </row>
    <row r="410" spans="1:2" x14ac:dyDescent="0.2">
      <c r="A410" t="s">
        <v>20</v>
      </c>
      <c r="B410">
        <v>82</v>
      </c>
    </row>
    <row r="411" spans="1:2" x14ac:dyDescent="0.2">
      <c r="A411" t="s">
        <v>20</v>
      </c>
      <c r="B411">
        <v>82</v>
      </c>
    </row>
    <row r="412" spans="1:2" x14ac:dyDescent="0.2">
      <c r="A412" t="s">
        <v>20</v>
      </c>
      <c r="B412">
        <v>84</v>
      </c>
    </row>
    <row r="413" spans="1:2" x14ac:dyDescent="0.2">
      <c r="A413" t="s">
        <v>20</v>
      </c>
      <c r="B413">
        <v>86</v>
      </c>
    </row>
    <row r="414" spans="1:2" x14ac:dyDescent="0.2">
      <c r="A414" t="s">
        <v>20</v>
      </c>
      <c r="B414">
        <v>999</v>
      </c>
    </row>
    <row r="415" spans="1:2" x14ac:dyDescent="0.2">
      <c r="A415" t="s">
        <v>20</v>
      </c>
      <c r="B415">
        <v>999</v>
      </c>
    </row>
    <row r="416" spans="1:2" x14ac:dyDescent="0.2">
      <c r="A416" t="s">
        <v>20</v>
      </c>
      <c r="B416">
        <v>999</v>
      </c>
    </row>
    <row r="417" spans="1:2" x14ac:dyDescent="0.2">
      <c r="A417" t="s">
        <v>20</v>
      </c>
      <c r="B417">
        <v>999</v>
      </c>
    </row>
    <row r="418" spans="1:2" x14ac:dyDescent="0.2">
      <c r="A418" t="s">
        <v>20</v>
      </c>
      <c r="B418">
        <v>999</v>
      </c>
    </row>
    <row r="419" spans="1:2" x14ac:dyDescent="0.2">
      <c r="A419" t="s">
        <v>20</v>
      </c>
      <c r="B419">
        <v>999</v>
      </c>
    </row>
    <row r="420" spans="1:2" x14ac:dyDescent="0.2">
      <c r="A420" t="s">
        <v>20</v>
      </c>
      <c r="B420">
        <v>999</v>
      </c>
    </row>
    <row r="421" spans="1:2" x14ac:dyDescent="0.2">
      <c r="A421" t="s">
        <v>20</v>
      </c>
      <c r="B421">
        <v>999</v>
      </c>
    </row>
    <row r="422" spans="1:2" x14ac:dyDescent="0.2">
      <c r="A422" t="s">
        <v>20</v>
      </c>
      <c r="B422">
        <v>999</v>
      </c>
    </row>
    <row r="423" spans="1:2" x14ac:dyDescent="0.2">
      <c r="A423" t="s">
        <v>20</v>
      </c>
      <c r="B423">
        <v>999</v>
      </c>
    </row>
    <row r="424" spans="1:2" x14ac:dyDescent="0.2">
      <c r="A424" t="s">
        <v>20</v>
      </c>
      <c r="B424">
        <v>999</v>
      </c>
    </row>
    <row r="425" spans="1:2" x14ac:dyDescent="0.2">
      <c r="A425" t="s">
        <v>20</v>
      </c>
      <c r="B425">
        <v>999</v>
      </c>
    </row>
    <row r="426" spans="1:2" x14ac:dyDescent="0.2">
      <c r="A426" t="s">
        <v>20</v>
      </c>
      <c r="B426">
        <v>999</v>
      </c>
    </row>
    <row r="427" spans="1:2" x14ac:dyDescent="0.2">
      <c r="A427" t="s">
        <v>20</v>
      </c>
      <c r="B427">
        <v>999</v>
      </c>
    </row>
    <row r="428" spans="1:2" x14ac:dyDescent="0.2">
      <c r="A428" t="s">
        <v>20</v>
      </c>
      <c r="B428">
        <v>999</v>
      </c>
    </row>
    <row r="429" spans="1:2" x14ac:dyDescent="0.2">
      <c r="A429" t="s">
        <v>20</v>
      </c>
      <c r="B429">
        <v>999</v>
      </c>
    </row>
    <row r="430" spans="1:2" x14ac:dyDescent="0.2">
      <c r="A430" t="s">
        <v>20</v>
      </c>
      <c r="B430">
        <v>999</v>
      </c>
    </row>
    <row r="431" spans="1:2" x14ac:dyDescent="0.2">
      <c r="A431" t="s">
        <v>20</v>
      </c>
      <c r="B431">
        <v>999</v>
      </c>
    </row>
    <row r="432" spans="1:2" x14ac:dyDescent="0.2">
      <c r="A432" t="s">
        <v>20</v>
      </c>
      <c r="B432">
        <v>999</v>
      </c>
    </row>
    <row r="433" spans="1:2" x14ac:dyDescent="0.2">
      <c r="A433" t="s">
        <v>20</v>
      </c>
      <c r="B433">
        <v>999</v>
      </c>
    </row>
    <row r="434" spans="1:2" x14ac:dyDescent="0.2">
      <c r="A434" t="s">
        <v>20</v>
      </c>
      <c r="B434">
        <v>999</v>
      </c>
    </row>
    <row r="435" spans="1:2" x14ac:dyDescent="0.2">
      <c r="A435" t="s">
        <v>20</v>
      </c>
      <c r="B435">
        <v>999</v>
      </c>
    </row>
    <row r="436" spans="1:2" x14ac:dyDescent="0.2">
      <c r="A436" t="s">
        <v>20</v>
      </c>
      <c r="B436">
        <v>999</v>
      </c>
    </row>
    <row r="437" spans="1:2" x14ac:dyDescent="0.2">
      <c r="A437" t="s">
        <v>20</v>
      </c>
      <c r="B437">
        <v>999</v>
      </c>
    </row>
    <row r="438" spans="1:2" x14ac:dyDescent="0.2">
      <c r="A438" t="s">
        <v>20</v>
      </c>
      <c r="B438">
        <v>999</v>
      </c>
    </row>
    <row r="439" spans="1:2" x14ac:dyDescent="0.2">
      <c r="A439" t="s">
        <v>20</v>
      </c>
      <c r="B439">
        <v>999</v>
      </c>
    </row>
    <row r="440" spans="1:2" x14ac:dyDescent="0.2">
      <c r="A440" t="s">
        <v>20</v>
      </c>
      <c r="B440">
        <v>999</v>
      </c>
    </row>
    <row r="441" spans="1:2" x14ac:dyDescent="0.2">
      <c r="A441" t="s">
        <v>20</v>
      </c>
      <c r="B441">
        <v>999</v>
      </c>
    </row>
    <row r="442" spans="1:2" x14ac:dyDescent="0.2">
      <c r="A442" t="s">
        <v>20</v>
      </c>
      <c r="B442">
        <v>999</v>
      </c>
    </row>
    <row r="443" spans="1:2" x14ac:dyDescent="0.2">
      <c r="A443" t="s">
        <v>20</v>
      </c>
      <c r="B443">
        <v>999</v>
      </c>
    </row>
    <row r="444" spans="1:2" x14ac:dyDescent="0.2">
      <c r="A444" t="s">
        <v>20</v>
      </c>
      <c r="B444">
        <v>999</v>
      </c>
    </row>
    <row r="445" spans="1:2" x14ac:dyDescent="0.2">
      <c r="A445" t="s">
        <v>20</v>
      </c>
      <c r="B445">
        <v>999</v>
      </c>
    </row>
    <row r="446" spans="1:2" x14ac:dyDescent="0.2">
      <c r="A446" t="s">
        <v>20</v>
      </c>
      <c r="B446">
        <v>999</v>
      </c>
    </row>
    <row r="447" spans="1:2" x14ac:dyDescent="0.2">
      <c r="A447" t="s">
        <v>20</v>
      </c>
      <c r="B447">
        <v>999</v>
      </c>
    </row>
    <row r="448" spans="1:2" x14ac:dyDescent="0.2">
      <c r="A448" t="s">
        <v>20</v>
      </c>
      <c r="B448">
        <v>999</v>
      </c>
    </row>
    <row r="449" spans="1:2" x14ac:dyDescent="0.2">
      <c r="A449" t="s">
        <v>20</v>
      </c>
      <c r="B449">
        <v>999</v>
      </c>
    </row>
    <row r="450" spans="1:2" x14ac:dyDescent="0.2">
      <c r="A450" t="s">
        <v>20</v>
      </c>
      <c r="B450">
        <v>999</v>
      </c>
    </row>
    <row r="451" spans="1:2" x14ac:dyDescent="0.2">
      <c r="A451" t="s">
        <v>20</v>
      </c>
      <c r="B451">
        <v>999</v>
      </c>
    </row>
    <row r="452" spans="1:2" x14ac:dyDescent="0.2">
      <c r="A452" t="s">
        <v>20</v>
      </c>
      <c r="B452">
        <v>999</v>
      </c>
    </row>
    <row r="453" spans="1:2" x14ac:dyDescent="0.2">
      <c r="A453" t="s">
        <v>20</v>
      </c>
      <c r="B453">
        <v>999</v>
      </c>
    </row>
    <row r="454" spans="1:2" x14ac:dyDescent="0.2">
      <c r="A454" t="s">
        <v>20</v>
      </c>
      <c r="B454">
        <v>999</v>
      </c>
    </row>
    <row r="455" spans="1:2" x14ac:dyDescent="0.2">
      <c r="A455" t="s">
        <v>20</v>
      </c>
      <c r="B455">
        <v>999</v>
      </c>
    </row>
    <row r="456" spans="1:2" x14ac:dyDescent="0.2">
      <c r="A456" t="s">
        <v>20</v>
      </c>
      <c r="B456">
        <v>999</v>
      </c>
    </row>
    <row r="457" spans="1:2" x14ac:dyDescent="0.2">
      <c r="A457" t="s">
        <v>24</v>
      </c>
      <c r="B457">
        <v>0</v>
      </c>
    </row>
    <row r="458" spans="1:2" x14ac:dyDescent="0.2">
      <c r="A458" t="s">
        <v>24</v>
      </c>
      <c r="B458">
        <v>0</v>
      </c>
    </row>
    <row r="459" spans="1:2" x14ac:dyDescent="0.2">
      <c r="A459" t="s">
        <v>24</v>
      </c>
      <c r="B459">
        <v>0</v>
      </c>
    </row>
    <row r="460" spans="1:2" x14ac:dyDescent="0.2">
      <c r="A460" t="s">
        <v>24</v>
      </c>
      <c r="B460">
        <v>0</v>
      </c>
    </row>
    <row r="461" spans="1:2" x14ac:dyDescent="0.2">
      <c r="A461" t="s">
        <v>24</v>
      </c>
      <c r="B461">
        <v>0</v>
      </c>
    </row>
    <row r="462" spans="1:2" x14ac:dyDescent="0.2">
      <c r="A462" t="s">
        <v>24</v>
      </c>
      <c r="B462">
        <v>0</v>
      </c>
    </row>
    <row r="463" spans="1:2" x14ac:dyDescent="0.2">
      <c r="A463" t="s">
        <v>24</v>
      </c>
      <c r="B463">
        <v>0</v>
      </c>
    </row>
    <row r="464" spans="1:2" x14ac:dyDescent="0.2">
      <c r="A464" t="s">
        <v>24</v>
      </c>
      <c r="B464">
        <v>0</v>
      </c>
    </row>
    <row r="465" spans="1:2" x14ac:dyDescent="0.2">
      <c r="A465" t="s">
        <v>24</v>
      </c>
      <c r="B465">
        <v>0</v>
      </c>
    </row>
    <row r="466" spans="1:2" x14ac:dyDescent="0.2">
      <c r="A466" t="s">
        <v>24</v>
      </c>
      <c r="B466">
        <v>0</v>
      </c>
    </row>
    <row r="467" spans="1:2" x14ac:dyDescent="0.2">
      <c r="A467" t="s">
        <v>24</v>
      </c>
      <c r="B467">
        <v>0</v>
      </c>
    </row>
    <row r="468" spans="1:2" x14ac:dyDescent="0.2">
      <c r="A468" t="s">
        <v>24</v>
      </c>
      <c r="B468">
        <v>0</v>
      </c>
    </row>
    <row r="469" spans="1:2" x14ac:dyDescent="0.2">
      <c r="A469" t="s">
        <v>24</v>
      </c>
      <c r="B469">
        <v>0</v>
      </c>
    </row>
    <row r="470" spans="1:2" x14ac:dyDescent="0.2">
      <c r="A470" t="s">
        <v>24</v>
      </c>
      <c r="B470">
        <v>0</v>
      </c>
    </row>
    <row r="471" spans="1:2" x14ac:dyDescent="0.2">
      <c r="A471" t="s">
        <v>24</v>
      </c>
      <c r="B471">
        <v>0</v>
      </c>
    </row>
    <row r="472" spans="1:2" x14ac:dyDescent="0.2">
      <c r="A472" t="s">
        <v>24</v>
      </c>
      <c r="B472">
        <v>0</v>
      </c>
    </row>
    <row r="473" spans="1:2" x14ac:dyDescent="0.2">
      <c r="A473" t="s">
        <v>24</v>
      </c>
      <c r="B473">
        <v>0</v>
      </c>
    </row>
    <row r="474" spans="1:2" x14ac:dyDescent="0.2">
      <c r="A474" t="s">
        <v>24</v>
      </c>
      <c r="B474">
        <v>0</v>
      </c>
    </row>
    <row r="475" spans="1:2" x14ac:dyDescent="0.2">
      <c r="A475" t="s">
        <v>24</v>
      </c>
      <c r="B475">
        <v>0</v>
      </c>
    </row>
    <row r="476" spans="1:2" x14ac:dyDescent="0.2">
      <c r="A476" t="s">
        <v>24</v>
      </c>
      <c r="B476">
        <v>0</v>
      </c>
    </row>
    <row r="477" spans="1:2" x14ac:dyDescent="0.2">
      <c r="A477" t="s">
        <v>24</v>
      </c>
      <c r="B477">
        <v>0</v>
      </c>
    </row>
    <row r="478" spans="1:2" x14ac:dyDescent="0.2">
      <c r="A478" t="s">
        <v>24</v>
      </c>
      <c r="B478">
        <v>0</v>
      </c>
    </row>
    <row r="479" spans="1:2" x14ac:dyDescent="0.2">
      <c r="A479" t="s">
        <v>24</v>
      </c>
      <c r="B479">
        <v>2</v>
      </c>
    </row>
    <row r="480" spans="1:2" x14ac:dyDescent="0.2">
      <c r="A480" t="s">
        <v>24</v>
      </c>
      <c r="B480">
        <v>2</v>
      </c>
    </row>
    <row r="481" spans="1:2" x14ac:dyDescent="0.2">
      <c r="A481" t="s">
        <v>24</v>
      </c>
      <c r="B481">
        <v>2</v>
      </c>
    </row>
    <row r="482" spans="1:2" x14ac:dyDescent="0.2">
      <c r="A482" t="s">
        <v>24</v>
      </c>
      <c r="B482">
        <v>2</v>
      </c>
    </row>
    <row r="483" spans="1:2" x14ac:dyDescent="0.2">
      <c r="A483" t="s">
        <v>24</v>
      </c>
      <c r="B483">
        <v>2</v>
      </c>
    </row>
    <row r="484" spans="1:2" x14ac:dyDescent="0.2">
      <c r="A484" t="s">
        <v>24</v>
      </c>
      <c r="B484">
        <v>2</v>
      </c>
    </row>
    <row r="485" spans="1:2" x14ac:dyDescent="0.2">
      <c r="A485" t="s">
        <v>24</v>
      </c>
      <c r="B485">
        <v>2</v>
      </c>
    </row>
    <row r="486" spans="1:2" x14ac:dyDescent="0.2">
      <c r="A486" t="s">
        <v>24</v>
      </c>
      <c r="B486">
        <v>2</v>
      </c>
    </row>
    <row r="487" spans="1:2" x14ac:dyDescent="0.2">
      <c r="A487" t="s">
        <v>24</v>
      </c>
      <c r="B487">
        <v>2</v>
      </c>
    </row>
    <row r="488" spans="1:2" x14ac:dyDescent="0.2">
      <c r="A488" t="s">
        <v>24</v>
      </c>
      <c r="B488">
        <v>4</v>
      </c>
    </row>
    <row r="489" spans="1:2" x14ac:dyDescent="0.2">
      <c r="A489" t="s">
        <v>24</v>
      </c>
      <c r="B489">
        <v>4</v>
      </c>
    </row>
    <row r="490" spans="1:2" x14ac:dyDescent="0.2">
      <c r="A490" t="s">
        <v>24</v>
      </c>
      <c r="B490">
        <v>4</v>
      </c>
    </row>
    <row r="491" spans="1:2" x14ac:dyDescent="0.2">
      <c r="A491" t="s">
        <v>24</v>
      </c>
      <c r="B491">
        <v>4</v>
      </c>
    </row>
    <row r="492" spans="1:2" x14ac:dyDescent="0.2">
      <c r="A492" t="s">
        <v>24</v>
      </c>
      <c r="B492">
        <v>4</v>
      </c>
    </row>
    <row r="493" spans="1:2" x14ac:dyDescent="0.2">
      <c r="A493" t="s">
        <v>24</v>
      </c>
      <c r="B493">
        <v>4</v>
      </c>
    </row>
    <row r="494" spans="1:2" x14ac:dyDescent="0.2">
      <c r="A494" t="s">
        <v>24</v>
      </c>
      <c r="B494">
        <v>6</v>
      </c>
    </row>
    <row r="495" spans="1:2" x14ac:dyDescent="0.2">
      <c r="A495" t="s">
        <v>24</v>
      </c>
      <c r="B495">
        <v>6</v>
      </c>
    </row>
    <row r="496" spans="1:2" x14ac:dyDescent="0.2">
      <c r="A496" t="s">
        <v>24</v>
      </c>
      <c r="B496">
        <v>6</v>
      </c>
    </row>
    <row r="497" spans="1:2" x14ac:dyDescent="0.2">
      <c r="A497" t="s">
        <v>24</v>
      </c>
      <c r="B497">
        <v>6</v>
      </c>
    </row>
    <row r="498" spans="1:2" x14ac:dyDescent="0.2">
      <c r="A498" t="s">
        <v>24</v>
      </c>
      <c r="B498">
        <v>6</v>
      </c>
    </row>
    <row r="499" spans="1:2" x14ac:dyDescent="0.2">
      <c r="A499" t="s">
        <v>24</v>
      </c>
      <c r="B499">
        <v>6</v>
      </c>
    </row>
    <row r="500" spans="1:2" x14ac:dyDescent="0.2">
      <c r="A500" t="s">
        <v>24</v>
      </c>
      <c r="B500">
        <v>6</v>
      </c>
    </row>
    <row r="501" spans="1:2" x14ac:dyDescent="0.2">
      <c r="A501" t="s">
        <v>24</v>
      </c>
      <c r="B501">
        <v>8</v>
      </c>
    </row>
    <row r="502" spans="1:2" x14ac:dyDescent="0.2">
      <c r="A502" t="s">
        <v>24</v>
      </c>
      <c r="B502">
        <v>8</v>
      </c>
    </row>
    <row r="503" spans="1:2" x14ac:dyDescent="0.2">
      <c r="A503" t="s">
        <v>24</v>
      </c>
      <c r="B503">
        <v>8</v>
      </c>
    </row>
    <row r="504" spans="1:2" x14ac:dyDescent="0.2">
      <c r="A504" t="s">
        <v>24</v>
      </c>
      <c r="B504">
        <v>8</v>
      </c>
    </row>
    <row r="505" spans="1:2" x14ac:dyDescent="0.2">
      <c r="A505" t="s">
        <v>24</v>
      </c>
      <c r="B505">
        <v>10</v>
      </c>
    </row>
    <row r="506" spans="1:2" x14ac:dyDescent="0.2">
      <c r="A506" t="s">
        <v>24</v>
      </c>
      <c r="B506">
        <v>10</v>
      </c>
    </row>
    <row r="507" spans="1:2" x14ac:dyDescent="0.2">
      <c r="A507" t="s">
        <v>24</v>
      </c>
      <c r="B507">
        <v>10</v>
      </c>
    </row>
    <row r="508" spans="1:2" x14ac:dyDescent="0.2">
      <c r="A508" t="s">
        <v>24</v>
      </c>
      <c r="B508">
        <v>10</v>
      </c>
    </row>
    <row r="509" spans="1:2" x14ac:dyDescent="0.2">
      <c r="A509" t="s">
        <v>24</v>
      </c>
      <c r="B509">
        <v>10</v>
      </c>
    </row>
    <row r="510" spans="1:2" x14ac:dyDescent="0.2">
      <c r="A510" t="s">
        <v>24</v>
      </c>
      <c r="B510">
        <v>10</v>
      </c>
    </row>
    <row r="511" spans="1:2" x14ac:dyDescent="0.2">
      <c r="A511" t="s">
        <v>24</v>
      </c>
      <c r="B511">
        <v>12</v>
      </c>
    </row>
    <row r="512" spans="1:2" x14ac:dyDescent="0.2">
      <c r="A512" t="s">
        <v>24</v>
      </c>
      <c r="B512">
        <v>12</v>
      </c>
    </row>
    <row r="513" spans="1:2" x14ac:dyDescent="0.2">
      <c r="A513" t="s">
        <v>24</v>
      </c>
      <c r="B513">
        <v>12</v>
      </c>
    </row>
    <row r="514" spans="1:2" x14ac:dyDescent="0.2">
      <c r="A514" t="s">
        <v>24</v>
      </c>
      <c r="B514">
        <v>12</v>
      </c>
    </row>
    <row r="515" spans="1:2" x14ac:dyDescent="0.2">
      <c r="A515" t="s">
        <v>24</v>
      </c>
      <c r="B515">
        <v>14</v>
      </c>
    </row>
    <row r="516" spans="1:2" x14ac:dyDescent="0.2">
      <c r="A516" t="s">
        <v>24</v>
      </c>
      <c r="B516">
        <v>14</v>
      </c>
    </row>
    <row r="517" spans="1:2" x14ac:dyDescent="0.2">
      <c r="A517" t="s">
        <v>24</v>
      </c>
      <c r="B517">
        <v>14</v>
      </c>
    </row>
    <row r="518" spans="1:2" x14ac:dyDescent="0.2">
      <c r="A518" t="s">
        <v>24</v>
      </c>
      <c r="B518">
        <v>14</v>
      </c>
    </row>
    <row r="519" spans="1:2" x14ac:dyDescent="0.2">
      <c r="A519" t="s">
        <v>24</v>
      </c>
      <c r="B519">
        <v>16</v>
      </c>
    </row>
    <row r="520" spans="1:2" x14ac:dyDescent="0.2">
      <c r="A520" t="s">
        <v>24</v>
      </c>
      <c r="B520">
        <v>16</v>
      </c>
    </row>
    <row r="521" spans="1:2" x14ac:dyDescent="0.2">
      <c r="A521" t="s">
        <v>24</v>
      </c>
      <c r="B521">
        <v>16</v>
      </c>
    </row>
    <row r="522" spans="1:2" x14ac:dyDescent="0.2">
      <c r="A522" t="s">
        <v>24</v>
      </c>
      <c r="B522">
        <v>16</v>
      </c>
    </row>
    <row r="523" spans="1:2" x14ac:dyDescent="0.2">
      <c r="A523" t="s">
        <v>24</v>
      </c>
      <c r="B523">
        <v>16</v>
      </c>
    </row>
    <row r="524" spans="1:2" x14ac:dyDescent="0.2">
      <c r="A524" t="s">
        <v>24</v>
      </c>
      <c r="B524">
        <v>16</v>
      </c>
    </row>
    <row r="525" spans="1:2" x14ac:dyDescent="0.2">
      <c r="A525" t="s">
        <v>24</v>
      </c>
      <c r="B525">
        <v>16</v>
      </c>
    </row>
    <row r="526" spans="1:2" x14ac:dyDescent="0.2">
      <c r="A526" t="s">
        <v>24</v>
      </c>
      <c r="B526">
        <v>16</v>
      </c>
    </row>
    <row r="527" spans="1:2" x14ac:dyDescent="0.2">
      <c r="A527" t="s">
        <v>24</v>
      </c>
      <c r="B527">
        <v>16</v>
      </c>
    </row>
    <row r="528" spans="1:2" x14ac:dyDescent="0.2">
      <c r="A528" t="s">
        <v>24</v>
      </c>
      <c r="B528">
        <v>18</v>
      </c>
    </row>
    <row r="529" spans="1:2" x14ac:dyDescent="0.2">
      <c r="A529" t="s">
        <v>24</v>
      </c>
      <c r="B529">
        <v>18</v>
      </c>
    </row>
    <row r="530" spans="1:2" x14ac:dyDescent="0.2">
      <c r="A530" t="s">
        <v>24</v>
      </c>
      <c r="B530">
        <v>18</v>
      </c>
    </row>
    <row r="531" spans="1:2" x14ac:dyDescent="0.2">
      <c r="A531" t="s">
        <v>24</v>
      </c>
      <c r="B531">
        <v>18</v>
      </c>
    </row>
    <row r="532" spans="1:2" x14ac:dyDescent="0.2">
      <c r="A532" t="s">
        <v>24</v>
      </c>
      <c r="B532">
        <v>18</v>
      </c>
    </row>
    <row r="533" spans="1:2" x14ac:dyDescent="0.2">
      <c r="A533" t="s">
        <v>24</v>
      </c>
      <c r="B533">
        <v>20</v>
      </c>
    </row>
    <row r="534" spans="1:2" x14ac:dyDescent="0.2">
      <c r="A534" t="s">
        <v>24</v>
      </c>
      <c r="B534">
        <v>20</v>
      </c>
    </row>
    <row r="535" spans="1:2" x14ac:dyDescent="0.2">
      <c r="A535" t="s">
        <v>24</v>
      </c>
      <c r="B535">
        <v>20</v>
      </c>
    </row>
    <row r="536" spans="1:2" x14ac:dyDescent="0.2">
      <c r="A536" t="s">
        <v>24</v>
      </c>
      <c r="B536">
        <v>20</v>
      </c>
    </row>
    <row r="537" spans="1:2" x14ac:dyDescent="0.2">
      <c r="A537" t="s">
        <v>24</v>
      </c>
      <c r="B537">
        <v>22</v>
      </c>
    </row>
    <row r="538" spans="1:2" x14ac:dyDescent="0.2">
      <c r="A538" t="s">
        <v>24</v>
      </c>
      <c r="B538">
        <v>22</v>
      </c>
    </row>
    <row r="539" spans="1:2" x14ac:dyDescent="0.2">
      <c r="A539" t="s">
        <v>24</v>
      </c>
      <c r="B539">
        <v>22</v>
      </c>
    </row>
    <row r="540" spans="1:2" x14ac:dyDescent="0.2">
      <c r="A540" t="s">
        <v>24</v>
      </c>
      <c r="B540">
        <v>24</v>
      </c>
    </row>
    <row r="541" spans="1:2" x14ac:dyDescent="0.2">
      <c r="A541" t="s">
        <v>24</v>
      </c>
      <c r="B541">
        <v>24</v>
      </c>
    </row>
    <row r="542" spans="1:2" x14ac:dyDescent="0.2">
      <c r="A542" t="s">
        <v>24</v>
      </c>
      <c r="B542">
        <v>24</v>
      </c>
    </row>
    <row r="543" spans="1:2" x14ac:dyDescent="0.2">
      <c r="A543" t="s">
        <v>24</v>
      </c>
      <c r="B543">
        <v>24</v>
      </c>
    </row>
    <row r="544" spans="1:2" x14ac:dyDescent="0.2">
      <c r="A544" t="s">
        <v>24</v>
      </c>
      <c r="B544">
        <v>24</v>
      </c>
    </row>
    <row r="545" spans="1:2" x14ac:dyDescent="0.2">
      <c r="A545" t="s">
        <v>24</v>
      </c>
      <c r="B545">
        <v>26</v>
      </c>
    </row>
    <row r="546" spans="1:2" x14ac:dyDescent="0.2">
      <c r="A546" t="s">
        <v>24</v>
      </c>
      <c r="B546">
        <v>26</v>
      </c>
    </row>
    <row r="547" spans="1:2" x14ac:dyDescent="0.2">
      <c r="A547" t="s">
        <v>24</v>
      </c>
      <c r="B547">
        <v>26</v>
      </c>
    </row>
    <row r="548" spans="1:2" x14ac:dyDescent="0.2">
      <c r="A548" t="s">
        <v>24</v>
      </c>
      <c r="B548">
        <v>26</v>
      </c>
    </row>
    <row r="549" spans="1:2" x14ac:dyDescent="0.2">
      <c r="A549" t="s">
        <v>24</v>
      </c>
      <c r="B549">
        <v>26</v>
      </c>
    </row>
    <row r="550" spans="1:2" x14ac:dyDescent="0.2">
      <c r="A550" t="s">
        <v>24</v>
      </c>
      <c r="B550">
        <v>28</v>
      </c>
    </row>
    <row r="551" spans="1:2" x14ac:dyDescent="0.2">
      <c r="A551" t="s">
        <v>24</v>
      </c>
      <c r="B551">
        <v>28</v>
      </c>
    </row>
    <row r="552" spans="1:2" x14ac:dyDescent="0.2">
      <c r="A552" t="s">
        <v>24</v>
      </c>
      <c r="B552">
        <v>30</v>
      </c>
    </row>
    <row r="553" spans="1:2" x14ac:dyDescent="0.2">
      <c r="A553" t="s">
        <v>24</v>
      </c>
      <c r="B553">
        <v>30</v>
      </c>
    </row>
    <row r="554" spans="1:2" x14ac:dyDescent="0.2">
      <c r="A554" t="s">
        <v>24</v>
      </c>
      <c r="B554">
        <v>32</v>
      </c>
    </row>
    <row r="555" spans="1:2" x14ac:dyDescent="0.2">
      <c r="A555" t="s">
        <v>24</v>
      </c>
      <c r="B555">
        <v>34</v>
      </c>
    </row>
    <row r="556" spans="1:2" x14ac:dyDescent="0.2">
      <c r="A556" t="s">
        <v>24</v>
      </c>
      <c r="B556">
        <v>34</v>
      </c>
    </row>
    <row r="557" spans="1:2" x14ac:dyDescent="0.2">
      <c r="A557" t="s">
        <v>24</v>
      </c>
      <c r="B557">
        <v>34</v>
      </c>
    </row>
    <row r="558" spans="1:2" x14ac:dyDescent="0.2">
      <c r="A558" t="s">
        <v>24</v>
      </c>
      <c r="B558">
        <v>38</v>
      </c>
    </row>
    <row r="559" spans="1:2" x14ac:dyDescent="0.2">
      <c r="A559" t="s">
        <v>24</v>
      </c>
      <c r="B559">
        <v>40</v>
      </c>
    </row>
    <row r="560" spans="1:2" x14ac:dyDescent="0.2">
      <c r="A560" t="s">
        <v>24</v>
      </c>
      <c r="B560">
        <v>40</v>
      </c>
    </row>
    <row r="561" spans="1:2" x14ac:dyDescent="0.2">
      <c r="A561" t="s">
        <v>24</v>
      </c>
      <c r="B561">
        <v>42</v>
      </c>
    </row>
    <row r="562" spans="1:2" x14ac:dyDescent="0.2">
      <c r="A562" t="s">
        <v>24</v>
      </c>
      <c r="B562">
        <v>44</v>
      </c>
    </row>
    <row r="563" spans="1:2" x14ac:dyDescent="0.2">
      <c r="A563" t="s">
        <v>24</v>
      </c>
      <c r="B563">
        <v>44</v>
      </c>
    </row>
    <row r="564" spans="1:2" x14ac:dyDescent="0.2">
      <c r="A564" t="s">
        <v>24</v>
      </c>
      <c r="B564">
        <v>44</v>
      </c>
    </row>
    <row r="565" spans="1:2" x14ac:dyDescent="0.2">
      <c r="A565" t="s">
        <v>24</v>
      </c>
      <c r="B565">
        <v>46</v>
      </c>
    </row>
    <row r="566" spans="1:2" x14ac:dyDescent="0.2">
      <c r="A566" t="s">
        <v>24</v>
      </c>
      <c r="B566">
        <v>48</v>
      </c>
    </row>
    <row r="567" spans="1:2" x14ac:dyDescent="0.2">
      <c r="A567" t="s">
        <v>24</v>
      </c>
      <c r="B567">
        <v>48</v>
      </c>
    </row>
    <row r="568" spans="1:2" x14ac:dyDescent="0.2">
      <c r="A568" t="s">
        <v>24</v>
      </c>
      <c r="B568">
        <v>50</v>
      </c>
    </row>
    <row r="569" spans="1:2" x14ac:dyDescent="0.2">
      <c r="A569" t="s">
        <v>24</v>
      </c>
      <c r="B569">
        <v>52</v>
      </c>
    </row>
    <row r="570" spans="1:2" x14ac:dyDescent="0.2">
      <c r="A570" t="s">
        <v>24</v>
      </c>
      <c r="B570">
        <v>52</v>
      </c>
    </row>
    <row r="571" spans="1:2" x14ac:dyDescent="0.2">
      <c r="A571" t="s">
        <v>24</v>
      </c>
      <c r="B571">
        <v>60</v>
      </c>
    </row>
    <row r="572" spans="1:2" x14ac:dyDescent="0.2">
      <c r="A572" t="s">
        <v>24</v>
      </c>
      <c r="B572">
        <v>70</v>
      </c>
    </row>
    <row r="573" spans="1:2" x14ac:dyDescent="0.2">
      <c r="A573" t="s">
        <v>24</v>
      </c>
      <c r="B573">
        <v>76</v>
      </c>
    </row>
    <row r="574" spans="1:2" x14ac:dyDescent="0.2">
      <c r="A574" t="s">
        <v>24</v>
      </c>
      <c r="B574">
        <v>76</v>
      </c>
    </row>
    <row r="575" spans="1:2" x14ac:dyDescent="0.2">
      <c r="A575" t="s">
        <v>24</v>
      </c>
      <c r="B575">
        <v>86</v>
      </c>
    </row>
    <row r="576" spans="1:2" x14ac:dyDescent="0.2">
      <c r="A576" t="s">
        <v>24</v>
      </c>
      <c r="B576">
        <v>86</v>
      </c>
    </row>
    <row r="577" spans="1:2" x14ac:dyDescent="0.2">
      <c r="A577" t="s">
        <v>24</v>
      </c>
      <c r="B577">
        <v>88</v>
      </c>
    </row>
    <row r="578" spans="1:2" x14ac:dyDescent="0.2">
      <c r="A578" t="s">
        <v>24</v>
      </c>
      <c r="B578">
        <v>999</v>
      </c>
    </row>
    <row r="579" spans="1:2" x14ac:dyDescent="0.2">
      <c r="A579" t="s">
        <v>24</v>
      </c>
      <c r="B579">
        <v>999</v>
      </c>
    </row>
    <row r="580" spans="1:2" x14ac:dyDescent="0.2">
      <c r="A580" t="s">
        <v>24</v>
      </c>
      <c r="B580">
        <v>999</v>
      </c>
    </row>
    <row r="581" spans="1:2" x14ac:dyDescent="0.2">
      <c r="A581" t="s">
        <v>24</v>
      </c>
      <c r="B581">
        <v>999</v>
      </c>
    </row>
    <row r="582" spans="1:2" x14ac:dyDescent="0.2">
      <c r="A582" t="s">
        <v>24</v>
      </c>
      <c r="B582">
        <v>999</v>
      </c>
    </row>
    <row r="583" spans="1:2" x14ac:dyDescent="0.2">
      <c r="A583" t="s">
        <v>24</v>
      </c>
      <c r="B583">
        <v>999</v>
      </c>
    </row>
    <row r="584" spans="1:2" x14ac:dyDescent="0.2">
      <c r="A584" t="s">
        <v>24</v>
      </c>
      <c r="B584">
        <v>999</v>
      </c>
    </row>
    <row r="585" spans="1:2" x14ac:dyDescent="0.2">
      <c r="A585" t="s">
        <v>24</v>
      </c>
      <c r="B585">
        <v>999</v>
      </c>
    </row>
    <row r="586" spans="1:2" x14ac:dyDescent="0.2">
      <c r="A586" t="s">
        <v>24</v>
      </c>
      <c r="B586">
        <v>999</v>
      </c>
    </row>
    <row r="587" spans="1:2" x14ac:dyDescent="0.2">
      <c r="A587" t="s">
        <v>24</v>
      </c>
      <c r="B587">
        <v>999</v>
      </c>
    </row>
    <row r="588" spans="1:2" x14ac:dyDescent="0.2">
      <c r="A588" t="s">
        <v>24</v>
      </c>
      <c r="B588">
        <v>999</v>
      </c>
    </row>
    <row r="589" spans="1:2" x14ac:dyDescent="0.2">
      <c r="A589" t="s">
        <v>24</v>
      </c>
      <c r="B589">
        <v>999</v>
      </c>
    </row>
    <row r="590" spans="1:2" x14ac:dyDescent="0.2">
      <c r="A590" t="s">
        <v>24</v>
      </c>
      <c r="B590">
        <v>999</v>
      </c>
    </row>
    <row r="591" spans="1:2" x14ac:dyDescent="0.2">
      <c r="A591" t="s">
        <v>24</v>
      </c>
      <c r="B591">
        <v>999</v>
      </c>
    </row>
    <row r="592" spans="1:2" x14ac:dyDescent="0.2">
      <c r="A592" t="s">
        <v>24</v>
      </c>
      <c r="B592">
        <v>999</v>
      </c>
    </row>
    <row r="593" spans="1:2" x14ac:dyDescent="0.2">
      <c r="A593" t="s">
        <v>24</v>
      </c>
      <c r="B593">
        <v>999</v>
      </c>
    </row>
    <row r="594" spans="1:2" x14ac:dyDescent="0.2">
      <c r="A594" t="s">
        <v>24</v>
      </c>
      <c r="B594">
        <v>999</v>
      </c>
    </row>
    <row r="595" spans="1:2" x14ac:dyDescent="0.2">
      <c r="A595" t="s">
        <v>24</v>
      </c>
      <c r="B595">
        <v>999</v>
      </c>
    </row>
    <row r="596" spans="1:2" x14ac:dyDescent="0.2">
      <c r="A596" t="s">
        <v>24</v>
      </c>
      <c r="B596">
        <v>999</v>
      </c>
    </row>
    <row r="597" spans="1:2" x14ac:dyDescent="0.2">
      <c r="A597" t="s">
        <v>24</v>
      </c>
      <c r="B597">
        <v>999</v>
      </c>
    </row>
    <row r="598" spans="1:2" x14ac:dyDescent="0.2">
      <c r="A598" t="s">
        <v>24</v>
      </c>
      <c r="B598">
        <v>999</v>
      </c>
    </row>
    <row r="599" spans="1:2" x14ac:dyDescent="0.2">
      <c r="A599" t="s">
        <v>24</v>
      </c>
      <c r="B599">
        <v>999</v>
      </c>
    </row>
    <row r="600" spans="1:2" x14ac:dyDescent="0.2">
      <c r="A600" t="s">
        <v>24</v>
      </c>
      <c r="B600">
        <v>999</v>
      </c>
    </row>
    <row r="601" spans="1:2" x14ac:dyDescent="0.2">
      <c r="A601" t="s">
        <v>24</v>
      </c>
      <c r="B601">
        <v>999</v>
      </c>
    </row>
    <row r="602" spans="1:2" x14ac:dyDescent="0.2">
      <c r="A602" t="s">
        <v>24</v>
      </c>
      <c r="B602">
        <v>999</v>
      </c>
    </row>
    <row r="603" spans="1:2" x14ac:dyDescent="0.2">
      <c r="A603" t="s">
        <v>24</v>
      </c>
      <c r="B603">
        <v>999</v>
      </c>
    </row>
    <row r="604" spans="1:2" x14ac:dyDescent="0.2">
      <c r="A604" t="s">
        <v>24</v>
      </c>
      <c r="B604">
        <v>999</v>
      </c>
    </row>
    <row r="605" spans="1:2" x14ac:dyDescent="0.2">
      <c r="A605" t="s">
        <v>24</v>
      </c>
      <c r="B605">
        <v>999</v>
      </c>
    </row>
    <row r="606" spans="1:2" x14ac:dyDescent="0.2">
      <c r="A606" t="s">
        <v>24</v>
      </c>
      <c r="B606">
        <v>999</v>
      </c>
    </row>
    <row r="607" spans="1:2" x14ac:dyDescent="0.2">
      <c r="A607" t="s">
        <v>24</v>
      </c>
      <c r="B607">
        <v>999</v>
      </c>
    </row>
    <row r="608" spans="1:2" x14ac:dyDescent="0.2">
      <c r="A608" t="s">
        <v>24</v>
      </c>
      <c r="B608">
        <v>999</v>
      </c>
    </row>
    <row r="609" spans="1:2" x14ac:dyDescent="0.2">
      <c r="A609" t="s">
        <v>24</v>
      </c>
      <c r="B609">
        <v>999</v>
      </c>
    </row>
    <row r="610" spans="1:2" x14ac:dyDescent="0.2">
      <c r="A610" t="s">
        <v>24</v>
      </c>
      <c r="B610">
        <v>999</v>
      </c>
    </row>
    <row r="611" spans="1:2" x14ac:dyDescent="0.2">
      <c r="A611" t="s">
        <v>24</v>
      </c>
      <c r="B611">
        <v>999</v>
      </c>
    </row>
    <row r="612" spans="1:2" x14ac:dyDescent="0.2">
      <c r="A612" t="s">
        <v>24</v>
      </c>
      <c r="B612">
        <v>999</v>
      </c>
    </row>
    <row r="613" spans="1:2" x14ac:dyDescent="0.2">
      <c r="A613" t="s">
        <v>24</v>
      </c>
      <c r="B613">
        <v>999</v>
      </c>
    </row>
    <row r="614" spans="1:2" x14ac:dyDescent="0.2">
      <c r="A614" t="s">
        <v>24</v>
      </c>
      <c r="B614">
        <v>999</v>
      </c>
    </row>
    <row r="615" spans="1:2" x14ac:dyDescent="0.2">
      <c r="A615" t="s">
        <v>24</v>
      </c>
      <c r="B615">
        <v>999</v>
      </c>
    </row>
    <row r="616" spans="1:2" x14ac:dyDescent="0.2">
      <c r="A616" t="s">
        <v>24</v>
      </c>
      <c r="B616">
        <v>999</v>
      </c>
    </row>
    <row r="617" spans="1:2" x14ac:dyDescent="0.2">
      <c r="A617" t="s">
        <v>26</v>
      </c>
      <c r="B617">
        <v>0</v>
      </c>
    </row>
    <row r="618" spans="1:2" x14ac:dyDescent="0.2">
      <c r="A618" t="s">
        <v>26</v>
      </c>
      <c r="B618">
        <v>0</v>
      </c>
    </row>
    <row r="619" spans="1:2" x14ac:dyDescent="0.2">
      <c r="A619" t="s">
        <v>26</v>
      </c>
      <c r="B619">
        <v>0</v>
      </c>
    </row>
    <row r="620" spans="1:2" x14ac:dyDescent="0.2">
      <c r="A620" t="s">
        <v>26</v>
      </c>
      <c r="B620">
        <v>0</v>
      </c>
    </row>
    <row r="621" spans="1:2" x14ac:dyDescent="0.2">
      <c r="A621" t="s">
        <v>26</v>
      </c>
      <c r="B621">
        <v>0</v>
      </c>
    </row>
    <row r="622" spans="1:2" x14ac:dyDescent="0.2">
      <c r="A622" t="s">
        <v>26</v>
      </c>
      <c r="B622">
        <v>0</v>
      </c>
    </row>
    <row r="623" spans="1:2" x14ac:dyDescent="0.2">
      <c r="A623" t="s">
        <v>26</v>
      </c>
      <c r="B623">
        <v>0</v>
      </c>
    </row>
    <row r="624" spans="1:2" x14ac:dyDescent="0.2">
      <c r="A624" t="s">
        <v>26</v>
      </c>
      <c r="B624">
        <v>0</v>
      </c>
    </row>
    <row r="625" spans="1:2" x14ac:dyDescent="0.2">
      <c r="A625" t="s">
        <v>26</v>
      </c>
      <c r="B625">
        <v>0</v>
      </c>
    </row>
    <row r="626" spans="1:2" x14ac:dyDescent="0.2">
      <c r="A626" t="s">
        <v>26</v>
      </c>
      <c r="B626">
        <v>0</v>
      </c>
    </row>
    <row r="627" spans="1:2" x14ac:dyDescent="0.2">
      <c r="A627" t="s">
        <v>26</v>
      </c>
      <c r="B627">
        <v>0</v>
      </c>
    </row>
    <row r="628" spans="1:2" x14ac:dyDescent="0.2">
      <c r="A628" t="s">
        <v>26</v>
      </c>
      <c r="B628">
        <v>0</v>
      </c>
    </row>
    <row r="629" spans="1:2" x14ac:dyDescent="0.2">
      <c r="A629" t="s">
        <v>26</v>
      </c>
      <c r="B629">
        <v>0</v>
      </c>
    </row>
    <row r="630" spans="1:2" x14ac:dyDescent="0.2">
      <c r="A630" t="s">
        <v>26</v>
      </c>
      <c r="B630">
        <v>2</v>
      </c>
    </row>
    <row r="631" spans="1:2" x14ac:dyDescent="0.2">
      <c r="A631" t="s">
        <v>26</v>
      </c>
      <c r="B631">
        <v>2</v>
      </c>
    </row>
    <row r="632" spans="1:2" x14ac:dyDescent="0.2">
      <c r="A632" t="s">
        <v>26</v>
      </c>
      <c r="B632">
        <v>4</v>
      </c>
    </row>
    <row r="633" spans="1:2" x14ac:dyDescent="0.2">
      <c r="A633" t="s">
        <v>26</v>
      </c>
      <c r="B633">
        <v>4</v>
      </c>
    </row>
    <row r="634" spans="1:2" x14ac:dyDescent="0.2">
      <c r="A634" t="s">
        <v>26</v>
      </c>
      <c r="B634">
        <v>4</v>
      </c>
    </row>
    <row r="635" spans="1:2" x14ac:dyDescent="0.2">
      <c r="A635" t="s">
        <v>26</v>
      </c>
      <c r="B635">
        <v>4</v>
      </c>
    </row>
    <row r="636" spans="1:2" x14ac:dyDescent="0.2">
      <c r="A636" t="s">
        <v>26</v>
      </c>
      <c r="B636">
        <v>4</v>
      </c>
    </row>
    <row r="637" spans="1:2" x14ac:dyDescent="0.2">
      <c r="A637" t="s">
        <v>26</v>
      </c>
      <c r="B637">
        <v>4</v>
      </c>
    </row>
    <row r="638" spans="1:2" x14ac:dyDescent="0.2">
      <c r="A638" t="s">
        <v>26</v>
      </c>
      <c r="B638">
        <v>6</v>
      </c>
    </row>
    <row r="639" spans="1:2" x14ac:dyDescent="0.2">
      <c r="A639" t="s">
        <v>26</v>
      </c>
      <c r="B639">
        <v>6</v>
      </c>
    </row>
    <row r="640" spans="1:2" x14ac:dyDescent="0.2">
      <c r="A640" t="s">
        <v>26</v>
      </c>
      <c r="B640">
        <v>6</v>
      </c>
    </row>
    <row r="641" spans="1:2" x14ac:dyDescent="0.2">
      <c r="A641" t="s">
        <v>26</v>
      </c>
      <c r="B641">
        <v>6</v>
      </c>
    </row>
    <row r="642" spans="1:2" x14ac:dyDescent="0.2">
      <c r="A642" t="s">
        <v>26</v>
      </c>
      <c r="B642">
        <v>6</v>
      </c>
    </row>
    <row r="643" spans="1:2" x14ac:dyDescent="0.2">
      <c r="A643" t="s">
        <v>26</v>
      </c>
      <c r="B643">
        <v>6</v>
      </c>
    </row>
    <row r="644" spans="1:2" x14ac:dyDescent="0.2">
      <c r="A644" t="s">
        <v>26</v>
      </c>
      <c r="B644">
        <v>8</v>
      </c>
    </row>
    <row r="645" spans="1:2" x14ac:dyDescent="0.2">
      <c r="A645" t="s">
        <v>26</v>
      </c>
      <c r="B645">
        <v>10</v>
      </c>
    </row>
    <row r="646" spans="1:2" x14ac:dyDescent="0.2">
      <c r="A646" t="s">
        <v>26</v>
      </c>
      <c r="B646">
        <v>10</v>
      </c>
    </row>
    <row r="647" spans="1:2" x14ac:dyDescent="0.2">
      <c r="A647" t="s">
        <v>26</v>
      </c>
      <c r="B647">
        <v>12</v>
      </c>
    </row>
    <row r="648" spans="1:2" x14ac:dyDescent="0.2">
      <c r="A648" t="s">
        <v>26</v>
      </c>
      <c r="B648">
        <v>12</v>
      </c>
    </row>
    <row r="649" spans="1:2" x14ac:dyDescent="0.2">
      <c r="A649" t="s">
        <v>26</v>
      </c>
      <c r="B649">
        <v>12</v>
      </c>
    </row>
    <row r="650" spans="1:2" x14ac:dyDescent="0.2">
      <c r="A650" t="s">
        <v>26</v>
      </c>
      <c r="B650">
        <v>12</v>
      </c>
    </row>
    <row r="651" spans="1:2" x14ac:dyDescent="0.2">
      <c r="A651" t="s">
        <v>26</v>
      </c>
      <c r="B651">
        <v>12</v>
      </c>
    </row>
    <row r="652" spans="1:2" x14ac:dyDescent="0.2">
      <c r="A652" t="s">
        <v>26</v>
      </c>
      <c r="B652">
        <v>12</v>
      </c>
    </row>
    <row r="653" spans="1:2" x14ac:dyDescent="0.2">
      <c r="A653" t="s">
        <v>26</v>
      </c>
      <c r="B653">
        <v>16</v>
      </c>
    </row>
    <row r="654" spans="1:2" x14ac:dyDescent="0.2">
      <c r="A654" t="s">
        <v>26</v>
      </c>
      <c r="B654">
        <v>16</v>
      </c>
    </row>
    <row r="655" spans="1:2" x14ac:dyDescent="0.2">
      <c r="A655" t="s">
        <v>26</v>
      </c>
      <c r="B655">
        <v>16</v>
      </c>
    </row>
    <row r="656" spans="1:2" x14ac:dyDescent="0.2">
      <c r="A656" t="s">
        <v>26</v>
      </c>
      <c r="B656">
        <v>16</v>
      </c>
    </row>
    <row r="657" spans="1:2" x14ac:dyDescent="0.2">
      <c r="A657" t="s">
        <v>26</v>
      </c>
      <c r="B657">
        <v>18</v>
      </c>
    </row>
    <row r="658" spans="1:2" x14ac:dyDescent="0.2">
      <c r="A658" t="s">
        <v>26</v>
      </c>
      <c r="B658">
        <v>18</v>
      </c>
    </row>
    <row r="659" spans="1:2" x14ac:dyDescent="0.2">
      <c r="A659" t="s">
        <v>26</v>
      </c>
      <c r="B659">
        <v>18</v>
      </c>
    </row>
    <row r="660" spans="1:2" x14ac:dyDescent="0.2">
      <c r="A660" t="s">
        <v>26</v>
      </c>
      <c r="B660">
        <v>18</v>
      </c>
    </row>
    <row r="661" spans="1:2" x14ac:dyDescent="0.2">
      <c r="A661" t="s">
        <v>26</v>
      </c>
      <c r="B661">
        <v>20</v>
      </c>
    </row>
    <row r="662" spans="1:2" x14ac:dyDescent="0.2">
      <c r="A662" t="s">
        <v>26</v>
      </c>
      <c r="B662">
        <v>20</v>
      </c>
    </row>
    <row r="663" spans="1:2" x14ac:dyDescent="0.2">
      <c r="A663" t="s">
        <v>26</v>
      </c>
      <c r="B663">
        <v>22</v>
      </c>
    </row>
    <row r="664" spans="1:2" x14ac:dyDescent="0.2">
      <c r="A664" t="s">
        <v>26</v>
      </c>
      <c r="B664">
        <v>22</v>
      </c>
    </row>
    <row r="665" spans="1:2" x14ac:dyDescent="0.2">
      <c r="A665" t="s">
        <v>26</v>
      </c>
      <c r="B665">
        <v>22</v>
      </c>
    </row>
    <row r="666" spans="1:2" x14ac:dyDescent="0.2">
      <c r="A666" t="s">
        <v>26</v>
      </c>
      <c r="B666">
        <v>24</v>
      </c>
    </row>
    <row r="667" spans="1:2" x14ac:dyDescent="0.2">
      <c r="A667" t="s">
        <v>26</v>
      </c>
      <c r="B667">
        <v>24</v>
      </c>
    </row>
    <row r="668" spans="1:2" x14ac:dyDescent="0.2">
      <c r="A668" t="s">
        <v>26</v>
      </c>
      <c r="B668">
        <v>24</v>
      </c>
    </row>
    <row r="669" spans="1:2" x14ac:dyDescent="0.2">
      <c r="A669" t="s">
        <v>26</v>
      </c>
      <c r="B669">
        <v>28</v>
      </c>
    </row>
    <row r="670" spans="1:2" x14ac:dyDescent="0.2">
      <c r="A670" t="s">
        <v>26</v>
      </c>
      <c r="B670">
        <v>28</v>
      </c>
    </row>
    <row r="671" spans="1:2" x14ac:dyDescent="0.2">
      <c r="A671" t="s">
        <v>26</v>
      </c>
      <c r="B671">
        <v>28</v>
      </c>
    </row>
    <row r="672" spans="1:2" x14ac:dyDescent="0.2">
      <c r="A672" t="s">
        <v>26</v>
      </c>
      <c r="B672">
        <v>30</v>
      </c>
    </row>
    <row r="673" spans="1:2" x14ac:dyDescent="0.2">
      <c r="A673" t="s">
        <v>26</v>
      </c>
      <c r="B673">
        <v>30</v>
      </c>
    </row>
    <row r="674" spans="1:2" x14ac:dyDescent="0.2">
      <c r="A674" t="s">
        <v>26</v>
      </c>
      <c r="B674">
        <v>30</v>
      </c>
    </row>
    <row r="675" spans="1:2" x14ac:dyDescent="0.2">
      <c r="A675" t="s">
        <v>26</v>
      </c>
      <c r="B675">
        <v>34</v>
      </c>
    </row>
    <row r="676" spans="1:2" x14ac:dyDescent="0.2">
      <c r="A676" t="s">
        <v>26</v>
      </c>
      <c r="B676">
        <v>36</v>
      </c>
    </row>
    <row r="677" spans="1:2" x14ac:dyDescent="0.2">
      <c r="A677" t="s">
        <v>26</v>
      </c>
      <c r="B677">
        <v>36</v>
      </c>
    </row>
    <row r="678" spans="1:2" x14ac:dyDescent="0.2">
      <c r="A678" t="s">
        <v>26</v>
      </c>
      <c r="B678">
        <v>36</v>
      </c>
    </row>
    <row r="679" spans="1:2" x14ac:dyDescent="0.2">
      <c r="A679" t="s">
        <v>26</v>
      </c>
      <c r="B679">
        <v>40</v>
      </c>
    </row>
    <row r="680" spans="1:2" x14ac:dyDescent="0.2">
      <c r="A680" t="s">
        <v>26</v>
      </c>
      <c r="B680">
        <v>40</v>
      </c>
    </row>
    <row r="681" spans="1:2" x14ac:dyDescent="0.2">
      <c r="A681" t="s">
        <v>26</v>
      </c>
      <c r="B681">
        <v>40</v>
      </c>
    </row>
    <row r="682" spans="1:2" x14ac:dyDescent="0.2">
      <c r="A682" t="s">
        <v>26</v>
      </c>
      <c r="B682">
        <v>48</v>
      </c>
    </row>
    <row r="683" spans="1:2" x14ac:dyDescent="0.2">
      <c r="A683" t="s">
        <v>26</v>
      </c>
      <c r="B683">
        <v>48</v>
      </c>
    </row>
    <row r="684" spans="1:2" x14ac:dyDescent="0.2">
      <c r="A684" t="s">
        <v>26</v>
      </c>
      <c r="B684">
        <v>50</v>
      </c>
    </row>
    <row r="685" spans="1:2" x14ac:dyDescent="0.2">
      <c r="A685" t="s">
        <v>26</v>
      </c>
      <c r="B685">
        <v>58</v>
      </c>
    </row>
    <row r="686" spans="1:2" x14ac:dyDescent="0.2">
      <c r="A686" t="s">
        <v>26</v>
      </c>
      <c r="B686">
        <v>60</v>
      </c>
    </row>
    <row r="687" spans="1:2" x14ac:dyDescent="0.2">
      <c r="A687" t="s">
        <v>26</v>
      </c>
      <c r="B687">
        <v>66</v>
      </c>
    </row>
    <row r="688" spans="1:2" x14ac:dyDescent="0.2">
      <c r="A688" t="s">
        <v>26</v>
      </c>
      <c r="B688">
        <v>68</v>
      </c>
    </row>
    <row r="689" spans="1:2" x14ac:dyDescent="0.2">
      <c r="A689" t="s">
        <v>26</v>
      </c>
      <c r="B689">
        <v>68</v>
      </c>
    </row>
    <row r="690" spans="1:2" x14ac:dyDescent="0.2">
      <c r="A690" t="s">
        <v>26</v>
      </c>
      <c r="B690">
        <v>74</v>
      </c>
    </row>
    <row r="691" spans="1:2" x14ac:dyDescent="0.2">
      <c r="A691" t="s">
        <v>26</v>
      </c>
      <c r="B691">
        <v>76</v>
      </c>
    </row>
    <row r="692" spans="1:2" x14ac:dyDescent="0.2">
      <c r="A692" t="s">
        <v>26</v>
      </c>
      <c r="B692">
        <v>80</v>
      </c>
    </row>
    <row r="693" spans="1:2" x14ac:dyDescent="0.2">
      <c r="A693" t="s">
        <v>26</v>
      </c>
      <c r="B693">
        <v>80</v>
      </c>
    </row>
    <row r="694" spans="1:2" x14ac:dyDescent="0.2">
      <c r="A694" t="s">
        <v>26</v>
      </c>
      <c r="B694">
        <v>82</v>
      </c>
    </row>
    <row r="695" spans="1:2" x14ac:dyDescent="0.2">
      <c r="A695" t="s">
        <v>26</v>
      </c>
      <c r="B695">
        <v>82</v>
      </c>
    </row>
    <row r="696" spans="1:2" x14ac:dyDescent="0.2">
      <c r="A696" t="s">
        <v>26</v>
      </c>
      <c r="B696">
        <v>82</v>
      </c>
    </row>
    <row r="697" spans="1:2" x14ac:dyDescent="0.2">
      <c r="A697" t="s">
        <v>26</v>
      </c>
      <c r="B697">
        <v>82</v>
      </c>
    </row>
    <row r="698" spans="1:2" x14ac:dyDescent="0.2">
      <c r="A698" t="s">
        <v>26</v>
      </c>
      <c r="B698">
        <v>86</v>
      </c>
    </row>
    <row r="699" spans="1:2" x14ac:dyDescent="0.2">
      <c r="A699" t="s">
        <v>26</v>
      </c>
      <c r="B699">
        <v>86</v>
      </c>
    </row>
    <row r="700" spans="1:2" x14ac:dyDescent="0.2">
      <c r="A700" t="s">
        <v>26</v>
      </c>
      <c r="B700">
        <v>999</v>
      </c>
    </row>
    <row r="701" spans="1:2" x14ac:dyDescent="0.2">
      <c r="A701" t="s">
        <v>26</v>
      </c>
      <c r="B701">
        <v>999</v>
      </c>
    </row>
    <row r="702" spans="1:2" x14ac:dyDescent="0.2">
      <c r="A702" t="s">
        <v>26</v>
      </c>
      <c r="B702">
        <v>999</v>
      </c>
    </row>
    <row r="703" spans="1:2" x14ac:dyDescent="0.2">
      <c r="A703" t="s">
        <v>26</v>
      </c>
      <c r="B703">
        <v>999</v>
      </c>
    </row>
    <row r="704" spans="1:2" x14ac:dyDescent="0.2">
      <c r="A704" t="s">
        <v>26</v>
      </c>
      <c r="B704">
        <v>999</v>
      </c>
    </row>
    <row r="705" spans="1:2" x14ac:dyDescent="0.2">
      <c r="A705" t="s">
        <v>26</v>
      </c>
      <c r="B705">
        <v>999</v>
      </c>
    </row>
    <row r="706" spans="1:2" x14ac:dyDescent="0.2">
      <c r="A706" t="s">
        <v>26</v>
      </c>
      <c r="B706">
        <v>999</v>
      </c>
    </row>
    <row r="707" spans="1:2" x14ac:dyDescent="0.2">
      <c r="A707" t="s">
        <v>26</v>
      </c>
      <c r="B707">
        <v>999</v>
      </c>
    </row>
    <row r="708" spans="1:2" x14ac:dyDescent="0.2">
      <c r="A708" t="s">
        <v>26</v>
      </c>
      <c r="B708">
        <v>999</v>
      </c>
    </row>
    <row r="709" spans="1:2" x14ac:dyDescent="0.2">
      <c r="A709" t="s">
        <v>26</v>
      </c>
      <c r="B709">
        <v>999</v>
      </c>
    </row>
    <row r="710" spans="1:2" x14ac:dyDescent="0.2">
      <c r="A710" t="s">
        <v>26</v>
      </c>
      <c r="B710">
        <v>999</v>
      </c>
    </row>
    <row r="711" spans="1:2" x14ac:dyDescent="0.2">
      <c r="A711" t="s">
        <v>26</v>
      </c>
      <c r="B711">
        <v>999</v>
      </c>
    </row>
    <row r="712" spans="1:2" x14ac:dyDescent="0.2">
      <c r="A712" t="s">
        <v>26</v>
      </c>
      <c r="B712">
        <v>999</v>
      </c>
    </row>
    <row r="713" spans="1:2" x14ac:dyDescent="0.2">
      <c r="A713" t="s">
        <v>26</v>
      </c>
      <c r="B713">
        <v>999</v>
      </c>
    </row>
    <row r="714" spans="1:2" x14ac:dyDescent="0.2">
      <c r="A714" t="s">
        <v>26</v>
      </c>
      <c r="B714">
        <v>999</v>
      </c>
    </row>
    <row r="715" spans="1:2" x14ac:dyDescent="0.2">
      <c r="A715" t="s">
        <v>26</v>
      </c>
      <c r="B715">
        <v>999</v>
      </c>
    </row>
    <row r="716" spans="1:2" x14ac:dyDescent="0.2">
      <c r="A716" t="s">
        <v>26</v>
      </c>
      <c r="B716">
        <v>999</v>
      </c>
    </row>
    <row r="717" spans="1:2" x14ac:dyDescent="0.2">
      <c r="A717" t="s">
        <v>26</v>
      </c>
      <c r="B717">
        <v>999</v>
      </c>
    </row>
    <row r="718" spans="1:2" x14ac:dyDescent="0.2">
      <c r="A718" t="s">
        <v>26</v>
      </c>
      <c r="B718">
        <v>999</v>
      </c>
    </row>
    <row r="719" spans="1:2" x14ac:dyDescent="0.2">
      <c r="A719" t="s">
        <v>26</v>
      </c>
      <c r="B719">
        <v>999</v>
      </c>
    </row>
    <row r="720" spans="1:2" x14ac:dyDescent="0.2">
      <c r="A720" t="s">
        <v>26</v>
      </c>
      <c r="B720">
        <v>999</v>
      </c>
    </row>
    <row r="721" spans="1:2" x14ac:dyDescent="0.2">
      <c r="A721" t="s">
        <v>26</v>
      </c>
      <c r="B721">
        <v>999</v>
      </c>
    </row>
    <row r="722" spans="1:2" x14ac:dyDescent="0.2">
      <c r="A722" t="s">
        <v>26</v>
      </c>
      <c r="B722">
        <v>999</v>
      </c>
    </row>
    <row r="723" spans="1:2" x14ac:dyDescent="0.2">
      <c r="A723" t="s">
        <v>26</v>
      </c>
      <c r="B723">
        <v>999</v>
      </c>
    </row>
    <row r="724" spans="1:2" x14ac:dyDescent="0.2">
      <c r="A724" t="s">
        <v>26</v>
      </c>
      <c r="B724">
        <v>999</v>
      </c>
    </row>
    <row r="725" spans="1:2" x14ac:dyDescent="0.2">
      <c r="A725" t="s">
        <v>26</v>
      </c>
      <c r="B725">
        <v>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58A4-8143-E44F-9424-BB00165E734D}">
  <dimension ref="A1:K98"/>
  <sheetViews>
    <sheetView workbookViewId="0">
      <selection activeCell="M1" sqref="M1"/>
    </sheetView>
  </sheetViews>
  <sheetFormatPr baseColWidth="10" defaultRowHeight="16" x14ac:dyDescent="0.2"/>
  <sheetData>
    <row r="1" spans="1:11" x14ac:dyDescent="0.2">
      <c r="A1" t="s">
        <v>16</v>
      </c>
      <c r="B1" t="s">
        <v>87</v>
      </c>
      <c r="D1" t="s">
        <v>88</v>
      </c>
      <c r="F1" t="s">
        <v>101</v>
      </c>
      <c r="G1" t="s">
        <v>20</v>
      </c>
      <c r="H1" t="s">
        <v>73</v>
      </c>
      <c r="J1" t="s">
        <v>34</v>
      </c>
    </row>
    <row r="2" spans="1:11" x14ac:dyDescent="0.2">
      <c r="A2" t="s">
        <v>20</v>
      </c>
      <c r="B2">
        <v>0</v>
      </c>
      <c r="F2">
        <v>0</v>
      </c>
      <c r="G2">
        <v>9</v>
      </c>
      <c r="H2">
        <v>0</v>
      </c>
    </row>
    <row r="3" spans="1:11" x14ac:dyDescent="0.2">
      <c r="A3" t="s">
        <v>20</v>
      </c>
      <c r="B3">
        <v>0</v>
      </c>
      <c r="F3">
        <f>F2+2</f>
        <v>2</v>
      </c>
      <c r="G3">
        <v>1</v>
      </c>
      <c r="H3">
        <v>1</v>
      </c>
      <c r="J3" t="s">
        <v>35</v>
      </c>
      <c r="K3" s="1">
        <v>0.05</v>
      </c>
    </row>
    <row r="4" spans="1:11" x14ac:dyDescent="0.2">
      <c r="A4" t="s">
        <v>20</v>
      </c>
      <c r="B4">
        <v>0</v>
      </c>
      <c r="F4">
        <f t="shared" ref="F4:F46" si="0">F3+2</f>
        <v>4</v>
      </c>
      <c r="G4">
        <v>2</v>
      </c>
      <c r="H4">
        <v>0</v>
      </c>
    </row>
    <row r="5" spans="1:11" x14ac:dyDescent="0.2">
      <c r="A5" t="s">
        <v>20</v>
      </c>
      <c r="B5">
        <v>0</v>
      </c>
      <c r="F5">
        <f t="shared" si="0"/>
        <v>6</v>
      </c>
      <c r="G5">
        <v>3</v>
      </c>
      <c r="H5">
        <v>5</v>
      </c>
      <c r="J5" t="str">
        <f t="array" ref="J5:K9">[1]!KS2TEST(G2:H47,,TRUE,K3)</f>
        <v>D-stat</v>
      </c>
      <c r="K5" s="2">
        <v>0.37769164513350562</v>
      </c>
    </row>
    <row r="6" spans="1:11" x14ac:dyDescent="0.2">
      <c r="A6" t="s">
        <v>20</v>
      </c>
      <c r="B6">
        <v>0</v>
      </c>
      <c r="F6">
        <f t="shared" si="0"/>
        <v>8</v>
      </c>
      <c r="G6">
        <v>1</v>
      </c>
      <c r="H6">
        <v>2</v>
      </c>
      <c r="J6" t="str">
        <v>p-value</v>
      </c>
      <c r="K6" s="3">
        <v>1.4444547523772E-3</v>
      </c>
    </row>
    <row r="7" spans="1:11" x14ac:dyDescent="0.2">
      <c r="A7" t="s">
        <v>20</v>
      </c>
      <c r="B7">
        <v>0</v>
      </c>
      <c r="F7">
        <f t="shared" si="0"/>
        <v>10</v>
      </c>
      <c r="G7">
        <v>3</v>
      </c>
      <c r="H7">
        <v>0</v>
      </c>
      <c r="J7" t="str">
        <v>D-crit</v>
      </c>
      <c r="K7" s="3">
        <v>0.26972384211555367</v>
      </c>
    </row>
    <row r="8" spans="1:11" x14ac:dyDescent="0.2">
      <c r="A8" t="s">
        <v>20</v>
      </c>
      <c r="B8">
        <v>0</v>
      </c>
      <c r="F8">
        <f t="shared" si="0"/>
        <v>12</v>
      </c>
      <c r="G8">
        <v>1</v>
      </c>
      <c r="H8">
        <v>1</v>
      </c>
      <c r="J8" t="str">
        <v>size 1</v>
      </c>
      <c r="K8" s="3">
        <v>43</v>
      </c>
    </row>
    <row r="9" spans="1:11" x14ac:dyDescent="0.2">
      <c r="A9" t="s">
        <v>20</v>
      </c>
      <c r="B9">
        <v>0</v>
      </c>
      <c r="F9">
        <f t="shared" si="0"/>
        <v>14</v>
      </c>
      <c r="G9">
        <v>2</v>
      </c>
      <c r="H9">
        <v>0</v>
      </c>
      <c r="J9" t="str">
        <v>size 2</v>
      </c>
      <c r="K9" s="4">
        <v>54</v>
      </c>
    </row>
    <row r="10" spans="1:11" x14ac:dyDescent="0.2">
      <c r="A10" t="s">
        <v>20</v>
      </c>
      <c r="B10">
        <v>0</v>
      </c>
      <c r="F10">
        <f t="shared" si="0"/>
        <v>16</v>
      </c>
      <c r="G10">
        <v>1</v>
      </c>
      <c r="H10">
        <v>0</v>
      </c>
    </row>
    <row r="11" spans="1:11" x14ac:dyDescent="0.2">
      <c r="A11" t="s">
        <v>20</v>
      </c>
      <c r="B11">
        <v>2</v>
      </c>
      <c r="F11">
        <f t="shared" si="0"/>
        <v>18</v>
      </c>
      <c r="G11">
        <v>0</v>
      </c>
      <c r="H11">
        <v>0</v>
      </c>
      <c r="J11" t="s">
        <v>34</v>
      </c>
    </row>
    <row r="12" spans="1:11" x14ac:dyDescent="0.2">
      <c r="A12" t="s">
        <v>20</v>
      </c>
      <c r="B12">
        <v>4</v>
      </c>
      <c r="F12">
        <f t="shared" si="0"/>
        <v>20</v>
      </c>
      <c r="G12">
        <v>0</v>
      </c>
      <c r="H12">
        <v>0</v>
      </c>
    </row>
    <row r="13" spans="1:11" x14ac:dyDescent="0.2">
      <c r="A13" t="s">
        <v>20</v>
      </c>
      <c r="B13">
        <v>4</v>
      </c>
      <c r="F13">
        <f t="shared" si="0"/>
        <v>22</v>
      </c>
      <c r="G13">
        <v>0</v>
      </c>
      <c r="H13">
        <v>1</v>
      </c>
      <c r="J13" t="s">
        <v>35</v>
      </c>
      <c r="K13">
        <v>0.05</v>
      </c>
    </row>
    <row r="14" spans="1:11" x14ac:dyDescent="0.2">
      <c r="A14" t="s">
        <v>20</v>
      </c>
      <c r="B14">
        <v>6</v>
      </c>
      <c r="F14">
        <f t="shared" si="0"/>
        <v>24</v>
      </c>
      <c r="G14">
        <v>2</v>
      </c>
      <c r="H14">
        <v>1</v>
      </c>
    </row>
    <row r="15" spans="1:11" x14ac:dyDescent="0.2">
      <c r="A15" t="s">
        <v>20</v>
      </c>
      <c r="B15">
        <v>6</v>
      </c>
      <c r="F15">
        <f t="shared" si="0"/>
        <v>26</v>
      </c>
      <c r="G15">
        <v>0</v>
      </c>
      <c r="H15">
        <v>1</v>
      </c>
      <c r="J15" t="s">
        <v>36</v>
      </c>
      <c r="K15">
        <v>0.37769164513350562</v>
      </c>
    </row>
    <row r="16" spans="1:11" x14ac:dyDescent="0.2">
      <c r="A16" t="s">
        <v>20</v>
      </c>
      <c r="B16">
        <v>6</v>
      </c>
      <c r="F16">
        <f t="shared" si="0"/>
        <v>28</v>
      </c>
      <c r="G16">
        <v>0</v>
      </c>
      <c r="H16">
        <v>0</v>
      </c>
      <c r="J16" t="s">
        <v>37</v>
      </c>
      <c r="K16">
        <v>1.4444547523772E-3</v>
      </c>
    </row>
    <row r="17" spans="1:11" x14ac:dyDescent="0.2">
      <c r="A17" t="s">
        <v>20</v>
      </c>
      <c r="B17">
        <v>8</v>
      </c>
      <c r="F17">
        <f t="shared" si="0"/>
        <v>30</v>
      </c>
      <c r="G17">
        <v>1</v>
      </c>
      <c r="H17">
        <v>4</v>
      </c>
      <c r="J17" t="s">
        <v>38</v>
      </c>
      <c r="K17">
        <v>0.26972384211555367</v>
      </c>
    </row>
    <row r="18" spans="1:11" x14ac:dyDescent="0.2">
      <c r="A18" t="s">
        <v>20</v>
      </c>
      <c r="B18">
        <v>10</v>
      </c>
      <c r="F18">
        <f t="shared" si="0"/>
        <v>32</v>
      </c>
      <c r="G18">
        <v>0</v>
      </c>
      <c r="H18">
        <v>0</v>
      </c>
      <c r="J18" t="s">
        <v>39</v>
      </c>
      <c r="K18">
        <v>43</v>
      </c>
    </row>
    <row r="19" spans="1:11" x14ac:dyDescent="0.2">
      <c r="A19" t="s">
        <v>20</v>
      </c>
      <c r="B19">
        <v>10</v>
      </c>
      <c r="F19">
        <f t="shared" si="0"/>
        <v>34</v>
      </c>
      <c r="G19">
        <v>0</v>
      </c>
      <c r="H19">
        <v>1</v>
      </c>
      <c r="J19" t="s">
        <v>40</v>
      </c>
      <c r="K19">
        <v>54</v>
      </c>
    </row>
    <row r="20" spans="1:11" x14ac:dyDescent="0.2">
      <c r="A20" t="s">
        <v>20</v>
      </c>
      <c r="B20">
        <v>10</v>
      </c>
      <c r="F20">
        <f t="shared" si="0"/>
        <v>36</v>
      </c>
      <c r="G20">
        <v>0</v>
      </c>
      <c r="H20">
        <v>0</v>
      </c>
    </row>
    <row r="21" spans="1:11" x14ac:dyDescent="0.2">
      <c r="A21" t="s">
        <v>20</v>
      </c>
      <c r="B21">
        <v>12</v>
      </c>
      <c r="F21">
        <f t="shared" si="0"/>
        <v>38</v>
      </c>
      <c r="G21">
        <v>1</v>
      </c>
      <c r="H21">
        <v>1</v>
      </c>
    </row>
    <row r="22" spans="1:11" x14ac:dyDescent="0.2">
      <c r="A22" t="s">
        <v>20</v>
      </c>
      <c r="B22">
        <v>14</v>
      </c>
      <c r="F22">
        <f t="shared" si="0"/>
        <v>40</v>
      </c>
      <c r="G22">
        <v>0</v>
      </c>
      <c r="H22">
        <v>0</v>
      </c>
    </row>
    <row r="23" spans="1:11" x14ac:dyDescent="0.2">
      <c r="A23" t="s">
        <v>20</v>
      </c>
      <c r="B23">
        <v>14</v>
      </c>
      <c r="F23">
        <f t="shared" si="0"/>
        <v>42</v>
      </c>
      <c r="G23">
        <v>0</v>
      </c>
      <c r="H23">
        <v>0</v>
      </c>
    </row>
    <row r="24" spans="1:11" x14ac:dyDescent="0.2">
      <c r="A24" t="s">
        <v>20</v>
      </c>
      <c r="B24">
        <v>16</v>
      </c>
      <c r="F24">
        <f t="shared" si="0"/>
        <v>44</v>
      </c>
      <c r="G24">
        <v>1</v>
      </c>
      <c r="H24">
        <v>0</v>
      </c>
    </row>
    <row r="25" spans="1:11" x14ac:dyDescent="0.2">
      <c r="A25" t="s">
        <v>20</v>
      </c>
      <c r="B25">
        <v>24</v>
      </c>
      <c r="F25">
        <f t="shared" si="0"/>
        <v>46</v>
      </c>
      <c r="G25">
        <v>0</v>
      </c>
      <c r="H25">
        <v>2</v>
      </c>
    </row>
    <row r="26" spans="1:11" x14ac:dyDescent="0.2">
      <c r="A26" t="s">
        <v>20</v>
      </c>
      <c r="B26">
        <v>24</v>
      </c>
      <c r="F26">
        <f t="shared" si="0"/>
        <v>48</v>
      </c>
      <c r="G26">
        <v>0</v>
      </c>
      <c r="H26">
        <v>0</v>
      </c>
    </row>
    <row r="27" spans="1:11" x14ac:dyDescent="0.2">
      <c r="A27" t="s">
        <v>20</v>
      </c>
      <c r="B27">
        <v>30</v>
      </c>
      <c r="F27">
        <f t="shared" si="0"/>
        <v>50</v>
      </c>
      <c r="G27">
        <v>3</v>
      </c>
      <c r="H27">
        <v>1</v>
      </c>
    </row>
    <row r="28" spans="1:11" x14ac:dyDescent="0.2">
      <c r="A28" t="s">
        <v>20</v>
      </c>
      <c r="B28">
        <v>38</v>
      </c>
      <c r="F28">
        <f t="shared" si="0"/>
        <v>52</v>
      </c>
      <c r="G28">
        <v>0</v>
      </c>
      <c r="H28">
        <v>1</v>
      </c>
    </row>
    <row r="29" spans="1:11" x14ac:dyDescent="0.2">
      <c r="A29" t="s">
        <v>20</v>
      </c>
      <c r="B29">
        <v>44</v>
      </c>
      <c r="F29">
        <f t="shared" si="0"/>
        <v>54</v>
      </c>
      <c r="G29">
        <v>0</v>
      </c>
      <c r="H29">
        <v>0</v>
      </c>
    </row>
    <row r="30" spans="1:11" x14ac:dyDescent="0.2">
      <c r="A30" t="s">
        <v>20</v>
      </c>
      <c r="B30">
        <v>50</v>
      </c>
      <c r="F30">
        <f t="shared" si="0"/>
        <v>56</v>
      </c>
      <c r="G30">
        <v>0</v>
      </c>
      <c r="H30">
        <v>3</v>
      </c>
    </row>
    <row r="31" spans="1:11" x14ac:dyDescent="0.2">
      <c r="A31" t="s">
        <v>20</v>
      </c>
      <c r="B31">
        <v>50</v>
      </c>
      <c r="F31">
        <f t="shared" si="0"/>
        <v>58</v>
      </c>
      <c r="G31">
        <v>0</v>
      </c>
      <c r="H31">
        <v>2</v>
      </c>
    </row>
    <row r="32" spans="1:11" x14ac:dyDescent="0.2">
      <c r="A32" t="s">
        <v>20</v>
      </c>
      <c r="B32">
        <v>50</v>
      </c>
      <c r="F32">
        <f t="shared" si="0"/>
        <v>60</v>
      </c>
      <c r="G32">
        <v>1</v>
      </c>
      <c r="H32">
        <v>2</v>
      </c>
    </row>
    <row r="33" spans="1:8" x14ac:dyDescent="0.2">
      <c r="A33" t="s">
        <v>20</v>
      </c>
      <c r="B33">
        <v>60</v>
      </c>
      <c r="F33">
        <f t="shared" si="0"/>
        <v>62</v>
      </c>
      <c r="G33">
        <v>1</v>
      </c>
      <c r="H33">
        <v>1</v>
      </c>
    </row>
    <row r="34" spans="1:8" x14ac:dyDescent="0.2">
      <c r="A34" t="s">
        <v>20</v>
      </c>
      <c r="B34">
        <v>62</v>
      </c>
      <c r="F34">
        <f t="shared" si="0"/>
        <v>64</v>
      </c>
      <c r="G34">
        <v>0</v>
      </c>
      <c r="H34">
        <v>0</v>
      </c>
    </row>
    <row r="35" spans="1:8" x14ac:dyDescent="0.2">
      <c r="A35" t="s">
        <v>20</v>
      </c>
      <c r="B35">
        <v>68</v>
      </c>
      <c r="F35">
        <f t="shared" si="0"/>
        <v>66</v>
      </c>
      <c r="G35">
        <v>0</v>
      </c>
      <c r="H35">
        <v>1</v>
      </c>
    </row>
    <row r="36" spans="1:8" x14ac:dyDescent="0.2">
      <c r="A36" t="s">
        <v>20</v>
      </c>
      <c r="B36">
        <v>70</v>
      </c>
      <c r="F36">
        <f t="shared" si="0"/>
        <v>68</v>
      </c>
      <c r="G36">
        <v>1</v>
      </c>
      <c r="H36">
        <v>0</v>
      </c>
    </row>
    <row r="37" spans="1:8" x14ac:dyDescent="0.2">
      <c r="A37" t="s">
        <v>20</v>
      </c>
      <c r="B37">
        <v>78</v>
      </c>
      <c r="F37">
        <f t="shared" si="0"/>
        <v>70</v>
      </c>
      <c r="G37">
        <v>1</v>
      </c>
      <c r="H37">
        <v>1</v>
      </c>
    </row>
    <row r="38" spans="1:8" x14ac:dyDescent="0.2">
      <c r="A38" t="s">
        <v>20</v>
      </c>
      <c r="B38">
        <v>999</v>
      </c>
      <c r="F38">
        <f t="shared" si="0"/>
        <v>72</v>
      </c>
      <c r="G38">
        <v>0</v>
      </c>
      <c r="H38">
        <v>1</v>
      </c>
    </row>
    <row r="39" spans="1:8" x14ac:dyDescent="0.2">
      <c r="A39" t="s">
        <v>20</v>
      </c>
      <c r="B39">
        <v>999</v>
      </c>
      <c r="F39">
        <f t="shared" si="0"/>
        <v>74</v>
      </c>
      <c r="G39">
        <v>0</v>
      </c>
      <c r="H39">
        <v>0</v>
      </c>
    </row>
    <row r="40" spans="1:8" x14ac:dyDescent="0.2">
      <c r="A40" t="s">
        <v>20</v>
      </c>
      <c r="B40">
        <v>999</v>
      </c>
      <c r="F40">
        <f t="shared" si="0"/>
        <v>76</v>
      </c>
      <c r="G40">
        <v>0</v>
      </c>
      <c r="H40">
        <v>0</v>
      </c>
    </row>
    <row r="41" spans="1:8" x14ac:dyDescent="0.2">
      <c r="A41" t="s">
        <v>20</v>
      </c>
      <c r="B41">
        <v>999</v>
      </c>
      <c r="F41">
        <f t="shared" si="0"/>
        <v>78</v>
      </c>
      <c r="G41">
        <v>1</v>
      </c>
      <c r="H41">
        <v>1</v>
      </c>
    </row>
    <row r="42" spans="1:8" x14ac:dyDescent="0.2">
      <c r="A42" t="s">
        <v>20</v>
      </c>
      <c r="B42">
        <v>999</v>
      </c>
      <c r="F42">
        <f t="shared" si="0"/>
        <v>80</v>
      </c>
      <c r="G42">
        <v>0</v>
      </c>
      <c r="H42">
        <v>0</v>
      </c>
    </row>
    <row r="43" spans="1:8" x14ac:dyDescent="0.2">
      <c r="A43" t="s">
        <v>20</v>
      </c>
      <c r="B43">
        <v>999</v>
      </c>
      <c r="F43">
        <f t="shared" si="0"/>
        <v>82</v>
      </c>
      <c r="G43">
        <v>0</v>
      </c>
      <c r="H43">
        <v>0</v>
      </c>
    </row>
    <row r="44" spans="1:8" x14ac:dyDescent="0.2">
      <c r="A44" t="s">
        <v>20</v>
      </c>
      <c r="B44">
        <v>999</v>
      </c>
      <c r="F44">
        <f t="shared" si="0"/>
        <v>84</v>
      </c>
      <c r="G44">
        <v>0</v>
      </c>
      <c r="H44">
        <v>0</v>
      </c>
    </row>
    <row r="45" spans="1:8" x14ac:dyDescent="0.2">
      <c r="A45" t="s">
        <v>73</v>
      </c>
      <c r="B45">
        <v>2</v>
      </c>
      <c r="F45">
        <f t="shared" si="0"/>
        <v>86</v>
      </c>
      <c r="G45">
        <v>0</v>
      </c>
      <c r="H45">
        <v>0</v>
      </c>
    </row>
    <row r="46" spans="1:8" x14ac:dyDescent="0.2">
      <c r="A46" t="s">
        <v>73</v>
      </c>
      <c r="B46">
        <v>6</v>
      </c>
      <c r="F46">
        <f t="shared" si="0"/>
        <v>88</v>
      </c>
      <c r="G46">
        <v>0</v>
      </c>
      <c r="H46">
        <v>0</v>
      </c>
    </row>
    <row r="47" spans="1:8" x14ac:dyDescent="0.2">
      <c r="A47" t="s">
        <v>73</v>
      </c>
      <c r="B47">
        <v>6</v>
      </c>
      <c r="F47" t="s">
        <v>91</v>
      </c>
      <c r="G47">
        <v>7</v>
      </c>
      <c r="H47">
        <v>20</v>
      </c>
    </row>
    <row r="48" spans="1:8" x14ac:dyDescent="0.2">
      <c r="A48" t="s">
        <v>73</v>
      </c>
      <c r="B48">
        <v>6</v>
      </c>
    </row>
    <row r="49" spans="1:2" x14ac:dyDescent="0.2">
      <c r="A49" t="s">
        <v>73</v>
      </c>
      <c r="B49">
        <v>6</v>
      </c>
    </row>
    <row r="50" spans="1:2" x14ac:dyDescent="0.2">
      <c r="A50" t="s">
        <v>73</v>
      </c>
      <c r="B50">
        <v>6</v>
      </c>
    </row>
    <row r="51" spans="1:2" x14ac:dyDescent="0.2">
      <c r="A51" t="s">
        <v>73</v>
      </c>
      <c r="B51">
        <v>8</v>
      </c>
    </row>
    <row r="52" spans="1:2" x14ac:dyDescent="0.2">
      <c r="A52" t="s">
        <v>73</v>
      </c>
      <c r="B52">
        <v>8</v>
      </c>
    </row>
    <row r="53" spans="1:2" x14ac:dyDescent="0.2">
      <c r="A53" t="s">
        <v>73</v>
      </c>
      <c r="B53">
        <v>12</v>
      </c>
    </row>
    <row r="54" spans="1:2" x14ac:dyDescent="0.2">
      <c r="A54" t="s">
        <v>73</v>
      </c>
      <c r="B54">
        <v>22</v>
      </c>
    </row>
    <row r="55" spans="1:2" x14ac:dyDescent="0.2">
      <c r="A55" t="s">
        <v>73</v>
      </c>
      <c r="B55">
        <v>24</v>
      </c>
    </row>
    <row r="56" spans="1:2" x14ac:dyDescent="0.2">
      <c r="A56" t="s">
        <v>73</v>
      </c>
      <c r="B56">
        <v>26</v>
      </c>
    </row>
    <row r="57" spans="1:2" x14ac:dyDescent="0.2">
      <c r="A57" t="s">
        <v>73</v>
      </c>
      <c r="B57">
        <v>30</v>
      </c>
    </row>
    <row r="58" spans="1:2" x14ac:dyDescent="0.2">
      <c r="A58" t="s">
        <v>73</v>
      </c>
      <c r="B58">
        <v>30</v>
      </c>
    </row>
    <row r="59" spans="1:2" x14ac:dyDescent="0.2">
      <c r="A59" t="s">
        <v>73</v>
      </c>
      <c r="B59">
        <v>30</v>
      </c>
    </row>
    <row r="60" spans="1:2" x14ac:dyDescent="0.2">
      <c r="A60" t="s">
        <v>73</v>
      </c>
      <c r="B60">
        <v>30</v>
      </c>
    </row>
    <row r="61" spans="1:2" x14ac:dyDescent="0.2">
      <c r="A61" t="s">
        <v>73</v>
      </c>
      <c r="B61">
        <v>34</v>
      </c>
    </row>
    <row r="62" spans="1:2" x14ac:dyDescent="0.2">
      <c r="A62" t="s">
        <v>73</v>
      </c>
      <c r="B62">
        <v>38</v>
      </c>
    </row>
    <row r="63" spans="1:2" x14ac:dyDescent="0.2">
      <c r="A63" t="s">
        <v>73</v>
      </c>
      <c r="B63">
        <v>46</v>
      </c>
    </row>
    <row r="64" spans="1:2" x14ac:dyDescent="0.2">
      <c r="A64" t="s">
        <v>73</v>
      </c>
      <c r="B64">
        <v>46</v>
      </c>
    </row>
    <row r="65" spans="1:2" x14ac:dyDescent="0.2">
      <c r="A65" t="s">
        <v>73</v>
      </c>
      <c r="B65">
        <v>50</v>
      </c>
    </row>
    <row r="66" spans="1:2" x14ac:dyDescent="0.2">
      <c r="A66" t="s">
        <v>73</v>
      </c>
      <c r="B66">
        <v>52</v>
      </c>
    </row>
    <row r="67" spans="1:2" x14ac:dyDescent="0.2">
      <c r="A67" t="s">
        <v>73</v>
      </c>
      <c r="B67">
        <v>56</v>
      </c>
    </row>
    <row r="68" spans="1:2" x14ac:dyDescent="0.2">
      <c r="A68" t="s">
        <v>73</v>
      </c>
      <c r="B68">
        <v>56</v>
      </c>
    </row>
    <row r="69" spans="1:2" x14ac:dyDescent="0.2">
      <c r="A69" t="s">
        <v>73</v>
      </c>
      <c r="B69">
        <v>56</v>
      </c>
    </row>
    <row r="70" spans="1:2" x14ac:dyDescent="0.2">
      <c r="A70" t="s">
        <v>73</v>
      </c>
      <c r="B70">
        <v>58</v>
      </c>
    </row>
    <row r="71" spans="1:2" x14ac:dyDescent="0.2">
      <c r="A71" t="s">
        <v>73</v>
      </c>
      <c r="B71">
        <v>58</v>
      </c>
    </row>
    <row r="72" spans="1:2" x14ac:dyDescent="0.2">
      <c r="A72" t="s">
        <v>73</v>
      </c>
      <c r="B72">
        <v>60</v>
      </c>
    </row>
    <row r="73" spans="1:2" x14ac:dyDescent="0.2">
      <c r="A73" t="s">
        <v>73</v>
      </c>
      <c r="B73">
        <v>60</v>
      </c>
    </row>
    <row r="74" spans="1:2" x14ac:dyDescent="0.2">
      <c r="A74" t="s">
        <v>73</v>
      </c>
      <c r="B74">
        <v>62</v>
      </c>
    </row>
    <row r="75" spans="1:2" x14ac:dyDescent="0.2">
      <c r="A75" t="s">
        <v>73</v>
      </c>
      <c r="B75">
        <v>66</v>
      </c>
    </row>
    <row r="76" spans="1:2" x14ac:dyDescent="0.2">
      <c r="A76" t="s">
        <v>73</v>
      </c>
      <c r="B76">
        <v>70</v>
      </c>
    </row>
    <row r="77" spans="1:2" x14ac:dyDescent="0.2">
      <c r="A77" t="s">
        <v>73</v>
      </c>
      <c r="B77">
        <v>72</v>
      </c>
    </row>
    <row r="78" spans="1:2" x14ac:dyDescent="0.2">
      <c r="A78" t="s">
        <v>73</v>
      </c>
      <c r="B78">
        <v>78</v>
      </c>
    </row>
    <row r="79" spans="1:2" x14ac:dyDescent="0.2">
      <c r="A79" t="s">
        <v>73</v>
      </c>
      <c r="B79">
        <v>999</v>
      </c>
    </row>
    <row r="80" spans="1:2" x14ac:dyDescent="0.2">
      <c r="A80" t="s">
        <v>73</v>
      </c>
      <c r="B80">
        <v>999</v>
      </c>
    </row>
    <row r="81" spans="1:2" x14ac:dyDescent="0.2">
      <c r="A81" t="s">
        <v>73</v>
      </c>
      <c r="B81">
        <v>999</v>
      </c>
    </row>
    <row r="82" spans="1:2" x14ac:dyDescent="0.2">
      <c r="A82" t="s">
        <v>73</v>
      </c>
      <c r="B82">
        <v>999</v>
      </c>
    </row>
    <row r="83" spans="1:2" x14ac:dyDescent="0.2">
      <c r="A83" t="s">
        <v>73</v>
      </c>
      <c r="B83">
        <v>999</v>
      </c>
    </row>
    <row r="84" spans="1:2" x14ac:dyDescent="0.2">
      <c r="A84" t="s">
        <v>73</v>
      </c>
      <c r="B84">
        <v>999</v>
      </c>
    </row>
    <row r="85" spans="1:2" x14ac:dyDescent="0.2">
      <c r="A85" t="s">
        <v>73</v>
      </c>
      <c r="B85">
        <v>999</v>
      </c>
    </row>
    <row r="86" spans="1:2" x14ac:dyDescent="0.2">
      <c r="A86" t="s">
        <v>73</v>
      </c>
      <c r="B86">
        <v>999</v>
      </c>
    </row>
    <row r="87" spans="1:2" x14ac:dyDescent="0.2">
      <c r="A87" t="s">
        <v>73</v>
      </c>
      <c r="B87">
        <v>999</v>
      </c>
    </row>
    <row r="88" spans="1:2" x14ac:dyDescent="0.2">
      <c r="A88" t="s">
        <v>73</v>
      </c>
      <c r="B88">
        <v>999</v>
      </c>
    </row>
    <row r="89" spans="1:2" x14ac:dyDescent="0.2">
      <c r="A89" t="s">
        <v>73</v>
      </c>
      <c r="B89">
        <v>999</v>
      </c>
    </row>
    <row r="90" spans="1:2" x14ac:dyDescent="0.2">
      <c r="A90" t="s">
        <v>73</v>
      </c>
      <c r="B90">
        <v>999</v>
      </c>
    </row>
    <row r="91" spans="1:2" x14ac:dyDescent="0.2">
      <c r="A91" t="s">
        <v>73</v>
      </c>
      <c r="B91">
        <v>999</v>
      </c>
    </row>
    <row r="92" spans="1:2" x14ac:dyDescent="0.2">
      <c r="A92" t="s">
        <v>73</v>
      </c>
      <c r="B92">
        <v>999</v>
      </c>
    </row>
    <row r="93" spans="1:2" x14ac:dyDescent="0.2">
      <c r="A93" t="s">
        <v>73</v>
      </c>
      <c r="B93">
        <v>999</v>
      </c>
    </row>
    <row r="94" spans="1:2" x14ac:dyDescent="0.2">
      <c r="A94" t="s">
        <v>73</v>
      </c>
      <c r="B94">
        <v>999</v>
      </c>
    </row>
    <row r="95" spans="1:2" x14ac:dyDescent="0.2">
      <c r="A95" t="s">
        <v>73</v>
      </c>
      <c r="B95">
        <v>999</v>
      </c>
    </row>
    <row r="96" spans="1:2" x14ac:dyDescent="0.2">
      <c r="A96" t="s">
        <v>73</v>
      </c>
      <c r="B96">
        <v>999</v>
      </c>
    </row>
    <row r="97" spans="1:2" x14ac:dyDescent="0.2">
      <c r="A97" t="s">
        <v>73</v>
      </c>
      <c r="B97">
        <v>999</v>
      </c>
    </row>
    <row r="98" spans="1:2" x14ac:dyDescent="0.2">
      <c r="A98" t="s">
        <v>73</v>
      </c>
      <c r="B98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D829-185D-EE4A-910A-E4F27BF73199}">
  <dimension ref="A1:D9"/>
  <sheetViews>
    <sheetView workbookViewId="0"/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20</v>
      </c>
      <c r="B2" t="s">
        <v>92</v>
      </c>
      <c r="C2">
        <v>87</v>
      </c>
      <c r="D2">
        <v>174</v>
      </c>
    </row>
    <row r="3" spans="1:4" x14ac:dyDescent="0.2">
      <c r="A3" t="s">
        <v>20</v>
      </c>
      <c r="B3" t="s">
        <v>93</v>
      </c>
      <c r="C3">
        <v>13</v>
      </c>
      <c r="D3">
        <v>26</v>
      </c>
    </row>
    <row r="4" spans="1:4" x14ac:dyDescent="0.2">
      <c r="A4" t="s">
        <v>31</v>
      </c>
      <c r="B4" t="s">
        <v>92</v>
      </c>
      <c r="C4">
        <v>65.3</v>
      </c>
      <c r="D4">
        <v>109</v>
      </c>
    </row>
    <row r="5" spans="1:4" x14ac:dyDescent="0.2">
      <c r="A5" t="s">
        <v>31</v>
      </c>
      <c r="B5" t="s">
        <v>93</v>
      </c>
      <c r="C5">
        <v>34.700000000000003</v>
      </c>
      <c r="D5">
        <v>58</v>
      </c>
    </row>
    <row r="6" spans="1:4" x14ac:dyDescent="0.2">
      <c r="A6" t="s">
        <v>32</v>
      </c>
      <c r="B6" t="s">
        <v>92</v>
      </c>
      <c r="C6">
        <v>56.2</v>
      </c>
      <c r="D6">
        <v>59</v>
      </c>
    </row>
    <row r="7" spans="1:4" x14ac:dyDescent="0.2">
      <c r="A7" t="s">
        <v>32</v>
      </c>
      <c r="B7" t="s">
        <v>93</v>
      </c>
      <c r="C7">
        <v>43.8</v>
      </c>
      <c r="D7">
        <v>46</v>
      </c>
    </row>
    <row r="8" spans="1:4" x14ac:dyDescent="0.2">
      <c r="A8" t="s">
        <v>24</v>
      </c>
      <c r="B8" t="s">
        <v>92</v>
      </c>
      <c r="C8">
        <v>81.599999999999994</v>
      </c>
      <c r="D8">
        <v>115</v>
      </c>
    </row>
    <row r="9" spans="1:4" x14ac:dyDescent="0.2">
      <c r="A9" t="s">
        <v>24</v>
      </c>
      <c r="B9" t="s">
        <v>93</v>
      </c>
      <c r="C9">
        <v>18.399999999999999</v>
      </c>
      <c r="D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FB64-7160-5F47-9BF5-4473E0FA427E}">
  <dimension ref="A1:D5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20</v>
      </c>
      <c r="B2" t="s">
        <v>92</v>
      </c>
      <c r="C2">
        <v>88.9</v>
      </c>
      <c r="D2">
        <v>45</v>
      </c>
    </row>
    <row r="3" spans="1:4" x14ac:dyDescent="0.2">
      <c r="A3" t="s">
        <v>20</v>
      </c>
      <c r="B3" t="s">
        <v>93</v>
      </c>
      <c r="C3">
        <v>11.1</v>
      </c>
      <c r="D3">
        <v>5</v>
      </c>
    </row>
    <row r="4" spans="1:4" x14ac:dyDescent="0.2">
      <c r="A4" t="s">
        <v>73</v>
      </c>
      <c r="B4" t="s">
        <v>92</v>
      </c>
      <c r="C4">
        <v>42.5</v>
      </c>
      <c r="D4">
        <v>31</v>
      </c>
    </row>
    <row r="5" spans="1:4" x14ac:dyDescent="0.2">
      <c r="A5" t="s">
        <v>73</v>
      </c>
      <c r="B5" t="s">
        <v>93</v>
      </c>
      <c r="C5">
        <v>57.5</v>
      </c>
      <c r="D5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7DC3-FC18-B441-BAF9-E882D3184ADF}">
  <dimension ref="A1:D5"/>
  <sheetViews>
    <sheetView workbookViewId="0"/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20</v>
      </c>
      <c r="B2" t="s">
        <v>111</v>
      </c>
      <c r="C2">
        <v>90.9</v>
      </c>
      <c r="D2">
        <v>30</v>
      </c>
    </row>
    <row r="3" spans="1:4" x14ac:dyDescent="0.2">
      <c r="A3" t="s">
        <v>20</v>
      </c>
      <c r="B3" t="s">
        <v>112</v>
      </c>
      <c r="C3">
        <v>9.1</v>
      </c>
      <c r="D3">
        <v>3</v>
      </c>
    </row>
    <row r="4" spans="1:4" x14ac:dyDescent="0.2">
      <c r="A4" t="s">
        <v>90</v>
      </c>
      <c r="B4" t="s">
        <v>111</v>
      </c>
      <c r="C4">
        <v>58.1</v>
      </c>
      <c r="D4">
        <v>18</v>
      </c>
    </row>
    <row r="5" spans="1:4" x14ac:dyDescent="0.2">
      <c r="A5" t="s">
        <v>90</v>
      </c>
      <c r="B5" t="s">
        <v>112</v>
      </c>
      <c r="C5">
        <v>41.9</v>
      </c>
      <c r="D5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0B48-5EC9-A94F-A385-848E5B5465BC}">
  <dimension ref="A1:E79"/>
  <sheetViews>
    <sheetView workbookViewId="0"/>
  </sheetViews>
  <sheetFormatPr baseColWidth="10" defaultRowHeight="16" x14ac:dyDescent="0.2"/>
  <sheetData>
    <row r="1" spans="1:5" x14ac:dyDescent="0.2">
      <c r="A1" t="s">
        <v>16</v>
      </c>
      <c r="B1" t="s">
        <v>81</v>
      </c>
      <c r="D1" t="s">
        <v>34</v>
      </c>
    </row>
    <row r="2" spans="1:5" x14ac:dyDescent="0.2">
      <c r="A2" t="s">
        <v>20</v>
      </c>
      <c r="B2">
        <v>14</v>
      </c>
    </row>
    <row r="3" spans="1:5" x14ac:dyDescent="0.2">
      <c r="A3" t="s">
        <v>20</v>
      </c>
      <c r="B3">
        <v>24</v>
      </c>
      <c r="D3" t="s">
        <v>35</v>
      </c>
      <c r="E3">
        <v>0.05</v>
      </c>
    </row>
    <row r="4" spans="1:5" x14ac:dyDescent="0.2">
      <c r="A4" t="s">
        <v>20</v>
      </c>
      <c r="B4">
        <v>18</v>
      </c>
    </row>
    <row r="5" spans="1:5" x14ac:dyDescent="0.2">
      <c r="A5" t="s">
        <v>20</v>
      </c>
      <c r="B5">
        <v>14</v>
      </c>
      <c r="D5" t="s">
        <v>36</v>
      </c>
      <c r="E5">
        <v>0.46153846153846156</v>
      </c>
    </row>
    <row r="6" spans="1:5" x14ac:dyDescent="0.2">
      <c r="A6" t="s">
        <v>20</v>
      </c>
      <c r="B6">
        <v>16</v>
      </c>
      <c r="D6" t="s">
        <v>37</v>
      </c>
      <c r="E6">
        <v>7.317845684635671E-4</v>
      </c>
    </row>
    <row r="7" spans="1:5" x14ac:dyDescent="0.2">
      <c r="A7" t="s">
        <v>20</v>
      </c>
      <c r="B7">
        <v>20</v>
      </c>
      <c r="D7" t="s">
        <v>38</v>
      </c>
      <c r="E7">
        <v>0.31512214130302668</v>
      </c>
    </row>
    <row r="8" spans="1:5" x14ac:dyDescent="0.2">
      <c r="A8" t="s">
        <v>20</v>
      </c>
      <c r="B8">
        <v>20</v>
      </c>
      <c r="D8" t="s">
        <v>39</v>
      </c>
      <c r="E8">
        <v>26</v>
      </c>
    </row>
    <row r="9" spans="1:5" x14ac:dyDescent="0.2">
      <c r="A9" t="s">
        <v>20</v>
      </c>
      <c r="B9">
        <v>24</v>
      </c>
      <c r="D9" t="s">
        <v>40</v>
      </c>
      <c r="E9">
        <v>52</v>
      </c>
    </row>
    <row r="10" spans="1:5" x14ac:dyDescent="0.2">
      <c r="A10" t="s">
        <v>20</v>
      </c>
      <c r="B10">
        <v>24</v>
      </c>
    </row>
    <row r="11" spans="1:5" x14ac:dyDescent="0.2">
      <c r="A11" t="s">
        <v>20</v>
      </c>
      <c r="B11">
        <v>50</v>
      </c>
    </row>
    <row r="12" spans="1:5" x14ac:dyDescent="0.2">
      <c r="A12" t="s">
        <v>20</v>
      </c>
      <c r="B12">
        <v>18</v>
      </c>
    </row>
    <row r="13" spans="1:5" x14ac:dyDescent="0.2">
      <c r="A13" t="s">
        <v>20</v>
      </c>
      <c r="B13">
        <v>16</v>
      </c>
    </row>
    <row r="14" spans="1:5" x14ac:dyDescent="0.2">
      <c r="A14" t="s">
        <v>20</v>
      </c>
      <c r="B14">
        <v>24</v>
      </c>
    </row>
    <row r="15" spans="1:5" x14ac:dyDescent="0.2">
      <c r="A15" t="s">
        <v>20</v>
      </c>
      <c r="B15">
        <v>20</v>
      </c>
    </row>
    <row r="16" spans="1:5" x14ac:dyDescent="0.2">
      <c r="A16" t="s">
        <v>20</v>
      </c>
      <c r="B16">
        <v>12</v>
      </c>
    </row>
    <row r="17" spans="1:2" x14ac:dyDescent="0.2">
      <c r="A17" t="s">
        <v>20</v>
      </c>
      <c r="B17">
        <v>34</v>
      </c>
    </row>
    <row r="18" spans="1:2" x14ac:dyDescent="0.2">
      <c r="A18" t="s">
        <v>20</v>
      </c>
      <c r="B18">
        <v>18</v>
      </c>
    </row>
    <row r="19" spans="1:2" x14ac:dyDescent="0.2">
      <c r="A19" t="s">
        <v>20</v>
      </c>
      <c r="B19">
        <v>14</v>
      </c>
    </row>
    <row r="20" spans="1:2" x14ac:dyDescent="0.2">
      <c r="A20" t="s">
        <v>20</v>
      </c>
      <c r="B20">
        <v>24</v>
      </c>
    </row>
    <row r="21" spans="1:2" x14ac:dyDescent="0.2">
      <c r="A21" t="s">
        <v>20</v>
      </c>
      <c r="B21">
        <v>22</v>
      </c>
    </row>
    <row r="22" spans="1:2" x14ac:dyDescent="0.2">
      <c r="A22" t="s">
        <v>20</v>
      </c>
      <c r="B22">
        <v>18</v>
      </c>
    </row>
    <row r="23" spans="1:2" x14ac:dyDescent="0.2">
      <c r="A23" t="s">
        <v>20</v>
      </c>
      <c r="B23">
        <v>40</v>
      </c>
    </row>
    <row r="24" spans="1:2" x14ac:dyDescent="0.2">
      <c r="A24" t="s">
        <v>20</v>
      </c>
      <c r="B24">
        <v>30</v>
      </c>
    </row>
    <row r="25" spans="1:2" x14ac:dyDescent="0.2">
      <c r="A25" t="s">
        <v>20</v>
      </c>
      <c r="B25">
        <v>24</v>
      </c>
    </row>
    <row r="26" spans="1:2" x14ac:dyDescent="0.2">
      <c r="A26" t="s">
        <v>20</v>
      </c>
      <c r="B26">
        <v>16</v>
      </c>
    </row>
    <row r="27" spans="1:2" x14ac:dyDescent="0.2">
      <c r="A27" t="s">
        <v>20</v>
      </c>
      <c r="B27">
        <v>26</v>
      </c>
    </row>
    <row r="28" spans="1:2" x14ac:dyDescent="0.2">
      <c r="A28" t="s">
        <v>73</v>
      </c>
      <c r="B28">
        <v>44</v>
      </c>
    </row>
    <row r="29" spans="1:2" x14ac:dyDescent="0.2">
      <c r="A29" t="s">
        <v>73</v>
      </c>
      <c r="B29">
        <v>44</v>
      </c>
    </row>
    <row r="30" spans="1:2" x14ac:dyDescent="0.2">
      <c r="A30" t="s">
        <v>73</v>
      </c>
      <c r="B30">
        <v>32</v>
      </c>
    </row>
    <row r="31" spans="1:2" x14ac:dyDescent="0.2">
      <c r="A31" t="s">
        <v>73</v>
      </c>
      <c r="B31">
        <v>20</v>
      </c>
    </row>
    <row r="32" spans="1:2" x14ac:dyDescent="0.2">
      <c r="A32" t="s">
        <v>73</v>
      </c>
      <c r="B32">
        <v>38</v>
      </c>
    </row>
    <row r="33" spans="1:2" x14ac:dyDescent="0.2">
      <c r="A33" t="s">
        <v>73</v>
      </c>
      <c r="B33">
        <v>28</v>
      </c>
    </row>
    <row r="34" spans="1:2" x14ac:dyDescent="0.2">
      <c r="A34" t="s">
        <v>73</v>
      </c>
      <c r="B34">
        <v>16</v>
      </c>
    </row>
    <row r="35" spans="1:2" x14ac:dyDescent="0.2">
      <c r="A35" t="s">
        <v>73</v>
      </c>
      <c r="B35">
        <v>36</v>
      </c>
    </row>
    <row r="36" spans="1:2" x14ac:dyDescent="0.2">
      <c r="A36" t="s">
        <v>73</v>
      </c>
      <c r="B36">
        <v>48</v>
      </c>
    </row>
    <row r="37" spans="1:2" x14ac:dyDescent="0.2">
      <c r="A37" t="s">
        <v>73</v>
      </c>
      <c r="B37">
        <v>38</v>
      </c>
    </row>
    <row r="38" spans="1:2" x14ac:dyDescent="0.2">
      <c r="A38" t="s">
        <v>73</v>
      </c>
      <c r="B38">
        <v>16</v>
      </c>
    </row>
    <row r="39" spans="1:2" x14ac:dyDescent="0.2">
      <c r="A39" t="s">
        <v>73</v>
      </c>
      <c r="B39">
        <v>50</v>
      </c>
    </row>
    <row r="40" spans="1:2" x14ac:dyDescent="0.2">
      <c r="A40" t="s">
        <v>73</v>
      </c>
      <c r="B40">
        <v>26</v>
      </c>
    </row>
    <row r="41" spans="1:2" x14ac:dyDescent="0.2">
      <c r="A41" t="s">
        <v>73</v>
      </c>
      <c r="B41">
        <v>36</v>
      </c>
    </row>
    <row r="42" spans="1:2" x14ac:dyDescent="0.2">
      <c r="A42" t="s">
        <v>73</v>
      </c>
      <c r="B42">
        <v>40</v>
      </c>
    </row>
    <row r="43" spans="1:2" x14ac:dyDescent="0.2">
      <c r="A43" t="s">
        <v>73</v>
      </c>
      <c r="B43">
        <v>24</v>
      </c>
    </row>
    <row r="44" spans="1:2" x14ac:dyDescent="0.2">
      <c r="A44" t="s">
        <v>73</v>
      </c>
      <c r="B44">
        <v>30</v>
      </c>
    </row>
    <row r="45" spans="1:2" x14ac:dyDescent="0.2">
      <c r="A45" t="s">
        <v>73</v>
      </c>
      <c r="B45">
        <v>36</v>
      </c>
    </row>
    <row r="46" spans="1:2" x14ac:dyDescent="0.2">
      <c r="A46" t="s">
        <v>73</v>
      </c>
      <c r="B46">
        <v>24</v>
      </c>
    </row>
    <row r="47" spans="1:2" x14ac:dyDescent="0.2">
      <c r="A47" t="s">
        <v>73</v>
      </c>
      <c r="B47">
        <v>32</v>
      </c>
    </row>
    <row r="48" spans="1:2" x14ac:dyDescent="0.2">
      <c r="A48" t="s">
        <v>73</v>
      </c>
      <c r="B48">
        <v>46</v>
      </c>
    </row>
    <row r="49" spans="1:2" x14ac:dyDescent="0.2">
      <c r="A49" t="s">
        <v>73</v>
      </c>
      <c r="B49">
        <v>26</v>
      </c>
    </row>
    <row r="50" spans="1:2" x14ac:dyDescent="0.2">
      <c r="A50" t="s">
        <v>73</v>
      </c>
      <c r="B50">
        <v>24</v>
      </c>
    </row>
    <row r="51" spans="1:2" x14ac:dyDescent="0.2">
      <c r="A51" t="s">
        <v>73</v>
      </c>
      <c r="B51">
        <v>30</v>
      </c>
    </row>
    <row r="52" spans="1:2" x14ac:dyDescent="0.2">
      <c r="A52" t="s">
        <v>73</v>
      </c>
      <c r="B52">
        <v>26</v>
      </c>
    </row>
    <row r="53" spans="1:2" x14ac:dyDescent="0.2">
      <c r="A53" t="s">
        <v>73</v>
      </c>
      <c r="B53">
        <v>24</v>
      </c>
    </row>
    <row r="54" spans="1:2" x14ac:dyDescent="0.2">
      <c r="A54" t="s">
        <v>73</v>
      </c>
      <c r="B54">
        <v>32</v>
      </c>
    </row>
    <row r="55" spans="1:2" x14ac:dyDescent="0.2">
      <c r="A55" t="s">
        <v>73</v>
      </c>
      <c r="B55">
        <v>42</v>
      </c>
    </row>
    <row r="56" spans="1:2" x14ac:dyDescent="0.2">
      <c r="A56" t="s">
        <v>73</v>
      </c>
      <c r="B56">
        <v>38</v>
      </c>
    </row>
    <row r="57" spans="1:2" x14ac:dyDescent="0.2">
      <c r="A57" t="s">
        <v>73</v>
      </c>
      <c r="B57">
        <v>34</v>
      </c>
    </row>
    <row r="58" spans="1:2" x14ac:dyDescent="0.2">
      <c r="A58" t="s">
        <v>73</v>
      </c>
      <c r="B58">
        <v>46</v>
      </c>
    </row>
    <row r="59" spans="1:2" x14ac:dyDescent="0.2">
      <c r="A59" t="s">
        <v>73</v>
      </c>
      <c r="B59">
        <v>32</v>
      </c>
    </row>
    <row r="60" spans="1:2" x14ac:dyDescent="0.2">
      <c r="A60" t="s">
        <v>73</v>
      </c>
      <c r="B60">
        <v>30</v>
      </c>
    </row>
    <row r="61" spans="1:2" x14ac:dyDescent="0.2">
      <c r="A61" t="s">
        <v>73</v>
      </c>
      <c r="B61">
        <v>18</v>
      </c>
    </row>
    <row r="62" spans="1:2" x14ac:dyDescent="0.2">
      <c r="A62" t="s">
        <v>73</v>
      </c>
      <c r="B62">
        <v>24</v>
      </c>
    </row>
    <row r="63" spans="1:2" x14ac:dyDescent="0.2">
      <c r="A63" t="s">
        <v>73</v>
      </c>
      <c r="B63">
        <v>26</v>
      </c>
    </row>
    <row r="64" spans="1:2" x14ac:dyDescent="0.2">
      <c r="A64" t="s">
        <v>73</v>
      </c>
      <c r="B64">
        <v>24</v>
      </c>
    </row>
    <row r="65" spans="1:2" x14ac:dyDescent="0.2">
      <c r="A65" t="s">
        <v>73</v>
      </c>
      <c r="B65">
        <v>24</v>
      </c>
    </row>
    <row r="66" spans="1:2" x14ac:dyDescent="0.2">
      <c r="A66" t="s">
        <v>73</v>
      </c>
      <c r="B66">
        <v>20</v>
      </c>
    </row>
    <row r="67" spans="1:2" x14ac:dyDescent="0.2">
      <c r="A67" t="s">
        <v>73</v>
      </c>
      <c r="B67">
        <v>18</v>
      </c>
    </row>
    <row r="68" spans="1:2" x14ac:dyDescent="0.2">
      <c r="A68" t="s">
        <v>73</v>
      </c>
      <c r="B68">
        <v>20</v>
      </c>
    </row>
    <row r="69" spans="1:2" x14ac:dyDescent="0.2">
      <c r="A69" t="s">
        <v>73</v>
      </c>
      <c r="B69">
        <v>28</v>
      </c>
    </row>
    <row r="70" spans="1:2" x14ac:dyDescent="0.2">
      <c r="A70" t="s">
        <v>73</v>
      </c>
      <c r="B70">
        <v>32</v>
      </c>
    </row>
    <row r="71" spans="1:2" x14ac:dyDescent="0.2">
      <c r="A71" t="s">
        <v>73</v>
      </c>
      <c r="B71">
        <v>22</v>
      </c>
    </row>
    <row r="72" spans="1:2" x14ac:dyDescent="0.2">
      <c r="A72" t="s">
        <v>73</v>
      </c>
      <c r="B72">
        <v>16</v>
      </c>
    </row>
    <row r="73" spans="1:2" x14ac:dyDescent="0.2">
      <c r="A73" t="s">
        <v>73</v>
      </c>
      <c r="B73">
        <v>28</v>
      </c>
    </row>
    <row r="74" spans="1:2" x14ac:dyDescent="0.2">
      <c r="A74" t="s">
        <v>73</v>
      </c>
      <c r="B74">
        <v>18</v>
      </c>
    </row>
    <row r="75" spans="1:2" x14ac:dyDescent="0.2">
      <c r="A75" t="s">
        <v>73</v>
      </c>
      <c r="B75">
        <v>20</v>
      </c>
    </row>
    <row r="76" spans="1:2" x14ac:dyDescent="0.2">
      <c r="A76" t="s">
        <v>73</v>
      </c>
      <c r="B76">
        <v>50</v>
      </c>
    </row>
    <row r="77" spans="1:2" x14ac:dyDescent="0.2">
      <c r="A77" t="s">
        <v>73</v>
      </c>
      <c r="B77">
        <v>30</v>
      </c>
    </row>
    <row r="78" spans="1:2" x14ac:dyDescent="0.2">
      <c r="A78" t="s">
        <v>73</v>
      </c>
      <c r="B78">
        <v>36</v>
      </c>
    </row>
    <row r="79" spans="1:2" x14ac:dyDescent="0.2">
      <c r="A79" t="s">
        <v>73</v>
      </c>
      <c r="B79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71B4-3C38-964D-A6F0-0BFB82B731FC}">
  <dimension ref="A1:Q168"/>
  <sheetViews>
    <sheetView workbookViewId="0">
      <selection activeCell="D103" sqref="D103"/>
    </sheetView>
  </sheetViews>
  <sheetFormatPr baseColWidth="10" defaultRowHeight="16" x14ac:dyDescent="0.2"/>
  <sheetData>
    <row r="1" spans="1:17" x14ac:dyDescent="0.2">
      <c r="A1" t="s">
        <v>16</v>
      </c>
      <c r="B1" t="s">
        <v>30</v>
      </c>
      <c r="D1" t="s">
        <v>20</v>
      </c>
      <c r="E1" t="s">
        <v>24</v>
      </c>
      <c r="I1" t="s">
        <v>20</v>
      </c>
      <c r="J1" t="s">
        <v>31</v>
      </c>
      <c r="N1" t="s">
        <v>20</v>
      </c>
      <c r="O1" t="s">
        <v>32</v>
      </c>
    </row>
    <row r="2" spans="1:17" x14ac:dyDescent="0.2">
      <c r="A2" t="s">
        <v>33</v>
      </c>
      <c r="B2">
        <v>4</v>
      </c>
      <c r="D2">
        <v>8</v>
      </c>
      <c r="E2">
        <v>4</v>
      </c>
      <c r="F2" t="s">
        <v>34</v>
      </c>
      <c r="I2">
        <v>8</v>
      </c>
      <c r="J2">
        <v>14</v>
      </c>
      <c r="K2" t="s">
        <v>34</v>
      </c>
      <c r="N2">
        <v>8</v>
      </c>
      <c r="O2">
        <v>6</v>
      </c>
      <c r="P2" t="s">
        <v>34</v>
      </c>
    </row>
    <row r="3" spans="1:17" x14ac:dyDescent="0.2">
      <c r="A3" t="s">
        <v>33</v>
      </c>
      <c r="B3">
        <v>6</v>
      </c>
      <c r="D3">
        <v>10</v>
      </c>
      <c r="E3">
        <v>6</v>
      </c>
      <c r="I3">
        <v>10</v>
      </c>
      <c r="J3">
        <v>14</v>
      </c>
      <c r="N3">
        <v>10</v>
      </c>
      <c r="O3">
        <v>10</v>
      </c>
    </row>
    <row r="4" spans="1:17" x14ac:dyDescent="0.2">
      <c r="A4" t="s">
        <v>33</v>
      </c>
      <c r="B4">
        <v>10</v>
      </c>
      <c r="D4">
        <v>10</v>
      </c>
      <c r="E4">
        <v>10</v>
      </c>
      <c r="F4" t="s">
        <v>35</v>
      </c>
      <c r="G4" s="1">
        <v>0.05</v>
      </c>
      <c r="I4">
        <v>10</v>
      </c>
      <c r="J4">
        <v>18</v>
      </c>
      <c r="K4" t="s">
        <v>35</v>
      </c>
      <c r="L4" s="1">
        <v>0.05</v>
      </c>
      <c r="N4">
        <v>10</v>
      </c>
      <c r="O4">
        <v>12</v>
      </c>
      <c r="P4" t="s">
        <v>35</v>
      </c>
      <c r="Q4" s="1">
        <v>0.05</v>
      </c>
    </row>
    <row r="5" spans="1:17" x14ac:dyDescent="0.2">
      <c r="A5" t="s">
        <v>33</v>
      </c>
      <c r="B5">
        <v>10</v>
      </c>
      <c r="D5">
        <v>10</v>
      </c>
      <c r="E5">
        <v>10</v>
      </c>
      <c r="I5">
        <v>10</v>
      </c>
      <c r="J5">
        <v>20</v>
      </c>
      <c r="N5">
        <v>10</v>
      </c>
      <c r="O5">
        <v>12</v>
      </c>
    </row>
    <row r="6" spans="1:17" x14ac:dyDescent="0.2">
      <c r="A6" t="s">
        <v>33</v>
      </c>
      <c r="B6">
        <v>12</v>
      </c>
      <c r="D6">
        <v>10</v>
      </c>
      <c r="E6">
        <v>12</v>
      </c>
      <c r="F6" t="str">
        <f t="array" ref="F6:G10">[1]!KS2TEST(D2:D62,E2:E62,TRUE,G4)</f>
        <v>D-stat</v>
      </c>
      <c r="G6" s="2">
        <v>9.3989071038251271E-2</v>
      </c>
      <c r="I6">
        <v>10</v>
      </c>
      <c r="J6">
        <v>20</v>
      </c>
      <c r="K6" t="str">
        <f t="array" ref="K6:L10">[1]!KS2TEST(I2:I46,J2:J46,TRUE,L4)</f>
        <v>D-stat</v>
      </c>
      <c r="L6" s="2">
        <v>0.47499999999999998</v>
      </c>
      <c r="N6">
        <v>10</v>
      </c>
      <c r="O6">
        <v>14</v>
      </c>
      <c r="P6" t="str">
        <f t="array" ref="P6:Q10">[1]!KS2TEST(N2:N46,O2:O46,TRUE,Q4)</f>
        <v>D-stat</v>
      </c>
      <c r="Q6" s="2">
        <v>0.1153153153153153</v>
      </c>
    </row>
    <row r="7" spans="1:17" x14ac:dyDescent="0.2">
      <c r="A7" t="s">
        <v>33</v>
      </c>
      <c r="B7">
        <v>12</v>
      </c>
      <c r="D7">
        <v>12</v>
      </c>
      <c r="E7">
        <v>12</v>
      </c>
      <c r="F7" t="str">
        <v>p-value</v>
      </c>
      <c r="G7" s="3">
        <v>0.96906174523834154</v>
      </c>
      <c r="I7">
        <v>12</v>
      </c>
      <c r="J7">
        <v>20</v>
      </c>
      <c r="K7" t="str">
        <v>p-value</v>
      </c>
      <c r="L7" s="3">
        <v>1.0002605823309363E-3</v>
      </c>
      <c r="N7">
        <v>12</v>
      </c>
      <c r="O7">
        <v>14</v>
      </c>
      <c r="P7" t="str">
        <v>p-value</v>
      </c>
      <c r="Q7" s="3">
        <v>0.93592735279944628</v>
      </c>
    </row>
    <row r="8" spans="1:17" x14ac:dyDescent="0.2">
      <c r="A8" t="s">
        <v>33</v>
      </c>
      <c r="B8">
        <v>12</v>
      </c>
      <c r="D8">
        <v>12</v>
      </c>
      <c r="E8">
        <v>12</v>
      </c>
      <c r="F8" t="str">
        <v>D-crit</v>
      </c>
      <c r="G8" s="3">
        <v>0.25965237790374157</v>
      </c>
      <c r="I8">
        <v>12</v>
      </c>
      <c r="J8">
        <v>20</v>
      </c>
      <c r="K8" t="str">
        <v>D-crit</v>
      </c>
      <c r="L8" s="3">
        <v>0.33091372891707083</v>
      </c>
      <c r="N8">
        <v>12</v>
      </c>
      <c r="O8">
        <v>14</v>
      </c>
      <c r="P8" t="str">
        <v>D-crit</v>
      </c>
      <c r="Q8" s="3">
        <v>0.29203251917330941</v>
      </c>
    </row>
    <row r="9" spans="1:17" x14ac:dyDescent="0.2">
      <c r="A9" t="s">
        <v>33</v>
      </c>
      <c r="B9">
        <v>12</v>
      </c>
      <c r="D9">
        <v>12</v>
      </c>
      <c r="E9">
        <v>12</v>
      </c>
      <c r="F9" t="str">
        <v>size 1</v>
      </c>
      <c r="G9" s="3">
        <v>45</v>
      </c>
      <c r="I9">
        <v>12</v>
      </c>
      <c r="J9">
        <v>22</v>
      </c>
      <c r="K9" t="str">
        <v>size 1</v>
      </c>
      <c r="L9" s="3">
        <v>45</v>
      </c>
      <c r="N9">
        <v>12</v>
      </c>
      <c r="O9">
        <v>14</v>
      </c>
      <c r="P9" t="str">
        <v>size 1</v>
      </c>
      <c r="Q9" s="3">
        <v>45</v>
      </c>
    </row>
    <row r="10" spans="1:17" x14ac:dyDescent="0.2">
      <c r="A10" t="s">
        <v>33</v>
      </c>
      <c r="B10">
        <v>12</v>
      </c>
      <c r="D10">
        <v>12</v>
      </c>
      <c r="E10">
        <v>12</v>
      </c>
      <c r="F10" t="str">
        <v>size 2</v>
      </c>
      <c r="G10" s="4">
        <v>61</v>
      </c>
      <c r="I10">
        <v>12</v>
      </c>
      <c r="J10">
        <v>22</v>
      </c>
      <c r="K10" t="str">
        <v>size 2</v>
      </c>
      <c r="L10" s="4">
        <v>24</v>
      </c>
      <c r="N10">
        <v>12</v>
      </c>
      <c r="O10">
        <v>16</v>
      </c>
      <c r="P10" t="str">
        <v>size 2</v>
      </c>
      <c r="Q10" s="4">
        <v>37</v>
      </c>
    </row>
    <row r="11" spans="1:17" x14ac:dyDescent="0.2">
      <c r="A11" t="s">
        <v>33</v>
      </c>
      <c r="B11">
        <v>12</v>
      </c>
      <c r="D11">
        <v>14</v>
      </c>
      <c r="E11">
        <v>12</v>
      </c>
      <c r="I11">
        <v>14</v>
      </c>
      <c r="J11">
        <v>22</v>
      </c>
      <c r="N11">
        <v>14</v>
      </c>
      <c r="O11">
        <v>16</v>
      </c>
    </row>
    <row r="12" spans="1:17" x14ac:dyDescent="0.2">
      <c r="A12" t="s">
        <v>33</v>
      </c>
      <c r="B12">
        <v>12</v>
      </c>
      <c r="D12">
        <v>14</v>
      </c>
      <c r="E12">
        <v>12</v>
      </c>
      <c r="F12" t="s">
        <v>34</v>
      </c>
      <c r="I12">
        <v>14</v>
      </c>
      <c r="J12">
        <v>22</v>
      </c>
      <c r="K12" t="s">
        <v>34</v>
      </c>
      <c r="N12">
        <v>14</v>
      </c>
      <c r="O12">
        <v>16</v>
      </c>
      <c r="P12" t="s">
        <v>34</v>
      </c>
    </row>
    <row r="13" spans="1:17" x14ac:dyDescent="0.2">
      <c r="A13" t="s">
        <v>33</v>
      </c>
      <c r="B13">
        <v>12</v>
      </c>
      <c r="D13">
        <v>14</v>
      </c>
      <c r="E13">
        <v>12</v>
      </c>
      <c r="I13">
        <v>14</v>
      </c>
      <c r="J13">
        <v>24</v>
      </c>
      <c r="N13">
        <v>14</v>
      </c>
      <c r="O13">
        <v>16</v>
      </c>
    </row>
    <row r="14" spans="1:17" x14ac:dyDescent="0.2">
      <c r="A14" t="s">
        <v>33</v>
      </c>
      <c r="B14">
        <v>14</v>
      </c>
      <c r="D14">
        <v>14</v>
      </c>
      <c r="E14">
        <v>14</v>
      </c>
      <c r="F14" t="s">
        <v>35</v>
      </c>
      <c r="G14">
        <v>0.05</v>
      </c>
      <c r="I14">
        <v>14</v>
      </c>
      <c r="J14">
        <v>24</v>
      </c>
      <c r="K14" t="s">
        <v>35</v>
      </c>
      <c r="L14">
        <v>0.05</v>
      </c>
      <c r="N14">
        <v>14</v>
      </c>
      <c r="O14">
        <v>16</v>
      </c>
      <c r="P14" t="s">
        <v>35</v>
      </c>
      <c r="Q14">
        <v>0.05</v>
      </c>
    </row>
    <row r="15" spans="1:17" x14ac:dyDescent="0.2">
      <c r="A15" t="s">
        <v>33</v>
      </c>
      <c r="B15">
        <v>14</v>
      </c>
      <c r="D15">
        <v>14</v>
      </c>
      <c r="E15">
        <v>14</v>
      </c>
      <c r="I15">
        <v>14</v>
      </c>
      <c r="J15">
        <v>24</v>
      </c>
      <c r="N15">
        <v>14</v>
      </c>
      <c r="O15">
        <v>18</v>
      </c>
    </row>
    <row r="16" spans="1:17" x14ac:dyDescent="0.2">
      <c r="A16" t="s">
        <v>33</v>
      </c>
      <c r="B16">
        <v>16</v>
      </c>
      <c r="D16">
        <v>16</v>
      </c>
      <c r="E16">
        <v>16</v>
      </c>
      <c r="F16" t="s">
        <v>36</v>
      </c>
      <c r="G16">
        <v>9.3989071038251271E-2</v>
      </c>
      <c r="I16">
        <v>16</v>
      </c>
      <c r="J16">
        <v>26</v>
      </c>
      <c r="K16" t="s">
        <v>36</v>
      </c>
      <c r="L16">
        <v>0.47499999999999998</v>
      </c>
      <c r="N16">
        <v>16</v>
      </c>
      <c r="O16">
        <v>18</v>
      </c>
      <c r="P16" t="s">
        <v>36</v>
      </c>
      <c r="Q16">
        <v>0.1153153153153153</v>
      </c>
    </row>
    <row r="17" spans="1:17" x14ac:dyDescent="0.2">
      <c r="A17" t="s">
        <v>33</v>
      </c>
      <c r="B17">
        <v>16</v>
      </c>
      <c r="D17">
        <v>16</v>
      </c>
      <c r="E17">
        <v>16</v>
      </c>
      <c r="F17" t="s">
        <v>37</v>
      </c>
      <c r="G17">
        <v>0.96906174523834154</v>
      </c>
      <c r="I17">
        <v>16</v>
      </c>
      <c r="J17">
        <v>26</v>
      </c>
      <c r="K17" t="s">
        <v>37</v>
      </c>
      <c r="L17">
        <v>1.0002605823309363E-3</v>
      </c>
      <c r="N17">
        <v>16</v>
      </c>
      <c r="O17">
        <v>18</v>
      </c>
      <c r="P17" t="s">
        <v>37</v>
      </c>
      <c r="Q17">
        <v>0.93592735279944628</v>
      </c>
    </row>
    <row r="18" spans="1:17" x14ac:dyDescent="0.2">
      <c r="A18" t="s">
        <v>33</v>
      </c>
      <c r="B18">
        <v>16</v>
      </c>
      <c r="D18">
        <v>16</v>
      </c>
      <c r="E18">
        <v>16</v>
      </c>
      <c r="F18" t="s">
        <v>38</v>
      </c>
      <c r="G18">
        <v>0.25965237790374157</v>
      </c>
      <c r="I18">
        <v>16</v>
      </c>
      <c r="J18">
        <v>28</v>
      </c>
      <c r="K18" t="s">
        <v>38</v>
      </c>
      <c r="L18">
        <v>0.33091372891707083</v>
      </c>
      <c r="N18">
        <v>16</v>
      </c>
      <c r="O18">
        <v>18</v>
      </c>
      <c r="P18" t="s">
        <v>38</v>
      </c>
      <c r="Q18">
        <v>0.29203251917330941</v>
      </c>
    </row>
    <row r="19" spans="1:17" x14ac:dyDescent="0.2">
      <c r="A19" t="s">
        <v>33</v>
      </c>
      <c r="B19">
        <v>16</v>
      </c>
      <c r="D19">
        <v>16</v>
      </c>
      <c r="E19">
        <v>16</v>
      </c>
      <c r="F19" t="s">
        <v>39</v>
      </c>
      <c r="G19">
        <v>45</v>
      </c>
      <c r="I19">
        <v>16</v>
      </c>
      <c r="J19">
        <v>30</v>
      </c>
      <c r="K19" t="s">
        <v>39</v>
      </c>
      <c r="L19">
        <v>45</v>
      </c>
      <c r="N19">
        <v>16</v>
      </c>
      <c r="O19">
        <v>18</v>
      </c>
      <c r="P19" t="s">
        <v>39</v>
      </c>
      <c r="Q19">
        <v>45</v>
      </c>
    </row>
    <row r="20" spans="1:17" x14ac:dyDescent="0.2">
      <c r="A20" t="s">
        <v>33</v>
      </c>
      <c r="B20">
        <v>16</v>
      </c>
      <c r="D20">
        <v>16</v>
      </c>
      <c r="E20">
        <v>16</v>
      </c>
      <c r="F20" t="s">
        <v>40</v>
      </c>
      <c r="G20">
        <v>61</v>
      </c>
      <c r="I20">
        <v>16</v>
      </c>
      <c r="J20">
        <v>30</v>
      </c>
      <c r="K20" t="s">
        <v>40</v>
      </c>
      <c r="L20">
        <v>24</v>
      </c>
      <c r="N20">
        <v>16</v>
      </c>
      <c r="O20">
        <v>20</v>
      </c>
      <c r="P20" t="s">
        <v>40</v>
      </c>
      <c r="Q20">
        <v>37</v>
      </c>
    </row>
    <row r="21" spans="1:17" x14ac:dyDescent="0.2">
      <c r="A21" t="s">
        <v>33</v>
      </c>
      <c r="B21">
        <v>16</v>
      </c>
      <c r="D21">
        <v>16</v>
      </c>
      <c r="E21">
        <v>16</v>
      </c>
      <c r="I21">
        <v>16</v>
      </c>
      <c r="J21">
        <v>32</v>
      </c>
      <c r="N21">
        <v>16</v>
      </c>
      <c r="O21">
        <v>20</v>
      </c>
    </row>
    <row r="22" spans="1:17" x14ac:dyDescent="0.2">
      <c r="A22" t="s">
        <v>33</v>
      </c>
      <c r="B22">
        <v>16</v>
      </c>
      <c r="D22">
        <v>16</v>
      </c>
      <c r="E22">
        <v>16</v>
      </c>
      <c r="I22">
        <v>16</v>
      </c>
      <c r="J22">
        <v>34</v>
      </c>
      <c r="N22">
        <v>16</v>
      </c>
      <c r="O22">
        <v>20</v>
      </c>
    </row>
    <row r="23" spans="1:17" x14ac:dyDescent="0.2">
      <c r="A23" t="s">
        <v>33</v>
      </c>
      <c r="B23">
        <v>16</v>
      </c>
      <c r="D23">
        <v>18</v>
      </c>
      <c r="E23">
        <v>16</v>
      </c>
      <c r="I23">
        <v>18</v>
      </c>
      <c r="J23">
        <v>34</v>
      </c>
      <c r="N23">
        <v>18</v>
      </c>
      <c r="O23">
        <v>20</v>
      </c>
    </row>
    <row r="24" spans="1:17" x14ac:dyDescent="0.2">
      <c r="A24" t="s">
        <v>33</v>
      </c>
      <c r="B24">
        <v>16</v>
      </c>
      <c r="D24">
        <v>18</v>
      </c>
      <c r="E24">
        <v>16</v>
      </c>
      <c r="I24">
        <v>18</v>
      </c>
      <c r="J24">
        <v>36</v>
      </c>
      <c r="N24">
        <v>18</v>
      </c>
      <c r="O24">
        <v>20</v>
      </c>
    </row>
    <row r="25" spans="1:17" x14ac:dyDescent="0.2">
      <c r="A25" t="s">
        <v>33</v>
      </c>
      <c r="B25">
        <v>16</v>
      </c>
      <c r="D25">
        <v>18</v>
      </c>
      <c r="E25">
        <v>16</v>
      </c>
      <c r="I25">
        <v>18</v>
      </c>
      <c r="J25">
        <v>42</v>
      </c>
      <c r="N25">
        <v>18</v>
      </c>
      <c r="O25">
        <v>20</v>
      </c>
    </row>
    <row r="26" spans="1:17" x14ac:dyDescent="0.2">
      <c r="A26" t="s">
        <v>33</v>
      </c>
      <c r="B26">
        <v>16</v>
      </c>
      <c r="D26">
        <v>18</v>
      </c>
      <c r="E26">
        <v>16</v>
      </c>
      <c r="I26">
        <v>18</v>
      </c>
      <c r="N26">
        <v>18</v>
      </c>
      <c r="O26">
        <v>20</v>
      </c>
    </row>
    <row r="27" spans="1:17" x14ac:dyDescent="0.2">
      <c r="A27" t="s">
        <v>33</v>
      </c>
      <c r="B27">
        <v>16</v>
      </c>
      <c r="D27">
        <v>18</v>
      </c>
      <c r="E27">
        <v>16</v>
      </c>
      <c r="I27">
        <v>18</v>
      </c>
      <c r="N27">
        <v>18</v>
      </c>
      <c r="O27">
        <v>22</v>
      </c>
    </row>
    <row r="28" spans="1:17" x14ac:dyDescent="0.2">
      <c r="A28" t="s">
        <v>33</v>
      </c>
      <c r="B28">
        <v>18</v>
      </c>
      <c r="D28">
        <v>18</v>
      </c>
      <c r="E28">
        <v>18</v>
      </c>
      <c r="I28">
        <v>18</v>
      </c>
      <c r="N28">
        <v>18</v>
      </c>
      <c r="O28">
        <v>22</v>
      </c>
    </row>
    <row r="29" spans="1:17" x14ac:dyDescent="0.2">
      <c r="A29" t="s">
        <v>33</v>
      </c>
      <c r="B29">
        <v>18</v>
      </c>
      <c r="D29">
        <v>20</v>
      </c>
      <c r="E29">
        <v>18</v>
      </c>
      <c r="I29">
        <v>20</v>
      </c>
      <c r="N29">
        <v>20</v>
      </c>
      <c r="O29">
        <v>22</v>
      </c>
    </row>
    <row r="30" spans="1:17" x14ac:dyDescent="0.2">
      <c r="A30" t="s">
        <v>33</v>
      </c>
      <c r="B30">
        <v>18</v>
      </c>
      <c r="D30">
        <v>20</v>
      </c>
      <c r="E30">
        <v>18</v>
      </c>
      <c r="I30">
        <v>20</v>
      </c>
      <c r="N30">
        <v>20</v>
      </c>
      <c r="O30">
        <v>22</v>
      </c>
    </row>
    <row r="31" spans="1:17" x14ac:dyDescent="0.2">
      <c r="A31" t="s">
        <v>33</v>
      </c>
      <c r="B31">
        <v>18</v>
      </c>
      <c r="D31">
        <v>20</v>
      </c>
      <c r="E31">
        <v>18</v>
      </c>
      <c r="I31">
        <v>20</v>
      </c>
      <c r="N31">
        <v>20</v>
      </c>
      <c r="O31">
        <v>22</v>
      </c>
    </row>
    <row r="32" spans="1:17" x14ac:dyDescent="0.2">
      <c r="A32" t="s">
        <v>33</v>
      </c>
      <c r="B32">
        <v>18</v>
      </c>
      <c r="D32">
        <v>20</v>
      </c>
      <c r="E32">
        <v>18</v>
      </c>
      <c r="I32">
        <v>20</v>
      </c>
      <c r="N32">
        <v>20</v>
      </c>
      <c r="O32">
        <v>22</v>
      </c>
    </row>
    <row r="33" spans="1:15" x14ac:dyDescent="0.2">
      <c r="A33" t="s">
        <v>33</v>
      </c>
      <c r="B33">
        <v>18</v>
      </c>
      <c r="D33">
        <v>20</v>
      </c>
      <c r="E33">
        <v>18</v>
      </c>
      <c r="I33">
        <v>20</v>
      </c>
      <c r="N33">
        <v>20</v>
      </c>
      <c r="O33">
        <v>22</v>
      </c>
    </row>
    <row r="34" spans="1:15" x14ac:dyDescent="0.2">
      <c r="A34" t="s">
        <v>33</v>
      </c>
      <c r="B34">
        <v>20</v>
      </c>
      <c r="D34">
        <v>20</v>
      </c>
      <c r="E34">
        <v>20</v>
      </c>
      <c r="I34">
        <v>20</v>
      </c>
      <c r="N34">
        <v>20</v>
      </c>
      <c r="O34">
        <v>24</v>
      </c>
    </row>
    <row r="35" spans="1:15" x14ac:dyDescent="0.2">
      <c r="A35" t="s">
        <v>33</v>
      </c>
      <c r="B35">
        <v>20</v>
      </c>
      <c r="D35">
        <v>22</v>
      </c>
      <c r="E35">
        <v>20</v>
      </c>
      <c r="I35">
        <v>22</v>
      </c>
      <c r="N35">
        <v>22</v>
      </c>
      <c r="O35">
        <v>24</v>
      </c>
    </row>
    <row r="36" spans="1:15" x14ac:dyDescent="0.2">
      <c r="A36" t="s">
        <v>33</v>
      </c>
      <c r="B36">
        <v>20</v>
      </c>
      <c r="D36">
        <v>22</v>
      </c>
      <c r="E36">
        <v>20</v>
      </c>
      <c r="I36">
        <v>22</v>
      </c>
      <c r="N36">
        <v>22</v>
      </c>
      <c r="O36">
        <v>28</v>
      </c>
    </row>
    <row r="37" spans="1:15" x14ac:dyDescent="0.2">
      <c r="A37" t="s">
        <v>33</v>
      </c>
      <c r="B37">
        <v>20</v>
      </c>
      <c r="D37">
        <v>22</v>
      </c>
      <c r="E37">
        <v>20</v>
      </c>
      <c r="I37">
        <v>22</v>
      </c>
      <c r="N37">
        <v>22</v>
      </c>
      <c r="O37">
        <v>30</v>
      </c>
    </row>
    <row r="38" spans="1:15" x14ac:dyDescent="0.2">
      <c r="A38" t="s">
        <v>33</v>
      </c>
      <c r="B38">
        <v>20</v>
      </c>
      <c r="D38">
        <v>24</v>
      </c>
      <c r="E38">
        <v>20</v>
      </c>
      <c r="I38">
        <v>24</v>
      </c>
      <c r="N38">
        <v>24</v>
      </c>
      <c r="O38">
        <v>30</v>
      </c>
    </row>
    <row r="39" spans="1:15" x14ac:dyDescent="0.2">
      <c r="A39" t="s">
        <v>33</v>
      </c>
      <c r="B39">
        <v>20</v>
      </c>
      <c r="D39">
        <v>24</v>
      </c>
      <c r="E39">
        <v>20</v>
      </c>
      <c r="I39">
        <v>24</v>
      </c>
      <c r="N39">
        <v>24</v>
      </c>
    </row>
    <row r="40" spans="1:15" x14ac:dyDescent="0.2">
      <c r="A40" t="s">
        <v>33</v>
      </c>
      <c r="B40">
        <v>20</v>
      </c>
      <c r="D40">
        <v>24</v>
      </c>
      <c r="E40">
        <v>20</v>
      </c>
      <c r="I40">
        <v>24</v>
      </c>
      <c r="N40">
        <v>24</v>
      </c>
    </row>
    <row r="41" spans="1:15" x14ac:dyDescent="0.2">
      <c r="A41" t="s">
        <v>33</v>
      </c>
      <c r="B41">
        <v>22</v>
      </c>
      <c r="D41">
        <v>24</v>
      </c>
      <c r="E41">
        <v>22</v>
      </c>
      <c r="I41">
        <v>24</v>
      </c>
      <c r="N41">
        <v>24</v>
      </c>
    </row>
    <row r="42" spans="1:15" x14ac:dyDescent="0.2">
      <c r="A42" t="s">
        <v>33</v>
      </c>
      <c r="B42">
        <v>22</v>
      </c>
      <c r="D42">
        <v>24</v>
      </c>
      <c r="E42">
        <v>22</v>
      </c>
      <c r="I42">
        <v>24</v>
      </c>
      <c r="N42">
        <v>24</v>
      </c>
    </row>
    <row r="43" spans="1:15" x14ac:dyDescent="0.2">
      <c r="A43" t="s">
        <v>33</v>
      </c>
      <c r="B43">
        <v>22</v>
      </c>
      <c r="D43">
        <v>26</v>
      </c>
      <c r="E43">
        <v>22</v>
      </c>
      <c r="I43">
        <v>26</v>
      </c>
      <c r="N43">
        <v>26</v>
      </c>
    </row>
    <row r="44" spans="1:15" x14ac:dyDescent="0.2">
      <c r="A44" t="s">
        <v>33</v>
      </c>
      <c r="B44">
        <v>22</v>
      </c>
      <c r="D44">
        <v>32</v>
      </c>
      <c r="E44">
        <v>22</v>
      </c>
      <c r="I44">
        <v>32</v>
      </c>
      <c r="N44">
        <v>32</v>
      </c>
    </row>
    <row r="45" spans="1:15" x14ac:dyDescent="0.2">
      <c r="A45" t="s">
        <v>33</v>
      </c>
      <c r="B45">
        <v>22</v>
      </c>
      <c r="D45">
        <v>32</v>
      </c>
      <c r="E45">
        <v>22</v>
      </c>
      <c r="I45">
        <v>32</v>
      </c>
      <c r="N45">
        <v>32</v>
      </c>
    </row>
    <row r="46" spans="1:15" x14ac:dyDescent="0.2">
      <c r="A46" t="s">
        <v>33</v>
      </c>
      <c r="B46">
        <v>22</v>
      </c>
      <c r="D46">
        <v>36</v>
      </c>
      <c r="E46">
        <v>22</v>
      </c>
      <c r="I46">
        <v>36</v>
      </c>
      <c r="N46">
        <v>36</v>
      </c>
    </row>
    <row r="47" spans="1:15" x14ac:dyDescent="0.2">
      <c r="A47" t="s">
        <v>33</v>
      </c>
      <c r="B47">
        <v>22</v>
      </c>
      <c r="E47">
        <v>22</v>
      </c>
    </row>
    <row r="48" spans="1:15" x14ac:dyDescent="0.2">
      <c r="A48" t="s">
        <v>33</v>
      </c>
      <c r="B48">
        <v>22</v>
      </c>
      <c r="E48">
        <v>22</v>
      </c>
    </row>
    <row r="49" spans="1:5" x14ac:dyDescent="0.2">
      <c r="A49" t="s">
        <v>33</v>
      </c>
      <c r="B49">
        <v>22</v>
      </c>
      <c r="E49">
        <v>22</v>
      </c>
    </row>
    <row r="50" spans="1:5" x14ac:dyDescent="0.2">
      <c r="A50" t="s">
        <v>33</v>
      </c>
      <c r="B50">
        <v>24</v>
      </c>
      <c r="E50">
        <v>24</v>
      </c>
    </row>
    <row r="51" spans="1:5" x14ac:dyDescent="0.2">
      <c r="A51" t="s">
        <v>33</v>
      </c>
      <c r="B51">
        <v>24</v>
      </c>
      <c r="E51">
        <v>24</v>
      </c>
    </row>
    <row r="52" spans="1:5" x14ac:dyDescent="0.2">
      <c r="A52" t="s">
        <v>33</v>
      </c>
      <c r="B52">
        <v>24</v>
      </c>
      <c r="E52">
        <v>24</v>
      </c>
    </row>
    <row r="53" spans="1:5" x14ac:dyDescent="0.2">
      <c r="A53" t="s">
        <v>33</v>
      </c>
      <c r="B53">
        <v>24</v>
      </c>
      <c r="E53">
        <v>24</v>
      </c>
    </row>
    <row r="54" spans="1:5" x14ac:dyDescent="0.2">
      <c r="A54" t="s">
        <v>33</v>
      </c>
      <c r="B54">
        <v>26</v>
      </c>
      <c r="E54">
        <v>26</v>
      </c>
    </row>
    <row r="55" spans="1:5" x14ac:dyDescent="0.2">
      <c r="A55" t="s">
        <v>33</v>
      </c>
      <c r="B55">
        <v>26</v>
      </c>
      <c r="E55">
        <v>26</v>
      </c>
    </row>
    <row r="56" spans="1:5" x14ac:dyDescent="0.2">
      <c r="A56" t="s">
        <v>33</v>
      </c>
      <c r="B56">
        <v>26</v>
      </c>
      <c r="E56">
        <v>26</v>
      </c>
    </row>
    <row r="57" spans="1:5" x14ac:dyDescent="0.2">
      <c r="A57" t="s">
        <v>33</v>
      </c>
      <c r="B57">
        <v>28</v>
      </c>
      <c r="E57">
        <v>28</v>
      </c>
    </row>
    <row r="58" spans="1:5" x14ac:dyDescent="0.2">
      <c r="A58" t="s">
        <v>33</v>
      </c>
      <c r="B58">
        <v>28</v>
      </c>
      <c r="E58">
        <v>28</v>
      </c>
    </row>
    <row r="59" spans="1:5" x14ac:dyDescent="0.2">
      <c r="A59" t="s">
        <v>33</v>
      </c>
      <c r="B59">
        <v>28</v>
      </c>
      <c r="E59">
        <v>28</v>
      </c>
    </row>
    <row r="60" spans="1:5" x14ac:dyDescent="0.2">
      <c r="A60" t="s">
        <v>33</v>
      </c>
      <c r="B60">
        <v>32</v>
      </c>
      <c r="E60">
        <v>32</v>
      </c>
    </row>
    <row r="61" spans="1:5" x14ac:dyDescent="0.2">
      <c r="A61" t="s">
        <v>33</v>
      </c>
      <c r="B61">
        <v>32</v>
      </c>
      <c r="E61">
        <v>32</v>
      </c>
    </row>
    <row r="62" spans="1:5" x14ac:dyDescent="0.2">
      <c r="A62" t="s">
        <v>33</v>
      </c>
      <c r="B62">
        <v>34</v>
      </c>
      <c r="E62">
        <v>34</v>
      </c>
    </row>
    <row r="63" spans="1:5" x14ac:dyDescent="0.2">
      <c r="A63" t="s">
        <v>20</v>
      </c>
      <c r="B63">
        <v>8</v>
      </c>
    </row>
    <row r="64" spans="1:5" x14ac:dyDescent="0.2">
      <c r="A64" t="s">
        <v>20</v>
      </c>
      <c r="B64">
        <v>10</v>
      </c>
    </row>
    <row r="65" spans="1:2" x14ac:dyDescent="0.2">
      <c r="A65" t="s">
        <v>20</v>
      </c>
      <c r="B65">
        <v>10</v>
      </c>
    </row>
    <row r="66" spans="1:2" x14ac:dyDescent="0.2">
      <c r="A66" t="s">
        <v>20</v>
      </c>
      <c r="B66">
        <v>10</v>
      </c>
    </row>
    <row r="67" spans="1:2" x14ac:dyDescent="0.2">
      <c r="A67" t="s">
        <v>20</v>
      </c>
      <c r="B67">
        <v>10</v>
      </c>
    </row>
    <row r="68" spans="1:2" x14ac:dyDescent="0.2">
      <c r="A68" t="s">
        <v>20</v>
      </c>
      <c r="B68">
        <v>12</v>
      </c>
    </row>
    <row r="69" spans="1:2" x14ac:dyDescent="0.2">
      <c r="A69" t="s">
        <v>20</v>
      </c>
      <c r="B69">
        <v>12</v>
      </c>
    </row>
    <row r="70" spans="1:2" x14ac:dyDescent="0.2">
      <c r="A70" t="s">
        <v>20</v>
      </c>
      <c r="B70">
        <v>12</v>
      </c>
    </row>
    <row r="71" spans="1:2" x14ac:dyDescent="0.2">
      <c r="A71" t="s">
        <v>20</v>
      </c>
      <c r="B71">
        <v>12</v>
      </c>
    </row>
    <row r="72" spans="1:2" x14ac:dyDescent="0.2">
      <c r="A72" t="s">
        <v>20</v>
      </c>
      <c r="B72">
        <v>14</v>
      </c>
    </row>
    <row r="73" spans="1:2" x14ac:dyDescent="0.2">
      <c r="A73" t="s">
        <v>20</v>
      </c>
      <c r="B73">
        <v>14</v>
      </c>
    </row>
    <row r="74" spans="1:2" x14ac:dyDescent="0.2">
      <c r="A74" t="s">
        <v>20</v>
      </c>
      <c r="B74">
        <v>14</v>
      </c>
    </row>
    <row r="75" spans="1:2" x14ac:dyDescent="0.2">
      <c r="A75" t="s">
        <v>20</v>
      </c>
      <c r="B75">
        <v>14</v>
      </c>
    </row>
    <row r="76" spans="1:2" x14ac:dyDescent="0.2">
      <c r="A76" t="s">
        <v>20</v>
      </c>
      <c r="B76">
        <v>14</v>
      </c>
    </row>
    <row r="77" spans="1:2" x14ac:dyDescent="0.2">
      <c r="A77" t="s">
        <v>20</v>
      </c>
      <c r="B77">
        <v>16</v>
      </c>
    </row>
    <row r="78" spans="1:2" x14ac:dyDescent="0.2">
      <c r="A78" t="s">
        <v>20</v>
      </c>
      <c r="B78">
        <v>16</v>
      </c>
    </row>
    <row r="79" spans="1:2" x14ac:dyDescent="0.2">
      <c r="A79" t="s">
        <v>20</v>
      </c>
      <c r="B79">
        <v>16</v>
      </c>
    </row>
    <row r="80" spans="1:2" x14ac:dyDescent="0.2">
      <c r="A80" t="s">
        <v>20</v>
      </c>
      <c r="B80">
        <v>16</v>
      </c>
    </row>
    <row r="81" spans="1:2" x14ac:dyDescent="0.2">
      <c r="A81" t="s">
        <v>20</v>
      </c>
      <c r="B81">
        <v>16</v>
      </c>
    </row>
    <row r="82" spans="1:2" x14ac:dyDescent="0.2">
      <c r="A82" t="s">
        <v>20</v>
      </c>
      <c r="B82">
        <v>16</v>
      </c>
    </row>
    <row r="83" spans="1:2" x14ac:dyDescent="0.2">
      <c r="A83" t="s">
        <v>20</v>
      </c>
      <c r="B83">
        <v>16</v>
      </c>
    </row>
    <row r="84" spans="1:2" x14ac:dyDescent="0.2">
      <c r="A84" t="s">
        <v>20</v>
      </c>
      <c r="B84">
        <v>18</v>
      </c>
    </row>
    <row r="85" spans="1:2" x14ac:dyDescent="0.2">
      <c r="A85" t="s">
        <v>20</v>
      </c>
      <c r="B85">
        <v>18</v>
      </c>
    </row>
    <row r="86" spans="1:2" x14ac:dyDescent="0.2">
      <c r="A86" t="s">
        <v>20</v>
      </c>
      <c r="B86">
        <v>18</v>
      </c>
    </row>
    <row r="87" spans="1:2" x14ac:dyDescent="0.2">
      <c r="A87" t="s">
        <v>20</v>
      </c>
      <c r="B87">
        <v>18</v>
      </c>
    </row>
    <row r="88" spans="1:2" x14ac:dyDescent="0.2">
      <c r="A88" t="s">
        <v>20</v>
      </c>
      <c r="B88">
        <v>18</v>
      </c>
    </row>
    <row r="89" spans="1:2" x14ac:dyDescent="0.2">
      <c r="A89" t="s">
        <v>20</v>
      </c>
      <c r="B89">
        <v>18</v>
      </c>
    </row>
    <row r="90" spans="1:2" x14ac:dyDescent="0.2">
      <c r="A90" t="s">
        <v>20</v>
      </c>
      <c r="B90">
        <v>20</v>
      </c>
    </row>
    <row r="91" spans="1:2" x14ac:dyDescent="0.2">
      <c r="A91" t="s">
        <v>20</v>
      </c>
      <c r="B91">
        <v>20</v>
      </c>
    </row>
    <row r="92" spans="1:2" x14ac:dyDescent="0.2">
      <c r="A92" t="s">
        <v>20</v>
      </c>
      <c r="B92">
        <v>20</v>
      </c>
    </row>
    <row r="93" spans="1:2" x14ac:dyDescent="0.2">
      <c r="A93" t="s">
        <v>20</v>
      </c>
      <c r="B93">
        <v>20</v>
      </c>
    </row>
    <row r="94" spans="1:2" x14ac:dyDescent="0.2">
      <c r="A94" t="s">
        <v>20</v>
      </c>
      <c r="B94">
        <v>20</v>
      </c>
    </row>
    <row r="95" spans="1:2" x14ac:dyDescent="0.2">
      <c r="A95" t="s">
        <v>20</v>
      </c>
      <c r="B95">
        <v>20</v>
      </c>
    </row>
    <row r="96" spans="1:2" x14ac:dyDescent="0.2">
      <c r="A96" t="s">
        <v>20</v>
      </c>
      <c r="B96">
        <v>22</v>
      </c>
    </row>
    <row r="97" spans="1:2" x14ac:dyDescent="0.2">
      <c r="A97" t="s">
        <v>20</v>
      </c>
      <c r="B97">
        <v>22</v>
      </c>
    </row>
    <row r="98" spans="1:2" x14ac:dyDescent="0.2">
      <c r="A98" t="s">
        <v>20</v>
      </c>
      <c r="B98">
        <v>22</v>
      </c>
    </row>
    <row r="99" spans="1:2" x14ac:dyDescent="0.2">
      <c r="A99" t="s">
        <v>20</v>
      </c>
      <c r="B99">
        <v>24</v>
      </c>
    </row>
    <row r="100" spans="1:2" x14ac:dyDescent="0.2">
      <c r="A100" t="s">
        <v>20</v>
      </c>
      <c r="B100">
        <v>24</v>
      </c>
    </row>
    <row r="101" spans="1:2" x14ac:dyDescent="0.2">
      <c r="A101" t="s">
        <v>20</v>
      </c>
      <c r="B101">
        <v>24</v>
      </c>
    </row>
    <row r="102" spans="1:2" x14ac:dyDescent="0.2">
      <c r="A102" t="s">
        <v>20</v>
      </c>
      <c r="B102">
        <v>24</v>
      </c>
    </row>
    <row r="103" spans="1:2" x14ac:dyDescent="0.2">
      <c r="A103" t="s">
        <v>20</v>
      </c>
      <c r="B103">
        <v>24</v>
      </c>
    </row>
    <row r="104" spans="1:2" x14ac:dyDescent="0.2">
      <c r="A104" t="s">
        <v>20</v>
      </c>
      <c r="B104">
        <v>26</v>
      </c>
    </row>
    <row r="105" spans="1:2" x14ac:dyDescent="0.2">
      <c r="A105" t="s">
        <v>20</v>
      </c>
      <c r="B105">
        <v>32</v>
      </c>
    </row>
    <row r="106" spans="1:2" x14ac:dyDescent="0.2">
      <c r="A106" t="s">
        <v>20</v>
      </c>
      <c r="B106">
        <v>32</v>
      </c>
    </row>
    <row r="107" spans="1:2" x14ac:dyDescent="0.2">
      <c r="A107" t="s">
        <v>20</v>
      </c>
      <c r="B107">
        <v>36</v>
      </c>
    </row>
    <row r="108" spans="1:2" x14ac:dyDescent="0.2">
      <c r="A108" t="s">
        <v>31</v>
      </c>
      <c r="B108">
        <v>14</v>
      </c>
    </row>
    <row r="109" spans="1:2" x14ac:dyDescent="0.2">
      <c r="A109" t="s">
        <v>31</v>
      </c>
      <c r="B109">
        <v>14</v>
      </c>
    </row>
    <row r="110" spans="1:2" x14ac:dyDescent="0.2">
      <c r="A110" t="s">
        <v>31</v>
      </c>
      <c r="B110">
        <v>18</v>
      </c>
    </row>
    <row r="111" spans="1:2" x14ac:dyDescent="0.2">
      <c r="A111" t="s">
        <v>31</v>
      </c>
      <c r="B111">
        <v>20</v>
      </c>
    </row>
    <row r="112" spans="1:2" x14ac:dyDescent="0.2">
      <c r="A112" t="s">
        <v>31</v>
      </c>
      <c r="B112">
        <v>20</v>
      </c>
    </row>
    <row r="113" spans="1:2" x14ac:dyDescent="0.2">
      <c r="A113" t="s">
        <v>31</v>
      </c>
      <c r="B113">
        <v>20</v>
      </c>
    </row>
    <row r="114" spans="1:2" x14ac:dyDescent="0.2">
      <c r="A114" t="s">
        <v>31</v>
      </c>
      <c r="B114">
        <v>20</v>
      </c>
    </row>
    <row r="115" spans="1:2" x14ac:dyDescent="0.2">
      <c r="A115" t="s">
        <v>31</v>
      </c>
      <c r="B115">
        <v>22</v>
      </c>
    </row>
    <row r="116" spans="1:2" x14ac:dyDescent="0.2">
      <c r="A116" t="s">
        <v>31</v>
      </c>
      <c r="B116">
        <v>22</v>
      </c>
    </row>
    <row r="117" spans="1:2" x14ac:dyDescent="0.2">
      <c r="A117" t="s">
        <v>31</v>
      </c>
      <c r="B117">
        <v>22</v>
      </c>
    </row>
    <row r="118" spans="1:2" x14ac:dyDescent="0.2">
      <c r="A118" t="s">
        <v>31</v>
      </c>
      <c r="B118">
        <v>22</v>
      </c>
    </row>
    <row r="119" spans="1:2" x14ac:dyDescent="0.2">
      <c r="A119" t="s">
        <v>31</v>
      </c>
      <c r="B119">
        <v>24</v>
      </c>
    </row>
    <row r="120" spans="1:2" x14ac:dyDescent="0.2">
      <c r="A120" t="s">
        <v>31</v>
      </c>
      <c r="B120">
        <v>24</v>
      </c>
    </row>
    <row r="121" spans="1:2" x14ac:dyDescent="0.2">
      <c r="A121" t="s">
        <v>31</v>
      </c>
      <c r="B121">
        <v>24</v>
      </c>
    </row>
    <row r="122" spans="1:2" x14ac:dyDescent="0.2">
      <c r="A122" t="s">
        <v>31</v>
      </c>
      <c r="B122">
        <v>26</v>
      </c>
    </row>
    <row r="123" spans="1:2" x14ac:dyDescent="0.2">
      <c r="A123" t="s">
        <v>31</v>
      </c>
      <c r="B123">
        <v>26</v>
      </c>
    </row>
    <row r="124" spans="1:2" x14ac:dyDescent="0.2">
      <c r="A124" t="s">
        <v>31</v>
      </c>
      <c r="B124">
        <v>28</v>
      </c>
    </row>
    <row r="125" spans="1:2" x14ac:dyDescent="0.2">
      <c r="A125" t="s">
        <v>31</v>
      </c>
      <c r="B125">
        <v>30</v>
      </c>
    </row>
    <row r="126" spans="1:2" x14ac:dyDescent="0.2">
      <c r="A126" t="s">
        <v>31</v>
      </c>
      <c r="B126">
        <v>30</v>
      </c>
    </row>
    <row r="127" spans="1:2" x14ac:dyDescent="0.2">
      <c r="A127" t="s">
        <v>31</v>
      </c>
      <c r="B127">
        <v>32</v>
      </c>
    </row>
    <row r="128" spans="1:2" x14ac:dyDescent="0.2">
      <c r="A128" t="s">
        <v>31</v>
      </c>
      <c r="B128">
        <v>34</v>
      </c>
    </row>
    <row r="129" spans="1:2" x14ac:dyDescent="0.2">
      <c r="A129" t="s">
        <v>31</v>
      </c>
      <c r="B129">
        <v>34</v>
      </c>
    </row>
    <row r="130" spans="1:2" x14ac:dyDescent="0.2">
      <c r="A130" t="s">
        <v>31</v>
      </c>
      <c r="B130">
        <v>36</v>
      </c>
    </row>
    <row r="131" spans="1:2" x14ac:dyDescent="0.2">
      <c r="A131" t="s">
        <v>31</v>
      </c>
      <c r="B131">
        <v>42</v>
      </c>
    </row>
    <row r="132" spans="1:2" x14ac:dyDescent="0.2">
      <c r="A132" t="s">
        <v>32</v>
      </c>
      <c r="B132">
        <v>6</v>
      </c>
    </row>
    <row r="133" spans="1:2" x14ac:dyDescent="0.2">
      <c r="A133" t="s">
        <v>32</v>
      </c>
      <c r="B133">
        <v>10</v>
      </c>
    </row>
    <row r="134" spans="1:2" x14ac:dyDescent="0.2">
      <c r="A134" t="s">
        <v>32</v>
      </c>
      <c r="B134">
        <v>12</v>
      </c>
    </row>
    <row r="135" spans="1:2" x14ac:dyDescent="0.2">
      <c r="A135" t="s">
        <v>32</v>
      </c>
      <c r="B135">
        <v>12</v>
      </c>
    </row>
    <row r="136" spans="1:2" x14ac:dyDescent="0.2">
      <c r="A136" t="s">
        <v>32</v>
      </c>
      <c r="B136">
        <v>14</v>
      </c>
    </row>
    <row r="137" spans="1:2" x14ac:dyDescent="0.2">
      <c r="A137" t="s">
        <v>32</v>
      </c>
      <c r="B137">
        <v>14</v>
      </c>
    </row>
    <row r="138" spans="1:2" x14ac:dyDescent="0.2">
      <c r="A138" t="s">
        <v>32</v>
      </c>
      <c r="B138">
        <v>14</v>
      </c>
    </row>
    <row r="139" spans="1:2" x14ac:dyDescent="0.2">
      <c r="A139" t="s">
        <v>32</v>
      </c>
      <c r="B139">
        <v>14</v>
      </c>
    </row>
    <row r="140" spans="1:2" x14ac:dyDescent="0.2">
      <c r="A140" t="s">
        <v>32</v>
      </c>
      <c r="B140">
        <v>16</v>
      </c>
    </row>
    <row r="141" spans="1:2" x14ac:dyDescent="0.2">
      <c r="A141" t="s">
        <v>32</v>
      </c>
      <c r="B141">
        <v>16</v>
      </c>
    </row>
    <row r="142" spans="1:2" x14ac:dyDescent="0.2">
      <c r="A142" t="s">
        <v>32</v>
      </c>
      <c r="B142">
        <v>16</v>
      </c>
    </row>
    <row r="143" spans="1:2" x14ac:dyDescent="0.2">
      <c r="A143" t="s">
        <v>32</v>
      </c>
      <c r="B143">
        <v>16</v>
      </c>
    </row>
    <row r="144" spans="1:2" x14ac:dyDescent="0.2">
      <c r="A144" t="s">
        <v>32</v>
      </c>
      <c r="B144">
        <v>16</v>
      </c>
    </row>
    <row r="145" spans="1:2" x14ac:dyDescent="0.2">
      <c r="A145" t="s">
        <v>32</v>
      </c>
      <c r="B145">
        <v>18</v>
      </c>
    </row>
    <row r="146" spans="1:2" x14ac:dyDescent="0.2">
      <c r="A146" t="s">
        <v>32</v>
      </c>
      <c r="B146">
        <v>18</v>
      </c>
    </row>
    <row r="147" spans="1:2" x14ac:dyDescent="0.2">
      <c r="A147" t="s">
        <v>32</v>
      </c>
      <c r="B147">
        <v>18</v>
      </c>
    </row>
    <row r="148" spans="1:2" x14ac:dyDescent="0.2">
      <c r="A148" t="s">
        <v>32</v>
      </c>
      <c r="B148">
        <v>18</v>
      </c>
    </row>
    <row r="149" spans="1:2" x14ac:dyDescent="0.2">
      <c r="A149" t="s">
        <v>32</v>
      </c>
      <c r="B149">
        <v>18</v>
      </c>
    </row>
    <row r="150" spans="1:2" x14ac:dyDescent="0.2">
      <c r="A150" t="s">
        <v>32</v>
      </c>
      <c r="B150">
        <v>20</v>
      </c>
    </row>
    <row r="151" spans="1:2" x14ac:dyDescent="0.2">
      <c r="A151" t="s">
        <v>32</v>
      </c>
      <c r="B151">
        <v>20</v>
      </c>
    </row>
    <row r="152" spans="1:2" x14ac:dyDescent="0.2">
      <c r="A152" t="s">
        <v>32</v>
      </c>
      <c r="B152">
        <v>20</v>
      </c>
    </row>
    <row r="153" spans="1:2" x14ac:dyDescent="0.2">
      <c r="A153" t="s">
        <v>32</v>
      </c>
      <c r="B153">
        <v>20</v>
      </c>
    </row>
    <row r="154" spans="1:2" x14ac:dyDescent="0.2">
      <c r="A154" t="s">
        <v>32</v>
      </c>
      <c r="B154">
        <v>20</v>
      </c>
    </row>
    <row r="155" spans="1:2" x14ac:dyDescent="0.2">
      <c r="A155" t="s">
        <v>32</v>
      </c>
      <c r="B155">
        <v>20</v>
      </c>
    </row>
    <row r="156" spans="1:2" x14ac:dyDescent="0.2">
      <c r="A156" t="s">
        <v>32</v>
      </c>
      <c r="B156">
        <v>20</v>
      </c>
    </row>
    <row r="157" spans="1:2" x14ac:dyDescent="0.2">
      <c r="A157" t="s">
        <v>32</v>
      </c>
      <c r="B157">
        <v>22</v>
      </c>
    </row>
    <row r="158" spans="1:2" x14ac:dyDescent="0.2">
      <c r="A158" t="s">
        <v>32</v>
      </c>
      <c r="B158">
        <v>22</v>
      </c>
    </row>
    <row r="159" spans="1:2" x14ac:dyDescent="0.2">
      <c r="A159" t="s">
        <v>32</v>
      </c>
      <c r="B159">
        <v>22</v>
      </c>
    </row>
    <row r="160" spans="1:2" x14ac:dyDescent="0.2">
      <c r="A160" t="s">
        <v>32</v>
      </c>
      <c r="B160">
        <v>22</v>
      </c>
    </row>
    <row r="161" spans="1:2" x14ac:dyDescent="0.2">
      <c r="A161" t="s">
        <v>32</v>
      </c>
      <c r="B161">
        <v>22</v>
      </c>
    </row>
    <row r="162" spans="1:2" x14ac:dyDescent="0.2">
      <c r="A162" t="s">
        <v>32</v>
      </c>
      <c r="B162">
        <v>22</v>
      </c>
    </row>
    <row r="163" spans="1:2" x14ac:dyDescent="0.2">
      <c r="A163" t="s">
        <v>32</v>
      </c>
      <c r="B163">
        <v>22</v>
      </c>
    </row>
    <row r="164" spans="1:2" x14ac:dyDescent="0.2">
      <c r="A164" t="s">
        <v>32</v>
      </c>
      <c r="B164">
        <v>24</v>
      </c>
    </row>
    <row r="165" spans="1:2" x14ac:dyDescent="0.2">
      <c r="A165" t="s">
        <v>32</v>
      </c>
      <c r="B165">
        <v>24</v>
      </c>
    </row>
    <row r="166" spans="1:2" x14ac:dyDescent="0.2">
      <c r="A166" t="s">
        <v>32</v>
      </c>
      <c r="B166">
        <v>28</v>
      </c>
    </row>
    <row r="167" spans="1:2" x14ac:dyDescent="0.2">
      <c r="A167" t="s">
        <v>32</v>
      </c>
      <c r="B167">
        <v>30</v>
      </c>
    </row>
    <row r="168" spans="1:2" x14ac:dyDescent="0.2">
      <c r="A168" t="s">
        <v>32</v>
      </c>
      <c r="B168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0622-18FB-2244-B67D-9885C791FDF0}">
  <dimension ref="A1:E64"/>
  <sheetViews>
    <sheetView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16</v>
      </c>
      <c r="B1" t="s">
        <v>81</v>
      </c>
      <c r="D1" t="s">
        <v>34</v>
      </c>
    </row>
    <row r="2" spans="1:5" x14ac:dyDescent="0.2">
      <c r="A2" t="s">
        <v>20</v>
      </c>
      <c r="B2">
        <v>22</v>
      </c>
    </row>
    <row r="3" spans="1:5" x14ac:dyDescent="0.2">
      <c r="A3" t="s">
        <v>20</v>
      </c>
      <c r="B3">
        <v>10</v>
      </c>
      <c r="D3" t="s">
        <v>35</v>
      </c>
      <c r="E3">
        <v>0.05</v>
      </c>
    </row>
    <row r="4" spans="1:5" x14ac:dyDescent="0.2">
      <c r="A4" t="s">
        <v>20</v>
      </c>
      <c r="B4">
        <v>14</v>
      </c>
    </row>
    <row r="5" spans="1:5" x14ac:dyDescent="0.2">
      <c r="A5" t="s">
        <v>20</v>
      </c>
      <c r="B5">
        <v>14</v>
      </c>
      <c r="D5" t="s">
        <v>36</v>
      </c>
      <c r="E5">
        <v>9.355509355509356E-2</v>
      </c>
    </row>
    <row r="6" spans="1:5" x14ac:dyDescent="0.2">
      <c r="A6" t="s">
        <v>20</v>
      </c>
      <c r="B6">
        <v>16</v>
      </c>
      <c r="D6" t="s">
        <v>37</v>
      </c>
      <c r="E6">
        <v>0.99874520595699379</v>
      </c>
    </row>
    <row r="7" spans="1:5" x14ac:dyDescent="0.2">
      <c r="A7" t="s">
        <v>20</v>
      </c>
      <c r="B7">
        <v>26</v>
      </c>
      <c r="D7" t="s">
        <v>38</v>
      </c>
      <c r="E7">
        <v>0.33485227899942055</v>
      </c>
    </row>
    <row r="8" spans="1:5" x14ac:dyDescent="0.2">
      <c r="A8" t="s">
        <v>20</v>
      </c>
      <c r="B8">
        <v>16</v>
      </c>
      <c r="D8" t="s">
        <v>39</v>
      </c>
      <c r="E8">
        <v>37</v>
      </c>
    </row>
    <row r="9" spans="1:5" x14ac:dyDescent="0.2">
      <c r="A9" t="s">
        <v>20</v>
      </c>
      <c r="B9">
        <v>16</v>
      </c>
      <c r="D9" t="s">
        <v>40</v>
      </c>
      <c r="E9">
        <v>26</v>
      </c>
    </row>
    <row r="10" spans="1:5" x14ac:dyDescent="0.2">
      <c r="A10" t="s">
        <v>20</v>
      </c>
      <c r="B10">
        <v>24</v>
      </c>
    </row>
    <row r="11" spans="1:5" x14ac:dyDescent="0.2">
      <c r="A11" t="s">
        <v>20</v>
      </c>
      <c r="B11">
        <v>30</v>
      </c>
    </row>
    <row r="12" spans="1:5" x14ac:dyDescent="0.2">
      <c r="A12" t="s">
        <v>20</v>
      </c>
      <c r="B12">
        <v>14</v>
      </c>
    </row>
    <row r="13" spans="1:5" x14ac:dyDescent="0.2">
      <c r="A13" t="s">
        <v>20</v>
      </c>
      <c r="B13">
        <v>38</v>
      </c>
    </row>
    <row r="14" spans="1:5" x14ac:dyDescent="0.2">
      <c r="A14" t="s">
        <v>20</v>
      </c>
      <c r="B14">
        <v>20</v>
      </c>
    </row>
    <row r="15" spans="1:5" x14ac:dyDescent="0.2">
      <c r="A15" t="s">
        <v>20</v>
      </c>
      <c r="B15">
        <v>14</v>
      </c>
    </row>
    <row r="16" spans="1:5" x14ac:dyDescent="0.2">
      <c r="A16" t="s">
        <v>20</v>
      </c>
      <c r="B16">
        <v>18</v>
      </c>
    </row>
    <row r="17" spans="1:2" x14ac:dyDescent="0.2">
      <c r="A17" t="s">
        <v>20</v>
      </c>
      <c r="B17">
        <v>22</v>
      </c>
    </row>
    <row r="18" spans="1:2" x14ac:dyDescent="0.2">
      <c r="A18" t="s">
        <v>20</v>
      </c>
      <c r="B18">
        <v>20</v>
      </c>
    </row>
    <row r="19" spans="1:2" x14ac:dyDescent="0.2">
      <c r="A19" t="s">
        <v>20</v>
      </c>
      <c r="B19">
        <v>26</v>
      </c>
    </row>
    <row r="20" spans="1:2" x14ac:dyDescent="0.2">
      <c r="A20" t="s">
        <v>20</v>
      </c>
      <c r="B20">
        <v>14</v>
      </c>
    </row>
    <row r="21" spans="1:2" x14ac:dyDescent="0.2">
      <c r="A21" t="s">
        <v>20</v>
      </c>
      <c r="B21">
        <v>20</v>
      </c>
    </row>
    <row r="22" spans="1:2" x14ac:dyDescent="0.2">
      <c r="A22" t="s">
        <v>20</v>
      </c>
      <c r="B22">
        <v>18</v>
      </c>
    </row>
    <row r="23" spans="1:2" x14ac:dyDescent="0.2">
      <c r="A23" t="s">
        <v>20</v>
      </c>
      <c r="B23">
        <v>24</v>
      </c>
    </row>
    <row r="24" spans="1:2" x14ac:dyDescent="0.2">
      <c r="A24" t="s">
        <v>20</v>
      </c>
      <c r="B24">
        <v>20</v>
      </c>
    </row>
    <row r="25" spans="1:2" x14ac:dyDescent="0.2">
      <c r="A25" t="s">
        <v>20</v>
      </c>
      <c r="B25">
        <v>22</v>
      </c>
    </row>
    <row r="26" spans="1:2" x14ac:dyDescent="0.2">
      <c r="A26" t="s">
        <v>20</v>
      </c>
      <c r="B26">
        <v>14</v>
      </c>
    </row>
    <row r="27" spans="1:2" x14ac:dyDescent="0.2">
      <c r="A27" t="s">
        <v>20</v>
      </c>
      <c r="B27">
        <v>14</v>
      </c>
    </row>
    <row r="28" spans="1:2" x14ac:dyDescent="0.2">
      <c r="A28" t="s">
        <v>20</v>
      </c>
      <c r="B28">
        <v>10</v>
      </c>
    </row>
    <row r="29" spans="1:2" x14ac:dyDescent="0.2">
      <c r="A29" t="s">
        <v>20</v>
      </c>
      <c r="B29">
        <v>28</v>
      </c>
    </row>
    <row r="30" spans="1:2" x14ac:dyDescent="0.2">
      <c r="A30" t="s">
        <v>20</v>
      </c>
      <c r="B30">
        <v>18</v>
      </c>
    </row>
    <row r="31" spans="1:2" x14ac:dyDescent="0.2">
      <c r="A31" t="s">
        <v>20</v>
      </c>
      <c r="B31">
        <v>18</v>
      </c>
    </row>
    <row r="32" spans="1:2" x14ac:dyDescent="0.2">
      <c r="A32" t="s">
        <v>20</v>
      </c>
      <c r="B32">
        <v>20</v>
      </c>
    </row>
    <row r="33" spans="1:2" x14ac:dyDescent="0.2">
      <c r="A33" t="s">
        <v>20</v>
      </c>
      <c r="B33">
        <v>18</v>
      </c>
    </row>
    <row r="34" spans="1:2" x14ac:dyDescent="0.2">
      <c r="A34" t="s">
        <v>20</v>
      </c>
      <c r="B34">
        <v>24</v>
      </c>
    </row>
    <row r="35" spans="1:2" x14ac:dyDescent="0.2">
      <c r="A35" t="s">
        <v>20</v>
      </c>
      <c r="B35">
        <v>24</v>
      </c>
    </row>
    <row r="36" spans="1:2" x14ac:dyDescent="0.2">
      <c r="A36" t="s">
        <v>20</v>
      </c>
      <c r="B36">
        <v>32</v>
      </c>
    </row>
    <row r="37" spans="1:2" x14ac:dyDescent="0.2">
      <c r="A37" t="s">
        <v>20</v>
      </c>
      <c r="B37">
        <v>20</v>
      </c>
    </row>
    <row r="38" spans="1:2" x14ac:dyDescent="0.2">
      <c r="A38" t="s">
        <v>20</v>
      </c>
      <c r="B38">
        <v>24</v>
      </c>
    </row>
    <row r="39" spans="1:2" x14ac:dyDescent="0.2">
      <c r="A39" t="s">
        <v>73</v>
      </c>
      <c r="B39">
        <v>18</v>
      </c>
    </row>
    <row r="40" spans="1:2" x14ac:dyDescent="0.2">
      <c r="A40" t="s">
        <v>73</v>
      </c>
      <c r="B40">
        <v>12</v>
      </c>
    </row>
    <row r="41" spans="1:2" x14ac:dyDescent="0.2">
      <c r="A41" t="s">
        <v>73</v>
      </c>
      <c r="B41">
        <v>28</v>
      </c>
    </row>
    <row r="42" spans="1:2" x14ac:dyDescent="0.2">
      <c r="A42" t="s">
        <v>73</v>
      </c>
      <c r="B42">
        <v>16</v>
      </c>
    </row>
    <row r="43" spans="1:2" x14ac:dyDescent="0.2">
      <c r="A43" t="s">
        <v>73</v>
      </c>
      <c r="B43">
        <v>28</v>
      </c>
    </row>
    <row r="44" spans="1:2" x14ac:dyDescent="0.2">
      <c r="A44" t="s">
        <v>73</v>
      </c>
      <c r="B44">
        <v>22</v>
      </c>
    </row>
    <row r="45" spans="1:2" x14ac:dyDescent="0.2">
      <c r="A45" t="s">
        <v>73</v>
      </c>
      <c r="B45">
        <v>22</v>
      </c>
    </row>
    <row r="46" spans="1:2" x14ac:dyDescent="0.2">
      <c r="A46" t="s">
        <v>73</v>
      </c>
      <c r="B46">
        <v>38</v>
      </c>
    </row>
    <row r="47" spans="1:2" x14ac:dyDescent="0.2">
      <c r="A47" t="s">
        <v>73</v>
      </c>
      <c r="B47">
        <v>18</v>
      </c>
    </row>
    <row r="48" spans="1:2" x14ac:dyDescent="0.2">
      <c r="A48" t="s">
        <v>73</v>
      </c>
      <c r="B48">
        <v>22</v>
      </c>
    </row>
    <row r="49" spans="1:2" x14ac:dyDescent="0.2">
      <c r="A49" t="s">
        <v>73</v>
      </c>
      <c r="B49">
        <v>24</v>
      </c>
    </row>
    <row r="50" spans="1:2" x14ac:dyDescent="0.2">
      <c r="A50" t="s">
        <v>73</v>
      </c>
      <c r="B50">
        <v>16</v>
      </c>
    </row>
    <row r="51" spans="1:2" x14ac:dyDescent="0.2">
      <c r="A51" t="s">
        <v>73</v>
      </c>
      <c r="B51">
        <v>22</v>
      </c>
    </row>
    <row r="52" spans="1:2" x14ac:dyDescent="0.2">
      <c r="A52" t="s">
        <v>73</v>
      </c>
      <c r="B52">
        <v>18</v>
      </c>
    </row>
    <row r="53" spans="1:2" x14ac:dyDescent="0.2">
      <c r="A53" t="s">
        <v>73</v>
      </c>
      <c r="B53">
        <v>24</v>
      </c>
    </row>
    <row r="54" spans="1:2" x14ac:dyDescent="0.2">
      <c r="A54" t="s">
        <v>73</v>
      </c>
      <c r="B54">
        <v>30</v>
      </c>
    </row>
    <row r="55" spans="1:2" x14ac:dyDescent="0.2">
      <c r="A55" t="s">
        <v>73</v>
      </c>
      <c r="B55">
        <v>28</v>
      </c>
    </row>
    <row r="56" spans="1:2" x14ac:dyDescent="0.2">
      <c r="A56" t="s">
        <v>73</v>
      </c>
      <c r="B56">
        <v>18</v>
      </c>
    </row>
    <row r="57" spans="1:2" x14ac:dyDescent="0.2">
      <c r="A57" t="s">
        <v>73</v>
      </c>
      <c r="B57">
        <v>14</v>
      </c>
    </row>
    <row r="58" spans="1:2" x14ac:dyDescent="0.2">
      <c r="A58" t="s">
        <v>73</v>
      </c>
      <c r="B58">
        <v>24</v>
      </c>
    </row>
    <row r="59" spans="1:2" x14ac:dyDescent="0.2">
      <c r="A59" t="s">
        <v>73</v>
      </c>
      <c r="B59">
        <v>18</v>
      </c>
    </row>
    <row r="60" spans="1:2" x14ac:dyDescent="0.2">
      <c r="A60" t="s">
        <v>73</v>
      </c>
      <c r="B60">
        <v>14</v>
      </c>
    </row>
    <row r="61" spans="1:2" x14ac:dyDescent="0.2">
      <c r="A61" t="s">
        <v>73</v>
      </c>
      <c r="B61">
        <v>20</v>
      </c>
    </row>
    <row r="62" spans="1:2" x14ac:dyDescent="0.2">
      <c r="A62" t="s">
        <v>73</v>
      </c>
      <c r="B62">
        <v>8</v>
      </c>
    </row>
    <row r="63" spans="1:2" x14ac:dyDescent="0.2">
      <c r="A63" t="s">
        <v>73</v>
      </c>
      <c r="B63">
        <v>18</v>
      </c>
    </row>
    <row r="64" spans="1:2" x14ac:dyDescent="0.2">
      <c r="A64" t="s">
        <v>73</v>
      </c>
      <c r="B64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7FE7-D990-384A-B176-CCE9A3E35314}">
  <dimension ref="A1:H8"/>
  <sheetViews>
    <sheetView workbookViewId="0"/>
  </sheetViews>
  <sheetFormatPr baseColWidth="10" defaultRowHeight="16" x14ac:dyDescent="0.2"/>
  <sheetData>
    <row r="1" spans="1:8" x14ac:dyDescent="0.2">
      <c r="A1" t="s">
        <v>0</v>
      </c>
      <c r="F1" t="s">
        <v>1</v>
      </c>
    </row>
    <row r="2" spans="1:8" x14ac:dyDescent="0.2">
      <c r="B2" t="s">
        <v>9</v>
      </c>
      <c r="C2" t="s">
        <v>94</v>
      </c>
      <c r="D2" t="s">
        <v>95</v>
      </c>
      <c r="F2" t="s">
        <v>11</v>
      </c>
      <c r="G2" t="s">
        <v>96</v>
      </c>
      <c r="H2" t="s">
        <v>97</v>
      </c>
    </row>
    <row r="3" spans="1:8" x14ac:dyDescent="0.2">
      <c r="A3" t="s">
        <v>98</v>
      </c>
      <c r="B3">
        <v>0.39100000000000001</v>
      </c>
      <c r="C3">
        <v>0.42699999999999999</v>
      </c>
      <c r="D3">
        <v>0.40600000000000003</v>
      </c>
      <c r="F3">
        <f>B3/0.433</f>
        <v>0.90300230946882221</v>
      </c>
      <c r="G3">
        <f t="shared" ref="G3:H5" si="0">C3/0.433</f>
        <v>0.98614318706697457</v>
      </c>
      <c r="H3">
        <f t="shared" si="0"/>
        <v>0.93764434180138578</v>
      </c>
    </row>
    <row r="4" spans="1:8" x14ac:dyDescent="0.2">
      <c r="A4" t="s">
        <v>99</v>
      </c>
      <c r="B4">
        <v>0.45900000000000002</v>
      </c>
      <c r="C4">
        <v>0.40100000000000002</v>
      </c>
      <c r="D4">
        <v>0.39700000000000002</v>
      </c>
      <c r="F4">
        <f t="shared" ref="F4:F5" si="1">B4/0.433</f>
        <v>1.0600461893764435</v>
      </c>
      <c r="G4">
        <f t="shared" si="0"/>
        <v>0.92609699769053122</v>
      </c>
      <c r="H4">
        <f t="shared" si="0"/>
        <v>0.91685912240184764</v>
      </c>
    </row>
    <row r="5" spans="1:8" x14ac:dyDescent="0.2">
      <c r="A5" t="s">
        <v>100</v>
      </c>
      <c r="B5">
        <v>0.44900000000000001</v>
      </c>
      <c r="C5">
        <v>0.44900000000000001</v>
      </c>
      <c r="D5">
        <v>0.41699999999999998</v>
      </c>
      <c r="F5">
        <f t="shared" si="1"/>
        <v>1.0369515011547343</v>
      </c>
      <c r="G5">
        <f t="shared" si="0"/>
        <v>1.0369515011547343</v>
      </c>
      <c r="H5">
        <f t="shared" si="0"/>
        <v>0.96304849884526555</v>
      </c>
    </row>
    <row r="7" spans="1:8" x14ac:dyDescent="0.2">
      <c r="B7" cm="1">
        <f t="array" ref="B7">[1]!MEAN(B3:B5)</f>
        <v>0.43300000000000005</v>
      </c>
      <c r="F7" cm="1">
        <f t="array" ref="F7">[1]!MEAN(F3:F5)</f>
        <v>1</v>
      </c>
      <c r="G7" cm="1">
        <f t="array" ref="G7">[1]!MEAN(G3:G5)</f>
        <v>0.98306389530408012</v>
      </c>
      <c r="H7" cm="1">
        <f t="array" ref="H7">[1]!MEAN(H3:H5)</f>
        <v>0.93918398768283307</v>
      </c>
    </row>
    <row r="8" spans="1:8" x14ac:dyDescent="0.2">
      <c r="F8">
        <f>STDEV(F3:F5)</f>
        <v>8.4792423790696597E-2</v>
      </c>
      <c r="G8">
        <f t="shared" ref="G8:H8" si="2">STDEV(G3:G5)</f>
        <v>5.5491366561786236E-2</v>
      </c>
      <c r="H8">
        <f t="shared" si="2"/>
        <v>2.3133147346138083E-2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C622-1026-6142-87C5-9F995777ED43}">
  <dimension ref="A1:D7"/>
  <sheetViews>
    <sheetView workbookViewId="0"/>
  </sheetViews>
  <sheetFormatPr baseColWidth="10" defaultRowHeight="16" x14ac:dyDescent="0.2"/>
  <cols>
    <col min="1" max="1" width="19.33203125" customWidth="1"/>
  </cols>
  <sheetData>
    <row r="1" spans="1:4" x14ac:dyDescent="0.2">
      <c r="A1" t="s">
        <v>113</v>
      </c>
      <c r="B1" t="s">
        <v>17</v>
      </c>
      <c r="C1" t="s">
        <v>18</v>
      </c>
      <c r="D1" t="s">
        <v>19</v>
      </c>
    </row>
    <row r="2" spans="1:4" x14ac:dyDescent="0.2">
      <c r="A2" t="s">
        <v>117</v>
      </c>
      <c r="B2" t="s">
        <v>111</v>
      </c>
      <c r="C2">
        <v>17.241379310344829</v>
      </c>
      <c r="D2">
        <v>10</v>
      </c>
    </row>
    <row r="3" spans="1:4" x14ac:dyDescent="0.2">
      <c r="A3" t="s">
        <v>117</v>
      </c>
      <c r="B3" t="s">
        <v>112</v>
      </c>
      <c r="C3">
        <v>17.241379310344829</v>
      </c>
      <c r="D3">
        <v>10</v>
      </c>
    </row>
    <row r="4" spans="1:4" x14ac:dyDescent="0.2">
      <c r="A4" t="s">
        <v>117</v>
      </c>
      <c r="B4" t="s">
        <v>114</v>
      </c>
      <c r="C4">
        <v>65.517241379310349</v>
      </c>
      <c r="D4">
        <v>38</v>
      </c>
    </row>
    <row r="5" spans="1:4" x14ac:dyDescent="0.2">
      <c r="A5" t="s">
        <v>116</v>
      </c>
      <c r="B5" t="s">
        <v>111</v>
      </c>
      <c r="C5">
        <v>66.666666666666657</v>
      </c>
      <c r="D5">
        <v>30</v>
      </c>
    </row>
    <row r="6" spans="1:4" x14ac:dyDescent="0.2">
      <c r="A6" t="s">
        <v>116</v>
      </c>
      <c r="B6" t="s">
        <v>112</v>
      </c>
      <c r="C6">
        <v>2.2222222222222223</v>
      </c>
      <c r="D6">
        <v>1</v>
      </c>
    </row>
    <row r="7" spans="1:4" x14ac:dyDescent="0.2">
      <c r="A7" t="s">
        <v>116</v>
      </c>
      <c r="B7" t="s">
        <v>114</v>
      </c>
      <c r="C7">
        <v>31.111111111111111</v>
      </c>
      <c r="D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371B-EFEA-CF43-A894-41F24C63773A}">
  <dimension ref="A1:D13"/>
  <sheetViews>
    <sheetView workbookViewId="0">
      <selection sqref="A1:D1"/>
    </sheetView>
  </sheetViews>
  <sheetFormatPr baseColWidth="10" defaultRowHeight="16" x14ac:dyDescent="0.2"/>
  <cols>
    <col min="1" max="1" width="19.33203125" customWidth="1"/>
  </cols>
  <sheetData>
    <row r="1" spans="1:4" x14ac:dyDescent="0.2">
      <c r="A1" t="s">
        <v>113</v>
      </c>
      <c r="B1" t="s">
        <v>17</v>
      </c>
      <c r="C1" t="s">
        <v>18</v>
      </c>
      <c r="D1" t="s">
        <v>19</v>
      </c>
    </row>
    <row r="2" spans="1:4" x14ac:dyDescent="0.2">
      <c r="A2" t="s">
        <v>117</v>
      </c>
      <c r="B2" t="s">
        <v>111</v>
      </c>
      <c r="C2">
        <v>17.241379310344829</v>
      </c>
      <c r="D2">
        <v>10</v>
      </c>
    </row>
    <row r="3" spans="1:4" x14ac:dyDescent="0.2">
      <c r="A3" t="s">
        <v>117</v>
      </c>
      <c r="B3" t="s">
        <v>112</v>
      </c>
      <c r="C3">
        <v>17.241379310344829</v>
      </c>
      <c r="D3">
        <v>10</v>
      </c>
    </row>
    <row r="4" spans="1:4" x14ac:dyDescent="0.2">
      <c r="A4" t="s">
        <v>117</v>
      </c>
      <c r="B4" t="s">
        <v>114</v>
      </c>
      <c r="C4">
        <v>65.517241379310349</v>
      </c>
      <c r="D4">
        <v>38</v>
      </c>
    </row>
    <row r="5" spans="1:4" x14ac:dyDescent="0.2">
      <c r="A5" t="s">
        <v>116</v>
      </c>
      <c r="B5" t="s">
        <v>111</v>
      </c>
      <c r="C5">
        <v>66.666666666666657</v>
      </c>
      <c r="D5">
        <v>30</v>
      </c>
    </row>
    <row r="6" spans="1:4" x14ac:dyDescent="0.2">
      <c r="A6" t="s">
        <v>116</v>
      </c>
      <c r="B6" t="s">
        <v>112</v>
      </c>
      <c r="C6">
        <v>2.2222222222222223</v>
      </c>
      <c r="D6">
        <v>1</v>
      </c>
    </row>
    <row r="7" spans="1:4" x14ac:dyDescent="0.2">
      <c r="A7" t="s">
        <v>116</v>
      </c>
      <c r="B7" t="s">
        <v>114</v>
      </c>
      <c r="C7">
        <v>31.111111111111111</v>
      </c>
      <c r="D7">
        <v>14</v>
      </c>
    </row>
    <row r="8" spans="1:4" x14ac:dyDescent="0.2">
      <c r="A8" t="s">
        <v>118</v>
      </c>
      <c r="B8" t="s">
        <v>111</v>
      </c>
      <c r="C8">
        <v>42.222222222222221</v>
      </c>
      <c r="D8">
        <v>19</v>
      </c>
    </row>
    <row r="9" spans="1:4" x14ac:dyDescent="0.2">
      <c r="A9" t="s">
        <v>118</v>
      </c>
      <c r="B9" t="s">
        <v>112</v>
      </c>
      <c r="C9">
        <v>15.555555555555555</v>
      </c>
      <c r="D9">
        <v>7</v>
      </c>
    </row>
    <row r="10" spans="1:4" x14ac:dyDescent="0.2">
      <c r="A10" t="s">
        <v>118</v>
      </c>
      <c r="B10" t="s">
        <v>114</v>
      </c>
      <c r="C10">
        <v>42.222222222222221</v>
      </c>
      <c r="D10">
        <v>19</v>
      </c>
    </row>
    <row r="11" spans="1:4" x14ac:dyDescent="0.2">
      <c r="A11" t="s">
        <v>119</v>
      </c>
      <c r="B11" t="s">
        <v>111</v>
      </c>
      <c r="C11">
        <v>46.938775510204081</v>
      </c>
      <c r="D11">
        <v>23</v>
      </c>
    </row>
    <row r="12" spans="1:4" x14ac:dyDescent="0.2">
      <c r="A12" t="s">
        <v>119</v>
      </c>
      <c r="B12" t="s">
        <v>112</v>
      </c>
      <c r="C12">
        <v>6.1224489795918364</v>
      </c>
      <c r="D12">
        <v>3</v>
      </c>
    </row>
    <row r="13" spans="1:4" x14ac:dyDescent="0.2">
      <c r="A13" t="s">
        <v>119</v>
      </c>
      <c r="B13" t="s">
        <v>114</v>
      </c>
      <c r="C13">
        <v>46.938775510204081</v>
      </c>
      <c r="D13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24E5-D91F-6D47-ACF1-C50A1EBD5E55}">
  <dimension ref="A1:D7"/>
  <sheetViews>
    <sheetView tabSelected="1" workbookViewId="0"/>
  </sheetViews>
  <sheetFormatPr baseColWidth="10" defaultRowHeight="16" x14ac:dyDescent="0.2"/>
  <cols>
    <col min="1" max="1" width="19.5" customWidth="1"/>
  </cols>
  <sheetData>
    <row r="1" spans="1:4" x14ac:dyDescent="0.2">
      <c r="A1" t="s">
        <v>113</v>
      </c>
      <c r="B1" t="s">
        <v>17</v>
      </c>
      <c r="C1" t="s">
        <v>18</v>
      </c>
      <c r="D1" t="s">
        <v>19</v>
      </c>
    </row>
    <row r="2" spans="1:4" x14ac:dyDescent="0.2">
      <c r="A2" t="s">
        <v>119</v>
      </c>
      <c r="B2" t="s">
        <v>111</v>
      </c>
      <c r="C2">
        <v>46.938775510204081</v>
      </c>
      <c r="D2">
        <v>23</v>
      </c>
    </row>
    <row r="3" spans="1:4" x14ac:dyDescent="0.2">
      <c r="A3" t="s">
        <v>119</v>
      </c>
      <c r="B3" t="s">
        <v>112</v>
      </c>
      <c r="C3">
        <v>6.1224489795918364</v>
      </c>
      <c r="D3">
        <v>3</v>
      </c>
    </row>
    <row r="4" spans="1:4" x14ac:dyDescent="0.2">
      <c r="A4" t="s">
        <v>119</v>
      </c>
      <c r="B4" t="s">
        <v>114</v>
      </c>
      <c r="C4">
        <v>46.938775510204081</v>
      </c>
      <c r="D4">
        <v>23</v>
      </c>
    </row>
    <row r="5" spans="1:4" x14ac:dyDescent="0.2">
      <c r="A5" t="s">
        <v>120</v>
      </c>
      <c r="B5" t="s">
        <v>111</v>
      </c>
      <c r="C5">
        <v>44.897959183673471</v>
      </c>
      <c r="D5">
        <v>22</v>
      </c>
    </row>
    <row r="6" spans="1:4" x14ac:dyDescent="0.2">
      <c r="A6" t="s">
        <v>120</v>
      </c>
      <c r="B6" t="s">
        <v>112</v>
      </c>
      <c r="C6">
        <v>4.0816326530612246</v>
      </c>
      <c r="D6">
        <v>2</v>
      </c>
    </row>
    <row r="7" spans="1:4" x14ac:dyDescent="0.2">
      <c r="A7" t="s">
        <v>120</v>
      </c>
      <c r="B7" t="s">
        <v>114</v>
      </c>
      <c r="C7">
        <v>51.020408163265309</v>
      </c>
      <c r="D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1D</vt:lpstr>
      <vt:lpstr>1E</vt:lpstr>
      <vt:lpstr>2A</vt:lpstr>
      <vt:lpstr>2B</vt:lpstr>
      <vt:lpstr>2C</vt:lpstr>
      <vt:lpstr>2D</vt:lpstr>
      <vt:lpstr>2E</vt:lpstr>
      <vt:lpstr>2F</vt:lpstr>
      <vt:lpstr>2G</vt:lpstr>
      <vt:lpstr>2H</vt:lpstr>
      <vt:lpstr>2I</vt:lpstr>
      <vt:lpstr>3A</vt:lpstr>
      <vt:lpstr>3B</vt:lpstr>
      <vt:lpstr>3C</vt:lpstr>
      <vt:lpstr>4B</vt:lpstr>
      <vt:lpstr>4C</vt:lpstr>
      <vt:lpstr>5B</vt:lpstr>
      <vt:lpstr>6C</vt:lpstr>
      <vt:lpstr>6D</vt:lpstr>
      <vt:lpstr>6F</vt:lpstr>
      <vt:lpstr>6G</vt:lpstr>
      <vt:lpstr>6H</vt:lpstr>
      <vt:lpstr>7A</vt:lpstr>
      <vt:lpstr>7B</vt:lpstr>
      <vt:lpstr>7C</vt:lpstr>
      <vt:lpstr>S1</vt:lpstr>
      <vt:lpstr>S2A</vt:lpstr>
      <vt:lpstr>S2C</vt:lpstr>
      <vt:lpstr>S2D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2022-06-27T13:55:15Z</dcterms:created>
  <dcterms:modified xsi:type="dcterms:W3CDTF">2022-06-27T15:14:52Z</dcterms:modified>
</cp:coreProperties>
</file>