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/NFLModel/excels/"/>
    </mc:Choice>
  </mc:AlternateContent>
  <xr:revisionPtr revIDLastSave="0" documentId="13_ncr:40009_{3EF45153-CAEA-6247-B3FB-05A45F3DFA10}" xr6:coauthVersionLast="47" xr6:coauthVersionMax="47" xr10:uidLastSave="{00000000-0000-0000-0000-000000000000}"/>
  <bookViews>
    <workbookView xWindow="80" yWindow="1040" windowWidth="36900" windowHeight="19440"/>
  </bookViews>
  <sheets>
    <sheet name="2021w8-13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21" i="1"/>
  <c r="J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</calcChain>
</file>

<file path=xl/sharedStrings.xml><?xml version="1.0" encoding="utf-8"?>
<sst xmlns="http://schemas.openxmlformats.org/spreadsheetml/2006/main" count="65" uniqueCount="38">
  <si>
    <t>HomeTeam</t>
  </si>
  <si>
    <t>AwayTeam</t>
  </si>
  <si>
    <t>3DConv</t>
  </si>
  <si>
    <t>RZPct</t>
  </si>
  <si>
    <t>YpD</t>
  </si>
  <si>
    <t>TOPct</t>
  </si>
  <si>
    <t>PpD</t>
  </si>
  <si>
    <t>Vegas</t>
  </si>
  <si>
    <t>Outcome</t>
  </si>
  <si>
    <t>Chicago Bears</t>
  </si>
  <si>
    <t>San Francisco 49ers</t>
  </si>
  <si>
    <t>Atlanta Falcons</t>
  </si>
  <si>
    <t>Carolina Panthers</t>
  </si>
  <si>
    <t>Buffalo Bills</t>
  </si>
  <si>
    <t>Miami Dolphins</t>
  </si>
  <si>
    <t>Los Angeles Chargers</t>
  </si>
  <si>
    <t>New England Patriots</t>
  </si>
  <si>
    <t>Minnesota Vikings</t>
  </si>
  <si>
    <t>Dallas Cowboys</t>
  </si>
  <si>
    <t>Indianapolis Colts</t>
  </si>
  <si>
    <t>New York Jets</t>
  </si>
  <si>
    <t>Los Angeles Rams</t>
  </si>
  <si>
    <t>Cleveland Browns</t>
  </si>
  <si>
    <t>Detroit Lions</t>
  </si>
  <si>
    <t>Pittsburgh Steelers</t>
  </si>
  <si>
    <t>New Orleans Saints</t>
  </si>
  <si>
    <t>Tampa Bay Buccaneers</t>
  </si>
  <si>
    <t>Tennessee Titans</t>
  </si>
  <si>
    <t>Cincinnati Bengals</t>
  </si>
  <si>
    <t>Denver Broncos</t>
  </si>
  <si>
    <t>Houston Texans</t>
  </si>
  <si>
    <t>VegasRangeHigh</t>
  </si>
  <si>
    <t>VegasRangeLow</t>
  </si>
  <si>
    <t>Bet?</t>
  </si>
  <si>
    <t>ML?</t>
  </si>
  <si>
    <t>no</t>
  </si>
  <si>
    <t>yes</t>
  </si>
  <si>
    <t>3 - 1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</si>
</sst>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D4D4D4"/>
      <name val="Menlo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B1" workbookViewId="0">
      <selection activeCell="K20" sqref="K20"/>
    </sheetView>
  </sheetViews>
  <sheetFormatPr baseColWidth="10" defaultRowHeight="16" x14ac:dyDescent="0.2"/>
  <cols>
    <col min="12" max="12" width="14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34</v>
      </c>
      <c r="L1" t="s">
        <v>32</v>
      </c>
      <c r="M1" t="s">
        <v>31</v>
      </c>
      <c r="N1" t="s">
        <v>33</v>
      </c>
    </row>
    <row r="2" spans="1:14" x14ac:dyDescent="0.2">
      <c r="A2" t="s">
        <v>9</v>
      </c>
      <c r="B2" t="s">
        <v>10</v>
      </c>
      <c r="C2">
        <v>-6.8380000000000001</v>
      </c>
      <c r="D2">
        <v>-8.6300000000000002E-2</v>
      </c>
      <c r="E2">
        <v>-4.8070000000000004</v>
      </c>
      <c r="F2">
        <v>2.6040000000000001</v>
      </c>
      <c r="G2">
        <v>-0.44800000000000001</v>
      </c>
      <c r="H2">
        <v>-4.5</v>
      </c>
      <c r="I2">
        <v>-11</v>
      </c>
      <c r="J2">
        <v>-2.5350503099999999</v>
      </c>
      <c r="K2" t="s">
        <v>35</v>
      </c>
      <c r="L2">
        <f>0.5*H2</f>
        <v>-2.25</v>
      </c>
      <c r="M2">
        <f>1.5*H2</f>
        <v>-6.75</v>
      </c>
      <c r="N2" t="b">
        <f>IF(OR(J2&gt;MAX(L2:M2),J2&lt;MIN(L2:M2)),TRUE,FALSE)</f>
        <v>0</v>
      </c>
    </row>
    <row r="3" spans="1:14" x14ac:dyDescent="0.2">
      <c r="A3" t="s">
        <v>11</v>
      </c>
      <c r="B3" t="s">
        <v>12</v>
      </c>
      <c r="C3">
        <v>0.36799999999999999</v>
      </c>
      <c r="D3">
        <v>9.4200000000000006E-2</v>
      </c>
      <c r="E3">
        <v>-0.85</v>
      </c>
      <c r="F3">
        <v>0.28899999999999998</v>
      </c>
      <c r="G3">
        <v>5.4399999999999997E-2</v>
      </c>
      <c r="H3">
        <v>2.5</v>
      </c>
      <c r="I3">
        <v>-6</v>
      </c>
      <c r="J3">
        <v>0.13545177</v>
      </c>
      <c r="K3" t="s">
        <v>35</v>
      </c>
      <c r="L3">
        <f t="shared" ref="L3:L18" si="0">0.5*H3</f>
        <v>1.25</v>
      </c>
      <c r="M3">
        <f t="shared" ref="M3:M18" si="1">1.5*H3</f>
        <v>3.75</v>
      </c>
      <c r="N3" s="2" t="b">
        <f t="shared" ref="N3:N18" si="2">IF(OR(J3&gt;MAX(L3:M3),J3&lt;MIN(L3:M3)),TRUE,FALSE)</f>
        <v>1</v>
      </c>
    </row>
    <row r="4" spans="1:14" x14ac:dyDescent="0.2">
      <c r="A4" t="s">
        <v>13</v>
      </c>
      <c r="B4" t="s">
        <v>14</v>
      </c>
      <c r="C4">
        <v>21.268999999999998</v>
      </c>
      <c r="D4">
        <v>-6.9999999999999999E-4</v>
      </c>
      <c r="E4">
        <v>8.6859999999999999</v>
      </c>
      <c r="F4">
        <v>7.0350000000000001</v>
      </c>
      <c r="G4">
        <v>1.093</v>
      </c>
      <c r="H4">
        <v>15</v>
      </c>
      <c r="I4">
        <v>15</v>
      </c>
      <c r="J4">
        <v>8.6489477299999997</v>
      </c>
      <c r="K4" t="s">
        <v>35</v>
      </c>
      <c r="L4">
        <f t="shared" si="0"/>
        <v>7.5</v>
      </c>
      <c r="M4">
        <f t="shared" si="1"/>
        <v>22.5</v>
      </c>
      <c r="N4" t="b">
        <f t="shared" si="2"/>
        <v>0</v>
      </c>
    </row>
    <row r="5" spans="1:14" x14ac:dyDescent="0.2">
      <c r="A5" t="s">
        <v>15</v>
      </c>
      <c r="B5" t="s">
        <v>16</v>
      </c>
      <c r="C5">
        <v>-6.298</v>
      </c>
      <c r="D5">
        <v>1.3599999999999999E-2</v>
      </c>
      <c r="E5">
        <v>2.2669999999999999</v>
      </c>
      <c r="F5">
        <v>-0.995</v>
      </c>
      <c r="G5">
        <v>-9.6699999999999994E-2</v>
      </c>
      <c r="H5">
        <v>3.5</v>
      </c>
      <c r="I5">
        <v>-3</v>
      </c>
      <c r="J5">
        <v>-2.1380785599999999</v>
      </c>
      <c r="K5" s="2" t="s">
        <v>36</v>
      </c>
      <c r="L5">
        <f t="shared" si="0"/>
        <v>1.75</v>
      </c>
      <c r="M5">
        <f t="shared" si="1"/>
        <v>5.25</v>
      </c>
      <c r="N5" s="2" t="b">
        <f t="shared" si="2"/>
        <v>1</v>
      </c>
    </row>
    <row r="6" spans="1:14" x14ac:dyDescent="0.2">
      <c r="A6" t="s">
        <v>17</v>
      </c>
      <c r="B6" t="s">
        <v>18</v>
      </c>
      <c r="C6">
        <v>-5.72</v>
      </c>
      <c r="D6">
        <v>4.36E-2</v>
      </c>
      <c r="E6">
        <v>-5.0880000000000001</v>
      </c>
      <c r="F6">
        <v>-0.23200000000000001</v>
      </c>
      <c r="G6">
        <v>-0.39550000000000002</v>
      </c>
      <c r="H6">
        <v>4.5</v>
      </c>
      <c r="I6">
        <v>-4</v>
      </c>
      <c r="J6">
        <v>-2.5070793500000002</v>
      </c>
      <c r="K6" s="2" t="s">
        <v>36</v>
      </c>
      <c r="L6">
        <f t="shared" si="0"/>
        <v>2.25</v>
      </c>
      <c r="M6">
        <f t="shared" si="1"/>
        <v>6.75</v>
      </c>
      <c r="N6" s="2" t="b">
        <f t="shared" si="2"/>
        <v>1</v>
      </c>
    </row>
    <row r="7" spans="1:14" x14ac:dyDescent="0.2">
      <c r="A7" t="s">
        <v>19</v>
      </c>
      <c r="B7" t="s">
        <v>20</v>
      </c>
      <c r="C7">
        <v>15.304</v>
      </c>
      <c r="D7">
        <v>-5.0599999999999999E-2</v>
      </c>
      <c r="E7">
        <v>4.2130000000000001</v>
      </c>
      <c r="F7">
        <v>12.912000000000001</v>
      </c>
      <c r="G7">
        <v>0.80079999999999996</v>
      </c>
      <c r="H7">
        <v>10</v>
      </c>
      <c r="I7">
        <v>15</v>
      </c>
      <c r="J7">
        <v>8.3106480600000001</v>
      </c>
      <c r="K7" t="s">
        <v>35</v>
      </c>
      <c r="L7">
        <f t="shared" si="0"/>
        <v>5</v>
      </c>
      <c r="M7">
        <f t="shared" si="1"/>
        <v>15</v>
      </c>
      <c r="N7" t="b">
        <f t="shared" si="2"/>
        <v>0</v>
      </c>
    </row>
    <row r="8" spans="1:14" x14ac:dyDescent="0.2">
      <c r="A8" t="s">
        <v>15</v>
      </c>
      <c r="B8" t="s">
        <v>17</v>
      </c>
      <c r="C8">
        <v>3.6999999999999998E-2</v>
      </c>
      <c r="D8">
        <v>-2.5999999999999999E-3</v>
      </c>
      <c r="E8">
        <v>2.5939999999999999</v>
      </c>
      <c r="F8">
        <v>-1.0489999999999999</v>
      </c>
      <c r="G8">
        <v>0.20660000000000001</v>
      </c>
      <c r="H8">
        <v>2.5</v>
      </c>
      <c r="I8">
        <v>-7</v>
      </c>
      <c r="J8">
        <v>-0.54496805000000004</v>
      </c>
      <c r="K8" s="2" t="s">
        <v>36</v>
      </c>
      <c r="L8">
        <f t="shared" si="0"/>
        <v>1.25</v>
      </c>
      <c r="M8">
        <f t="shared" si="1"/>
        <v>3.75</v>
      </c>
      <c r="N8" s="2" t="b">
        <f t="shared" si="2"/>
        <v>1</v>
      </c>
    </row>
    <row r="9" spans="1:14" x14ac:dyDescent="0.2">
      <c r="A9" t="s">
        <v>10</v>
      </c>
      <c r="B9" t="s">
        <v>21</v>
      </c>
      <c r="C9">
        <v>-9.6560000000000006</v>
      </c>
      <c r="D9">
        <v>3.9300000000000002E-2</v>
      </c>
      <c r="E9">
        <v>-1.921</v>
      </c>
      <c r="F9">
        <v>-7.944</v>
      </c>
      <c r="G9">
        <v>-0.55410000000000004</v>
      </c>
      <c r="H9">
        <v>-3.5</v>
      </c>
      <c r="I9">
        <v>21</v>
      </c>
      <c r="J9">
        <v>-5.9058515600000003</v>
      </c>
      <c r="K9" t="s">
        <v>35</v>
      </c>
      <c r="L9">
        <f t="shared" si="0"/>
        <v>-1.75</v>
      </c>
      <c r="M9">
        <f t="shared" si="1"/>
        <v>-5.25</v>
      </c>
      <c r="N9" s="3" t="b">
        <f t="shared" si="2"/>
        <v>1</v>
      </c>
    </row>
    <row r="10" spans="1:14" x14ac:dyDescent="0.2">
      <c r="A10" t="s">
        <v>11</v>
      </c>
      <c r="B10" t="s">
        <v>16</v>
      </c>
      <c r="C10">
        <v>-13.597</v>
      </c>
      <c r="D10">
        <v>-5.6300000000000003E-2</v>
      </c>
      <c r="E10">
        <v>-4.6660000000000004</v>
      </c>
      <c r="F10">
        <v>-4.8250000000000002</v>
      </c>
      <c r="G10">
        <v>-0.79900000000000004</v>
      </c>
      <c r="H10">
        <v>-7</v>
      </c>
      <c r="I10">
        <v>-25</v>
      </c>
      <c r="J10">
        <v>-6.7570483899999996</v>
      </c>
      <c r="K10" t="s">
        <v>35</v>
      </c>
      <c r="L10">
        <f t="shared" si="0"/>
        <v>-3.5</v>
      </c>
      <c r="M10">
        <f t="shared" si="1"/>
        <v>-10.5</v>
      </c>
      <c r="N10" t="b">
        <f t="shared" si="2"/>
        <v>0</v>
      </c>
    </row>
    <row r="11" spans="1:14" x14ac:dyDescent="0.2">
      <c r="A11" t="s">
        <v>22</v>
      </c>
      <c r="B11" t="s">
        <v>23</v>
      </c>
      <c r="C11">
        <v>9.5730000000000004</v>
      </c>
      <c r="D11">
        <v>7.2599999999999998E-2</v>
      </c>
      <c r="E11">
        <v>5.6440000000000001</v>
      </c>
      <c r="F11">
        <v>-1.486</v>
      </c>
      <c r="G11">
        <v>0.49859999999999999</v>
      </c>
      <c r="H11">
        <v>12.5</v>
      </c>
      <c r="I11">
        <v>3</v>
      </c>
      <c r="J11">
        <v>2.6036425699999999</v>
      </c>
      <c r="K11" t="s">
        <v>35</v>
      </c>
      <c r="L11">
        <f t="shared" si="0"/>
        <v>6.25</v>
      </c>
      <c r="M11">
        <f t="shared" si="1"/>
        <v>18.75</v>
      </c>
      <c r="N11" s="2" t="b">
        <f t="shared" si="2"/>
        <v>1</v>
      </c>
    </row>
    <row r="12" spans="1:14" x14ac:dyDescent="0.2">
      <c r="A12" t="s">
        <v>15</v>
      </c>
      <c r="B12" t="s">
        <v>24</v>
      </c>
      <c r="C12">
        <v>1.5229999999999999</v>
      </c>
      <c r="D12">
        <v>-3.1300000000000001E-2</v>
      </c>
      <c r="E12">
        <v>3.274</v>
      </c>
      <c r="F12">
        <v>3.484</v>
      </c>
      <c r="G12">
        <v>0.27460000000000001</v>
      </c>
      <c r="H12">
        <v>5</v>
      </c>
      <c r="I12">
        <v>4</v>
      </c>
      <c r="J12">
        <v>1.36516087</v>
      </c>
      <c r="K12" t="s">
        <v>35</v>
      </c>
      <c r="L12">
        <f t="shared" si="0"/>
        <v>2.5</v>
      </c>
      <c r="M12">
        <f t="shared" si="1"/>
        <v>7.5</v>
      </c>
      <c r="N12" s="2" t="b">
        <f t="shared" si="2"/>
        <v>1</v>
      </c>
    </row>
    <row r="13" spans="1:14" x14ac:dyDescent="0.2">
      <c r="A13" t="s">
        <v>25</v>
      </c>
      <c r="B13" t="s">
        <v>13</v>
      </c>
      <c r="C13">
        <v>-11.554</v>
      </c>
      <c r="D13">
        <v>7.3899999999999993E-2</v>
      </c>
      <c r="E13">
        <v>-6.88</v>
      </c>
      <c r="F13">
        <v>-4.0380000000000003</v>
      </c>
      <c r="G13">
        <v>-0.51759999999999995</v>
      </c>
      <c r="H13">
        <v>-7</v>
      </c>
      <c r="I13">
        <v>-25</v>
      </c>
      <c r="J13">
        <v>-5.4024965500000004</v>
      </c>
      <c r="K13" t="s">
        <v>35</v>
      </c>
      <c r="L13">
        <f t="shared" si="0"/>
        <v>-3.5</v>
      </c>
      <c r="M13">
        <f t="shared" si="1"/>
        <v>-10.5</v>
      </c>
      <c r="N13" t="b">
        <f t="shared" si="2"/>
        <v>0</v>
      </c>
    </row>
    <row r="14" spans="1:14" x14ac:dyDescent="0.2">
      <c r="A14" t="s">
        <v>19</v>
      </c>
      <c r="B14" t="s">
        <v>26</v>
      </c>
      <c r="C14">
        <v>1.9590000000000001</v>
      </c>
      <c r="D14">
        <v>-0.1245</v>
      </c>
      <c r="E14">
        <v>-2.5979999999999999</v>
      </c>
      <c r="F14">
        <v>4.4649999999999999</v>
      </c>
      <c r="G14">
        <v>-7.0599999999999996E-2</v>
      </c>
      <c r="H14">
        <v>-3</v>
      </c>
      <c r="I14">
        <v>-7</v>
      </c>
      <c r="J14">
        <v>0.47775044</v>
      </c>
      <c r="K14" s="3" t="s">
        <v>36</v>
      </c>
      <c r="L14">
        <f t="shared" si="0"/>
        <v>-1.5</v>
      </c>
      <c r="M14">
        <f t="shared" si="1"/>
        <v>-4.5</v>
      </c>
      <c r="N14" s="3" t="b">
        <f t="shared" si="2"/>
        <v>1</v>
      </c>
    </row>
    <row r="15" spans="1:14" x14ac:dyDescent="0.2">
      <c r="A15" t="s">
        <v>16</v>
      </c>
      <c r="B15" t="s">
        <v>27</v>
      </c>
      <c r="C15">
        <v>8.9819999999999993</v>
      </c>
      <c r="D15">
        <v>-1.5100000000000001E-2</v>
      </c>
      <c r="E15">
        <v>1.897</v>
      </c>
      <c r="F15">
        <v>5.359</v>
      </c>
      <c r="G15">
        <v>0.37490000000000001</v>
      </c>
      <c r="H15">
        <v>7</v>
      </c>
      <c r="I15">
        <v>23</v>
      </c>
      <c r="J15">
        <v>3.8709864500000002</v>
      </c>
      <c r="K15" t="s">
        <v>35</v>
      </c>
      <c r="L15">
        <f t="shared" si="0"/>
        <v>3.5</v>
      </c>
      <c r="M15">
        <f t="shared" si="1"/>
        <v>10.5</v>
      </c>
      <c r="N15" t="b">
        <f t="shared" si="2"/>
        <v>0</v>
      </c>
    </row>
    <row r="16" spans="1:14" x14ac:dyDescent="0.2">
      <c r="A16" t="s">
        <v>28</v>
      </c>
      <c r="B16" t="s">
        <v>24</v>
      </c>
      <c r="C16">
        <v>3.3639999999999999</v>
      </c>
      <c r="D16">
        <v>5.4600000000000003E-2</v>
      </c>
      <c r="E16">
        <v>1.135</v>
      </c>
      <c r="F16">
        <v>0.82</v>
      </c>
      <c r="G16">
        <v>0.34770000000000001</v>
      </c>
      <c r="H16">
        <v>3.5</v>
      </c>
      <c r="I16">
        <v>31</v>
      </c>
      <c r="J16">
        <v>1.15065671</v>
      </c>
      <c r="K16" t="s">
        <v>35</v>
      </c>
      <c r="L16">
        <f t="shared" si="0"/>
        <v>1.75</v>
      </c>
      <c r="M16">
        <f t="shared" si="1"/>
        <v>5.25</v>
      </c>
      <c r="N16" s="3" t="b">
        <f t="shared" si="2"/>
        <v>1</v>
      </c>
    </row>
    <row r="17" spans="1:14" x14ac:dyDescent="0.2">
      <c r="A17" t="s">
        <v>29</v>
      </c>
      <c r="B17" t="s">
        <v>15</v>
      </c>
      <c r="C17">
        <v>1.39</v>
      </c>
      <c r="D17">
        <v>-4.3099999999999999E-2</v>
      </c>
      <c r="E17">
        <v>-2.1909999999999998</v>
      </c>
      <c r="F17">
        <v>-0.96699999999999997</v>
      </c>
      <c r="G17">
        <v>-0.13830000000000001</v>
      </c>
      <c r="H17">
        <v>-3</v>
      </c>
      <c r="I17">
        <v>15</v>
      </c>
      <c r="J17">
        <v>-1.07005901</v>
      </c>
      <c r="K17" t="s">
        <v>35</v>
      </c>
      <c r="L17">
        <f t="shared" si="0"/>
        <v>-1.5</v>
      </c>
      <c r="M17">
        <f t="shared" si="1"/>
        <v>-4.5</v>
      </c>
      <c r="N17" s="2" t="b">
        <f t="shared" si="2"/>
        <v>1</v>
      </c>
    </row>
    <row r="18" spans="1:14" x14ac:dyDescent="0.2">
      <c r="A18" t="s">
        <v>30</v>
      </c>
      <c r="B18" t="s">
        <v>19</v>
      </c>
      <c r="C18">
        <v>-15.617000000000001</v>
      </c>
      <c r="D18">
        <v>-1.4E-3</v>
      </c>
      <c r="E18">
        <v>-7.3659999999999997</v>
      </c>
      <c r="F18">
        <v>-4.4000000000000004</v>
      </c>
      <c r="G18">
        <v>-0.89649999999999996</v>
      </c>
      <c r="H18">
        <v>-10</v>
      </c>
      <c r="I18">
        <v>-31</v>
      </c>
      <c r="J18">
        <v>-7.14470764</v>
      </c>
      <c r="K18" t="s">
        <v>35</v>
      </c>
      <c r="L18">
        <f t="shared" si="0"/>
        <v>-5</v>
      </c>
      <c r="M18">
        <f t="shared" si="1"/>
        <v>-15</v>
      </c>
      <c r="N18" t="b">
        <f t="shared" si="2"/>
        <v>0</v>
      </c>
    </row>
    <row r="19" spans="1:14" x14ac:dyDescent="0.2">
      <c r="J19">
        <v>7</v>
      </c>
      <c r="K19" s="4" t="s">
        <v>37</v>
      </c>
      <c r="N19">
        <v>7</v>
      </c>
    </row>
    <row r="20" spans="1:14" x14ac:dyDescent="0.2">
      <c r="J20">
        <v>17</v>
      </c>
      <c r="N20">
        <v>10</v>
      </c>
    </row>
    <row r="21" spans="1:14" x14ac:dyDescent="0.2">
      <c r="J21">
        <f>J19/J20</f>
        <v>0.41176470588235292</v>
      </c>
      <c r="N21">
        <f>N19/N20</f>
        <v>0.7</v>
      </c>
    </row>
    <row r="22" spans="1:14" x14ac:dyDescent="0.2">
      <c r="A22" s="1"/>
      <c r="N22">
        <f>7-3.3</f>
        <v>3.7</v>
      </c>
    </row>
  </sheetData>
  <conditionalFormatting sqref="J2:J20">
    <cfRule type="expression" dxfId="0" priority="1">
      <formula>OR(AND(J2&lt;H2,I2&lt;H2),AND(J2&gt;H2,I2&gt;H2))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2021w8-13Test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2023-08-13T04:50:02Z</dcterms:created>
  <dcterms:modified xsi:type="dcterms:W3CDTF">2023-08-13T05:13:57Z</dcterms:modified>
</cp:coreProperties>
</file>