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r\Dropbox\대학원 (박사 2023010221)\2025 5학기 (마지막)\"/>
    </mc:Choice>
  </mc:AlternateContent>
  <xr:revisionPtr revIDLastSave="0" documentId="13_ncr:1_{B8128CC8-A80E-4485-B95C-2741BDA8C74D}" xr6:coauthVersionLast="47" xr6:coauthVersionMax="47" xr10:uidLastSave="{00000000-0000-0000-0000-000000000000}"/>
  <bookViews>
    <workbookView xWindow="-98" yWindow="-98" windowWidth="21795" windowHeight="12975" firstSheet="3" activeTab="3" xr2:uid="{55C726C8-AFE5-4552-8440-8BF9E194E074}"/>
  </bookViews>
  <sheets>
    <sheet name="Update (20250122)" sheetId="1" r:id="rId1"/>
    <sheet name="20240707 박사 공개발표" sheetId="2" r:id="rId2"/>
    <sheet name="DRUJ measurement" sheetId="3" r:id="rId3"/>
    <sheet name="20250122 박사 논문 정리자료 (정리완료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4" l="1"/>
  <c r="Z3" i="4" l="1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2" i="4"/>
  <c r="AF24" i="4"/>
  <c r="AF23" i="4"/>
  <c r="AF22" i="4"/>
  <c r="AC24" i="4"/>
  <c r="AC23" i="4"/>
  <c r="AC22" i="4"/>
  <c r="Z23" i="4"/>
  <c r="Z22" i="4"/>
  <c r="AF20" i="4"/>
  <c r="AC20" i="4"/>
  <c r="Z20" i="4"/>
  <c r="K25" i="4"/>
  <c r="N25" i="4"/>
  <c r="Q25" i="4"/>
  <c r="R25" i="4"/>
  <c r="W25" i="4"/>
  <c r="W24" i="4"/>
  <c r="R24" i="4"/>
  <c r="Q24" i="4"/>
  <c r="N24" i="4"/>
  <c r="K24" i="4"/>
  <c r="W23" i="4"/>
  <c r="R23" i="4"/>
  <c r="Q23" i="4"/>
  <c r="N23" i="4"/>
  <c r="K23" i="4"/>
  <c r="Q22" i="4"/>
  <c r="K22" i="4"/>
  <c r="N22" i="4"/>
  <c r="W22" i="4"/>
  <c r="R22" i="4"/>
  <c r="R21" i="4"/>
  <c r="W21" i="4"/>
  <c r="Q21" i="4"/>
  <c r="N21" i="4"/>
  <c r="K21" i="4"/>
  <c r="K20" i="4" l="1"/>
  <c r="Q20" i="4"/>
  <c r="R20" i="4"/>
  <c r="N20" i="4"/>
  <c r="W20" i="4"/>
  <c r="W19" i="4"/>
  <c r="R19" i="4"/>
  <c r="Q19" i="4"/>
  <c r="N19" i="4"/>
  <c r="K19" i="4"/>
  <c r="AF18" i="4" l="1"/>
  <c r="AC18" i="4"/>
  <c r="W18" i="4"/>
  <c r="R18" i="4"/>
  <c r="Q18" i="4"/>
  <c r="N18" i="4"/>
  <c r="K18" i="4"/>
  <c r="AF17" i="4"/>
  <c r="AC17" i="4"/>
  <c r="W17" i="4"/>
  <c r="R17" i="4"/>
  <c r="Q17" i="4"/>
  <c r="N17" i="4"/>
  <c r="K17" i="4"/>
  <c r="AF16" i="4"/>
  <c r="AC16" i="4"/>
  <c r="W16" i="4"/>
  <c r="R16" i="4"/>
  <c r="Q16" i="4"/>
  <c r="N16" i="4"/>
  <c r="K16" i="4"/>
  <c r="AF15" i="4"/>
  <c r="AC15" i="4"/>
  <c r="W15" i="4"/>
  <c r="R15" i="4"/>
  <c r="Q15" i="4"/>
  <c r="N15" i="4"/>
  <c r="K15" i="4"/>
  <c r="AF14" i="4"/>
  <c r="AC14" i="4"/>
  <c r="W14" i="4"/>
  <c r="R14" i="4"/>
  <c r="Q14" i="4"/>
  <c r="N14" i="4"/>
  <c r="K14" i="4"/>
  <c r="AF13" i="4"/>
  <c r="AC13" i="4"/>
  <c r="W13" i="4"/>
  <c r="R13" i="4"/>
  <c r="Q13" i="4"/>
  <c r="N13" i="4"/>
  <c r="K13" i="4"/>
  <c r="AF12" i="4"/>
  <c r="AC12" i="4"/>
  <c r="W12" i="4"/>
  <c r="R12" i="4"/>
  <c r="Q12" i="4"/>
  <c r="N12" i="4"/>
  <c r="K12" i="4"/>
  <c r="AF11" i="4"/>
  <c r="AC11" i="4"/>
  <c r="W11" i="4"/>
  <c r="R11" i="4"/>
  <c r="Q11" i="4"/>
  <c r="N11" i="4"/>
  <c r="K11" i="4"/>
  <c r="AF10" i="4"/>
  <c r="AC10" i="4"/>
  <c r="W10" i="4"/>
  <c r="R10" i="4"/>
  <c r="Q10" i="4"/>
  <c r="N10" i="4"/>
  <c r="K10" i="4"/>
  <c r="AF9" i="4"/>
  <c r="AC9" i="4"/>
  <c r="W9" i="4"/>
  <c r="R9" i="4"/>
  <c r="Q9" i="4"/>
  <c r="N9" i="4"/>
  <c r="K9" i="4"/>
  <c r="AF8" i="4"/>
  <c r="AC8" i="4"/>
  <c r="W8" i="4"/>
  <c r="R8" i="4"/>
  <c r="Q8" i="4"/>
  <c r="N8" i="4"/>
  <c r="K8" i="4"/>
  <c r="AF7" i="4"/>
  <c r="AC7" i="4"/>
  <c r="W7" i="4"/>
  <c r="R7" i="4"/>
  <c r="Q7" i="4"/>
  <c r="N7" i="4"/>
  <c r="K7" i="4"/>
  <c r="AF6" i="4"/>
  <c r="AC6" i="4"/>
  <c r="W6" i="4"/>
  <c r="R6" i="4"/>
  <c r="Q6" i="4"/>
  <c r="N6" i="4"/>
  <c r="K6" i="4"/>
  <c r="AF5" i="4"/>
  <c r="AC5" i="4"/>
  <c r="W5" i="4"/>
  <c r="R5" i="4"/>
  <c r="Q5" i="4"/>
  <c r="N5" i="4"/>
  <c r="K5" i="4"/>
  <c r="AF4" i="4"/>
  <c r="AC4" i="4"/>
  <c r="W4" i="4"/>
  <c r="R4" i="4"/>
  <c r="Q4" i="4"/>
  <c r="N4" i="4"/>
  <c r="K4" i="4"/>
  <c r="AF3" i="4"/>
  <c r="AC3" i="4"/>
  <c r="W3" i="4"/>
  <c r="R3" i="4"/>
  <c r="Q3" i="4"/>
  <c r="N3" i="4"/>
  <c r="K3" i="4"/>
  <c r="AF2" i="4"/>
  <c r="AC2" i="4"/>
  <c r="W2" i="4"/>
  <c r="R2" i="4"/>
  <c r="Q2" i="4"/>
  <c r="N2" i="4"/>
  <c r="K2" i="4"/>
  <c r="AY9" i="2" l="1"/>
  <c r="AV5" i="2"/>
  <c r="AY4" i="2"/>
  <c r="AY5" i="2"/>
  <c r="AY6" i="2"/>
  <c r="AY7" i="2"/>
  <c r="AY8" i="2"/>
  <c r="AY10" i="2"/>
  <c r="AY11" i="2"/>
  <c r="AY12" i="2"/>
  <c r="AY13" i="2"/>
  <c r="AY14" i="2"/>
  <c r="AY15" i="2"/>
  <c r="AY16" i="2"/>
  <c r="AY17" i="2"/>
  <c r="AY18" i="2"/>
  <c r="AY19" i="2"/>
  <c r="AV4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3" i="2"/>
  <c r="AY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3" i="2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3" i="2"/>
  <c r="AN22" i="2"/>
  <c r="W22" i="2"/>
  <c r="U22" i="2"/>
  <c r="M22" i="2"/>
  <c r="G28" i="2"/>
  <c r="G27" i="2"/>
  <c r="G26" i="2"/>
  <c r="G25" i="2"/>
  <c r="AS19" i="2"/>
  <c r="AS16" i="2"/>
  <c r="AS17" i="2"/>
  <c r="AS18" i="2"/>
  <c r="AS5" i="2"/>
  <c r="AS6" i="2"/>
  <c r="AS4" i="2"/>
  <c r="AS7" i="2"/>
  <c r="AS8" i="2"/>
  <c r="AS9" i="2"/>
  <c r="AS10" i="2"/>
  <c r="AS11" i="2"/>
  <c r="AS12" i="2"/>
  <c r="AS13" i="2"/>
  <c r="AS14" i="2"/>
  <c r="AS15" i="2"/>
  <c r="AS3" i="2"/>
  <c r="J26" i="2"/>
  <c r="H22" i="2" l="1"/>
</calcChain>
</file>

<file path=xl/sharedStrings.xml><?xml version="1.0" encoding="utf-8"?>
<sst xmlns="http://schemas.openxmlformats.org/spreadsheetml/2006/main" count="284" uniqueCount="151">
  <si>
    <t>촬영날짜</t>
    <phoneticPr fontId="2" type="noConversion"/>
  </si>
  <si>
    <t>순번</t>
    <phoneticPr fontId="2" type="noConversion"/>
  </si>
  <si>
    <t>p</t>
    <phoneticPr fontId="2" type="noConversion"/>
  </si>
  <si>
    <t>v</t>
    <phoneticPr fontId="2" type="noConversion"/>
  </si>
  <si>
    <t>환자번호</t>
    <phoneticPr fontId="2" type="noConversion"/>
  </si>
  <si>
    <t>성함</t>
    <phoneticPr fontId="2" type="noConversion"/>
  </si>
  <si>
    <t>나이</t>
    <phoneticPr fontId="2" type="noConversion"/>
  </si>
  <si>
    <t>성별(M;0, F;1)</t>
    <phoneticPr fontId="2" type="noConversion"/>
  </si>
  <si>
    <t>김동환</t>
    <phoneticPr fontId="2" type="noConversion"/>
  </si>
  <si>
    <t>김수연</t>
    <phoneticPr fontId="2" type="noConversion"/>
  </si>
  <si>
    <t>강지영</t>
    <phoneticPr fontId="2" type="noConversion"/>
  </si>
  <si>
    <t>최아영</t>
    <phoneticPr fontId="2" type="noConversion"/>
  </si>
  <si>
    <t>유희은</t>
    <phoneticPr fontId="2" type="noConversion"/>
  </si>
  <si>
    <t>변승현</t>
    <phoneticPr fontId="2" type="noConversion"/>
  </si>
  <si>
    <t>김상운</t>
    <phoneticPr fontId="2" type="noConversion"/>
  </si>
  <si>
    <t>이규정</t>
    <phoneticPr fontId="2" type="noConversion"/>
  </si>
  <si>
    <t>유수경</t>
    <phoneticPr fontId="2" type="noConversion"/>
  </si>
  <si>
    <t>안경식</t>
    <phoneticPr fontId="2" type="noConversion"/>
  </si>
  <si>
    <t>김동기</t>
    <phoneticPr fontId="2" type="noConversion"/>
  </si>
  <si>
    <t>박지현</t>
    <phoneticPr fontId="2" type="noConversion"/>
  </si>
  <si>
    <t>최유진</t>
    <phoneticPr fontId="2" type="noConversion"/>
  </si>
  <si>
    <t>Instability Gr</t>
    <phoneticPr fontId="2" type="noConversion"/>
  </si>
  <si>
    <t>Instability (무:0,유:1)</t>
    <phoneticPr fontId="2" type="noConversion"/>
  </si>
  <si>
    <t>Sx</t>
    <phoneticPr fontId="2" type="noConversion"/>
  </si>
  <si>
    <t>MR TFCC (정상:0, central 1, peripheral 2, both 3)</t>
    <phoneticPr fontId="2" type="noConversion"/>
  </si>
  <si>
    <t>MR SL (0:정상, 1:tear)</t>
    <phoneticPr fontId="2" type="noConversion"/>
  </si>
  <si>
    <t>환자</t>
    <phoneticPr fontId="2" type="noConversion"/>
  </si>
  <si>
    <t>수술날짜</t>
    <phoneticPr fontId="2" type="noConversion"/>
  </si>
  <si>
    <t>수술소견</t>
    <phoneticPr fontId="2" type="noConversion"/>
  </si>
  <si>
    <t>박준서</t>
    <phoneticPr fontId="2" type="noConversion"/>
  </si>
  <si>
    <t>특이사항</t>
    <phoneticPr fontId="2" type="noConversion"/>
  </si>
  <si>
    <t>검사 중단 (불편감_SAR?)</t>
    <phoneticPr fontId="2" type="noConversion"/>
  </si>
  <si>
    <t>Fail(통증)</t>
    <phoneticPr fontId="2" type="noConversion"/>
  </si>
  <si>
    <t>허명혜</t>
    <phoneticPr fontId="2" type="noConversion"/>
  </si>
  <si>
    <t>지성민</t>
    <phoneticPr fontId="2" type="noConversion"/>
  </si>
  <si>
    <t>임상소견</t>
    <phoneticPr fontId="2" type="noConversion"/>
  </si>
  <si>
    <t xml:space="preserve">Lt. scaphoid fx. nonunion with humpback deformity, SNAC stage III~IV </t>
    <phoneticPr fontId="2" type="noConversion"/>
  </si>
  <si>
    <t>p</t>
    <phoneticPr fontId="2" type="noConversion"/>
  </si>
  <si>
    <t>유주리</t>
    <phoneticPr fontId="2" type="noConversion"/>
  </si>
  <si>
    <t>정현주</t>
    <phoneticPr fontId="2" type="noConversion"/>
  </si>
  <si>
    <t>오나원</t>
    <phoneticPr fontId="2" type="noConversion"/>
  </si>
  <si>
    <t>정미애</t>
    <phoneticPr fontId="2" type="noConversion"/>
  </si>
  <si>
    <t>위민경</t>
    <phoneticPr fontId="2" type="noConversion"/>
  </si>
  <si>
    <t>남자</t>
    <phoneticPr fontId="2" type="noConversion"/>
  </si>
  <si>
    <t>여자</t>
    <phoneticPr fontId="2" type="noConversion"/>
  </si>
  <si>
    <t>나이평균</t>
    <phoneticPr fontId="2" type="noConversion"/>
  </si>
  <si>
    <t>Max</t>
    <phoneticPr fontId="2" type="noConversion"/>
  </si>
  <si>
    <t>Min</t>
    <phoneticPr fontId="2" type="noConversion"/>
  </si>
  <si>
    <t>나이 SD</t>
    <phoneticPr fontId="2" type="noConversion"/>
  </si>
  <si>
    <r>
      <t xml:space="preserve">MR SL 
</t>
    </r>
    <r>
      <rPr>
        <b/>
        <sz val="8"/>
        <color theme="3"/>
        <rFont val="맑은 고딕"/>
        <family val="3"/>
        <charset val="129"/>
        <scheme val="minor"/>
      </rPr>
      <t>(0:정상, 1:tear)</t>
    </r>
    <phoneticPr fontId="2" type="noConversion"/>
  </si>
  <si>
    <r>
      <t xml:space="preserve">MR TFCC 
</t>
    </r>
    <r>
      <rPr>
        <b/>
        <sz val="9"/>
        <color theme="3"/>
        <rFont val="맑은 고딕"/>
        <family val="3"/>
        <charset val="129"/>
        <scheme val="minor"/>
      </rPr>
      <t>(정상:0, central 1, 
peripheral 2, both 3)</t>
    </r>
    <phoneticPr fontId="2" type="noConversion"/>
  </si>
  <si>
    <t>성별
(M;0, F;1)</t>
    <phoneticPr fontId="2" type="noConversion"/>
  </si>
  <si>
    <t>Instability 
(무:0,유:1)</t>
    <phoneticPr fontId="2" type="noConversion"/>
  </si>
  <si>
    <t>Dynamic
(RU)TFCC
(5점)</t>
    <phoneticPr fontId="2" type="noConversion"/>
  </si>
  <si>
    <t>Dynamic
(RU)SLL  (5점)</t>
    <phoneticPr fontId="2" type="noConversion"/>
  </si>
  <si>
    <t>Dynamic radial/ulnar deviation</t>
    <phoneticPr fontId="2" type="noConversion"/>
  </si>
  <si>
    <t>SL distance 
(radial)</t>
    <phoneticPr fontId="2" type="noConversion"/>
  </si>
  <si>
    <t>SL distance 
(ulnar)</t>
    <phoneticPr fontId="2" type="noConversion"/>
  </si>
  <si>
    <t>Ulnar variance
(radial)</t>
    <phoneticPr fontId="2" type="noConversion"/>
  </si>
  <si>
    <t>Ulnar variance 
(ulnar)</t>
    <phoneticPr fontId="2" type="noConversion"/>
  </si>
  <si>
    <t>Disc proper thickness
(radial)</t>
    <phoneticPr fontId="2" type="noConversion"/>
  </si>
  <si>
    <t>Disc proper thickness
(ulnar)</t>
    <phoneticPr fontId="2" type="noConversion"/>
  </si>
  <si>
    <t>D-T-L 
angle
(radial)</t>
    <phoneticPr fontId="2" type="noConversion"/>
  </si>
  <si>
    <t>D-T-L 
angle
(ulnar)</t>
    <phoneticPr fontId="2" type="noConversion"/>
  </si>
  <si>
    <t>Dynamic
(SP)SLL  (5점)</t>
    <phoneticPr fontId="2" type="noConversion"/>
  </si>
  <si>
    <r>
      <t xml:space="preserve">Dynamic
(SP) SLL
</t>
    </r>
    <r>
      <rPr>
        <b/>
        <sz val="6"/>
        <color theme="3"/>
        <rFont val="맑은 고딕"/>
        <family val="3"/>
        <charset val="129"/>
        <scheme val="minor"/>
      </rPr>
      <t>(0: 정상, 1:  tear, x: 확인불가)</t>
    </r>
    <phoneticPr fontId="2" type="noConversion"/>
  </si>
  <si>
    <t>Dynamic supination-pronation</t>
    <phoneticPr fontId="2" type="noConversion"/>
  </si>
  <si>
    <t>Mino method (sup)</t>
    <phoneticPr fontId="2" type="noConversion"/>
  </si>
  <si>
    <t>Mino method (pro)</t>
    <phoneticPr fontId="2" type="noConversion"/>
  </si>
  <si>
    <t>ECU groove 위치 (sup)</t>
    <phoneticPr fontId="2" type="noConversion"/>
  </si>
  <si>
    <t>ECU groove 위치 (pro)</t>
    <phoneticPr fontId="2" type="noConversion"/>
  </si>
  <si>
    <t>2024.2.1</t>
    <phoneticPr fontId="2" type="noConversion"/>
  </si>
  <si>
    <t>1b (pc,dc)</t>
    <phoneticPr fontId="2" type="noConversion"/>
  </si>
  <si>
    <t>x</t>
    <phoneticPr fontId="2" type="noConversion"/>
  </si>
  <si>
    <t>2024.5.7</t>
    <phoneticPr fontId="2" type="noConversion"/>
  </si>
  <si>
    <t>2024.5.21</t>
    <phoneticPr fontId="2" type="noConversion"/>
  </si>
  <si>
    <t>Sx
(1: 통증, 2: 기타)</t>
    <phoneticPr fontId="2" type="noConversion"/>
  </si>
  <si>
    <t>2024.6.11</t>
    <phoneticPr fontId="2" type="noConversion"/>
  </si>
  <si>
    <t>Rt. Scaphoid non-union</t>
    <phoneticPr fontId="2" type="noConversion"/>
  </si>
  <si>
    <t xml:space="preserve">위치 </t>
    <phoneticPr fontId="2" type="noConversion"/>
  </si>
  <si>
    <t>R</t>
    <phoneticPr fontId="2" type="noConversion"/>
  </si>
  <si>
    <t>L</t>
    <phoneticPr fontId="2" type="noConversion"/>
  </si>
  <si>
    <t>instability (+)</t>
    <phoneticPr fontId="2" type="noConversion"/>
  </si>
  <si>
    <t>R</t>
    <phoneticPr fontId="2" type="noConversion"/>
  </si>
  <si>
    <t>ECU groove 
각 변화</t>
    <phoneticPr fontId="2" type="noConversion"/>
  </si>
  <si>
    <t>Wrist series</t>
    <phoneticPr fontId="2" type="noConversion"/>
  </si>
  <si>
    <t>Neural ulnar variance</t>
    <phoneticPr fontId="2" type="noConversion"/>
  </si>
  <si>
    <t>Radial ulnar variance</t>
    <phoneticPr fontId="2" type="noConversion"/>
  </si>
  <si>
    <t>Ulnar ulnar variance</t>
    <phoneticPr fontId="2" type="noConversion"/>
  </si>
  <si>
    <t>Radial SL distance</t>
    <phoneticPr fontId="2" type="noConversion"/>
  </si>
  <si>
    <t>Ulnar SL distance</t>
    <phoneticPr fontId="2" type="noConversion"/>
  </si>
  <si>
    <t>L</t>
    <phoneticPr fontId="2" type="noConversion"/>
  </si>
  <si>
    <t>3번 환자 TFCC tear 보여줄 수 잇을듯!</t>
    <phoneticPr fontId="2" type="noConversion"/>
  </si>
  <si>
    <t>R</t>
    <phoneticPr fontId="2" type="noConversion"/>
  </si>
  <si>
    <t>양수가 negative variance</t>
    <phoneticPr fontId="2" type="noConversion"/>
  </si>
  <si>
    <t>음수가 positive variance임!</t>
    <phoneticPr fontId="2" type="noConversion"/>
  </si>
  <si>
    <t>R</t>
    <phoneticPr fontId="2" type="noConversion"/>
  </si>
  <si>
    <t>L</t>
    <phoneticPr fontId="2" type="noConversion"/>
  </si>
  <si>
    <t>Srs21 Img 130 SL 잘보임!</t>
    <phoneticPr fontId="2" type="noConversion"/>
  </si>
  <si>
    <t>샘플 보여주기 (제일 dynamic good)</t>
    <phoneticPr fontId="2" type="noConversion"/>
  </si>
  <si>
    <t>R</t>
    <phoneticPr fontId="2" type="noConversion"/>
  </si>
  <si>
    <t>오른쪽</t>
    <phoneticPr fontId="2" type="noConversion"/>
  </si>
  <si>
    <t>왼쪽</t>
    <phoneticPr fontId="2" type="noConversion"/>
  </si>
  <si>
    <t>Mino 값차이 (절대값)</t>
    <phoneticPr fontId="2" type="noConversion"/>
  </si>
  <si>
    <t>Mino 값차이 (뺄셈)</t>
    <phoneticPr fontId="2" type="noConversion"/>
  </si>
  <si>
    <t>숫자 9</t>
    <phoneticPr fontId="2" type="noConversion"/>
  </si>
  <si>
    <t>CE</t>
    <phoneticPr fontId="2" type="noConversion"/>
  </si>
  <si>
    <t>NCE</t>
    <phoneticPr fontId="2" type="noConversion"/>
  </si>
  <si>
    <t>1시</t>
    <phoneticPr fontId="2" type="noConversion"/>
  </si>
  <si>
    <t>수술 환자</t>
    <phoneticPr fontId="2" type="noConversion"/>
  </si>
  <si>
    <t>위치 (Rt: 0, Lt:1)</t>
    <phoneticPr fontId="2" type="noConversion"/>
  </si>
  <si>
    <t>평균</t>
    <phoneticPr fontId="2" type="noConversion"/>
  </si>
  <si>
    <t>SL diff</t>
    <phoneticPr fontId="2" type="noConversion"/>
  </si>
  <si>
    <t>U.V. diff</t>
    <phoneticPr fontId="2" type="noConversion"/>
  </si>
  <si>
    <t>Disc proper thicknee diff</t>
    <phoneticPr fontId="2" type="noConversion"/>
  </si>
  <si>
    <t>DTL anlge diff</t>
    <phoneticPr fontId="2" type="noConversion"/>
  </si>
  <si>
    <t>Instability
Grade (5: NA)</t>
    <phoneticPr fontId="2" type="noConversion"/>
  </si>
  <si>
    <r>
      <t xml:space="preserve">Dynamic
(RU)TFCC
</t>
    </r>
    <r>
      <rPr>
        <b/>
        <sz val="6"/>
        <color theme="3"/>
        <rFont val="맑은 고딕"/>
        <family val="3"/>
        <charset val="129"/>
        <scheme val="minor"/>
      </rPr>
      <t>(0: 정상, 1:  tear, 2: 확인불가)</t>
    </r>
    <phoneticPr fontId="2" type="noConversion"/>
  </si>
  <si>
    <r>
      <t xml:space="preserve">Dynamic
(RU) SLL
</t>
    </r>
    <r>
      <rPr>
        <b/>
        <sz val="6"/>
        <color theme="3"/>
        <rFont val="맑은 고딕"/>
        <family val="3"/>
        <charset val="129"/>
        <scheme val="minor"/>
      </rPr>
      <t>(0: 정상, 1:  tear, 2: 확인불가)</t>
    </r>
    <phoneticPr fontId="2" type="noConversion"/>
  </si>
  <si>
    <t>DRUJ distance (radial)</t>
    <phoneticPr fontId="2" type="noConversion"/>
  </si>
  <si>
    <t>DRUJ distance (ulnar)</t>
    <phoneticPr fontId="2" type="noConversion"/>
  </si>
  <si>
    <t>DRUJ distance (diff)</t>
    <phoneticPr fontId="2" type="noConversion"/>
  </si>
  <si>
    <t>Epicenter method (diff)</t>
    <phoneticPr fontId="2" type="noConversion"/>
  </si>
  <si>
    <t>Radioulnar ratio method 
(diff)</t>
    <phoneticPr fontId="2" type="noConversion"/>
  </si>
  <si>
    <t>Epicenter method (sup) %</t>
    <phoneticPr fontId="2" type="noConversion"/>
  </si>
  <si>
    <t>Epicenter method (pro) %</t>
    <phoneticPr fontId="2" type="noConversion"/>
  </si>
  <si>
    <t>Radioulnar ratio method 
(sup) %</t>
    <phoneticPr fontId="2" type="noConversion"/>
  </si>
  <si>
    <t>Radioulnar ratio method 
(pro) %</t>
    <phoneticPr fontId="2" type="noConversion"/>
  </si>
  <si>
    <t>p</t>
    <phoneticPr fontId="2" type="noConversion"/>
  </si>
  <si>
    <t>오성은</t>
    <phoneticPr fontId="2" type="noConversion"/>
  </si>
  <si>
    <t>김영우</t>
    <phoneticPr fontId="2" type="noConversion"/>
  </si>
  <si>
    <t>p</t>
    <phoneticPr fontId="2" type="noConversion"/>
  </si>
  <si>
    <t>김수한</t>
    <phoneticPr fontId="2" type="noConversion"/>
  </si>
  <si>
    <t>S-P 자세</t>
    <phoneticPr fontId="2" type="noConversion"/>
  </si>
  <si>
    <t>p</t>
    <phoneticPr fontId="2" type="noConversion"/>
  </si>
  <si>
    <t>이주헌</t>
    <phoneticPr fontId="2" type="noConversion"/>
  </si>
  <si>
    <t>주효명</t>
    <phoneticPr fontId="2" type="noConversion"/>
  </si>
  <si>
    <t>검사중단</t>
    <phoneticPr fontId="2" type="noConversion"/>
  </si>
  <si>
    <t>임미옥</t>
    <phoneticPr fontId="2" type="noConversion"/>
  </si>
  <si>
    <t>p</t>
    <phoneticPr fontId="2" type="noConversion"/>
  </si>
  <si>
    <t>조용주</t>
    <phoneticPr fontId="2" type="noConversion"/>
  </si>
  <si>
    <t>p</t>
    <phoneticPr fontId="2" type="noConversion"/>
  </si>
  <si>
    <t>최은희</t>
    <phoneticPr fontId="2" type="noConversion"/>
  </si>
  <si>
    <t>Metal 있음</t>
    <phoneticPr fontId="2" type="noConversion"/>
  </si>
  <si>
    <t>김복희</t>
    <phoneticPr fontId="2" type="noConversion"/>
  </si>
  <si>
    <t>p</t>
    <phoneticPr fontId="2" type="noConversion"/>
  </si>
  <si>
    <t>조형운</t>
    <phoneticPr fontId="2" type="noConversion"/>
  </si>
  <si>
    <t>Mino (sup) %</t>
    <phoneticPr fontId="2" type="noConversion"/>
  </si>
  <si>
    <t>Mino (pro) %</t>
    <phoneticPr fontId="2" type="noConversion"/>
  </si>
  <si>
    <t>Mino (diff) %</t>
    <phoneticPr fontId="2" type="noConversion"/>
  </si>
  <si>
    <t>TFCC tear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</si>
</sst>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9"/>
      <color theme="3"/>
      <name val="맑은 고딕"/>
      <family val="3"/>
      <charset val="129"/>
      <scheme val="minor"/>
    </font>
    <font>
      <b/>
      <sz val="8"/>
      <color theme="3"/>
      <name val="맑은 고딕"/>
      <family val="3"/>
      <charset val="129"/>
      <scheme val="minor"/>
    </font>
    <font>
      <b/>
      <sz val="6"/>
      <color theme="3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theme="4" tint="0.39994506668294322"/>
      </left>
      <right/>
      <top/>
      <bottom/>
      <diagonal/>
    </border>
    <border>
      <left/>
      <right style="thick">
        <color theme="4" tint="0.39994506668294322"/>
      </right>
      <top/>
      <bottom/>
      <diagonal/>
    </border>
    <border>
      <left style="thick">
        <color auto="1"/>
      </left>
      <right/>
      <top/>
      <bottom style="medium">
        <color theme="4" tint="0.3999755851924192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5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1" xfId="1" applyAlignment="1">
      <alignment horizontal="center"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1" fillId="0" borderId="1" xfId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5" xfId="0" applyFill="1" applyBorder="1">
      <alignment vertical="center"/>
    </xf>
    <xf numFmtId="20" fontId="0" fillId="0" borderId="0" xfId="0" applyNumberFormat="1">
      <alignment vertical="center"/>
    </xf>
    <xf numFmtId="0" fontId="9" fillId="6" borderId="0" xfId="0" applyFont="1" applyFill="1">
      <alignment vertical="center"/>
    </xf>
    <xf numFmtId="14" fontId="10" fillId="6" borderId="0" xfId="0" applyNumberFormat="1" applyFont="1" applyFill="1">
      <alignment vertical="center"/>
    </xf>
    <xf numFmtId="0" fontId="10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14" fontId="0" fillId="8" borderId="0" xfId="0" applyNumberFormat="1" applyFill="1">
      <alignment vertical="center"/>
    </xf>
    <xf numFmtId="0" fontId="0" fillId="7" borderId="6" xfId="0" applyFill="1" applyBorder="1">
      <alignment vertical="center"/>
    </xf>
    <xf numFmtId="0" fontId="4" fillId="4" borderId="2" xfId="3" applyBorder="1" applyAlignment="1">
      <alignment horizontal="center" vertical="center"/>
    </xf>
    <xf numFmtId="0" fontId="4" fillId="4" borderId="0" xfId="3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8" fillId="5" borderId="0" xfId="4" applyAlignment="1">
      <alignment horizontal="center" vertical="center"/>
    </xf>
    <xf numFmtId="0" fontId="8" fillId="5" borderId="3" xfId="4" applyBorder="1" applyAlignment="1">
      <alignment horizontal="center" vertical="center"/>
    </xf>
    <xf numFmtId="0" fontId="3" fillId="3" borderId="2" xfId="2" applyBorder="1" applyAlignment="1">
      <alignment horizontal="center" vertical="center"/>
    </xf>
    <xf numFmtId="0" fontId="3" fillId="3" borderId="0" xfId="2" applyBorder="1" applyAlignment="1">
      <alignment horizontal="center" vertical="center"/>
    </xf>
    <xf numFmtId="0" fontId="3" fillId="3" borderId="3" xfId="2" applyBorder="1" applyAlignment="1">
      <alignment horizontal="center" vertical="center"/>
    </xf>
  </cellXfs>
  <cellStyles count="5">
    <cellStyle name="나쁨" xfId="2" builtinId="27"/>
    <cellStyle name="보통" xfId="3" builtinId="28"/>
    <cellStyle name="제목 3" xfId="1" builtinId="1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38100</xdr:colOff>
      <xdr:row>12</xdr:row>
      <xdr:rowOff>161925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8348FF-8A6C-4E9A-94ED-465A9AE12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10300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57150</xdr:rowOff>
    </xdr:from>
    <xdr:to>
      <xdr:col>4</xdr:col>
      <xdr:colOff>361950</xdr:colOff>
      <xdr:row>28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87C132A-C278-41EE-A08B-CBB08C057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0850"/>
          <a:ext cx="3105150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342900</xdr:colOff>
      <xdr:row>14</xdr:row>
      <xdr:rowOff>66675</xdr:rowOff>
    </xdr:from>
    <xdr:to>
      <xdr:col>8</xdr:col>
      <xdr:colOff>628650</xdr:colOff>
      <xdr:row>25</xdr:row>
      <xdr:rowOff>200025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16FCE16-084A-44EC-9124-28827952F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00375"/>
          <a:ext cx="302895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22A9-756A-4CAF-929B-29BC1BF07214}">
  <dimension ref="A1:S64"/>
  <sheetViews>
    <sheetView topLeftCell="C1" zoomScale="85" zoomScaleNormal="85" workbookViewId="0">
      <selection activeCell="L15" sqref="L15"/>
    </sheetView>
  </sheetViews>
  <sheetFormatPr defaultRowHeight="16.899999999999999" x14ac:dyDescent="0.6"/>
  <cols>
    <col min="3" max="3" width="5.25" customWidth="1"/>
    <col min="4" max="4" width="11.125" bestFit="1" customWidth="1"/>
    <col min="8" max="8" width="13.125" bestFit="1" customWidth="1"/>
    <col min="10" max="10" width="13.375" customWidth="1"/>
    <col min="11" max="11" width="19.25" bestFit="1" customWidth="1"/>
    <col min="12" max="12" width="48.625" bestFit="1" customWidth="1"/>
    <col min="13" max="13" width="22" bestFit="1" customWidth="1"/>
    <col min="19" max="19" width="15.625" customWidth="1"/>
  </cols>
  <sheetData>
    <row r="1" spans="1:19" s="2" customFormat="1" ht="17.25" thickBot="1" x14ac:dyDescent="0.65">
      <c r="A1" s="2" t="s">
        <v>30</v>
      </c>
      <c r="B1" s="2" t="s">
        <v>1</v>
      </c>
      <c r="C1" s="2" t="s">
        <v>26</v>
      </c>
      <c r="D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23</v>
      </c>
      <c r="J1" s="2" t="s">
        <v>21</v>
      </c>
      <c r="K1" s="2" t="s">
        <v>22</v>
      </c>
      <c r="L1" s="2" t="s">
        <v>24</v>
      </c>
      <c r="M1" s="2" t="s">
        <v>25</v>
      </c>
      <c r="Q1" s="2" t="s">
        <v>27</v>
      </c>
      <c r="R1" s="2" t="s">
        <v>28</v>
      </c>
      <c r="S1" s="2" t="s">
        <v>35</v>
      </c>
    </row>
    <row r="2" spans="1:19" x14ac:dyDescent="0.6">
      <c r="B2">
        <v>1</v>
      </c>
      <c r="C2" t="s">
        <v>2</v>
      </c>
      <c r="D2" s="1">
        <v>45315</v>
      </c>
      <c r="E2">
        <v>1837804</v>
      </c>
      <c r="F2" t="s">
        <v>8</v>
      </c>
      <c r="G2">
        <v>33</v>
      </c>
      <c r="H2">
        <v>0</v>
      </c>
    </row>
    <row r="3" spans="1:19" x14ac:dyDescent="0.6">
      <c r="B3">
        <v>2</v>
      </c>
      <c r="C3" t="s">
        <v>2</v>
      </c>
      <c r="D3" s="1">
        <v>45344</v>
      </c>
      <c r="E3">
        <v>2480150</v>
      </c>
      <c r="F3" t="s">
        <v>9</v>
      </c>
      <c r="G3">
        <v>34</v>
      </c>
      <c r="H3">
        <v>1</v>
      </c>
    </row>
    <row r="4" spans="1:19" x14ac:dyDescent="0.6">
      <c r="B4">
        <v>3</v>
      </c>
      <c r="C4" t="s">
        <v>2</v>
      </c>
      <c r="D4" s="1">
        <v>45365</v>
      </c>
      <c r="E4">
        <v>1156342</v>
      </c>
      <c r="F4" t="s">
        <v>10</v>
      </c>
      <c r="G4">
        <v>44</v>
      </c>
      <c r="H4">
        <v>1</v>
      </c>
    </row>
    <row r="5" spans="1:19" x14ac:dyDescent="0.6">
      <c r="B5">
        <v>4</v>
      </c>
      <c r="C5" t="s">
        <v>2</v>
      </c>
      <c r="D5" s="1">
        <v>45365</v>
      </c>
      <c r="E5">
        <v>2481767</v>
      </c>
      <c r="F5" t="s">
        <v>11</v>
      </c>
      <c r="G5">
        <v>24</v>
      </c>
      <c r="H5">
        <v>1</v>
      </c>
    </row>
    <row r="6" spans="1:19" x14ac:dyDescent="0.6">
      <c r="B6">
        <v>5</v>
      </c>
      <c r="C6" t="s">
        <v>2</v>
      </c>
      <c r="D6" s="1">
        <v>45370</v>
      </c>
      <c r="E6">
        <v>2475899</v>
      </c>
      <c r="F6" t="s">
        <v>12</v>
      </c>
      <c r="G6">
        <v>23</v>
      </c>
      <c r="H6">
        <v>1</v>
      </c>
    </row>
    <row r="7" spans="1:19" x14ac:dyDescent="0.6">
      <c r="B7">
        <v>6</v>
      </c>
      <c r="C7" t="s">
        <v>2</v>
      </c>
      <c r="D7" s="1">
        <v>45370</v>
      </c>
      <c r="E7">
        <v>2193945</v>
      </c>
      <c r="F7" t="s">
        <v>13</v>
      </c>
      <c r="G7">
        <v>28</v>
      </c>
      <c r="H7">
        <v>0</v>
      </c>
    </row>
    <row r="8" spans="1:19" x14ac:dyDescent="0.6">
      <c r="B8">
        <v>7</v>
      </c>
      <c r="C8" t="s">
        <v>3</v>
      </c>
      <c r="D8" s="1">
        <v>45372</v>
      </c>
      <c r="E8">
        <v>2033479</v>
      </c>
      <c r="F8" t="s">
        <v>14</v>
      </c>
      <c r="G8">
        <v>31</v>
      </c>
      <c r="H8">
        <v>0</v>
      </c>
      <c r="J8">
        <v>0</v>
      </c>
      <c r="K8">
        <v>0</v>
      </c>
    </row>
    <row r="9" spans="1:19" x14ac:dyDescent="0.6">
      <c r="B9">
        <v>8</v>
      </c>
      <c r="C9" t="s">
        <v>3</v>
      </c>
      <c r="D9" s="1">
        <v>45372</v>
      </c>
      <c r="E9">
        <v>1365058</v>
      </c>
      <c r="F9" t="s">
        <v>15</v>
      </c>
      <c r="G9">
        <v>35</v>
      </c>
      <c r="H9">
        <v>0</v>
      </c>
      <c r="J9">
        <v>0</v>
      </c>
      <c r="K9">
        <v>0</v>
      </c>
    </row>
    <row r="10" spans="1:19" x14ac:dyDescent="0.6">
      <c r="B10">
        <v>9</v>
      </c>
      <c r="C10" t="s">
        <v>3</v>
      </c>
      <c r="D10" s="1">
        <v>45379</v>
      </c>
      <c r="E10">
        <v>1010001</v>
      </c>
      <c r="F10" t="s">
        <v>16</v>
      </c>
      <c r="G10">
        <v>28</v>
      </c>
      <c r="H10">
        <v>1</v>
      </c>
      <c r="J10">
        <v>0</v>
      </c>
      <c r="K10">
        <v>0</v>
      </c>
    </row>
    <row r="11" spans="1:19" x14ac:dyDescent="0.6">
      <c r="B11">
        <v>10</v>
      </c>
      <c r="C11" t="s">
        <v>3</v>
      </c>
      <c r="D11" s="1">
        <v>45379</v>
      </c>
      <c r="E11">
        <v>936460</v>
      </c>
      <c r="F11" t="s">
        <v>17</v>
      </c>
      <c r="G11">
        <v>46</v>
      </c>
      <c r="H11">
        <v>0</v>
      </c>
      <c r="J11">
        <v>0</v>
      </c>
      <c r="K11">
        <v>0</v>
      </c>
    </row>
    <row r="12" spans="1:19" x14ac:dyDescent="0.6">
      <c r="B12">
        <v>11</v>
      </c>
      <c r="C12" t="s">
        <v>2</v>
      </c>
      <c r="D12" s="1">
        <v>45385</v>
      </c>
      <c r="E12">
        <v>2119789</v>
      </c>
      <c r="F12" t="s">
        <v>18</v>
      </c>
      <c r="G12">
        <v>24</v>
      </c>
      <c r="H12">
        <v>0</v>
      </c>
    </row>
    <row r="13" spans="1:19" s="3" customFormat="1" x14ac:dyDescent="0.6">
      <c r="A13" s="3" t="s">
        <v>31</v>
      </c>
      <c r="B13" s="3">
        <v>12</v>
      </c>
      <c r="C13" s="3" t="s">
        <v>2</v>
      </c>
      <c r="D13" s="4">
        <v>45385</v>
      </c>
      <c r="F13" s="3" t="s">
        <v>29</v>
      </c>
      <c r="G13" s="3">
        <v>23</v>
      </c>
      <c r="H13" s="3">
        <v>0</v>
      </c>
    </row>
    <row r="14" spans="1:19" x14ac:dyDescent="0.6">
      <c r="B14">
        <v>13</v>
      </c>
      <c r="C14" t="s">
        <v>3</v>
      </c>
      <c r="D14" s="1">
        <v>45387</v>
      </c>
      <c r="E14">
        <v>2453295</v>
      </c>
      <c r="F14" t="s">
        <v>19</v>
      </c>
      <c r="G14">
        <v>33</v>
      </c>
      <c r="H14">
        <v>1</v>
      </c>
      <c r="J14">
        <v>0</v>
      </c>
      <c r="K14">
        <v>0</v>
      </c>
    </row>
    <row r="15" spans="1:19" x14ac:dyDescent="0.6">
      <c r="B15">
        <v>14</v>
      </c>
      <c r="C15" t="s">
        <v>3</v>
      </c>
      <c r="D15" s="1">
        <v>45387</v>
      </c>
      <c r="E15">
        <v>1619048</v>
      </c>
      <c r="F15" t="s">
        <v>20</v>
      </c>
      <c r="G15">
        <v>37</v>
      </c>
      <c r="H15">
        <v>1</v>
      </c>
      <c r="J15">
        <v>0</v>
      </c>
      <c r="K15">
        <v>0</v>
      </c>
    </row>
    <row r="16" spans="1:19" s="3" customFormat="1" x14ac:dyDescent="0.6">
      <c r="A16" s="3" t="s">
        <v>32</v>
      </c>
      <c r="B16" s="3">
        <v>15</v>
      </c>
      <c r="C16" s="3" t="s">
        <v>2</v>
      </c>
      <c r="D16" s="4">
        <v>45408</v>
      </c>
      <c r="E16" s="3">
        <v>664006</v>
      </c>
      <c r="F16" s="3" t="s">
        <v>33</v>
      </c>
      <c r="G16" s="3">
        <v>68</v>
      </c>
      <c r="H16" s="3">
        <v>1</v>
      </c>
    </row>
    <row r="17" spans="1:19" ht="19.5" customHeight="1" x14ac:dyDescent="0.6">
      <c r="B17">
        <v>16</v>
      </c>
      <c r="C17" t="s">
        <v>2</v>
      </c>
      <c r="D17" s="1">
        <v>45420</v>
      </c>
      <c r="E17">
        <v>2489998</v>
      </c>
      <c r="F17" t="s">
        <v>34</v>
      </c>
      <c r="G17">
        <v>37</v>
      </c>
      <c r="H17">
        <v>0</v>
      </c>
      <c r="S17" s="5" t="s">
        <v>36</v>
      </c>
    </row>
    <row r="18" spans="1:19" x14ac:dyDescent="0.6">
      <c r="B18">
        <v>17</v>
      </c>
      <c r="C18" t="s">
        <v>37</v>
      </c>
      <c r="D18" s="1">
        <v>45428</v>
      </c>
      <c r="E18">
        <v>2490402</v>
      </c>
      <c r="F18" t="s">
        <v>38</v>
      </c>
      <c r="G18">
        <v>34</v>
      </c>
      <c r="H18">
        <v>1</v>
      </c>
    </row>
    <row r="19" spans="1:19" x14ac:dyDescent="0.6">
      <c r="B19">
        <v>18</v>
      </c>
      <c r="C19" t="s">
        <v>37</v>
      </c>
      <c r="D19" s="1">
        <v>45436</v>
      </c>
      <c r="E19">
        <v>2355163</v>
      </c>
      <c r="F19" t="s">
        <v>39</v>
      </c>
      <c r="G19">
        <v>38</v>
      </c>
      <c r="H19">
        <v>1</v>
      </c>
    </row>
    <row r="20" spans="1:19" x14ac:dyDescent="0.6">
      <c r="B20">
        <v>19</v>
      </c>
      <c r="C20" t="s">
        <v>37</v>
      </c>
      <c r="D20" s="1">
        <v>45441</v>
      </c>
      <c r="E20">
        <v>2321296</v>
      </c>
      <c r="F20" t="s">
        <v>40</v>
      </c>
      <c r="G20">
        <v>33</v>
      </c>
      <c r="H20">
        <v>1</v>
      </c>
    </row>
    <row r="21" spans="1:19" s="3" customFormat="1" x14ac:dyDescent="0.6">
      <c r="A21" s="3" t="s">
        <v>32</v>
      </c>
      <c r="B21" s="3">
        <v>20</v>
      </c>
      <c r="C21" s="3" t="s">
        <v>37</v>
      </c>
      <c r="D21" s="4">
        <v>45450</v>
      </c>
      <c r="E21" s="3">
        <v>2493264</v>
      </c>
      <c r="F21" s="3" t="s">
        <v>41</v>
      </c>
      <c r="G21" s="3">
        <v>53</v>
      </c>
      <c r="H21" s="3">
        <v>1</v>
      </c>
    </row>
    <row r="22" spans="1:19" s="19" customFormat="1" x14ac:dyDescent="0.6">
      <c r="A22" s="19" t="s">
        <v>143</v>
      </c>
      <c r="B22" s="19">
        <v>21</v>
      </c>
      <c r="C22" s="19" t="s">
        <v>2</v>
      </c>
      <c r="D22" s="20">
        <v>45456</v>
      </c>
      <c r="E22" s="19">
        <v>2407571</v>
      </c>
      <c r="F22" s="19" t="s">
        <v>42</v>
      </c>
      <c r="G22" s="19">
        <v>38</v>
      </c>
      <c r="H22" s="19">
        <v>1</v>
      </c>
    </row>
    <row r="23" spans="1:19" s="3" customFormat="1" x14ac:dyDescent="0.6">
      <c r="A23" s="3" t="s">
        <v>32</v>
      </c>
      <c r="B23" s="3">
        <v>22</v>
      </c>
      <c r="D23" s="4">
        <v>45484</v>
      </c>
      <c r="E23" s="3">
        <v>2499128</v>
      </c>
      <c r="F23" s="3" t="s">
        <v>144</v>
      </c>
      <c r="G23" s="3">
        <v>61</v>
      </c>
      <c r="H23" s="3">
        <v>1</v>
      </c>
    </row>
    <row r="24" spans="1:19" x14ac:dyDescent="0.6">
      <c r="A24" s="18" t="s">
        <v>133</v>
      </c>
      <c r="B24">
        <v>23</v>
      </c>
      <c r="C24" t="s">
        <v>128</v>
      </c>
      <c r="D24" s="1">
        <v>45497</v>
      </c>
      <c r="E24">
        <v>2503069</v>
      </c>
      <c r="F24" t="s">
        <v>130</v>
      </c>
      <c r="G24">
        <v>20</v>
      </c>
      <c r="H24">
        <v>0</v>
      </c>
    </row>
    <row r="25" spans="1:19" x14ac:dyDescent="0.6">
      <c r="B25">
        <v>24</v>
      </c>
      <c r="C25" t="s">
        <v>128</v>
      </c>
      <c r="D25" s="1">
        <v>45547</v>
      </c>
      <c r="E25">
        <v>2511499</v>
      </c>
      <c r="F25" t="s">
        <v>129</v>
      </c>
      <c r="G25">
        <v>33</v>
      </c>
      <c r="H25">
        <v>0</v>
      </c>
    </row>
    <row r="26" spans="1:19" x14ac:dyDescent="0.6">
      <c r="A26" s="18" t="s">
        <v>133</v>
      </c>
      <c r="B26">
        <v>25</v>
      </c>
      <c r="C26" t="s">
        <v>131</v>
      </c>
      <c r="D26" s="1">
        <v>45560</v>
      </c>
      <c r="E26">
        <v>2511755</v>
      </c>
      <c r="F26" t="s">
        <v>132</v>
      </c>
      <c r="G26">
        <v>37</v>
      </c>
      <c r="H26">
        <v>0</v>
      </c>
    </row>
    <row r="27" spans="1:19" s="3" customFormat="1" x14ac:dyDescent="0.6">
      <c r="A27" s="3" t="s">
        <v>137</v>
      </c>
      <c r="B27" s="3">
        <v>26</v>
      </c>
      <c r="C27" s="3" t="s">
        <v>134</v>
      </c>
      <c r="D27" s="4">
        <v>45566</v>
      </c>
      <c r="E27" s="3">
        <v>2462907</v>
      </c>
      <c r="F27" s="3" t="s">
        <v>138</v>
      </c>
      <c r="G27" s="3">
        <v>57</v>
      </c>
      <c r="H27" s="3">
        <v>1</v>
      </c>
    </row>
    <row r="28" spans="1:19" x14ac:dyDescent="0.6">
      <c r="B28">
        <v>27</v>
      </c>
      <c r="C28" t="s">
        <v>134</v>
      </c>
      <c r="D28" s="1">
        <v>45595</v>
      </c>
      <c r="E28">
        <v>2449723</v>
      </c>
      <c r="F28" t="s">
        <v>136</v>
      </c>
      <c r="G28">
        <v>20</v>
      </c>
      <c r="H28">
        <v>0</v>
      </c>
    </row>
    <row r="29" spans="1:19" s="3" customFormat="1" x14ac:dyDescent="0.6">
      <c r="A29" s="3" t="s">
        <v>137</v>
      </c>
      <c r="B29" s="3">
        <v>28</v>
      </c>
      <c r="C29" s="3" t="s">
        <v>134</v>
      </c>
      <c r="D29" s="4">
        <v>45597</v>
      </c>
      <c r="E29" s="3">
        <v>675318</v>
      </c>
      <c r="F29" s="3" t="s">
        <v>135</v>
      </c>
      <c r="G29" s="3">
        <v>47</v>
      </c>
      <c r="H29" s="3">
        <v>1</v>
      </c>
    </row>
    <row r="30" spans="1:19" x14ac:dyDescent="0.6">
      <c r="B30">
        <v>29</v>
      </c>
      <c r="C30" t="s">
        <v>139</v>
      </c>
      <c r="D30" s="1">
        <v>45635</v>
      </c>
      <c r="E30">
        <v>2270677</v>
      </c>
      <c r="F30" t="s">
        <v>140</v>
      </c>
      <c r="G30">
        <v>59</v>
      </c>
      <c r="H30">
        <v>1</v>
      </c>
      <c r="J30">
        <v>3</v>
      </c>
      <c r="K30">
        <v>1</v>
      </c>
    </row>
    <row r="31" spans="1:19" x14ac:dyDescent="0.6">
      <c r="B31">
        <v>30</v>
      </c>
      <c r="C31" t="s">
        <v>141</v>
      </c>
      <c r="D31" s="1">
        <v>45644</v>
      </c>
      <c r="E31">
        <v>2285578</v>
      </c>
      <c r="F31" t="s">
        <v>142</v>
      </c>
      <c r="G31">
        <v>26</v>
      </c>
      <c r="H31">
        <v>1</v>
      </c>
      <c r="J31">
        <v>3</v>
      </c>
      <c r="K31">
        <v>1</v>
      </c>
    </row>
    <row r="32" spans="1:19" x14ac:dyDescent="0.6">
      <c r="A32" s="18" t="s">
        <v>133</v>
      </c>
      <c r="B32">
        <v>31</v>
      </c>
      <c r="C32" t="s">
        <v>145</v>
      </c>
      <c r="D32" s="1">
        <v>45673</v>
      </c>
      <c r="E32">
        <v>2528405</v>
      </c>
      <c r="F32" t="s">
        <v>146</v>
      </c>
      <c r="G32">
        <v>48</v>
      </c>
      <c r="H32">
        <v>1</v>
      </c>
    </row>
    <row r="33" spans="2:2" x14ac:dyDescent="0.6">
      <c r="B33">
        <v>32</v>
      </c>
    </row>
    <row r="34" spans="2:2" x14ac:dyDescent="0.6">
      <c r="B34">
        <v>33</v>
      </c>
    </row>
    <row r="35" spans="2:2" x14ac:dyDescent="0.6">
      <c r="B35">
        <v>34</v>
      </c>
    </row>
    <row r="36" spans="2:2" x14ac:dyDescent="0.6">
      <c r="B36">
        <v>35</v>
      </c>
    </row>
    <row r="37" spans="2:2" x14ac:dyDescent="0.6">
      <c r="B37">
        <v>36</v>
      </c>
    </row>
    <row r="38" spans="2:2" x14ac:dyDescent="0.6">
      <c r="B38">
        <v>37</v>
      </c>
    </row>
    <row r="39" spans="2:2" x14ac:dyDescent="0.6">
      <c r="B39">
        <v>38</v>
      </c>
    </row>
    <row r="40" spans="2:2" x14ac:dyDescent="0.6">
      <c r="B40">
        <v>39</v>
      </c>
    </row>
    <row r="41" spans="2:2" x14ac:dyDescent="0.6">
      <c r="B41">
        <v>40</v>
      </c>
    </row>
    <row r="42" spans="2:2" x14ac:dyDescent="0.6">
      <c r="B42">
        <v>41</v>
      </c>
    </row>
    <row r="43" spans="2:2" x14ac:dyDescent="0.6">
      <c r="B43">
        <v>42</v>
      </c>
    </row>
    <row r="44" spans="2:2" x14ac:dyDescent="0.6">
      <c r="B44">
        <v>43</v>
      </c>
    </row>
    <row r="45" spans="2:2" x14ac:dyDescent="0.6">
      <c r="B45">
        <v>44</v>
      </c>
    </row>
    <row r="46" spans="2:2" x14ac:dyDescent="0.6">
      <c r="B46">
        <v>45</v>
      </c>
    </row>
    <row r="47" spans="2:2" x14ac:dyDescent="0.6">
      <c r="B47">
        <v>46</v>
      </c>
    </row>
    <row r="48" spans="2:2" x14ac:dyDescent="0.6">
      <c r="B48">
        <v>47</v>
      </c>
    </row>
    <row r="49" spans="2:2" x14ac:dyDescent="0.6">
      <c r="B49">
        <v>48</v>
      </c>
    </row>
    <row r="50" spans="2:2" x14ac:dyDescent="0.6">
      <c r="B50">
        <v>49</v>
      </c>
    </row>
    <row r="51" spans="2:2" x14ac:dyDescent="0.6">
      <c r="B51">
        <v>50</v>
      </c>
    </row>
    <row r="52" spans="2:2" x14ac:dyDescent="0.6">
      <c r="B52">
        <v>51</v>
      </c>
    </row>
    <row r="53" spans="2:2" x14ac:dyDescent="0.6">
      <c r="B53">
        <v>52</v>
      </c>
    </row>
    <row r="54" spans="2:2" x14ac:dyDescent="0.6">
      <c r="B54">
        <v>53</v>
      </c>
    </row>
    <row r="55" spans="2:2" x14ac:dyDescent="0.6">
      <c r="B55">
        <v>54</v>
      </c>
    </row>
    <row r="56" spans="2:2" x14ac:dyDescent="0.6">
      <c r="B56">
        <v>55</v>
      </c>
    </row>
    <row r="57" spans="2:2" x14ac:dyDescent="0.6">
      <c r="B57">
        <v>56</v>
      </c>
    </row>
    <row r="58" spans="2:2" x14ac:dyDescent="0.6">
      <c r="B58">
        <v>57</v>
      </c>
    </row>
    <row r="59" spans="2:2" x14ac:dyDescent="0.6">
      <c r="B59">
        <v>58</v>
      </c>
    </row>
    <row r="60" spans="2:2" x14ac:dyDescent="0.6">
      <c r="B60">
        <v>59</v>
      </c>
    </row>
    <row r="61" spans="2:2" x14ac:dyDescent="0.6">
      <c r="B61">
        <v>60</v>
      </c>
    </row>
    <row r="62" spans="2:2" x14ac:dyDescent="0.6">
      <c r="B62">
        <v>61</v>
      </c>
    </row>
    <row r="63" spans="2:2" x14ac:dyDescent="0.6">
      <c r="B63">
        <v>62</v>
      </c>
    </row>
    <row r="64" spans="2:2" x14ac:dyDescent="0.6">
      <c r="B64">
        <v>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3EA1-F584-437B-AFC5-3A511837E4C7}">
  <dimension ref="A1:BF36"/>
  <sheetViews>
    <sheetView zoomScaleNormal="100" workbookViewId="0">
      <selection activeCell="I19" sqref="I19"/>
    </sheetView>
  </sheetViews>
  <sheetFormatPr defaultRowHeight="16.899999999999999" x14ac:dyDescent="0.6"/>
  <cols>
    <col min="3" max="3" width="3.375" customWidth="1"/>
    <col min="4" max="4" width="11.125" bestFit="1" customWidth="1"/>
    <col min="5" max="5" width="10.625" bestFit="1" customWidth="1"/>
    <col min="7" max="7" width="4.25" customWidth="1"/>
    <col min="8" max="9" width="9.625" customWidth="1"/>
    <col min="10" max="10" width="9.25" bestFit="1" customWidth="1"/>
    <col min="11" max="11" width="8.75" customWidth="1"/>
    <col min="12" max="12" width="9.125" customWidth="1"/>
    <col min="13" max="13" width="10.875" customWidth="1"/>
    <col min="14" max="14" width="16.125" customWidth="1"/>
    <col min="15" max="20" width="8.625" customWidth="1"/>
    <col min="57" max="57" width="15.625" customWidth="1"/>
  </cols>
  <sheetData>
    <row r="1" spans="1:58" x14ac:dyDescent="0.6">
      <c r="P1" s="25" t="s">
        <v>85</v>
      </c>
      <c r="Q1" s="25"/>
      <c r="R1" s="25"/>
      <c r="S1" s="25"/>
      <c r="T1" s="26"/>
      <c r="U1" s="27" t="s">
        <v>55</v>
      </c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2" t="s">
        <v>66</v>
      </c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4"/>
    </row>
    <row r="2" spans="1:58" s="2" customFormat="1" ht="62.25" customHeight="1" thickBot="1" x14ac:dyDescent="0.65">
      <c r="A2" s="2" t="s">
        <v>30</v>
      </c>
      <c r="B2" s="2" t="s">
        <v>1</v>
      </c>
      <c r="C2" s="2" t="s">
        <v>26</v>
      </c>
      <c r="D2" s="2" t="s">
        <v>0</v>
      </c>
      <c r="E2" s="2" t="s">
        <v>4</v>
      </c>
      <c r="F2" s="2" t="s">
        <v>5</v>
      </c>
      <c r="G2" s="2" t="s">
        <v>6</v>
      </c>
      <c r="H2" s="6" t="s">
        <v>51</v>
      </c>
      <c r="I2" s="6" t="s">
        <v>110</v>
      </c>
      <c r="J2" s="6" t="s">
        <v>79</v>
      </c>
      <c r="K2" s="6" t="s">
        <v>76</v>
      </c>
      <c r="L2" s="6" t="s">
        <v>116</v>
      </c>
      <c r="M2" s="6" t="s">
        <v>52</v>
      </c>
      <c r="N2" s="6" t="s">
        <v>50</v>
      </c>
      <c r="O2" s="6" t="s">
        <v>49</v>
      </c>
      <c r="P2" s="6" t="s">
        <v>86</v>
      </c>
      <c r="Q2" s="6" t="s">
        <v>87</v>
      </c>
      <c r="R2" s="6" t="s">
        <v>88</v>
      </c>
      <c r="S2" s="6" t="s">
        <v>89</v>
      </c>
      <c r="T2" s="6" t="s">
        <v>90</v>
      </c>
      <c r="U2" s="7" t="s">
        <v>53</v>
      </c>
      <c r="V2" s="6" t="s">
        <v>117</v>
      </c>
      <c r="W2" s="6" t="s">
        <v>54</v>
      </c>
      <c r="X2" s="6" t="s">
        <v>118</v>
      </c>
      <c r="Y2" s="6" t="s">
        <v>56</v>
      </c>
      <c r="Z2" s="6" t="s">
        <v>57</v>
      </c>
      <c r="AA2" s="6" t="s">
        <v>112</v>
      </c>
      <c r="AB2" s="6" t="s">
        <v>58</v>
      </c>
      <c r="AC2" s="6" t="s">
        <v>59</v>
      </c>
      <c r="AD2" s="6" t="s">
        <v>113</v>
      </c>
      <c r="AE2" s="6" t="s">
        <v>60</v>
      </c>
      <c r="AF2" s="6" t="s">
        <v>61</v>
      </c>
      <c r="AG2" s="6" t="s">
        <v>114</v>
      </c>
      <c r="AH2" s="6" t="s">
        <v>115</v>
      </c>
      <c r="AI2" s="6" t="s">
        <v>62</v>
      </c>
      <c r="AJ2" s="6" t="s">
        <v>63</v>
      </c>
      <c r="AK2" s="6" t="s">
        <v>119</v>
      </c>
      <c r="AL2" s="6" t="s">
        <v>120</v>
      </c>
      <c r="AM2" s="6" t="s">
        <v>121</v>
      </c>
      <c r="AN2" s="6" t="s">
        <v>64</v>
      </c>
      <c r="AO2" s="6" t="s">
        <v>65</v>
      </c>
      <c r="AP2" s="6" t="s">
        <v>67</v>
      </c>
      <c r="AQ2" s="6" t="s">
        <v>68</v>
      </c>
      <c r="AR2" s="6" t="s">
        <v>103</v>
      </c>
      <c r="AS2" s="6" t="s">
        <v>104</v>
      </c>
      <c r="AT2" s="6" t="s">
        <v>124</v>
      </c>
      <c r="AU2" s="6" t="s">
        <v>125</v>
      </c>
      <c r="AV2" s="6" t="s">
        <v>122</v>
      </c>
      <c r="AW2" s="6" t="s">
        <v>126</v>
      </c>
      <c r="AX2" s="6" t="s">
        <v>127</v>
      </c>
      <c r="AY2" s="6" t="s">
        <v>123</v>
      </c>
      <c r="AZ2" s="6" t="s">
        <v>69</v>
      </c>
      <c r="BA2" s="6" t="s">
        <v>70</v>
      </c>
      <c r="BB2" s="6" t="s">
        <v>84</v>
      </c>
      <c r="BC2" s="2" t="s">
        <v>27</v>
      </c>
      <c r="BD2" s="2" t="s">
        <v>28</v>
      </c>
      <c r="BE2" s="2" t="s">
        <v>35</v>
      </c>
    </row>
    <row r="3" spans="1:58" x14ac:dyDescent="0.6">
      <c r="B3">
        <v>1</v>
      </c>
      <c r="C3" t="s">
        <v>2</v>
      </c>
      <c r="D3" s="1">
        <v>45315</v>
      </c>
      <c r="E3">
        <v>1837804</v>
      </c>
      <c r="F3" t="s">
        <v>8</v>
      </c>
      <c r="G3">
        <v>33</v>
      </c>
      <c r="H3">
        <v>0</v>
      </c>
      <c r="I3">
        <v>0</v>
      </c>
      <c r="J3" t="s">
        <v>83</v>
      </c>
      <c r="K3">
        <v>1</v>
      </c>
      <c r="L3">
        <v>2</v>
      </c>
      <c r="M3">
        <v>1</v>
      </c>
      <c r="N3">
        <v>2</v>
      </c>
      <c r="O3">
        <v>1</v>
      </c>
      <c r="P3">
        <v>0.99</v>
      </c>
      <c r="Q3">
        <v>1.96</v>
      </c>
      <c r="R3">
        <v>1</v>
      </c>
      <c r="S3">
        <v>1.55</v>
      </c>
      <c r="T3">
        <v>2.99</v>
      </c>
      <c r="U3" s="8">
        <v>4</v>
      </c>
      <c r="V3">
        <v>1</v>
      </c>
      <c r="W3">
        <v>3</v>
      </c>
      <c r="Y3">
        <v>1.33</v>
      </c>
      <c r="Z3">
        <v>2.68</v>
      </c>
      <c r="AA3">
        <f>ABS(Y3-Z3)</f>
        <v>1.35</v>
      </c>
      <c r="AB3">
        <v>2.1</v>
      </c>
      <c r="AC3">
        <v>2.3199999999999998</v>
      </c>
      <c r="AD3">
        <f>ABS(AC3-AB3)</f>
        <v>0.21999999999999975</v>
      </c>
      <c r="AE3">
        <v>1</v>
      </c>
      <c r="AF3">
        <v>2.3199999999999998</v>
      </c>
      <c r="AG3">
        <f>ABS(AF3-AE3)</f>
        <v>1.3199999999999998</v>
      </c>
      <c r="AH3">
        <f>ABS(AI3-AJ3)</f>
        <v>35.659999999999997</v>
      </c>
      <c r="AI3">
        <v>54.15</v>
      </c>
      <c r="AJ3">
        <v>18.489999999999998</v>
      </c>
      <c r="AK3">
        <v>3.01</v>
      </c>
      <c r="AL3">
        <v>2.02</v>
      </c>
      <c r="AM3" s="9">
        <f>ABS(AK3-AL3)</f>
        <v>0.98999999999999977</v>
      </c>
      <c r="AN3">
        <v>3</v>
      </c>
      <c r="AP3">
        <v>2.74</v>
      </c>
      <c r="AQ3">
        <v>0.74</v>
      </c>
      <c r="AR3">
        <v>2</v>
      </c>
      <c r="AS3">
        <f t="shared" ref="AS3:AS15" si="0">AP3-AQ3</f>
        <v>2</v>
      </c>
      <c r="AT3">
        <v>8.8960000000000008</v>
      </c>
      <c r="AU3">
        <v>4.9329999999999998</v>
      </c>
      <c r="AV3">
        <f>ABS(AT3-AU3)</f>
        <v>3.963000000000001</v>
      </c>
      <c r="AW3">
        <v>38</v>
      </c>
      <c r="AX3">
        <v>37</v>
      </c>
      <c r="AY3">
        <f>ABS(AW3-AX3)</f>
        <v>1</v>
      </c>
      <c r="AZ3">
        <v>10</v>
      </c>
      <c r="BA3">
        <v>1</v>
      </c>
      <c r="BB3" s="9">
        <v>90</v>
      </c>
      <c r="BC3" t="s">
        <v>71</v>
      </c>
      <c r="BD3" t="s">
        <v>72</v>
      </c>
    </row>
    <row r="4" spans="1:58" x14ac:dyDescent="0.6">
      <c r="B4">
        <v>2</v>
      </c>
      <c r="C4" t="s">
        <v>2</v>
      </c>
      <c r="D4" s="1">
        <v>45344</v>
      </c>
      <c r="E4">
        <v>2480150</v>
      </c>
      <c r="F4" t="s">
        <v>9</v>
      </c>
      <c r="G4">
        <v>34</v>
      </c>
      <c r="H4">
        <v>1</v>
      </c>
      <c r="I4">
        <v>0</v>
      </c>
      <c r="J4" t="s">
        <v>83</v>
      </c>
      <c r="K4">
        <v>1</v>
      </c>
      <c r="L4">
        <v>3</v>
      </c>
      <c r="M4">
        <v>1</v>
      </c>
      <c r="N4">
        <v>2</v>
      </c>
      <c r="O4">
        <v>1</v>
      </c>
      <c r="P4">
        <v>1.26</v>
      </c>
      <c r="Q4">
        <v>2.1</v>
      </c>
      <c r="R4">
        <v>1.68</v>
      </c>
      <c r="S4">
        <v>1.33</v>
      </c>
      <c r="T4">
        <v>1.69</v>
      </c>
      <c r="U4" s="8">
        <v>3</v>
      </c>
      <c r="V4">
        <v>1</v>
      </c>
      <c r="W4">
        <v>3</v>
      </c>
      <c r="X4">
        <v>1</v>
      </c>
      <c r="Y4">
        <v>1.25</v>
      </c>
      <c r="Z4">
        <v>2.96</v>
      </c>
      <c r="AA4">
        <f t="shared" ref="AA4:AA19" si="1">ABS(Y4-Z4)</f>
        <v>1.71</v>
      </c>
      <c r="AB4">
        <v>2.81</v>
      </c>
      <c r="AC4">
        <v>3.13</v>
      </c>
      <c r="AD4">
        <f t="shared" ref="AD4:AD19" si="2">ABS(AC4-AB4)</f>
        <v>0.31999999999999984</v>
      </c>
      <c r="AE4">
        <v>1.88</v>
      </c>
      <c r="AF4">
        <v>1.56</v>
      </c>
      <c r="AG4">
        <f t="shared" ref="AG4:AG19" si="3">ABS(AF4-AE4)</f>
        <v>0.31999999999999984</v>
      </c>
      <c r="AH4">
        <f t="shared" ref="AH4:AH19" si="4">ABS(AI4-AJ4)</f>
        <v>21.04</v>
      </c>
      <c r="AI4">
        <v>26.71</v>
      </c>
      <c r="AJ4">
        <v>5.67</v>
      </c>
      <c r="AK4">
        <v>4.47</v>
      </c>
      <c r="AL4">
        <v>3.19</v>
      </c>
      <c r="AM4" s="9">
        <f t="shared" ref="AM4:AM19" si="5">ABS(AK4-AL4)</f>
        <v>1.2799999999999998</v>
      </c>
      <c r="AN4">
        <v>2</v>
      </c>
      <c r="AP4">
        <v>-0.94</v>
      </c>
      <c r="AQ4">
        <v>-1.29</v>
      </c>
      <c r="AR4">
        <v>0.35</v>
      </c>
      <c r="AS4">
        <f t="shared" si="0"/>
        <v>0.35000000000000009</v>
      </c>
      <c r="AT4">
        <v>15.68</v>
      </c>
      <c r="AU4">
        <v>20.23</v>
      </c>
      <c r="AV4">
        <f t="shared" ref="AV4:AV19" si="6">ABS(AT4-AU4)</f>
        <v>4.5500000000000007</v>
      </c>
      <c r="AW4">
        <v>48.82</v>
      </c>
      <c r="AX4">
        <v>66.23</v>
      </c>
      <c r="AY4">
        <f t="shared" ref="AY4:AY19" si="7">ABS(AW4-AX4)</f>
        <v>17.410000000000004</v>
      </c>
      <c r="AZ4">
        <v>12</v>
      </c>
      <c r="BA4">
        <v>1</v>
      </c>
      <c r="BB4" s="9">
        <v>30</v>
      </c>
      <c r="BC4" t="s">
        <v>73</v>
      </c>
    </row>
    <row r="5" spans="1:58" x14ac:dyDescent="0.6">
      <c r="B5">
        <v>3</v>
      </c>
      <c r="C5" t="s">
        <v>2</v>
      </c>
      <c r="D5" s="1">
        <v>45365</v>
      </c>
      <c r="E5">
        <v>1156342</v>
      </c>
      <c r="F5" t="s">
        <v>10</v>
      </c>
      <c r="G5">
        <v>44</v>
      </c>
      <c r="H5">
        <v>1</v>
      </c>
      <c r="I5">
        <v>1</v>
      </c>
      <c r="J5" t="s">
        <v>91</v>
      </c>
      <c r="K5">
        <v>1</v>
      </c>
      <c r="L5">
        <v>3</v>
      </c>
      <c r="M5">
        <v>1</v>
      </c>
      <c r="N5">
        <v>3</v>
      </c>
      <c r="O5">
        <v>1</v>
      </c>
      <c r="P5">
        <v>0</v>
      </c>
      <c r="Q5">
        <v>-0.7</v>
      </c>
      <c r="R5">
        <v>0</v>
      </c>
      <c r="S5">
        <v>1.82</v>
      </c>
      <c r="T5">
        <v>2</v>
      </c>
      <c r="U5" s="10">
        <v>5</v>
      </c>
      <c r="V5">
        <v>1</v>
      </c>
      <c r="W5">
        <v>3</v>
      </c>
      <c r="X5">
        <v>1</v>
      </c>
      <c r="Y5">
        <v>1.9</v>
      </c>
      <c r="Z5">
        <v>2.52</v>
      </c>
      <c r="AA5">
        <f t="shared" si="1"/>
        <v>0.62000000000000011</v>
      </c>
      <c r="AB5">
        <v>-0.94</v>
      </c>
      <c r="AC5">
        <v>-1.25</v>
      </c>
      <c r="AD5">
        <f t="shared" si="2"/>
        <v>0.31000000000000005</v>
      </c>
      <c r="AE5">
        <v>1.4</v>
      </c>
      <c r="AF5">
        <v>0.88</v>
      </c>
      <c r="AG5">
        <f t="shared" si="3"/>
        <v>0.51999999999999991</v>
      </c>
      <c r="AH5">
        <f t="shared" si="4"/>
        <v>15.72</v>
      </c>
      <c r="AI5">
        <v>30.8</v>
      </c>
      <c r="AJ5">
        <v>15.08</v>
      </c>
      <c r="AK5">
        <v>3.44</v>
      </c>
      <c r="AL5">
        <v>2.19</v>
      </c>
      <c r="AM5" s="9">
        <f t="shared" si="5"/>
        <v>1.25</v>
      </c>
      <c r="AN5">
        <v>3</v>
      </c>
      <c r="AP5">
        <v>-1.37</v>
      </c>
      <c r="AQ5">
        <v>1.79</v>
      </c>
      <c r="AR5">
        <v>3.16</v>
      </c>
      <c r="AS5">
        <f t="shared" si="0"/>
        <v>-3.16</v>
      </c>
      <c r="AT5">
        <v>7.69</v>
      </c>
      <c r="AU5">
        <v>4.33</v>
      </c>
      <c r="AV5">
        <f>ABS(AT5-AU5)</f>
        <v>3.3600000000000003</v>
      </c>
      <c r="AW5">
        <v>55.45</v>
      </c>
      <c r="AX5">
        <v>57.18</v>
      </c>
      <c r="AY5">
        <f t="shared" si="7"/>
        <v>1.7299999999999969</v>
      </c>
      <c r="AZ5" s="11">
        <v>0.47916666666666669</v>
      </c>
      <c r="BA5">
        <v>10</v>
      </c>
      <c r="BB5" s="9">
        <v>45</v>
      </c>
      <c r="BC5" t="s">
        <v>73</v>
      </c>
    </row>
    <row r="6" spans="1:58" x14ac:dyDescent="0.6">
      <c r="B6">
        <v>4</v>
      </c>
      <c r="C6" t="s">
        <v>2</v>
      </c>
      <c r="D6" s="1">
        <v>45365</v>
      </c>
      <c r="E6">
        <v>2481767</v>
      </c>
      <c r="F6" t="s">
        <v>11</v>
      </c>
      <c r="G6">
        <v>24</v>
      </c>
      <c r="H6">
        <v>1</v>
      </c>
      <c r="I6">
        <v>0</v>
      </c>
      <c r="J6" t="s">
        <v>93</v>
      </c>
      <c r="K6">
        <v>1</v>
      </c>
      <c r="M6">
        <v>1</v>
      </c>
      <c r="N6">
        <v>2</v>
      </c>
      <c r="O6">
        <v>1</v>
      </c>
      <c r="P6">
        <v>0.84</v>
      </c>
      <c r="Q6">
        <v>0.84</v>
      </c>
      <c r="R6">
        <v>0.57999999999999996</v>
      </c>
      <c r="S6">
        <v>1.29</v>
      </c>
      <c r="T6">
        <v>1.73</v>
      </c>
      <c r="U6" s="8">
        <v>3</v>
      </c>
      <c r="W6">
        <v>3</v>
      </c>
      <c r="Y6">
        <v>1.29</v>
      </c>
      <c r="Z6">
        <v>1.98</v>
      </c>
      <c r="AA6">
        <f t="shared" si="1"/>
        <v>0.69</v>
      </c>
      <c r="AB6">
        <v>1.29</v>
      </c>
      <c r="AC6">
        <v>1.88</v>
      </c>
      <c r="AD6">
        <f t="shared" si="2"/>
        <v>0.58999999999999986</v>
      </c>
      <c r="AE6">
        <v>0.94</v>
      </c>
      <c r="AF6">
        <v>1.25</v>
      </c>
      <c r="AG6">
        <f t="shared" si="3"/>
        <v>0.31000000000000005</v>
      </c>
      <c r="AH6">
        <f t="shared" si="4"/>
        <v>23.589999999999996</v>
      </c>
      <c r="AI6">
        <v>39.47</v>
      </c>
      <c r="AJ6">
        <v>15.88</v>
      </c>
      <c r="AK6">
        <v>1.56</v>
      </c>
      <c r="AL6">
        <v>1.59</v>
      </c>
      <c r="AM6" s="9">
        <f t="shared" si="5"/>
        <v>3.0000000000000027E-2</v>
      </c>
      <c r="AN6">
        <v>3</v>
      </c>
      <c r="AP6">
        <v>1.59</v>
      </c>
      <c r="AQ6">
        <v>1.68</v>
      </c>
      <c r="AR6">
        <v>0.09</v>
      </c>
      <c r="AS6">
        <f t="shared" si="0"/>
        <v>-8.9999999999999858E-2</v>
      </c>
      <c r="AT6">
        <v>13.02</v>
      </c>
      <c r="AU6">
        <v>13.56</v>
      </c>
      <c r="AV6">
        <f t="shared" si="6"/>
        <v>0.54000000000000092</v>
      </c>
      <c r="AW6">
        <v>55.22</v>
      </c>
      <c r="AX6">
        <v>60.43</v>
      </c>
      <c r="AY6">
        <f t="shared" si="7"/>
        <v>5.2100000000000009</v>
      </c>
      <c r="AZ6">
        <v>11</v>
      </c>
      <c r="BA6">
        <v>4</v>
      </c>
      <c r="BB6" s="9">
        <v>150</v>
      </c>
      <c r="BC6" t="s">
        <v>73</v>
      </c>
    </row>
    <row r="7" spans="1:58" x14ac:dyDescent="0.6">
      <c r="B7">
        <v>5</v>
      </c>
      <c r="C7" t="s">
        <v>2</v>
      </c>
      <c r="D7" s="1">
        <v>45370</v>
      </c>
      <c r="E7">
        <v>2475899</v>
      </c>
      <c r="F7" t="s">
        <v>12</v>
      </c>
      <c r="G7">
        <v>23</v>
      </c>
      <c r="H7">
        <v>1</v>
      </c>
      <c r="I7">
        <v>1</v>
      </c>
      <c r="J7" t="s">
        <v>91</v>
      </c>
      <c r="K7">
        <v>1</v>
      </c>
      <c r="L7">
        <v>1</v>
      </c>
      <c r="M7">
        <v>0</v>
      </c>
      <c r="N7">
        <v>3</v>
      </c>
      <c r="O7">
        <v>1</v>
      </c>
      <c r="P7">
        <v>0</v>
      </c>
      <c r="Q7">
        <v>1.1200000000000001</v>
      </c>
      <c r="R7">
        <v>0.02</v>
      </c>
      <c r="S7">
        <v>2.94</v>
      </c>
      <c r="T7">
        <v>2.54</v>
      </c>
      <c r="U7" s="8">
        <v>4</v>
      </c>
      <c r="V7">
        <v>1</v>
      </c>
      <c r="W7">
        <v>4</v>
      </c>
      <c r="X7">
        <v>0</v>
      </c>
      <c r="Y7">
        <v>1.59</v>
      </c>
      <c r="Z7">
        <v>2.21</v>
      </c>
      <c r="AA7">
        <f t="shared" si="1"/>
        <v>0.61999999999999988</v>
      </c>
      <c r="AB7">
        <v>0.7</v>
      </c>
      <c r="AC7">
        <v>1.88</v>
      </c>
      <c r="AD7">
        <f t="shared" si="2"/>
        <v>1.18</v>
      </c>
      <c r="AE7">
        <v>0.7</v>
      </c>
      <c r="AF7">
        <v>1.59</v>
      </c>
      <c r="AG7">
        <f t="shared" si="3"/>
        <v>0.89000000000000012</v>
      </c>
      <c r="AH7">
        <f t="shared" si="4"/>
        <v>33.710000000000008</v>
      </c>
      <c r="AI7">
        <v>56.02</v>
      </c>
      <c r="AJ7">
        <v>22.31</v>
      </c>
      <c r="AK7">
        <v>1.9</v>
      </c>
      <c r="AL7">
        <v>2.96</v>
      </c>
      <c r="AM7" s="9">
        <f t="shared" si="5"/>
        <v>1.06</v>
      </c>
      <c r="AN7">
        <v>3</v>
      </c>
      <c r="AP7">
        <v>1.56</v>
      </c>
      <c r="AQ7">
        <v>-1.33</v>
      </c>
      <c r="AR7">
        <v>2.89</v>
      </c>
      <c r="AS7">
        <f t="shared" si="0"/>
        <v>2.89</v>
      </c>
      <c r="AT7">
        <v>19.43</v>
      </c>
      <c r="AU7">
        <v>5.57</v>
      </c>
      <c r="AV7">
        <f t="shared" si="6"/>
        <v>13.86</v>
      </c>
      <c r="AW7">
        <v>41.73</v>
      </c>
      <c r="AX7">
        <v>62.77</v>
      </c>
      <c r="AY7">
        <f t="shared" si="7"/>
        <v>21.040000000000006</v>
      </c>
      <c r="AZ7">
        <v>1</v>
      </c>
      <c r="BA7">
        <v>9</v>
      </c>
      <c r="BB7" s="9">
        <v>120</v>
      </c>
      <c r="BC7" t="s">
        <v>73</v>
      </c>
    </row>
    <row r="8" spans="1:58" x14ac:dyDescent="0.6">
      <c r="B8">
        <v>6</v>
      </c>
      <c r="C8" t="s">
        <v>2</v>
      </c>
      <c r="D8" s="1">
        <v>45370</v>
      </c>
      <c r="E8">
        <v>2193945</v>
      </c>
      <c r="F8" t="s">
        <v>13</v>
      </c>
      <c r="G8">
        <v>28</v>
      </c>
      <c r="H8">
        <v>0</v>
      </c>
      <c r="I8">
        <v>0</v>
      </c>
      <c r="J8" t="s">
        <v>96</v>
      </c>
      <c r="K8">
        <v>1</v>
      </c>
      <c r="L8">
        <v>3</v>
      </c>
      <c r="M8">
        <v>1</v>
      </c>
      <c r="N8">
        <v>3</v>
      </c>
      <c r="O8">
        <v>0</v>
      </c>
      <c r="P8">
        <v>0</v>
      </c>
      <c r="Q8">
        <v>1.05</v>
      </c>
      <c r="R8">
        <v>1.21</v>
      </c>
      <c r="S8">
        <v>3.28</v>
      </c>
      <c r="T8">
        <v>1.86</v>
      </c>
      <c r="U8" s="8">
        <v>4</v>
      </c>
      <c r="V8">
        <v>1</v>
      </c>
      <c r="W8" s="3">
        <v>4</v>
      </c>
      <c r="X8">
        <v>0</v>
      </c>
      <c r="Y8">
        <v>3.66</v>
      </c>
      <c r="Z8">
        <v>1.59</v>
      </c>
      <c r="AA8">
        <f t="shared" si="1"/>
        <v>2.0700000000000003</v>
      </c>
      <c r="AB8">
        <v>0</v>
      </c>
      <c r="AC8">
        <v>0</v>
      </c>
      <c r="AD8">
        <f t="shared" si="2"/>
        <v>0</v>
      </c>
      <c r="AE8">
        <v>0.31</v>
      </c>
      <c r="AF8">
        <v>0.99</v>
      </c>
      <c r="AG8">
        <f t="shared" si="3"/>
        <v>0.67999999999999994</v>
      </c>
      <c r="AH8">
        <f t="shared" si="4"/>
        <v>25.46</v>
      </c>
      <c r="AI8">
        <v>46.74</v>
      </c>
      <c r="AJ8">
        <v>21.28</v>
      </c>
      <c r="AK8">
        <v>2.52</v>
      </c>
      <c r="AL8">
        <v>1.9</v>
      </c>
      <c r="AM8" s="9">
        <f t="shared" si="5"/>
        <v>0.62000000000000011</v>
      </c>
      <c r="AN8">
        <v>3</v>
      </c>
      <c r="AP8">
        <v>-1.4</v>
      </c>
      <c r="AQ8">
        <v>0</v>
      </c>
      <c r="AR8">
        <v>1.4</v>
      </c>
      <c r="AS8">
        <f t="shared" si="0"/>
        <v>-1.4</v>
      </c>
      <c r="AT8">
        <v>4.92</v>
      </c>
      <c r="AU8">
        <v>7.59</v>
      </c>
      <c r="AV8">
        <f t="shared" si="6"/>
        <v>2.67</v>
      </c>
      <c r="AW8">
        <v>63.25</v>
      </c>
      <c r="AX8">
        <v>63.91</v>
      </c>
      <c r="AY8">
        <f t="shared" si="7"/>
        <v>0.65999999999999659</v>
      </c>
      <c r="AZ8" s="11">
        <v>0.4375</v>
      </c>
      <c r="BA8">
        <v>3</v>
      </c>
      <c r="BB8" s="9">
        <v>135</v>
      </c>
      <c r="BC8" t="s">
        <v>74</v>
      </c>
      <c r="BD8" t="s">
        <v>72</v>
      </c>
    </row>
    <row r="9" spans="1:58" x14ac:dyDescent="0.6">
      <c r="B9">
        <v>7</v>
      </c>
      <c r="C9" t="s">
        <v>3</v>
      </c>
      <c r="D9" s="1">
        <v>45372</v>
      </c>
      <c r="E9">
        <v>2033479</v>
      </c>
      <c r="F9" t="s">
        <v>14</v>
      </c>
      <c r="G9">
        <v>31</v>
      </c>
      <c r="H9">
        <v>0</v>
      </c>
      <c r="I9">
        <v>0</v>
      </c>
      <c r="J9" t="s">
        <v>96</v>
      </c>
      <c r="K9">
        <v>0</v>
      </c>
      <c r="L9">
        <v>0</v>
      </c>
      <c r="M9">
        <v>0</v>
      </c>
      <c r="N9">
        <v>0</v>
      </c>
      <c r="O9">
        <v>0</v>
      </c>
      <c r="U9" s="8">
        <v>3</v>
      </c>
      <c r="V9">
        <v>0</v>
      </c>
      <c r="W9">
        <v>2</v>
      </c>
      <c r="Y9">
        <v>2.83</v>
      </c>
      <c r="Z9">
        <v>2.52</v>
      </c>
      <c r="AA9">
        <f t="shared" si="1"/>
        <v>0.31000000000000005</v>
      </c>
      <c r="AB9">
        <v>0.94</v>
      </c>
      <c r="AC9">
        <v>0</v>
      </c>
      <c r="AD9">
        <f t="shared" si="2"/>
        <v>0.94</v>
      </c>
      <c r="AE9">
        <v>1.59</v>
      </c>
      <c r="AF9">
        <v>3.94</v>
      </c>
      <c r="AG9">
        <f t="shared" si="3"/>
        <v>2.3499999999999996</v>
      </c>
      <c r="AH9">
        <f t="shared" si="4"/>
        <v>34.049999999999997</v>
      </c>
      <c r="AI9">
        <v>56.75</v>
      </c>
      <c r="AJ9">
        <v>22.7</v>
      </c>
      <c r="AK9">
        <v>2.58</v>
      </c>
      <c r="AL9">
        <v>2.81</v>
      </c>
      <c r="AM9" s="9">
        <f t="shared" si="5"/>
        <v>0.22999999999999998</v>
      </c>
      <c r="AN9">
        <v>2</v>
      </c>
      <c r="AP9">
        <v>3.45</v>
      </c>
      <c r="AQ9">
        <v>-3.92</v>
      </c>
      <c r="AR9">
        <v>7.37</v>
      </c>
      <c r="AS9">
        <f t="shared" si="0"/>
        <v>7.37</v>
      </c>
      <c r="AT9">
        <v>4.09</v>
      </c>
      <c r="AU9">
        <v>10.91</v>
      </c>
      <c r="AV9">
        <f>ABS(AW9-AX9)</f>
        <v>22.86</v>
      </c>
      <c r="AW9">
        <v>35.28</v>
      </c>
      <c r="AX9">
        <v>58.14</v>
      </c>
      <c r="AY9">
        <f>ABS(AW9-AX9)</f>
        <v>22.86</v>
      </c>
      <c r="AZ9">
        <v>10</v>
      </c>
      <c r="BA9">
        <v>3</v>
      </c>
      <c r="BB9" s="9">
        <v>150</v>
      </c>
      <c r="BC9" t="s">
        <v>73</v>
      </c>
    </row>
    <row r="10" spans="1:58" x14ac:dyDescent="0.6">
      <c r="B10">
        <v>8</v>
      </c>
      <c r="C10" t="s">
        <v>3</v>
      </c>
      <c r="D10" s="1">
        <v>45372</v>
      </c>
      <c r="E10">
        <v>1365085</v>
      </c>
      <c r="F10" t="s">
        <v>15</v>
      </c>
      <c r="G10">
        <v>35</v>
      </c>
      <c r="H10">
        <v>0</v>
      </c>
      <c r="I10">
        <v>1</v>
      </c>
      <c r="J10" t="s">
        <v>81</v>
      </c>
      <c r="K10">
        <v>0</v>
      </c>
      <c r="L10">
        <v>0</v>
      </c>
      <c r="M10">
        <v>0</v>
      </c>
      <c r="N10">
        <v>0</v>
      </c>
      <c r="O10">
        <v>0</v>
      </c>
      <c r="U10" s="8">
        <v>3</v>
      </c>
      <c r="V10">
        <v>0</v>
      </c>
      <c r="W10">
        <v>3</v>
      </c>
      <c r="X10">
        <v>0</v>
      </c>
      <c r="Y10">
        <v>3.49</v>
      </c>
      <c r="Z10">
        <v>2.2799999999999998</v>
      </c>
      <c r="AA10">
        <f t="shared" si="1"/>
        <v>1.2100000000000004</v>
      </c>
      <c r="AB10">
        <v>2.52</v>
      </c>
      <c r="AC10">
        <v>1.88</v>
      </c>
      <c r="AD10">
        <f t="shared" si="2"/>
        <v>0.64000000000000012</v>
      </c>
      <c r="AE10">
        <v>2.58</v>
      </c>
      <c r="AF10">
        <v>1.98</v>
      </c>
      <c r="AG10">
        <f t="shared" si="3"/>
        <v>0.60000000000000009</v>
      </c>
      <c r="AH10">
        <f t="shared" si="4"/>
        <v>30.79</v>
      </c>
      <c r="AI10">
        <v>48.43</v>
      </c>
      <c r="AJ10">
        <v>17.64</v>
      </c>
      <c r="AK10">
        <v>2.52</v>
      </c>
      <c r="AL10">
        <v>2.19</v>
      </c>
      <c r="AM10" s="9">
        <f t="shared" si="5"/>
        <v>0.33000000000000007</v>
      </c>
      <c r="AN10">
        <v>3</v>
      </c>
      <c r="AP10">
        <v>0.94</v>
      </c>
      <c r="AQ10">
        <v>1.4</v>
      </c>
      <c r="AR10">
        <v>0.46</v>
      </c>
      <c r="AS10">
        <f t="shared" si="0"/>
        <v>-0.45999999999999996</v>
      </c>
      <c r="AT10">
        <v>6.14</v>
      </c>
      <c r="AU10">
        <v>11.71</v>
      </c>
      <c r="AV10">
        <f>ABS(AT9-AU9)</f>
        <v>6.82</v>
      </c>
      <c r="AW10">
        <v>46.93</v>
      </c>
      <c r="AX10">
        <v>54.12</v>
      </c>
      <c r="AY10">
        <f t="shared" si="7"/>
        <v>7.1899999999999977</v>
      </c>
      <c r="AZ10">
        <v>10</v>
      </c>
      <c r="BA10">
        <v>4</v>
      </c>
      <c r="BB10" s="9">
        <v>180</v>
      </c>
      <c r="BC10" t="s">
        <v>73</v>
      </c>
    </row>
    <row r="11" spans="1:58" x14ac:dyDescent="0.6">
      <c r="B11">
        <v>9</v>
      </c>
      <c r="C11" t="s">
        <v>3</v>
      </c>
      <c r="D11" s="1">
        <v>45379</v>
      </c>
      <c r="E11">
        <v>1010001</v>
      </c>
      <c r="F11" s="3" t="s">
        <v>16</v>
      </c>
      <c r="G11">
        <v>28</v>
      </c>
      <c r="H11">
        <v>1</v>
      </c>
      <c r="I11">
        <v>1</v>
      </c>
      <c r="J11" t="s">
        <v>81</v>
      </c>
      <c r="K11">
        <v>0</v>
      </c>
      <c r="L11">
        <v>0</v>
      </c>
      <c r="M11">
        <v>0</v>
      </c>
      <c r="N11">
        <v>0</v>
      </c>
      <c r="O11">
        <v>0</v>
      </c>
      <c r="U11" s="8">
        <v>4</v>
      </c>
      <c r="V11">
        <v>0</v>
      </c>
      <c r="W11">
        <v>4</v>
      </c>
      <c r="X11">
        <v>0</v>
      </c>
      <c r="Y11">
        <v>3.66</v>
      </c>
      <c r="Z11">
        <v>1.9</v>
      </c>
      <c r="AA11">
        <f t="shared" si="1"/>
        <v>1.7600000000000002</v>
      </c>
      <c r="AB11">
        <v>0.7</v>
      </c>
      <c r="AC11">
        <v>0.7</v>
      </c>
      <c r="AD11">
        <f t="shared" si="2"/>
        <v>0</v>
      </c>
      <c r="AE11">
        <v>0.88</v>
      </c>
      <c r="AF11">
        <v>0.7</v>
      </c>
      <c r="AG11">
        <f t="shared" si="3"/>
        <v>0.18000000000000005</v>
      </c>
      <c r="AH11">
        <f t="shared" si="4"/>
        <v>35.24</v>
      </c>
      <c r="AI11">
        <v>55.88</v>
      </c>
      <c r="AJ11">
        <v>20.64</v>
      </c>
      <c r="AK11">
        <v>2.52</v>
      </c>
      <c r="AL11">
        <v>3.76</v>
      </c>
      <c r="AM11" s="9">
        <f t="shared" si="5"/>
        <v>1.2399999999999998</v>
      </c>
      <c r="AN11">
        <v>3</v>
      </c>
      <c r="AP11">
        <v>2.8</v>
      </c>
      <c r="AQ11">
        <v>-1.4</v>
      </c>
      <c r="AR11">
        <v>4.2</v>
      </c>
      <c r="AS11">
        <f t="shared" si="0"/>
        <v>4.1999999999999993</v>
      </c>
      <c r="AT11">
        <v>10.31</v>
      </c>
      <c r="AU11">
        <v>13.52</v>
      </c>
      <c r="AV11">
        <f t="shared" si="6"/>
        <v>3.2099999999999991</v>
      </c>
      <c r="AW11">
        <v>60.4</v>
      </c>
      <c r="AX11">
        <v>61.36</v>
      </c>
      <c r="AY11">
        <f t="shared" si="7"/>
        <v>0.96000000000000085</v>
      </c>
      <c r="AZ11">
        <v>11</v>
      </c>
      <c r="BA11">
        <v>4</v>
      </c>
      <c r="BB11" s="9">
        <v>150</v>
      </c>
      <c r="BC11" t="s">
        <v>73</v>
      </c>
      <c r="BF11" t="s">
        <v>99</v>
      </c>
    </row>
    <row r="12" spans="1:58" x14ac:dyDescent="0.6">
      <c r="B12">
        <v>10</v>
      </c>
      <c r="C12" t="s">
        <v>3</v>
      </c>
      <c r="D12" s="1">
        <v>45379</v>
      </c>
      <c r="E12">
        <v>30646460</v>
      </c>
      <c r="F12" t="s">
        <v>17</v>
      </c>
      <c r="G12">
        <v>46</v>
      </c>
      <c r="H12">
        <v>0</v>
      </c>
      <c r="I12">
        <v>1</v>
      </c>
      <c r="J12" t="s">
        <v>97</v>
      </c>
      <c r="K12">
        <v>0</v>
      </c>
      <c r="L12">
        <v>0</v>
      </c>
      <c r="M12">
        <v>0</v>
      </c>
      <c r="N12">
        <v>0</v>
      </c>
      <c r="O12">
        <v>0</v>
      </c>
      <c r="U12" s="8">
        <v>4</v>
      </c>
      <c r="V12">
        <v>0</v>
      </c>
      <c r="W12">
        <v>4</v>
      </c>
      <c r="X12">
        <v>0</v>
      </c>
      <c r="Y12">
        <v>2.8</v>
      </c>
      <c r="Z12">
        <v>1.59</v>
      </c>
      <c r="AA12">
        <f t="shared" si="1"/>
        <v>1.2099999999999997</v>
      </c>
      <c r="AB12">
        <v>-0.63</v>
      </c>
      <c r="AC12">
        <v>0</v>
      </c>
      <c r="AD12">
        <f t="shared" si="2"/>
        <v>0.63</v>
      </c>
      <c r="AE12">
        <v>0.99</v>
      </c>
      <c r="AF12">
        <v>1.68</v>
      </c>
      <c r="AG12">
        <f t="shared" si="3"/>
        <v>0.69</v>
      </c>
      <c r="AH12">
        <f t="shared" si="4"/>
        <v>13.059999999999999</v>
      </c>
      <c r="AI12">
        <v>31.95</v>
      </c>
      <c r="AJ12">
        <v>18.89</v>
      </c>
      <c r="AK12">
        <v>2.52</v>
      </c>
      <c r="AL12">
        <v>2.81</v>
      </c>
      <c r="AM12" s="9">
        <f t="shared" si="5"/>
        <v>0.29000000000000004</v>
      </c>
      <c r="AN12" s="3">
        <v>4</v>
      </c>
      <c r="AO12">
        <v>0</v>
      </c>
      <c r="AP12">
        <v>0.99</v>
      </c>
      <c r="AQ12">
        <v>-1.56</v>
      </c>
      <c r="AR12">
        <v>2.5499999999999998</v>
      </c>
      <c r="AS12">
        <f t="shared" si="0"/>
        <v>2.5499999999999998</v>
      </c>
      <c r="AT12">
        <v>26.44</v>
      </c>
      <c r="AU12">
        <v>7.52</v>
      </c>
      <c r="AV12">
        <f t="shared" si="6"/>
        <v>18.920000000000002</v>
      </c>
      <c r="AW12">
        <v>56.79</v>
      </c>
      <c r="AX12">
        <v>66.42</v>
      </c>
      <c r="AY12">
        <f t="shared" si="7"/>
        <v>9.6300000000000026</v>
      </c>
      <c r="AZ12" s="11">
        <v>0.4375</v>
      </c>
      <c r="BA12">
        <v>4</v>
      </c>
      <c r="BB12" s="9">
        <v>165</v>
      </c>
      <c r="BC12" t="s">
        <v>73</v>
      </c>
      <c r="BF12" t="s">
        <v>98</v>
      </c>
    </row>
    <row r="13" spans="1:58" x14ac:dyDescent="0.6">
      <c r="B13">
        <v>11</v>
      </c>
      <c r="C13" t="s">
        <v>2</v>
      </c>
      <c r="D13" s="1">
        <v>45385</v>
      </c>
      <c r="E13">
        <v>2119789</v>
      </c>
      <c r="F13" t="s">
        <v>18</v>
      </c>
      <c r="G13">
        <v>24</v>
      </c>
      <c r="H13">
        <v>0</v>
      </c>
      <c r="I13">
        <v>0</v>
      </c>
      <c r="J13" t="s">
        <v>96</v>
      </c>
      <c r="K13">
        <v>1</v>
      </c>
      <c r="L13">
        <v>3</v>
      </c>
      <c r="M13">
        <v>1</v>
      </c>
      <c r="N13">
        <v>2</v>
      </c>
      <c r="O13">
        <v>1</v>
      </c>
      <c r="P13">
        <v>0</v>
      </c>
      <c r="Q13">
        <v>0</v>
      </c>
      <c r="R13">
        <v>1.84</v>
      </c>
      <c r="S13">
        <v>4.6100000000000003</v>
      </c>
      <c r="T13">
        <v>3.02</v>
      </c>
      <c r="U13" s="8">
        <v>3</v>
      </c>
      <c r="V13">
        <v>1</v>
      </c>
      <c r="W13">
        <v>3</v>
      </c>
      <c r="Y13">
        <v>2.38</v>
      </c>
      <c r="Z13">
        <v>2.1</v>
      </c>
      <c r="AA13">
        <f t="shared" si="1"/>
        <v>0.2799999999999998</v>
      </c>
      <c r="AB13">
        <v>0</v>
      </c>
      <c r="AC13">
        <v>1.56</v>
      </c>
      <c r="AD13">
        <f t="shared" si="2"/>
        <v>1.56</v>
      </c>
      <c r="AE13">
        <v>1.25</v>
      </c>
      <c r="AF13">
        <v>2.21</v>
      </c>
      <c r="AG13">
        <f t="shared" si="3"/>
        <v>0.96</v>
      </c>
      <c r="AH13">
        <f t="shared" si="4"/>
        <v>36.28</v>
      </c>
      <c r="AI13">
        <v>51.85</v>
      </c>
      <c r="AJ13">
        <v>15.57</v>
      </c>
      <c r="AK13">
        <v>2.81</v>
      </c>
      <c r="AL13">
        <v>3.76</v>
      </c>
      <c r="AM13" s="9">
        <f t="shared" si="5"/>
        <v>0.94999999999999973</v>
      </c>
      <c r="AN13">
        <v>2</v>
      </c>
      <c r="AP13">
        <v>2</v>
      </c>
      <c r="AQ13">
        <v>-1.59</v>
      </c>
      <c r="AR13">
        <v>3.59</v>
      </c>
      <c r="AS13">
        <f t="shared" si="0"/>
        <v>3.59</v>
      </c>
      <c r="AT13">
        <v>20.260000000000002</v>
      </c>
      <c r="AU13">
        <v>1.92</v>
      </c>
      <c r="AV13">
        <f t="shared" si="6"/>
        <v>18.340000000000003</v>
      </c>
      <c r="AW13">
        <v>57.25</v>
      </c>
      <c r="AX13">
        <v>66.37</v>
      </c>
      <c r="AY13">
        <f t="shared" si="7"/>
        <v>9.1200000000000045</v>
      </c>
      <c r="AZ13">
        <v>11</v>
      </c>
      <c r="BA13">
        <v>3</v>
      </c>
      <c r="BB13" s="9">
        <v>120</v>
      </c>
      <c r="BC13" t="s">
        <v>75</v>
      </c>
      <c r="BD13" t="s">
        <v>72</v>
      </c>
    </row>
    <row r="14" spans="1:58" x14ac:dyDescent="0.6">
      <c r="B14">
        <v>12</v>
      </c>
      <c r="C14" t="s">
        <v>3</v>
      </c>
      <c r="D14" s="1">
        <v>45387</v>
      </c>
      <c r="E14">
        <v>2453295</v>
      </c>
      <c r="F14" t="s">
        <v>19</v>
      </c>
      <c r="G14">
        <v>33</v>
      </c>
      <c r="H14">
        <v>1</v>
      </c>
      <c r="I14">
        <v>0</v>
      </c>
      <c r="J14" t="s">
        <v>100</v>
      </c>
      <c r="K14">
        <v>0</v>
      </c>
      <c r="L14">
        <v>0</v>
      </c>
      <c r="M14">
        <v>0</v>
      </c>
      <c r="N14">
        <v>0</v>
      </c>
      <c r="O14">
        <v>0</v>
      </c>
      <c r="U14" s="8">
        <v>2</v>
      </c>
      <c r="V14">
        <v>0</v>
      </c>
      <c r="W14">
        <v>2</v>
      </c>
      <c r="Y14">
        <v>3.37</v>
      </c>
      <c r="Z14">
        <v>1.98</v>
      </c>
      <c r="AA14">
        <f t="shared" si="1"/>
        <v>1.3900000000000001</v>
      </c>
      <c r="AB14">
        <v>0</v>
      </c>
      <c r="AC14">
        <v>1.56</v>
      </c>
      <c r="AD14">
        <f t="shared" si="2"/>
        <v>1.56</v>
      </c>
      <c r="AE14">
        <v>0.63</v>
      </c>
      <c r="AF14">
        <v>1.56</v>
      </c>
      <c r="AG14">
        <f t="shared" si="3"/>
        <v>0.93</v>
      </c>
      <c r="AH14">
        <f t="shared" si="4"/>
        <v>16.18</v>
      </c>
      <c r="AI14">
        <v>42.47</v>
      </c>
      <c r="AJ14">
        <v>26.29</v>
      </c>
      <c r="AK14">
        <v>4.07</v>
      </c>
      <c r="AL14">
        <v>3.87</v>
      </c>
      <c r="AM14" s="9">
        <f t="shared" si="5"/>
        <v>0.20000000000000018</v>
      </c>
      <c r="AN14">
        <v>2</v>
      </c>
      <c r="AP14">
        <v>2.23</v>
      </c>
      <c r="AQ14">
        <v>0.33</v>
      </c>
      <c r="AR14">
        <v>1.9</v>
      </c>
      <c r="AS14">
        <f t="shared" si="0"/>
        <v>1.9</v>
      </c>
      <c r="AT14">
        <v>7.96</v>
      </c>
      <c r="AU14">
        <v>30.11</v>
      </c>
      <c r="AV14">
        <f t="shared" si="6"/>
        <v>22.15</v>
      </c>
      <c r="AW14">
        <v>57.68</v>
      </c>
      <c r="AX14">
        <v>64.040000000000006</v>
      </c>
      <c r="AY14">
        <f t="shared" si="7"/>
        <v>6.3600000000000065</v>
      </c>
      <c r="AZ14" s="11">
        <v>0.41666666666666669</v>
      </c>
      <c r="BA14" s="11">
        <v>8.3333333333333329E-2</v>
      </c>
      <c r="BB14" s="9">
        <v>120</v>
      </c>
      <c r="BC14" t="s">
        <v>73</v>
      </c>
    </row>
    <row r="15" spans="1:58" x14ac:dyDescent="0.6">
      <c r="B15">
        <v>13</v>
      </c>
      <c r="C15" t="s">
        <v>3</v>
      </c>
      <c r="D15" s="1">
        <v>45387</v>
      </c>
      <c r="E15">
        <v>1619048</v>
      </c>
      <c r="F15" t="s">
        <v>20</v>
      </c>
      <c r="G15">
        <v>37</v>
      </c>
      <c r="H15">
        <v>1</v>
      </c>
      <c r="I15">
        <v>1</v>
      </c>
      <c r="J15" t="s">
        <v>97</v>
      </c>
      <c r="K15">
        <v>0</v>
      </c>
      <c r="L15">
        <v>0</v>
      </c>
      <c r="M15">
        <v>0</v>
      </c>
      <c r="N15">
        <v>0</v>
      </c>
      <c r="O15">
        <v>0</v>
      </c>
      <c r="U15" s="8">
        <v>4</v>
      </c>
      <c r="V15">
        <v>0</v>
      </c>
      <c r="W15">
        <v>3</v>
      </c>
      <c r="X15">
        <v>0</v>
      </c>
      <c r="Y15">
        <v>2.58</v>
      </c>
      <c r="Z15">
        <v>1.9</v>
      </c>
      <c r="AA15">
        <f t="shared" si="1"/>
        <v>0.68000000000000016</v>
      </c>
      <c r="AB15">
        <v>1.59</v>
      </c>
      <c r="AC15">
        <v>0</v>
      </c>
      <c r="AD15">
        <f t="shared" si="2"/>
        <v>1.59</v>
      </c>
      <c r="AE15">
        <v>0.99</v>
      </c>
      <c r="AF15">
        <v>1.9</v>
      </c>
      <c r="AG15">
        <f t="shared" si="3"/>
        <v>0.90999999999999992</v>
      </c>
      <c r="AH15">
        <f t="shared" si="4"/>
        <v>21.88</v>
      </c>
      <c r="AI15">
        <v>38.58</v>
      </c>
      <c r="AJ15">
        <v>16.7</v>
      </c>
      <c r="AK15">
        <v>2.21</v>
      </c>
      <c r="AL15">
        <v>2.52</v>
      </c>
      <c r="AM15" s="9">
        <f t="shared" si="5"/>
        <v>0.31000000000000005</v>
      </c>
      <c r="AN15">
        <v>3</v>
      </c>
      <c r="AP15">
        <v>2.2799999999999998</v>
      </c>
      <c r="AQ15">
        <v>-2.21</v>
      </c>
      <c r="AR15">
        <v>4.49</v>
      </c>
      <c r="AS15">
        <f t="shared" si="0"/>
        <v>4.49</v>
      </c>
      <c r="AT15">
        <v>19.29</v>
      </c>
      <c r="AU15">
        <v>5.67</v>
      </c>
      <c r="AV15">
        <f t="shared" si="6"/>
        <v>13.62</v>
      </c>
      <c r="AW15">
        <v>56.75</v>
      </c>
      <c r="AX15">
        <v>67.27</v>
      </c>
      <c r="AY15">
        <f t="shared" si="7"/>
        <v>10.519999999999996</v>
      </c>
      <c r="AZ15">
        <v>10</v>
      </c>
      <c r="BA15">
        <v>3</v>
      </c>
      <c r="BB15" s="9">
        <v>150</v>
      </c>
      <c r="BC15" t="s">
        <v>73</v>
      </c>
    </row>
    <row r="16" spans="1:58" ht="19.5" customHeight="1" x14ac:dyDescent="0.6">
      <c r="B16">
        <v>14</v>
      </c>
      <c r="C16" t="s">
        <v>2</v>
      </c>
      <c r="D16" s="1">
        <v>45420</v>
      </c>
      <c r="E16">
        <v>2489998</v>
      </c>
      <c r="F16" t="s">
        <v>34</v>
      </c>
      <c r="G16">
        <v>37</v>
      </c>
      <c r="H16">
        <v>0</v>
      </c>
      <c r="I16">
        <v>1</v>
      </c>
      <c r="J16" t="s">
        <v>81</v>
      </c>
      <c r="K16">
        <v>2</v>
      </c>
      <c r="L16">
        <v>2</v>
      </c>
      <c r="M16">
        <v>1</v>
      </c>
      <c r="N16">
        <v>2</v>
      </c>
      <c r="O16">
        <v>1</v>
      </c>
      <c r="P16">
        <v>1.54</v>
      </c>
      <c r="Q16">
        <v>1.26</v>
      </c>
      <c r="R16">
        <v>3.22</v>
      </c>
      <c r="S16">
        <v>2.67</v>
      </c>
      <c r="T16">
        <v>2.57</v>
      </c>
      <c r="U16" s="8">
        <v>2</v>
      </c>
      <c r="W16">
        <v>2</v>
      </c>
      <c r="Y16">
        <v>1.29</v>
      </c>
      <c r="Z16">
        <v>0</v>
      </c>
      <c r="AA16">
        <f t="shared" si="1"/>
        <v>1.29</v>
      </c>
      <c r="AB16">
        <v>2.21</v>
      </c>
      <c r="AC16">
        <v>4.25</v>
      </c>
      <c r="AD16">
        <f t="shared" si="2"/>
        <v>2.04</v>
      </c>
      <c r="AE16">
        <v>1.29</v>
      </c>
      <c r="AF16">
        <v>1.98</v>
      </c>
      <c r="AG16">
        <f t="shared" si="3"/>
        <v>0.69</v>
      </c>
      <c r="AH16">
        <f t="shared" si="4"/>
        <v>30.490000000000002</v>
      </c>
      <c r="AI16">
        <v>40.130000000000003</v>
      </c>
      <c r="AJ16">
        <v>9.64</v>
      </c>
      <c r="AK16">
        <v>1.9</v>
      </c>
      <c r="AL16">
        <v>2.81</v>
      </c>
      <c r="AM16" s="9">
        <f t="shared" si="5"/>
        <v>0.91000000000000014</v>
      </c>
      <c r="AN16">
        <v>2</v>
      </c>
      <c r="AP16">
        <v>1.59</v>
      </c>
      <c r="AQ16">
        <v>0.88</v>
      </c>
      <c r="AR16">
        <v>0.71</v>
      </c>
      <c r="AS16">
        <f t="shared" ref="AS16:AS19" si="8">AP16-AQ16</f>
        <v>0.71000000000000008</v>
      </c>
      <c r="AT16">
        <v>22.9</v>
      </c>
      <c r="AU16">
        <v>10.66</v>
      </c>
      <c r="AV16">
        <f t="shared" si="6"/>
        <v>12.239999999999998</v>
      </c>
      <c r="AW16">
        <v>60.96</v>
      </c>
      <c r="AX16">
        <v>53.28</v>
      </c>
      <c r="AY16">
        <f t="shared" si="7"/>
        <v>7.68</v>
      </c>
      <c r="AZ16" s="11">
        <v>0.10416666666666667</v>
      </c>
      <c r="BA16">
        <v>9</v>
      </c>
      <c r="BB16" s="9">
        <v>165</v>
      </c>
      <c r="BC16" t="s">
        <v>77</v>
      </c>
      <c r="BD16" t="s">
        <v>72</v>
      </c>
      <c r="BE16" s="5" t="s">
        <v>36</v>
      </c>
    </row>
    <row r="17" spans="1:57" x14ac:dyDescent="0.6">
      <c r="B17">
        <v>15</v>
      </c>
      <c r="C17" t="s">
        <v>2</v>
      </c>
      <c r="D17" s="1">
        <v>45428</v>
      </c>
      <c r="E17">
        <v>2490402</v>
      </c>
      <c r="F17" t="s">
        <v>38</v>
      </c>
      <c r="G17">
        <v>34</v>
      </c>
      <c r="H17">
        <v>1</v>
      </c>
      <c r="I17">
        <v>0</v>
      </c>
      <c r="J17" t="s">
        <v>80</v>
      </c>
      <c r="K17">
        <v>1</v>
      </c>
      <c r="L17">
        <v>3</v>
      </c>
      <c r="M17">
        <v>1</v>
      </c>
      <c r="N17">
        <v>2</v>
      </c>
      <c r="O17">
        <v>0</v>
      </c>
      <c r="P17">
        <v>0</v>
      </c>
      <c r="Q17">
        <v>0</v>
      </c>
      <c r="R17">
        <v>0.98</v>
      </c>
      <c r="S17">
        <v>2.37</v>
      </c>
      <c r="T17">
        <v>2.7</v>
      </c>
      <c r="U17" s="8">
        <v>3</v>
      </c>
      <c r="V17">
        <v>1</v>
      </c>
      <c r="W17">
        <v>3</v>
      </c>
      <c r="X17">
        <v>0</v>
      </c>
      <c r="Y17">
        <v>2.21</v>
      </c>
      <c r="Z17">
        <v>1.68</v>
      </c>
      <c r="AA17">
        <f t="shared" si="1"/>
        <v>0.53</v>
      </c>
      <c r="AB17">
        <v>1.88</v>
      </c>
      <c r="AC17">
        <v>0</v>
      </c>
      <c r="AD17">
        <f t="shared" si="2"/>
        <v>1.88</v>
      </c>
      <c r="AE17">
        <v>1.29</v>
      </c>
      <c r="AF17">
        <v>1.29</v>
      </c>
      <c r="AG17">
        <f t="shared" si="3"/>
        <v>0</v>
      </c>
      <c r="AH17">
        <f t="shared" si="4"/>
        <v>40.08</v>
      </c>
      <c r="AI17">
        <v>48.19</v>
      </c>
      <c r="AJ17">
        <v>8.11</v>
      </c>
      <c r="AK17">
        <v>3.26</v>
      </c>
      <c r="AL17">
        <v>3.49</v>
      </c>
      <c r="AM17" s="9">
        <f t="shared" si="5"/>
        <v>0.23000000000000043</v>
      </c>
      <c r="AN17">
        <v>1</v>
      </c>
      <c r="AP17">
        <v>1.82</v>
      </c>
      <c r="AQ17">
        <v>0</v>
      </c>
      <c r="AR17">
        <v>1.82</v>
      </c>
      <c r="AS17">
        <f t="shared" si="8"/>
        <v>1.82</v>
      </c>
      <c r="AT17">
        <v>12.65</v>
      </c>
      <c r="AU17">
        <v>7.02</v>
      </c>
      <c r="AV17">
        <f t="shared" si="6"/>
        <v>5.6300000000000008</v>
      </c>
      <c r="AW17">
        <v>48.42</v>
      </c>
      <c r="AX17">
        <v>73.650000000000006</v>
      </c>
      <c r="AY17">
        <f t="shared" si="7"/>
        <v>25.230000000000004</v>
      </c>
      <c r="AZ17" s="11">
        <v>0.4375</v>
      </c>
      <c r="BA17">
        <v>3</v>
      </c>
      <c r="BB17" s="9">
        <v>135</v>
      </c>
      <c r="BC17" t="s">
        <v>77</v>
      </c>
      <c r="BD17" t="s">
        <v>72</v>
      </c>
      <c r="BE17" t="s">
        <v>78</v>
      </c>
    </row>
    <row r="18" spans="1:57" x14ac:dyDescent="0.6">
      <c r="B18">
        <v>16</v>
      </c>
      <c r="C18" t="s">
        <v>2</v>
      </c>
      <c r="D18" s="1">
        <v>45436</v>
      </c>
      <c r="E18">
        <v>2355163</v>
      </c>
      <c r="F18" t="s">
        <v>39</v>
      </c>
      <c r="G18">
        <v>38</v>
      </c>
      <c r="H18">
        <v>1</v>
      </c>
      <c r="I18">
        <v>1</v>
      </c>
      <c r="J18" t="s">
        <v>81</v>
      </c>
      <c r="K18">
        <v>1</v>
      </c>
      <c r="L18">
        <v>1</v>
      </c>
      <c r="M18">
        <v>0</v>
      </c>
      <c r="N18">
        <v>0</v>
      </c>
      <c r="O18">
        <v>0</v>
      </c>
      <c r="P18">
        <v>1.1200000000000001</v>
      </c>
      <c r="Q18">
        <v>0.84</v>
      </c>
      <c r="R18">
        <v>0.84</v>
      </c>
      <c r="S18">
        <v>4.0599999999999996</v>
      </c>
      <c r="T18">
        <v>2.44</v>
      </c>
      <c r="U18" s="8">
        <v>3</v>
      </c>
      <c r="V18">
        <v>0</v>
      </c>
      <c r="W18">
        <v>2</v>
      </c>
      <c r="X18">
        <v>0</v>
      </c>
      <c r="Y18">
        <v>2.58</v>
      </c>
      <c r="Z18">
        <v>3.26</v>
      </c>
      <c r="AA18">
        <f t="shared" si="1"/>
        <v>0.67999999999999972</v>
      </c>
      <c r="AB18">
        <v>0.94</v>
      </c>
      <c r="AC18">
        <v>0</v>
      </c>
      <c r="AD18">
        <f t="shared" si="2"/>
        <v>0.94</v>
      </c>
      <c r="AE18">
        <v>1.25</v>
      </c>
      <c r="AF18">
        <v>1.29</v>
      </c>
      <c r="AG18">
        <f t="shared" si="3"/>
        <v>4.0000000000000036E-2</v>
      </c>
      <c r="AH18">
        <f t="shared" si="4"/>
        <v>39.880000000000003</v>
      </c>
      <c r="AI18">
        <v>48.5</v>
      </c>
      <c r="AJ18">
        <v>8.6199999999999992</v>
      </c>
      <c r="AK18">
        <v>2.58</v>
      </c>
      <c r="AL18">
        <v>3.76</v>
      </c>
      <c r="AM18" s="9">
        <f t="shared" si="5"/>
        <v>1.1799999999999997</v>
      </c>
      <c r="AN18">
        <v>2</v>
      </c>
      <c r="AP18">
        <v>3.49</v>
      </c>
      <c r="AQ18">
        <v>1.1299999999999999</v>
      </c>
      <c r="AR18">
        <v>2.36</v>
      </c>
      <c r="AS18">
        <f t="shared" si="8"/>
        <v>2.3600000000000003</v>
      </c>
      <c r="AT18">
        <v>11.5</v>
      </c>
      <c r="AU18">
        <v>6.14</v>
      </c>
      <c r="AV18">
        <f t="shared" si="6"/>
        <v>5.36</v>
      </c>
      <c r="AW18">
        <v>39.159999999999997</v>
      </c>
      <c r="AX18">
        <v>56.87</v>
      </c>
      <c r="AY18">
        <f t="shared" si="7"/>
        <v>17.71</v>
      </c>
      <c r="AZ18" s="11" t="s">
        <v>105</v>
      </c>
      <c r="BA18" s="11">
        <v>0.10416666666666667</v>
      </c>
      <c r="BB18" s="9">
        <v>165</v>
      </c>
      <c r="BC18" t="s">
        <v>73</v>
      </c>
    </row>
    <row r="19" spans="1:57" x14ac:dyDescent="0.6">
      <c r="B19">
        <v>17</v>
      </c>
      <c r="C19" t="s">
        <v>2</v>
      </c>
      <c r="D19" s="1">
        <v>45441</v>
      </c>
      <c r="E19">
        <v>2321296</v>
      </c>
      <c r="F19" t="s">
        <v>40</v>
      </c>
      <c r="G19">
        <v>33</v>
      </c>
      <c r="H19">
        <v>1</v>
      </c>
      <c r="I19">
        <v>0</v>
      </c>
      <c r="J19" t="s">
        <v>80</v>
      </c>
      <c r="K19">
        <v>1</v>
      </c>
      <c r="M19">
        <v>1</v>
      </c>
      <c r="N19">
        <v>2</v>
      </c>
      <c r="O19">
        <v>1</v>
      </c>
      <c r="P19">
        <v>2.38</v>
      </c>
      <c r="Q19">
        <v>0</v>
      </c>
      <c r="R19">
        <v>1.46</v>
      </c>
      <c r="S19">
        <v>3.93</v>
      </c>
      <c r="T19">
        <v>1.73</v>
      </c>
      <c r="U19" s="8">
        <v>4</v>
      </c>
      <c r="V19">
        <v>1</v>
      </c>
      <c r="W19">
        <v>3</v>
      </c>
      <c r="Y19">
        <v>2.2799999999999998</v>
      </c>
      <c r="Z19">
        <v>2.25</v>
      </c>
      <c r="AA19">
        <f t="shared" si="1"/>
        <v>2.9999999999999805E-2</v>
      </c>
      <c r="AB19">
        <v>1.29</v>
      </c>
      <c r="AC19">
        <v>0</v>
      </c>
      <c r="AD19">
        <f t="shared" si="2"/>
        <v>1.29</v>
      </c>
      <c r="AE19">
        <v>1.59</v>
      </c>
      <c r="AF19">
        <v>1.25</v>
      </c>
      <c r="AG19">
        <f t="shared" si="3"/>
        <v>0.34000000000000008</v>
      </c>
      <c r="AH19">
        <f t="shared" si="4"/>
        <v>34.979999999999997</v>
      </c>
      <c r="AI19">
        <v>43.15</v>
      </c>
      <c r="AJ19">
        <v>8.17</v>
      </c>
      <c r="AK19">
        <v>3.49</v>
      </c>
      <c r="AL19">
        <v>4.7300000000000004</v>
      </c>
      <c r="AM19" s="9">
        <f t="shared" si="5"/>
        <v>1.2400000000000002</v>
      </c>
      <c r="AN19">
        <v>1</v>
      </c>
      <c r="AP19">
        <v>1.29</v>
      </c>
      <c r="AQ19">
        <v>-2.21</v>
      </c>
      <c r="AR19">
        <v>3.5</v>
      </c>
      <c r="AS19">
        <f t="shared" si="8"/>
        <v>3.5</v>
      </c>
      <c r="AT19">
        <v>5.78</v>
      </c>
      <c r="AU19">
        <v>14.99</v>
      </c>
      <c r="AV19">
        <f t="shared" si="6"/>
        <v>9.2100000000000009</v>
      </c>
      <c r="AW19">
        <v>62.68</v>
      </c>
      <c r="AX19">
        <v>50.08</v>
      </c>
      <c r="AY19">
        <f t="shared" si="7"/>
        <v>12.600000000000001</v>
      </c>
      <c r="AZ19" s="11" t="s">
        <v>108</v>
      </c>
      <c r="BA19">
        <v>3</v>
      </c>
      <c r="BB19" s="9">
        <v>60</v>
      </c>
      <c r="BC19" t="s">
        <v>73</v>
      </c>
    </row>
    <row r="20" spans="1:57" s="15" customFormat="1" x14ac:dyDescent="0.6">
      <c r="A20" s="12" t="s">
        <v>109</v>
      </c>
      <c r="B20" s="12">
        <v>18</v>
      </c>
      <c r="C20" s="12" t="s">
        <v>2</v>
      </c>
      <c r="D20" s="13">
        <v>45456</v>
      </c>
      <c r="E20" s="14">
        <v>2407571</v>
      </c>
      <c r="F20" s="14" t="s">
        <v>42</v>
      </c>
      <c r="G20" s="14">
        <v>38</v>
      </c>
      <c r="H20" s="14">
        <v>1</v>
      </c>
      <c r="I20" s="14">
        <v>1</v>
      </c>
      <c r="J20" s="14" t="s">
        <v>81</v>
      </c>
      <c r="K20" s="14">
        <v>1</v>
      </c>
      <c r="L20" s="14">
        <v>3</v>
      </c>
      <c r="M20" s="14">
        <v>1</v>
      </c>
      <c r="N20" s="14"/>
      <c r="U20" s="16"/>
      <c r="AM20" s="17"/>
      <c r="BB20" s="17"/>
      <c r="BC20" s="15" t="s">
        <v>73</v>
      </c>
    </row>
    <row r="22" spans="1:57" x14ac:dyDescent="0.6">
      <c r="G22" t="s">
        <v>43</v>
      </c>
      <c r="H22">
        <f>COUNTIF(H3:H20,0)</f>
        <v>7</v>
      </c>
      <c r="L22" t="s">
        <v>82</v>
      </c>
      <c r="M22">
        <f>COUNTIF(M3:M19,1)</f>
        <v>9</v>
      </c>
      <c r="T22" t="s">
        <v>111</v>
      </c>
      <c r="U22">
        <f>AVERAGE(U3:U19)</f>
        <v>3.4117647058823528</v>
      </c>
      <c r="W22">
        <f>AVERAGE(W3:W19)</f>
        <v>3</v>
      </c>
      <c r="AN22">
        <f>AVERAGE(AN3:AN19)</f>
        <v>2.4705882352941178</v>
      </c>
    </row>
    <row r="23" spans="1:57" x14ac:dyDescent="0.6">
      <c r="G23" t="s">
        <v>44</v>
      </c>
      <c r="H23">
        <v>10</v>
      </c>
    </row>
    <row r="24" spans="1:57" x14ac:dyDescent="0.6">
      <c r="P24" t="s">
        <v>94</v>
      </c>
    </row>
    <row r="25" spans="1:57" x14ac:dyDescent="0.6">
      <c r="F25" t="s">
        <v>45</v>
      </c>
      <c r="G25">
        <f>AVERAGE(G3:G19)</f>
        <v>33.058823529411768</v>
      </c>
      <c r="P25" t="s">
        <v>95</v>
      </c>
    </row>
    <row r="26" spans="1:57" x14ac:dyDescent="0.6">
      <c r="F26" t="s">
        <v>46</v>
      </c>
      <c r="G26">
        <f>MAX(G3:G19)</f>
        <v>46</v>
      </c>
      <c r="H26" t="s">
        <v>101</v>
      </c>
      <c r="J26">
        <f>COUNTIF(J3:J20, "R")</f>
        <v>9</v>
      </c>
    </row>
    <row r="27" spans="1:57" x14ac:dyDescent="0.6">
      <c r="F27" t="s">
        <v>47</v>
      </c>
      <c r="G27">
        <f>MIN(G3:G19)</f>
        <v>23</v>
      </c>
      <c r="H27" t="s">
        <v>102</v>
      </c>
      <c r="J27">
        <v>8</v>
      </c>
    </row>
    <row r="28" spans="1:57" x14ac:dyDescent="0.6">
      <c r="F28" t="s">
        <v>48</v>
      </c>
      <c r="G28">
        <f>_xlfn.STDEV.P(G3:G19)</f>
        <v>6.2729164643615434</v>
      </c>
    </row>
    <row r="30" spans="1:57" x14ac:dyDescent="0.6">
      <c r="B30" t="s">
        <v>92</v>
      </c>
    </row>
    <row r="35" spans="6:7" x14ac:dyDescent="0.6">
      <c r="F35" t="s">
        <v>106</v>
      </c>
      <c r="G35">
        <v>11</v>
      </c>
    </row>
    <row r="36" spans="6:7" x14ac:dyDescent="0.6">
      <c r="F36" t="s">
        <v>107</v>
      </c>
      <c r="G36">
        <v>7</v>
      </c>
    </row>
  </sheetData>
  <mergeCells count="3">
    <mergeCell ref="AN1:BB1"/>
    <mergeCell ref="P1:T1"/>
    <mergeCell ref="U1:AM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F810-3A5F-4E19-91C4-19009477FA77}">
  <dimension ref="A1"/>
  <sheetViews>
    <sheetView topLeftCell="A10" zoomScale="145" zoomScaleNormal="145" workbookViewId="0">
      <selection activeCell="L14" sqref="L14"/>
    </sheetView>
  </sheetViews>
  <sheetFormatPr defaultRowHeight="16.899999999999999" x14ac:dyDescent="0.6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1534-8F3B-40EC-8A78-47F3E66799BE}">
  <dimension ref="A1:AI25"/>
  <sheetViews>
    <sheetView tabSelected="1" zoomScale="70" zoomScaleNormal="70" workbookViewId="0">
      <pane xSplit="1" topLeftCell="B1" activePane="topRight" state="frozen"/>
      <selection pane="topRight" activeCell="K18" sqref="K18"/>
    </sheetView>
  </sheetViews>
  <sheetFormatPr defaultRowHeight="16.899999999999999" x14ac:dyDescent="0.6"/>
  <cols>
    <col min="2" max="2" width="11.875" customWidth="1"/>
    <col min="3" max="4" width="9.625" customWidth="1"/>
    <col min="5" max="6" width="10.875" customWidth="1"/>
    <col min="7" max="7" width="14.6875" bestFit="1" customWidth="1"/>
    <col min="8" max="8" width="8.625" customWidth="1"/>
  </cols>
  <sheetData>
    <row r="1" spans="1:35" s="2" customFormat="1" ht="62.25" customHeight="1" thickBot="1" x14ac:dyDescent="0.65">
      <c r="A1" s="2" t="s">
        <v>1</v>
      </c>
      <c r="B1" s="2" t="s">
        <v>6</v>
      </c>
      <c r="C1" s="6" t="s">
        <v>51</v>
      </c>
      <c r="D1" s="6" t="s">
        <v>110</v>
      </c>
      <c r="E1" s="6" t="s">
        <v>52</v>
      </c>
      <c r="F1" s="6" t="s">
        <v>150</v>
      </c>
      <c r="G1" s="6" t="s">
        <v>50</v>
      </c>
      <c r="H1" s="6" t="s">
        <v>49</v>
      </c>
      <c r="I1" s="6" t="s">
        <v>56</v>
      </c>
      <c r="J1" s="6" t="s">
        <v>57</v>
      </c>
      <c r="K1" s="6" t="s">
        <v>112</v>
      </c>
      <c r="L1" s="6" t="s">
        <v>58</v>
      </c>
      <c r="M1" s="6" t="s">
        <v>59</v>
      </c>
      <c r="N1" s="6" t="s">
        <v>113</v>
      </c>
      <c r="O1" s="6" t="s">
        <v>60</v>
      </c>
      <c r="P1" s="6" t="s">
        <v>61</v>
      </c>
      <c r="Q1" s="6" t="s">
        <v>114</v>
      </c>
      <c r="R1" s="6" t="s">
        <v>115</v>
      </c>
      <c r="S1" s="6" t="s">
        <v>62</v>
      </c>
      <c r="T1" s="6" t="s">
        <v>63</v>
      </c>
      <c r="U1" s="6" t="s">
        <v>119</v>
      </c>
      <c r="V1" s="6" t="s">
        <v>120</v>
      </c>
      <c r="W1" s="6" t="s">
        <v>121</v>
      </c>
      <c r="X1" s="6" t="s">
        <v>147</v>
      </c>
      <c r="Y1" s="6" t="s">
        <v>148</v>
      </c>
      <c r="Z1" s="6" t="s">
        <v>149</v>
      </c>
      <c r="AA1" s="6" t="s">
        <v>124</v>
      </c>
      <c r="AB1" s="6" t="s">
        <v>125</v>
      </c>
      <c r="AC1" s="6" t="s">
        <v>122</v>
      </c>
      <c r="AD1" s="6" t="s">
        <v>126</v>
      </c>
      <c r="AE1" s="6" t="s">
        <v>127</v>
      </c>
      <c r="AF1" s="6" t="s">
        <v>123</v>
      </c>
      <c r="AG1" s="6" t="s">
        <v>69</v>
      </c>
      <c r="AH1" s="6" t="s">
        <v>70</v>
      </c>
      <c r="AI1" s="6" t="s">
        <v>84</v>
      </c>
    </row>
    <row r="2" spans="1:35" x14ac:dyDescent="0.6">
      <c r="A2">
        <v>1</v>
      </c>
      <c r="B2">
        <v>33</v>
      </c>
      <c r="C2">
        <v>0</v>
      </c>
      <c r="D2">
        <v>0</v>
      </c>
      <c r="E2">
        <v>1</v>
      </c>
      <c r="F2">
        <v>1</v>
      </c>
      <c r="G2">
        <v>2</v>
      </c>
      <c r="H2">
        <v>1</v>
      </c>
      <c r="I2">
        <v>1.33</v>
      </c>
      <c r="J2">
        <v>2.68</v>
      </c>
      <c r="K2">
        <f>ABS(I2-J2)</f>
        <v>1.35</v>
      </c>
      <c r="L2">
        <v>2.1</v>
      </c>
      <c r="M2">
        <v>2.3199999999999998</v>
      </c>
      <c r="N2">
        <f>ABS(M2-L2)</f>
        <v>0.21999999999999975</v>
      </c>
      <c r="O2">
        <v>1</v>
      </c>
      <c r="P2">
        <v>2.3199999999999998</v>
      </c>
      <c r="Q2">
        <f>ABS(P2-O2)</f>
        <v>1.3199999999999998</v>
      </c>
      <c r="R2">
        <f>ABS(S2-T2)</f>
        <v>35.659999999999997</v>
      </c>
      <c r="S2">
        <v>54.15</v>
      </c>
      <c r="T2">
        <v>18.489999999999998</v>
      </c>
      <c r="U2">
        <v>3.01</v>
      </c>
      <c r="V2">
        <v>2.02</v>
      </c>
      <c r="W2" s="9">
        <f>ABS(U2-V2)</f>
        <v>0.98999999999999977</v>
      </c>
      <c r="X2">
        <v>7.61</v>
      </c>
      <c r="Y2">
        <v>9.2799999999999994</v>
      </c>
      <c r="Z2">
        <f>ABS(X2-Y2)</f>
        <v>1.669999999999999</v>
      </c>
      <c r="AA2">
        <v>8.8960000000000008</v>
      </c>
      <c r="AB2">
        <v>4.9329999999999998</v>
      </c>
      <c r="AC2">
        <f>ABS(AA2-AB2)</f>
        <v>3.963000000000001</v>
      </c>
      <c r="AD2">
        <v>38</v>
      </c>
      <c r="AE2">
        <v>37</v>
      </c>
      <c r="AF2">
        <f>ABS(AD2-AE2)</f>
        <v>1</v>
      </c>
      <c r="AG2">
        <v>10</v>
      </c>
      <c r="AH2">
        <v>1</v>
      </c>
      <c r="AI2" s="9">
        <v>90</v>
      </c>
    </row>
    <row r="3" spans="1:35" x14ac:dyDescent="0.6">
      <c r="A3">
        <v>2</v>
      </c>
      <c r="B3">
        <v>34</v>
      </c>
      <c r="C3">
        <v>1</v>
      </c>
      <c r="D3">
        <v>0</v>
      </c>
      <c r="E3">
        <v>1</v>
      </c>
      <c r="F3">
        <v>1</v>
      </c>
      <c r="G3">
        <v>2</v>
      </c>
      <c r="H3">
        <v>1</v>
      </c>
      <c r="I3">
        <v>1.25</v>
      </c>
      <c r="J3">
        <v>2.96</v>
      </c>
      <c r="K3">
        <f t="shared" ref="K3:K25" si="0">ABS(I3-J3)</f>
        <v>1.71</v>
      </c>
      <c r="L3">
        <v>2.81</v>
      </c>
      <c r="M3">
        <v>3.13</v>
      </c>
      <c r="N3">
        <f t="shared" ref="N3:N25" si="1">ABS(M3-L3)</f>
        <v>0.31999999999999984</v>
      </c>
      <c r="O3">
        <v>1.88</v>
      </c>
      <c r="P3">
        <v>1.56</v>
      </c>
      <c r="Q3">
        <f t="shared" ref="Q3:Q25" si="2">ABS(P3-O3)</f>
        <v>0.31999999999999984</v>
      </c>
      <c r="R3">
        <f t="shared" ref="R3:R25" si="3">ABS(S3-T3)</f>
        <v>21.04</v>
      </c>
      <c r="S3">
        <v>26.71</v>
      </c>
      <c r="T3">
        <v>5.67</v>
      </c>
      <c r="U3">
        <v>4.47</v>
      </c>
      <c r="V3">
        <v>3.19</v>
      </c>
      <c r="W3" s="9">
        <f t="shared" ref="W3:W25" si="4">ABS(U3-V3)</f>
        <v>1.2799999999999998</v>
      </c>
      <c r="X3">
        <v>16.64</v>
      </c>
      <c r="Y3">
        <v>-14.13</v>
      </c>
      <c r="Z3">
        <f t="shared" ref="Z3:Z18" si="5">ABS(X3-Y3)</f>
        <v>30.770000000000003</v>
      </c>
      <c r="AA3">
        <v>15.68</v>
      </c>
      <c r="AB3">
        <v>-20.23</v>
      </c>
      <c r="AC3">
        <f t="shared" ref="AC3:AC24" si="6">ABS(AA3-AB3)</f>
        <v>35.909999999999997</v>
      </c>
      <c r="AD3">
        <v>48.82</v>
      </c>
      <c r="AE3">
        <v>66.23</v>
      </c>
      <c r="AF3">
        <f t="shared" ref="AF3:AF24" si="7">ABS(AD3-AE3)</f>
        <v>17.410000000000004</v>
      </c>
      <c r="AG3">
        <v>12</v>
      </c>
      <c r="AH3">
        <v>1</v>
      </c>
      <c r="AI3" s="9">
        <v>30</v>
      </c>
    </row>
    <row r="4" spans="1:35" x14ac:dyDescent="0.6">
      <c r="A4">
        <v>3</v>
      </c>
      <c r="B4">
        <v>44</v>
      </c>
      <c r="C4">
        <v>1</v>
      </c>
      <c r="D4">
        <v>1</v>
      </c>
      <c r="E4">
        <v>1</v>
      </c>
      <c r="F4">
        <v>1</v>
      </c>
      <c r="G4">
        <v>3</v>
      </c>
      <c r="H4">
        <v>1</v>
      </c>
      <c r="I4">
        <v>1.9</v>
      </c>
      <c r="J4">
        <v>2.52</v>
      </c>
      <c r="K4">
        <f t="shared" si="0"/>
        <v>0.62000000000000011</v>
      </c>
      <c r="L4">
        <v>-0.94</v>
      </c>
      <c r="M4">
        <v>-1.25</v>
      </c>
      <c r="N4">
        <f t="shared" si="1"/>
        <v>0.31000000000000005</v>
      </c>
      <c r="O4">
        <v>1.4</v>
      </c>
      <c r="P4">
        <v>0.88</v>
      </c>
      <c r="Q4">
        <f t="shared" si="2"/>
        <v>0.51999999999999991</v>
      </c>
      <c r="R4">
        <f t="shared" si="3"/>
        <v>15.72</v>
      </c>
      <c r="S4">
        <v>30.8</v>
      </c>
      <c r="T4">
        <v>15.08</v>
      </c>
      <c r="U4">
        <v>3.44</v>
      </c>
      <c r="V4">
        <v>2.19</v>
      </c>
      <c r="W4" s="9">
        <f t="shared" si="4"/>
        <v>1.25</v>
      </c>
      <c r="X4">
        <v>-10.84</v>
      </c>
      <c r="Y4">
        <v>-29.3</v>
      </c>
      <c r="Z4">
        <f t="shared" si="5"/>
        <v>18.46</v>
      </c>
      <c r="AA4">
        <v>-7.69</v>
      </c>
      <c r="AB4">
        <v>-4.33</v>
      </c>
      <c r="AC4">
        <f>ABS(AA4-AB4)</f>
        <v>3.3600000000000003</v>
      </c>
      <c r="AD4">
        <v>55.45</v>
      </c>
      <c r="AE4">
        <v>57.18</v>
      </c>
      <c r="AF4">
        <f t="shared" si="7"/>
        <v>1.7299999999999969</v>
      </c>
      <c r="AG4" s="11">
        <v>0.47916666666666669</v>
      </c>
      <c r="AH4">
        <v>10</v>
      </c>
      <c r="AI4" s="9">
        <v>45</v>
      </c>
    </row>
    <row r="5" spans="1:35" x14ac:dyDescent="0.6">
      <c r="A5">
        <v>4</v>
      </c>
      <c r="B5">
        <v>24</v>
      </c>
      <c r="C5">
        <v>1</v>
      </c>
      <c r="D5">
        <v>0</v>
      </c>
      <c r="E5">
        <v>1</v>
      </c>
      <c r="F5">
        <v>1</v>
      </c>
      <c r="G5">
        <v>2</v>
      </c>
      <c r="H5">
        <v>1</v>
      </c>
      <c r="I5">
        <v>1.29</v>
      </c>
      <c r="J5">
        <v>1.98</v>
      </c>
      <c r="K5">
        <f t="shared" si="0"/>
        <v>0.69</v>
      </c>
      <c r="L5">
        <v>1.29</v>
      </c>
      <c r="M5">
        <v>1.88</v>
      </c>
      <c r="N5">
        <f t="shared" si="1"/>
        <v>0.58999999999999986</v>
      </c>
      <c r="O5">
        <v>0.94</v>
      </c>
      <c r="P5">
        <v>1.25</v>
      </c>
      <c r="Q5">
        <f t="shared" si="2"/>
        <v>0.31000000000000005</v>
      </c>
      <c r="R5">
        <f t="shared" si="3"/>
        <v>23.589999999999996</v>
      </c>
      <c r="S5">
        <v>39.47</v>
      </c>
      <c r="T5">
        <v>15.88</v>
      </c>
      <c r="U5">
        <v>1.56</v>
      </c>
      <c r="V5">
        <v>1.59</v>
      </c>
      <c r="W5" s="9">
        <f t="shared" si="4"/>
        <v>3.0000000000000027E-2</v>
      </c>
      <c r="X5">
        <v>-10.9</v>
      </c>
      <c r="Y5">
        <v>-13.98</v>
      </c>
      <c r="Z5">
        <f t="shared" si="5"/>
        <v>3.08</v>
      </c>
      <c r="AA5">
        <v>-13.02</v>
      </c>
      <c r="AB5">
        <v>-13.56</v>
      </c>
      <c r="AC5">
        <f t="shared" si="6"/>
        <v>0.54000000000000092</v>
      </c>
      <c r="AD5">
        <v>55.22</v>
      </c>
      <c r="AE5">
        <v>60.43</v>
      </c>
      <c r="AF5">
        <f t="shared" si="7"/>
        <v>5.2100000000000009</v>
      </c>
      <c r="AG5">
        <v>11</v>
      </c>
      <c r="AH5">
        <v>4</v>
      </c>
      <c r="AI5" s="9">
        <v>150</v>
      </c>
    </row>
    <row r="6" spans="1:35" x14ac:dyDescent="0.6">
      <c r="A6">
        <v>5</v>
      </c>
      <c r="B6">
        <v>23</v>
      </c>
      <c r="C6">
        <v>1</v>
      </c>
      <c r="D6">
        <v>1</v>
      </c>
      <c r="E6">
        <v>0</v>
      </c>
      <c r="F6">
        <v>1</v>
      </c>
      <c r="G6">
        <v>3</v>
      </c>
      <c r="H6">
        <v>1</v>
      </c>
      <c r="I6">
        <v>1.59</v>
      </c>
      <c r="J6">
        <v>2.21</v>
      </c>
      <c r="K6">
        <f t="shared" si="0"/>
        <v>0.61999999999999988</v>
      </c>
      <c r="L6">
        <v>0.7</v>
      </c>
      <c r="M6">
        <v>1.88</v>
      </c>
      <c r="N6">
        <f t="shared" si="1"/>
        <v>1.18</v>
      </c>
      <c r="O6">
        <v>0.7</v>
      </c>
      <c r="P6">
        <v>1.59</v>
      </c>
      <c r="Q6">
        <f t="shared" si="2"/>
        <v>0.89000000000000012</v>
      </c>
      <c r="R6">
        <f t="shared" si="3"/>
        <v>33.710000000000008</v>
      </c>
      <c r="S6">
        <v>56.02</v>
      </c>
      <c r="T6">
        <v>22.31</v>
      </c>
      <c r="U6">
        <v>1.9</v>
      </c>
      <c r="V6">
        <v>2.96</v>
      </c>
      <c r="W6" s="9">
        <f t="shared" si="4"/>
        <v>1.06</v>
      </c>
      <c r="X6">
        <v>19.61</v>
      </c>
      <c r="Y6">
        <v>-17.899999999999999</v>
      </c>
      <c r="Z6">
        <f t="shared" si="5"/>
        <v>37.51</v>
      </c>
      <c r="AA6">
        <v>19.43</v>
      </c>
      <c r="AB6">
        <v>-5.57</v>
      </c>
      <c r="AC6">
        <f t="shared" si="6"/>
        <v>25</v>
      </c>
      <c r="AD6">
        <v>41.73</v>
      </c>
      <c r="AE6">
        <v>62.77</v>
      </c>
      <c r="AF6">
        <f t="shared" si="7"/>
        <v>21.040000000000006</v>
      </c>
      <c r="AG6">
        <v>1</v>
      </c>
      <c r="AH6">
        <v>9</v>
      </c>
      <c r="AI6" s="9">
        <v>120</v>
      </c>
    </row>
    <row r="7" spans="1:35" x14ac:dyDescent="0.6">
      <c r="A7">
        <v>6</v>
      </c>
      <c r="B7">
        <v>28</v>
      </c>
      <c r="C7">
        <v>0</v>
      </c>
      <c r="D7">
        <v>0</v>
      </c>
      <c r="E7">
        <v>1</v>
      </c>
      <c r="F7">
        <v>1</v>
      </c>
      <c r="G7">
        <v>3</v>
      </c>
      <c r="H7">
        <v>0</v>
      </c>
      <c r="I7">
        <v>3.66</v>
      </c>
      <c r="J7">
        <v>1.59</v>
      </c>
      <c r="K7">
        <f t="shared" si="0"/>
        <v>2.0700000000000003</v>
      </c>
      <c r="L7">
        <v>0</v>
      </c>
      <c r="M7">
        <v>0</v>
      </c>
      <c r="N7">
        <f t="shared" si="1"/>
        <v>0</v>
      </c>
      <c r="O7">
        <v>0.31</v>
      </c>
      <c r="P7">
        <v>0.99</v>
      </c>
      <c r="Q7">
        <f t="shared" si="2"/>
        <v>0.67999999999999994</v>
      </c>
      <c r="R7">
        <f t="shared" si="3"/>
        <v>25.46</v>
      </c>
      <c r="S7">
        <v>46.74</v>
      </c>
      <c r="T7">
        <v>21.28</v>
      </c>
      <c r="U7">
        <v>2.52</v>
      </c>
      <c r="V7">
        <v>1.9</v>
      </c>
      <c r="W7" s="9">
        <f t="shared" si="4"/>
        <v>0.62000000000000011</v>
      </c>
      <c r="X7">
        <v>12.79</v>
      </c>
      <c r="Y7">
        <v>9.89</v>
      </c>
      <c r="Z7">
        <f t="shared" si="5"/>
        <v>2.8999999999999986</v>
      </c>
      <c r="AA7">
        <v>4.92</v>
      </c>
      <c r="AB7">
        <v>7.59</v>
      </c>
      <c r="AC7">
        <f t="shared" si="6"/>
        <v>2.67</v>
      </c>
      <c r="AD7">
        <v>63.25</v>
      </c>
      <c r="AE7">
        <v>63.91</v>
      </c>
      <c r="AF7">
        <f t="shared" si="7"/>
        <v>0.65999999999999659</v>
      </c>
      <c r="AG7" s="11">
        <v>0.4375</v>
      </c>
      <c r="AH7">
        <v>3</v>
      </c>
      <c r="AI7" s="9">
        <v>135</v>
      </c>
    </row>
    <row r="8" spans="1:35" x14ac:dyDescent="0.6">
      <c r="A8">
        <v>7</v>
      </c>
      <c r="B8">
        <v>31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2.83</v>
      </c>
      <c r="J8">
        <v>2.52</v>
      </c>
      <c r="K8">
        <f t="shared" si="0"/>
        <v>0.31000000000000005</v>
      </c>
      <c r="L8">
        <v>0.94</v>
      </c>
      <c r="M8">
        <v>0</v>
      </c>
      <c r="N8">
        <f t="shared" si="1"/>
        <v>0.94</v>
      </c>
      <c r="O8">
        <v>1.59</v>
      </c>
      <c r="P8">
        <v>3.94</v>
      </c>
      <c r="Q8">
        <f t="shared" si="2"/>
        <v>2.3499999999999996</v>
      </c>
      <c r="R8">
        <f t="shared" si="3"/>
        <v>34.049999999999997</v>
      </c>
      <c r="S8">
        <v>56.75</v>
      </c>
      <c r="T8">
        <v>22.7</v>
      </c>
      <c r="U8">
        <v>2.58</v>
      </c>
      <c r="V8">
        <v>2.81</v>
      </c>
      <c r="W8" s="9">
        <f t="shared" si="4"/>
        <v>0.22999999999999998</v>
      </c>
      <c r="X8">
        <v>13.31</v>
      </c>
      <c r="Y8">
        <v>-29.35</v>
      </c>
      <c r="Z8">
        <f t="shared" si="5"/>
        <v>42.660000000000004</v>
      </c>
      <c r="AA8">
        <v>4.09</v>
      </c>
      <c r="AB8">
        <v>-10.91</v>
      </c>
      <c r="AC8">
        <f>ABS(AD8-AE8)</f>
        <v>22.86</v>
      </c>
      <c r="AD8">
        <v>35.28</v>
      </c>
      <c r="AE8">
        <v>58.14</v>
      </c>
      <c r="AF8">
        <f>ABS(AD8-AE8)</f>
        <v>22.86</v>
      </c>
      <c r="AG8">
        <v>10</v>
      </c>
      <c r="AH8">
        <v>3</v>
      </c>
      <c r="AI8" s="9">
        <v>150</v>
      </c>
    </row>
    <row r="9" spans="1:35" x14ac:dyDescent="0.6">
      <c r="A9">
        <v>8</v>
      </c>
      <c r="B9">
        <v>35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3.49</v>
      </c>
      <c r="J9">
        <v>2.2799999999999998</v>
      </c>
      <c r="K9">
        <f t="shared" si="0"/>
        <v>1.2100000000000004</v>
      </c>
      <c r="L9">
        <v>2.52</v>
      </c>
      <c r="M9">
        <v>1.88</v>
      </c>
      <c r="N9">
        <f t="shared" si="1"/>
        <v>0.64000000000000012</v>
      </c>
      <c r="O9">
        <v>2.58</v>
      </c>
      <c r="P9">
        <v>1.98</v>
      </c>
      <c r="Q9">
        <f t="shared" si="2"/>
        <v>0.60000000000000009</v>
      </c>
      <c r="R9">
        <f t="shared" si="3"/>
        <v>30.79</v>
      </c>
      <c r="S9">
        <v>48.43</v>
      </c>
      <c r="T9">
        <v>17.64</v>
      </c>
      <c r="U9">
        <v>2.52</v>
      </c>
      <c r="V9">
        <v>2.19</v>
      </c>
      <c r="W9" s="9">
        <f t="shared" si="4"/>
        <v>0.33000000000000007</v>
      </c>
      <c r="X9">
        <v>-10.38</v>
      </c>
      <c r="Y9">
        <v>-16.22</v>
      </c>
      <c r="Z9">
        <f t="shared" si="5"/>
        <v>5.8399999999999981</v>
      </c>
      <c r="AA9">
        <v>-6.14</v>
      </c>
      <c r="AB9">
        <v>-11.71</v>
      </c>
      <c r="AC9">
        <f>ABS(AA8-AB8)</f>
        <v>15</v>
      </c>
      <c r="AD9">
        <v>46.93</v>
      </c>
      <c r="AE9">
        <v>54.12</v>
      </c>
      <c r="AF9">
        <f t="shared" si="7"/>
        <v>7.1899999999999977</v>
      </c>
      <c r="AG9">
        <v>10</v>
      </c>
      <c r="AH9">
        <v>4</v>
      </c>
      <c r="AI9" s="9">
        <v>180</v>
      </c>
    </row>
    <row r="10" spans="1:35" x14ac:dyDescent="0.6">
      <c r="A10">
        <v>9</v>
      </c>
      <c r="B10">
        <v>28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3.66</v>
      </c>
      <c r="J10">
        <v>1.9</v>
      </c>
      <c r="K10">
        <f t="shared" si="0"/>
        <v>1.7600000000000002</v>
      </c>
      <c r="L10">
        <v>0.7</v>
      </c>
      <c r="M10">
        <v>0.7</v>
      </c>
      <c r="N10">
        <f t="shared" si="1"/>
        <v>0</v>
      </c>
      <c r="O10">
        <v>0.88</v>
      </c>
      <c r="P10">
        <v>0.7</v>
      </c>
      <c r="Q10">
        <f t="shared" si="2"/>
        <v>0.18000000000000005</v>
      </c>
      <c r="R10">
        <f t="shared" si="3"/>
        <v>35.24</v>
      </c>
      <c r="S10">
        <v>55.88</v>
      </c>
      <c r="T10">
        <v>20.64</v>
      </c>
      <c r="U10">
        <v>2.52</v>
      </c>
      <c r="V10">
        <v>3.76</v>
      </c>
      <c r="W10" s="9">
        <f t="shared" si="4"/>
        <v>1.2399999999999998</v>
      </c>
      <c r="X10">
        <v>15.46</v>
      </c>
      <c r="Y10">
        <v>-13.97</v>
      </c>
      <c r="Z10">
        <f t="shared" si="5"/>
        <v>29.43</v>
      </c>
      <c r="AA10">
        <v>10.31</v>
      </c>
      <c r="AB10">
        <v>-13.52</v>
      </c>
      <c r="AC10">
        <f t="shared" si="6"/>
        <v>23.83</v>
      </c>
      <c r="AD10">
        <v>60.4</v>
      </c>
      <c r="AE10">
        <v>61.36</v>
      </c>
      <c r="AF10">
        <f t="shared" si="7"/>
        <v>0.96000000000000085</v>
      </c>
      <c r="AG10">
        <v>11</v>
      </c>
      <c r="AH10">
        <v>4</v>
      </c>
      <c r="AI10" s="9">
        <v>150</v>
      </c>
    </row>
    <row r="11" spans="1:35" x14ac:dyDescent="0.6">
      <c r="A11">
        <v>10</v>
      </c>
      <c r="B11">
        <v>46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2.8</v>
      </c>
      <c r="J11">
        <v>1.59</v>
      </c>
      <c r="K11">
        <f t="shared" si="0"/>
        <v>1.2099999999999997</v>
      </c>
      <c r="L11">
        <v>-0.63</v>
      </c>
      <c r="M11">
        <v>0</v>
      </c>
      <c r="N11">
        <f t="shared" si="1"/>
        <v>0.63</v>
      </c>
      <c r="O11">
        <v>0.99</v>
      </c>
      <c r="P11">
        <v>1.68</v>
      </c>
      <c r="Q11">
        <f t="shared" si="2"/>
        <v>0.69</v>
      </c>
      <c r="R11">
        <f t="shared" si="3"/>
        <v>13.059999999999999</v>
      </c>
      <c r="S11">
        <v>31.95</v>
      </c>
      <c r="T11">
        <v>18.89</v>
      </c>
      <c r="U11">
        <v>2.52</v>
      </c>
      <c r="V11">
        <v>2.81</v>
      </c>
      <c r="W11" s="9">
        <f t="shared" si="4"/>
        <v>0.29000000000000004</v>
      </c>
      <c r="X11">
        <v>-12.45</v>
      </c>
      <c r="Y11">
        <v>-7.53</v>
      </c>
      <c r="Z11">
        <f t="shared" si="5"/>
        <v>4.919999999999999</v>
      </c>
      <c r="AA11">
        <v>-26.44</v>
      </c>
      <c r="AB11">
        <v>-7.52</v>
      </c>
      <c r="AC11">
        <f t="shared" si="6"/>
        <v>18.920000000000002</v>
      </c>
      <c r="AD11">
        <v>56.79</v>
      </c>
      <c r="AE11">
        <v>66.42</v>
      </c>
      <c r="AF11">
        <f t="shared" si="7"/>
        <v>9.6300000000000026</v>
      </c>
      <c r="AG11" s="11">
        <v>0.4375</v>
      </c>
      <c r="AH11">
        <v>4</v>
      </c>
      <c r="AI11" s="9">
        <v>165</v>
      </c>
    </row>
    <row r="12" spans="1:35" x14ac:dyDescent="0.6">
      <c r="A12">
        <v>11</v>
      </c>
      <c r="B12">
        <v>24</v>
      </c>
      <c r="C12">
        <v>0</v>
      </c>
      <c r="D12">
        <v>0</v>
      </c>
      <c r="E12">
        <v>1</v>
      </c>
      <c r="F12">
        <v>1</v>
      </c>
      <c r="G12">
        <v>2</v>
      </c>
      <c r="H12">
        <v>1</v>
      </c>
      <c r="I12">
        <v>2.38</v>
      </c>
      <c r="J12">
        <v>2.1</v>
      </c>
      <c r="K12">
        <f t="shared" si="0"/>
        <v>0.2799999999999998</v>
      </c>
      <c r="L12">
        <v>0</v>
      </c>
      <c r="M12">
        <v>1.56</v>
      </c>
      <c r="N12">
        <f t="shared" si="1"/>
        <v>1.56</v>
      </c>
      <c r="O12">
        <v>1.25</v>
      </c>
      <c r="P12">
        <v>2.21</v>
      </c>
      <c r="Q12">
        <f t="shared" si="2"/>
        <v>0.96</v>
      </c>
      <c r="R12">
        <f t="shared" si="3"/>
        <v>36.28</v>
      </c>
      <c r="S12">
        <v>51.85</v>
      </c>
      <c r="T12">
        <v>15.57</v>
      </c>
      <c r="U12">
        <v>2.81</v>
      </c>
      <c r="V12">
        <v>3.76</v>
      </c>
      <c r="W12" s="9">
        <f t="shared" si="4"/>
        <v>0.94999999999999973</v>
      </c>
      <c r="X12">
        <v>-10.44</v>
      </c>
      <c r="Y12">
        <v>-23.18</v>
      </c>
      <c r="Z12">
        <f t="shared" si="5"/>
        <v>12.74</v>
      </c>
      <c r="AA12">
        <v>-20.260000000000002</v>
      </c>
      <c r="AB12">
        <v>-1.92</v>
      </c>
      <c r="AC12">
        <f t="shared" si="6"/>
        <v>18.340000000000003</v>
      </c>
      <c r="AD12">
        <v>57.25</v>
      </c>
      <c r="AE12">
        <v>66.37</v>
      </c>
      <c r="AF12">
        <f t="shared" si="7"/>
        <v>9.1200000000000045</v>
      </c>
      <c r="AG12">
        <v>11</v>
      </c>
      <c r="AH12">
        <v>3</v>
      </c>
      <c r="AI12" s="9">
        <v>120</v>
      </c>
    </row>
    <row r="13" spans="1:35" x14ac:dyDescent="0.6">
      <c r="A13">
        <v>12</v>
      </c>
      <c r="B13">
        <v>33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3.37</v>
      </c>
      <c r="J13">
        <v>1.98</v>
      </c>
      <c r="K13">
        <f t="shared" si="0"/>
        <v>1.3900000000000001</v>
      </c>
      <c r="L13">
        <v>0</v>
      </c>
      <c r="M13">
        <v>1.56</v>
      </c>
      <c r="N13">
        <f t="shared" si="1"/>
        <v>1.56</v>
      </c>
      <c r="O13">
        <v>0.63</v>
      </c>
      <c r="P13">
        <v>1.56</v>
      </c>
      <c r="Q13">
        <f t="shared" si="2"/>
        <v>0.93</v>
      </c>
      <c r="R13">
        <f t="shared" si="3"/>
        <v>16.18</v>
      </c>
      <c r="S13">
        <v>42.47</v>
      </c>
      <c r="T13">
        <v>26.29</v>
      </c>
      <c r="U13">
        <v>4.07</v>
      </c>
      <c r="V13">
        <v>3.87</v>
      </c>
      <c r="W13" s="9">
        <f t="shared" si="4"/>
        <v>0.20000000000000018</v>
      </c>
      <c r="X13">
        <v>10.9</v>
      </c>
      <c r="Y13">
        <v>10.8</v>
      </c>
      <c r="Z13">
        <f t="shared" si="5"/>
        <v>9.9999999999999645E-2</v>
      </c>
      <c r="AA13">
        <v>7.96</v>
      </c>
      <c r="AB13">
        <v>30.11</v>
      </c>
      <c r="AC13">
        <f t="shared" si="6"/>
        <v>22.15</v>
      </c>
      <c r="AD13">
        <v>57.68</v>
      </c>
      <c r="AE13">
        <v>64.040000000000006</v>
      </c>
      <c r="AF13">
        <f t="shared" si="7"/>
        <v>6.3600000000000065</v>
      </c>
      <c r="AG13" s="11">
        <v>0.41666666666666669</v>
      </c>
      <c r="AH13" s="11">
        <v>8.3333333333333329E-2</v>
      </c>
      <c r="AI13" s="9">
        <v>120</v>
      </c>
    </row>
    <row r="14" spans="1:35" x14ac:dyDescent="0.6">
      <c r="A14">
        <v>13</v>
      </c>
      <c r="B14">
        <v>37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2.58</v>
      </c>
      <c r="J14">
        <v>1.9</v>
      </c>
      <c r="K14">
        <f t="shared" si="0"/>
        <v>0.68000000000000016</v>
      </c>
      <c r="L14">
        <v>1.59</v>
      </c>
      <c r="M14">
        <v>0</v>
      </c>
      <c r="N14">
        <f t="shared" si="1"/>
        <v>1.59</v>
      </c>
      <c r="O14">
        <v>0.99</v>
      </c>
      <c r="P14">
        <v>1.9</v>
      </c>
      <c r="Q14">
        <f t="shared" si="2"/>
        <v>0.90999999999999992</v>
      </c>
      <c r="R14">
        <f t="shared" si="3"/>
        <v>21.88</v>
      </c>
      <c r="S14">
        <v>38.58</v>
      </c>
      <c r="T14">
        <v>16.7</v>
      </c>
      <c r="U14">
        <v>2.21</v>
      </c>
      <c r="V14">
        <v>2.52</v>
      </c>
      <c r="W14" s="9">
        <f t="shared" si="4"/>
        <v>0.31000000000000005</v>
      </c>
      <c r="X14">
        <v>9.94</v>
      </c>
      <c r="Y14">
        <v>-10.050000000000001</v>
      </c>
      <c r="Z14">
        <f t="shared" si="5"/>
        <v>19.990000000000002</v>
      </c>
      <c r="AA14">
        <v>19.29</v>
      </c>
      <c r="AB14">
        <v>-5.67</v>
      </c>
      <c r="AC14">
        <f t="shared" si="6"/>
        <v>24.96</v>
      </c>
      <c r="AD14">
        <v>56.75</v>
      </c>
      <c r="AE14">
        <v>67.27</v>
      </c>
      <c r="AF14">
        <f t="shared" si="7"/>
        <v>10.519999999999996</v>
      </c>
      <c r="AG14">
        <v>10</v>
      </c>
      <c r="AH14">
        <v>3</v>
      </c>
      <c r="AI14" s="9">
        <v>150</v>
      </c>
    </row>
    <row r="15" spans="1:35" ht="19.5" customHeight="1" x14ac:dyDescent="0.6">
      <c r="A15">
        <v>14</v>
      </c>
      <c r="B15">
        <v>37</v>
      </c>
      <c r="C15">
        <v>0</v>
      </c>
      <c r="D15">
        <v>1</v>
      </c>
      <c r="E15">
        <v>1</v>
      </c>
      <c r="F15">
        <v>1</v>
      </c>
      <c r="G15">
        <v>2</v>
      </c>
      <c r="H15">
        <v>1</v>
      </c>
      <c r="I15">
        <v>1.29</v>
      </c>
      <c r="J15">
        <v>0</v>
      </c>
      <c r="K15">
        <f t="shared" si="0"/>
        <v>1.29</v>
      </c>
      <c r="L15">
        <v>2.21</v>
      </c>
      <c r="M15">
        <v>4.25</v>
      </c>
      <c r="N15">
        <f t="shared" si="1"/>
        <v>2.04</v>
      </c>
      <c r="O15">
        <v>1.29</v>
      </c>
      <c r="P15">
        <v>1.98</v>
      </c>
      <c r="Q15">
        <f t="shared" si="2"/>
        <v>0.69</v>
      </c>
      <c r="R15">
        <f t="shared" si="3"/>
        <v>30.490000000000002</v>
      </c>
      <c r="S15">
        <v>40.130000000000003</v>
      </c>
      <c r="T15">
        <v>9.64</v>
      </c>
      <c r="U15">
        <v>1.9</v>
      </c>
      <c r="V15">
        <v>2.81</v>
      </c>
      <c r="W15" s="9">
        <f t="shared" si="4"/>
        <v>0.91000000000000014</v>
      </c>
      <c r="X15">
        <v>-12.8</v>
      </c>
      <c r="Y15">
        <v>-9.39</v>
      </c>
      <c r="Z15">
        <f t="shared" si="5"/>
        <v>3.41</v>
      </c>
      <c r="AA15">
        <v>22.9</v>
      </c>
      <c r="AB15">
        <v>10.66</v>
      </c>
      <c r="AC15">
        <f t="shared" si="6"/>
        <v>12.239999999999998</v>
      </c>
      <c r="AD15">
        <v>60.96</v>
      </c>
      <c r="AE15">
        <v>53.28</v>
      </c>
      <c r="AF15">
        <f t="shared" si="7"/>
        <v>7.68</v>
      </c>
      <c r="AG15" s="11">
        <v>0.10416666666666667</v>
      </c>
      <c r="AH15">
        <v>9</v>
      </c>
      <c r="AI15" s="9">
        <v>165</v>
      </c>
    </row>
    <row r="16" spans="1:35" x14ac:dyDescent="0.6">
      <c r="A16">
        <v>15</v>
      </c>
      <c r="B16">
        <v>34</v>
      </c>
      <c r="C16">
        <v>1</v>
      </c>
      <c r="D16">
        <v>0</v>
      </c>
      <c r="E16">
        <v>1</v>
      </c>
      <c r="F16">
        <v>1</v>
      </c>
      <c r="G16">
        <v>2</v>
      </c>
      <c r="H16">
        <v>0</v>
      </c>
      <c r="I16">
        <v>2.21</v>
      </c>
      <c r="J16">
        <v>1.68</v>
      </c>
      <c r="K16">
        <f t="shared" si="0"/>
        <v>0.53</v>
      </c>
      <c r="L16">
        <v>1.88</v>
      </c>
      <c r="M16">
        <v>0</v>
      </c>
      <c r="N16">
        <f t="shared" si="1"/>
        <v>1.88</v>
      </c>
      <c r="O16">
        <v>1.29</v>
      </c>
      <c r="P16">
        <v>1.29</v>
      </c>
      <c r="Q16">
        <f t="shared" si="2"/>
        <v>0</v>
      </c>
      <c r="R16">
        <f t="shared" si="3"/>
        <v>40.08</v>
      </c>
      <c r="S16">
        <v>48.19</v>
      </c>
      <c r="T16">
        <v>8.11</v>
      </c>
      <c r="U16">
        <v>3.26</v>
      </c>
      <c r="V16">
        <v>3.49</v>
      </c>
      <c r="W16" s="9">
        <f t="shared" si="4"/>
        <v>0.23000000000000043</v>
      </c>
      <c r="X16">
        <v>-16.190000000000001</v>
      </c>
      <c r="Y16">
        <v>-22.62</v>
      </c>
      <c r="Z16">
        <f t="shared" si="5"/>
        <v>6.43</v>
      </c>
      <c r="AA16">
        <v>-12.65</v>
      </c>
      <c r="AB16">
        <v>-7.02</v>
      </c>
      <c r="AC16">
        <f t="shared" si="6"/>
        <v>5.6300000000000008</v>
      </c>
      <c r="AD16">
        <v>48.42</v>
      </c>
      <c r="AE16">
        <v>73.650000000000006</v>
      </c>
      <c r="AF16">
        <f t="shared" si="7"/>
        <v>25.230000000000004</v>
      </c>
      <c r="AG16" s="11">
        <v>0.4375</v>
      </c>
      <c r="AH16">
        <v>3</v>
      </c>
      <c r="AI16" s="9">
        <v>135</v>
      </c>
    </row>
    <row r="17" spans="1:35" x14ac:dyDescent="0.6">
      <c r="A17">
        <v>16</v>
      </c>
      <c r="B17">
        <v>38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2.58</v>
      </c>
      <c r="J17">
        <v>3.26</v>
      </c>
      <c r="K17">
        <f t="shared" si="0"/>
        <v>0.67999999999999972</v>
      </c>
      <c r="L17">
        <v>0.94</v>
      </c>
      <c r="M17">
        <v>0</v>
      </c>
      <c r="N17">
        <f t="shared" si="1"/>
        <v>0.94</v>
      </c>
      <c r="O17">
        <v>1.25</v>
      </c>
      <c r="P17">
        <v>1.29</v>
      </c>
      <c r="Q17">
        <f t="shared" si="2"/>
        <v>4.0000000000000036E-2</v>
      </c>
      <c r="R17">
        <f t="shared" si="3"/>
        <v>39.880000000000003</v>
      </c>
      <c r="S17">
        <v>48.5</v>
      </c>
      <c r="T17">
        <v>8.6199999999999992</v>
      </c>
      <c r="U17">
        <v>2.58</v>
      </c>
      <c r="V17">
        <v>3.76</v>
      </c>
      <c r="W17" s="9">
        <f t="shared" si="4"/>
        <v>1.1799999999999997</v>
      </c>
      <c r="X17">
        <v>14.75</v>
      </c>
      <c r="Y17">
        <v>-8.42</v>
      </c>
      <c r="Z17">
        <f t="shared" si="5"/>
        <v>23.17</v>
      </c>
      <c r="AA17">
        <v>11.5</v>
      </c>
      <c r="AB17">
        <v>-6.14</v>
      </c>
      <c r="AC17">
        <f t="shared" si="6"/>
        <v>17.64</v>
      </c>
      <c r="AD17">
        <v>39.159999999999997</v>
      </c>
      <c r="AE17">
        <v>56.87</v>
      </c>
      <c r="AF17">
        <f t="shared" si="7"/>
        <v>17.71</v>
      </c>
      <c r="AG17" s="11" t="s">
        <v>105</v>
      </c>
      <c r="AH17" s="11">
        <v>0.10416666666666667</v>
      </c>
      <c r="AI17" s="9">
        <v>165</v>
      </c>
    </row>
    <row r="18" spans="1:35" x14ac:dyDescent="0.6">
      <c r="A18">
        <v>17</v>
      </c>
      <c r="B18">
        <v>33</v>
      </c>
      <c r="C18">
        <v>1</v>
      </c>
      <c r="D18">
        <v>0</v>
      </c>
      <c r="E18">
        <v>1</v>
      </c>
      <c r="F18">
        <v>1</v>
      </c>
      <c r="G18">
        <v>2</v>
      </c>
      <c r="H18">
        <v>1</v>
      </c>
      <c r="I18">
        <v>2.2799999999999998</v>
      </c>
      <c r="J18">
        <v>2.25</v>
      </c>
      <c r="K18">
        <f t="shared" si="0"/>
        <v>2.9999999999999805E-2</v>
      </c>
      <c r="L18">
        <v>1.29</v>
      </c>
      <c r="M18">
        <v>0</v>
      </c>
      <c r="N18">
        <f t="shared" si="1"/>
        <v>1.29</v>
      </c>
      <c r="O18">
        <v>1.59</v>
      </c>
      <c r="P18">
        <v>1.25</v>
      </c>
      <c r="Q18">
        <f t="shared" si="2"/>
        <v>0.34000000000000008</v>
      </c>
      <c r="R18">
        <f t="shared" si="3"/>
        <v>34.979999999999997</v>
      </c>
      <c r="S18">
        <v>43.15</v>
      </c>
      <c r="T18">
        <v>8.17</v>
      </c>
      <c r="U18">
        <v>3.49</v>
      </c>
      <c r="V18">
        <v>4.7300000000000004</v>
      </c>
      <c r="W18" s="9">
        <f t="shared" si="4"/>
        <v>1.2400000000000002</v>
      </c>
      <c r="X18">
        <v>18.87</v>
      </c>
      <c r="Y18">
        <v>3.51</v>
      </c>
      <c r="Z18">
        <f t="shared" si="5"/>
        <v>15.360000000000001</v>
      </c>
      <c r="AA18">
        <v>5.78</v>
      </c>
      <c r="AB18">
        <v>14.99</v>
      </c>
      <c r="AC18">
        <f t="shared" si="6"/>
        <v>9.2100000000000009</v>
      </c>
      <c r="AD18">
        <v>62.68</v>
      </c>
      <c r="AE18">
        <v>50.08</v>
      </c>
      <c r="AF18">
        <f t="shared" si="7"/>
        <v>12.600000000000001</v>
      </c>
      <c r="AG18" s="11" t="s">
        <v>108</v>
      </c>
      <c r="AH18">
        <v>3</v>
      </c>
      <c r="AI18" s="9">
        <v>60</v>
      </c>
    </row>
    <row r="19" spans="1:35" x14ac:dyDescent="0.6">
      <c r="A19">
        <v>18</v>
      </c>
      <c r="B19">
        <v>20</v>
      </c>
      <c r="C19">
        <v>0</v>
      </c>
      <c r="D19">
        <v>0</v>
      </c>
      <c r="E19">
        <v>1</v>
      </c>
      <c r="F19">
        <v>1</v>
      </c>
      <c r="G19">
        <v>2</v>
      </c>
      <c r="H19">
        <v>0</v>
      </c>
      <c r="I19">
        <v>1.56</v>
      </c>
      <c r="J19">
        <v>1.59</v>
      </c>
      <c r="K19">
        <f t="shared" si="0"/>
        <v>3.0000000000000027E-2</v>
      </c>
      <c r="L19">
        <v>-0.94</v>
      </c>
      <c r="M19">
        <v>1.88</v>
      </c>
      <c r="N19">
        <f t="shared" si="1"/>
        <v>2.82</v>
      </c>
      <c r="O19">
        <v>1.56</v>
      </c>
      <c r="P19">
        <v>1.59</v>
      </c>
      <c r="Q19">
        <f t="shared" si="2"/>
        <v>3.0000000000000027E-2</v>
      </c>
      <c r="R19">
        <f t="shared" si="3"/>
        <v>39.349999999999994</v>
      </c>
      <c r="S19">
        <v>60.26</v>
      </c>
      <c r="T19">
        <v>20.91</v>
      </c>
      <c r="U19">
        <v>2.21</v>
      </c>
      <c r="V19">
        <v>2.83</v>
      </c>
      <c r="W19" s="9">
        <f t="shared" si="4"/>
        <v>0.62000000000000011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21"/>
    </row>
    <row r="20" spans="1:35" x14ac:dyDescent="0.6">
      <c r="A20">
        <v>19</v>
      </c>
      <c r="B20">
        <v>33</v>
      </c>
      <c r="C20">
        <v>0</v>
      </c>
      <c r="D20">
        <v>1</v>
      </c>
      <c r="E20">
        <v>1</v>
      </c>
      <c r="F20">
        <v>1</v>
      </c>
      <c r="G20">
        <v>3</v>
      </c>
      <c r="H20">
        <v>1</v>
      </c>
      <c r="I20">
        <v>4.17</v>
      </c>
      <c r="J20">
        <v>2.21</v>
      </c>
      <c r="K20">
        <f t="shared" si="0"/>
        <v>1.96</v>
      </c>
      <c r="L20">
        <v>1.9</v>
      </c>
      <c r="M20">
        <v>1.56</v>
      </c>
      <c r="N20">
        <f t="shared" si="1"/>
        <v>0.33999999999999986</v>
      </c>
      <c r="O20">
        <v>2.38</v>
      </c>
      <c r="P20">
        <v>5.25</v>
      </c>
      <c r="Q20">
        <f t="shared" si="2"/>
        <v>2.87</v>
      </c>
      <c r="R20">
        <f t="shared" si="3"/>
        <v>13.259999999999998</v>
      </c>
      <c r="S20">
        <v>30.68</v>
      </c>
      <c r="T20">
        <v>17.420000000000002</v>
      </c>
      <c r="U20">
        <v>2.19</v>
      </c>
      <c r="V20">
        <v>2.5</v>
      </c>
      <c r="W20" s="9">
        <f t="shared" si="4"/>
        <v>0.31000000000000005</v>
      </c>
      <c r="X20">
        <v>-10.24</v>
      </c>
      <c r="Y20">
        <v>-41.53</v>
      </c>
      <c r="Z20">
        <f>ABS(X20-Y20)</f>
        <v>31.29</v>
      </c>
      <c r="AA20">
        <v>32.47</v>
      </c>
      <c r="AB20">
        <v>19.34</v>
      </c>
      <c r="AC20">
        <f t="shared" si="6"/>
        <v>13.129999999999999</v>
      </c>
      <c r="AD20">
        <v>67.34</v>
      </c>
      <c r="AE20">
        <v>62.52</v>
      </c>
      <c r="AF20">
        <f t="shared" si="7"/>
        <v>4.82</v>
      </c>
      <c r="AG20" s="11">
        <v>6.25E-2</v>
      </c>
      <c r="AH20" s="11">
        <v>0.4375</v>
      </c>
      <c r="AI20" s="9">
        <v>90</v>
      </c>
    </row>
    <row r="21" spans="1:35" x14ac:dyDescent="0.6">
      <c r="A21">
        <v>20</v>
      </c>
      <c r="B21">
        <v>37</v>
      </c>
      <c r="C21">
        <v>0</v>
      </c>
      <c r="D21">
        <v>1</v>
      </c>
      <c r="E21">
        <v>0</v>
      </c>
      <c r="F21">
        <v>1</v>
      </c>
      <c r="G21">
        <v>2</v>
      </c>
      <c r="H21">
        <v>1</v>
      </c>
      <c r="I21">
        <v>1.29</v>
      </c>
      <c r="J21">
        <v>1.98</v>
      </c>
      <c r="K21">
        <f t="shared" si="0"/>
        <v>0.69</v>
      </c>
      <c r="L21">
        <v>0.63</v>
      </c>
      <c r="M21">
        <v>0.63</v>
      </c>
      <c r="N21">
        <f t="shared" si="1"/>
        <v>0</v>
      </c>
      <c r="O21">
        <v>1.29</v>
      </c>
      <c r="P21">
        <v>1.68</v>
      </c>
      <c r="Q21">
        <f t="shared" si="2"/>
        <v>0.3899999999999999</v>
      </c>
      <c r="R21">
        <f t="shared" si="3"/>
        <v>23.98</v>
      </c>
      <c r="S21">
        <v>38.21</v>
      </c>
      <c r="T21">
        <v>14.23</v>
      </c>
      <c r="U21">
        <v>2.5</v>
      </c>
      <c r="V21">
        <v>2.81</v>
      </c>
      <c r="W21" s="9">
        <f t="shared" si="4"/>
        <v>0.31000000000000005</v>
      </c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21"/>
    </row>
    <row r="22" spans="1:35" x14ac:dyDescent="0.6">
      <c r="A22">
        <v>21</v>
      </c>
      <c r="B22">
        <v>20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3.8</v>
      </c>
      <c r="J22">
        <v>2.5</v>
      </c>
      <c r="K22">
        <f t="shared" si="0"/>
        <v>1.2999999999999998</v>
      </c>
      <c r="L22">
        <v>1.56</v>
      </c>
      <c r="M22">
        <v>1.25</v>
      </c>
      <c r="N22">
        <f t="shared" si="1"/>
        <v>0.31000000000000005</v>
      </c>
      <c r="O22">
        <v>2.2799999999999998</v>
      </c>
      <c r="P22">
        <v>1.29</v>
      </c>
      <c r="Q22">
        <f t="shared" si="2"/>
        <v>0.98999999999999977</v>
      </c>
      <c r="R22">
        <f t="shared" si="3"/>
        <v>28.76</v>
      </c>
      <c r="S22">
        <v>45.88</v>
      </c>
      <c r="T22">
        <v>17.12</v>
      </c>
      <c r="U22">
        <v>1.56</v>
      </c>
      <c r="V22">
        <v>1.88</v>
      </c>
      <c r="W22" s="9">
        <f t="shared" si="4"/>
        <v>0.31999999999999984</v>
      </c>
      <c r="X22">
        <v>-28.05</v>
      </c>
      <c r="Y22">
        <v>-29.93</v>
      </c>
      <c r="Z22">
        <f>ABS(X22-Y22)</f>
        <v>1.879999999999999</v>
      </c>
      <c r="AA22">
        <v>-12.29</v>
      </c>
      <c r="AB22">
        <v>-13.71</v>
      </c>
      <c r="AC22">
        <f t="shared" si="6"/>
        <v>1.4200000000000017</v>
      </c>
      <c r="AD22">
        <v>29.63</v>
      </c>
      <c r="AE22">
        <v>57.04</v>
      </c>
      <c r="AF22">
        <f t="shared" si="7"/>
        <v>27.41</v>
      </c>
      <c r="AG22" s="11">
        <v>0.41666666666666669</v>
      </c>
      <c r="AH22" s="11">
        <v>0.5</v>
      </c>
      <c r="AI22" s="9">
        <v>60</v>
      </c>
    </row>
    <row r="23" spans="1:35" x14ac:dyDescent="0.6">
      <c r="A23">
        <v>22</v>
      </c>
      <c r="B23">
        <v>59</v>
      </c>
      <c r="C23">
        <v>1</v>
      </c>
      <c r="D23">
        <v>0</v>
      </c>
      <c r="E23">
        <v>1</v>
      </c>
      <c r="F23">
        <v>1</v>
      </c>
      <c r="G23">
        <v>3</v>
      </c>
      <c r="H23">
        <v>0</v>
      </c>
      <c r="I23">
        <v>2.8</v>
      </c>
      <c r="J23">
        <v>4.8899999999999997</v>
      </c>
      <c r="K23">
        <f t="shared" si="0"/>
        <v>2.09</v>
      </c>
      <c r="L23">
        <v>0</v>
      </c>
      <c r="M23">
        <v>0</v>
      </c>
      <c r="N23">
        <f t="shared" si="1"/>
        <v>0</v>
      </c>
      <c r="O23">
        <v>0.7</v>
      </c>
      <c r="P23">
        <v>0.99</v>
      </c>
      <c r="Q23">
        <f t="shared" si="2"/>
        <v>0.29000000000000004</v>
      </c>
      <c r="R23">
        <f t="shared" si="3"/>
        <v>30.13</v>
      </c>
      <c r="S23">
        <v>37.72</v>
      </c>
      <c r="T23">
        <v>7.59</v>
      </c>
      <c r="U23">
        <v>2.19</v>
      </c>
      <c r="V23">
        <v>2.83</v>
      </c>
      <c r="W23" s="9">
        <f t="shared" si="4"/>
        <v>0.64000000000000012</v>
      </c>
      <c r="X23">
        <v>-8.08</v>
      </c>
      <c r="Y23">
        <v>-28.01</v>
      </c>
      <c r="Z23">
        <f t="shared" ref="Z23" si="8">ABS(X23-Y23)</f>
        <v>19.93</v>
      </c>
      <c r="AA23">
        <v>-21.48</v>
      </c>
      <c r="AB23">
        <v>-9.17</v>
      </c>
      <c r="AC23">
        <f t="shared" si="6"/>
        <v>12.31</v>
      </c>
      <c r="AD23">
        <v>48.04</v>
      </c>
      <c r="AE23">
        <v>68.88</v>
      </c>
      <c r="AF23">
        <f t="shared" si="7"/>
        <v>20.839999999999996</v>
      </c>
      <c r="AG23" s="11">
        <v>0.125</v>
      </c>
      <c r="AH23" s="11">
        <v>0.4375</v>
      </c>
      <c r="AI23" s="9">
        <v>135</v>
      </c>
    </row>
    <row r="24" spans="1:35" x14ac:dyDescent="0.6">
      <c r="A24">
        <v>23</v>
      </c>
      <c r="B24">
        <v>26</v>
      </c>
      <c r="C24">
        <v>1</v>
      </c>
      <c r="D24">
        <v>0</v>
      </c>
      <c r="E24">
        <v>1</v>
      </c>
      <c r="F24">
        <v>1</v>
      </c>
      <c r="G24">
        <v>3</v>
      </c>
      <c r="H24">
        <v>0</v>
      </c>
      <c r="I24">
        <v>2.52</v>
      </c>
      <c r="J24">
        <v>3.66</v>
      </c>
      <c r="K24">
        <f t="shared" si="0"/>
        <v>1.1400000000000001</v>
      </c>
      <c r="L24">
        <v>1.25</v>
      </c>
      <c r="M24">
        <v>0.56000000000000005</v>
      </c>
      <c r="N24">
        <f t="shared" si="1"/>
        <v>0.69</v>
      </c>
      <c r="O24">
        <v>1.1299999999999999</v>
      </c>
      <c r="P24">
        <v>0.44</v>
      </c>
      <c r="Q24">
        <f t="shared" si="2"/>
        <v>0.69</v>
      </c>
      <c r="R24">
        <f t="shared" si="3"/>
        <v>41.769999999999996</v>
      </c>
      <c r="S24">
        <v>57.8</v>
      </c>
      <c r="T24">
        <v>16.03</v>
      </c>
      <c r="U24">
        <v>2.52</v>
      </c>
      <c r="V24">
        <v>1.56</v>
      </c>
      <c r="W24" s="9">
        <f t="shared" si="4"/>
        <v>0.96</v>
      </c>
      <c r="X24">
        <v>10.01</v>
      </c>
      <c r="Y24">
        <v>-6.42</v>
      </c>
      <c r="Z24">
        <f>ABS(X24-Y24)</f>
        <v>16.43</v>
      </c>
      <c r="AA24">
        <v>6.23</v>
      </c>
      <c r="AB24">
        <v>-10.210000000000001</v>
      </c>
      <c r="AC24">
        <f t="shared" si="6"/>
        <v>16.440000000000001</v>
      </c>
      <c r="AD24">
        <v>38.659999999999997</v>
      </c>
      <c r="AE24">
        <v>67.319999999999993</v>
      </c>
      <c r="AF24">
        <f t="shared" si="7"/>
        <v>28.659999999999997</v>
      </c>
      <c r="AG24" s="11">
        <v>0.47916666666666669</v>
      </c>
      <c r="AH24" s="11">
        <v>0.1875</v>
      </c>
      <c r="AI24" s="9">
        <v>150</v>
      </c>
    </row>
    <row r="25" spans="1:35" x14ac:dyDescent="0.6">
      <c r="A25">
        <v>24</v>
      </c>
      <c r="B25">
        <v>48</v>
      </c>
      <c r="C25">
        <v>1</v>
      </c>
      <c r="D25">
        <v>1</v>
      </c>
      <c r="E25">
        <v>1</v>
      </c>
      <c r="F25">
        <v>1</v>
      </c>
      <c r="G25">
        <v>2</v>
      </c>
      <c r="H25">
        <v>1</v>
      </c>
      <c r="I25">
        <v>4.25</v>
      </c>
      <c r="J25">
        <v>2.21</v>
      </c>
      <c r="K25">
        <f t="shared" si="0"/>
        <v>2.04</v>
      </c>
      <c r="L25">
        <v>1.56</v>
      </c>
      <c r="M25">
        <v>1.25</v>
      </c>
      <c r="N25">
        <f t="shared" si="1"/>
        <v>0.31000000000000005</v>
      </c>
      <c r="O25">
        <v>1.29</v>
      </c>
      <c r="P25">
        <v>1.25</v>
      </c>
      <c r="Q25">
        <f t="shared" si="2"/>
        <v>4.0000000000000036E-2</v>
      </c>
      <c r="R25">
        <f t="shared" si="3"/>
        <v>14.990000000000002</v>
      </c>
      <c r="S25">
        <v>36.71</v>
      </c>
      <c r="T25">
        <v>21.72</v>
      </c>
      <c r="U25">
        <v>2.0499999999999998</v>
      </c>
      <c r="V25">
        <v>0.94</v>
      </c>
      <c r="W25" s="9">
        <f t="shared" si="4"/>
        <v>1.1099999999999999</v>
      </c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2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Update (20250122)</vt:lpstr>
      <vt:lpstr>20240707 박사 공개발표</vt:lpstr>
      <vt:lpstr>DRUJ measurement</vt:lpstr>
      <vt:lpstr>20250122 박사 논문 정리자료 (정리완료)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kyu-chong Lee</cp:lastModifiedBy>
  <dcterms:created xsi:type="dcterms:W3CDTF">2024-04-03T04:40:52Z</dcterms:created>
  <dcterms:modified xsi:type="dcterms:W3CDTF">2025-01-24T10:32:58Z</dcterms:modified>
</cp:coreProperties>
</file>