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KC\Desktop\"/>
    </mc:Choice>
  </mc:AlternateContent>
  <xr:revisionPtr revIDLastSave="0" documentId="13_ncr:1_{A3616443-458A-4D78-975C-DBDC2BD50D08}" xr6:coauthVersionLast="47" xr6:coauthVersionMax="47" xr10:uidLastSave="{00000000-0000-0000-0000-000000000000}"/>
  <bookViews>
    <workbookView xWindow="1425" yWindow="1815" windowWidth="18247" windowHeight="10778" xr2:uid="{00000000-000D-0000-FFFF-FFFF00000000}"/>
  </bookViews>
  <sheets>
    <sheet name="Rekap Data" sheetId="1" r:id="rId1"/>
    <sheet name="Cross Sec" sheetId="7" r:id="rId2"/>
    <sheet name="Korelasi" sheetId="5" r:id="rId3"/>
    <sheet name="Metadata" sheetId="2" r:id="rId4"/>
    <sheet name="Sheet1" sheetId="8" r:id="rId5"/>
    <sheet name="Tools Copas" sheetId="3" r:id="rId6"/>
    <sheet name="Tools Vlookup" sheetId="4" r:id="rId7"/>
  </sheets>
  <definedNames>
    <definedName name="_xlnm._FilterDatabase" localSheetId="1" hidden="1">'Cross Sec'!$A$1:$Z$35</definedName>
    <definedName name="_xlnm._FilterDatabase" localSheetId="5" hidden="1">'Tools Copas'!$A$1:$AD$171</definedName>
    <definedName name="_xlnm._FilterDatabase" localSheetId="6" hidden="1">'Tools Vlookup'!$A$1:$B$41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" i="7" l="1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2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2" i="7"/>
  <c r="S3" i="7" l="1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2" i="7"/>
  <c r="S171" i="3" l="1"/>
  <c r="R171" i="3"/>
  <c r="Q171" i="3"/>
  <c r="L171" i="3"/>
  <c r="T171" i="3" s="1"/>
  <c r="E171" i="3"/>
  <c r="F171" i="3" s="1"/>
  <c r="S170" i="3"/>
  <c r="R170" i="3"/>
  <c r="Q170" i="3"/>
  <c r="L170" i="3"/>
  <c r="T170" i="3" s="1"/>
  <c r="E170" i="3"/>
  <c r="F170" i="3" s="1"/>
  <c r="T169" i="3"/>
  <c r="S169" i="3"/>
  <c r="R169" i="3"/>
  <c r="Q169" i="3"/>
  <c r="L169" i="3"/>
  <c r="E169" i="3"/>
  <c r="F169" i="3" s="1"/>
  <c r="T168" i="3"/>
  <c r="S168" i="3"/>
  <c r="R168" i="3"/>
  <c r="Q168" i="3"/>
  <c r="L168" i="3"/>
  <c r="E168" i="3"/>
  <c r="F168" i="3" s="1"/>
  <c r="S167" i="3"/>
  <c r="R167" i="3"/>
  <c r="Q167" i="3"/>
  <c r="L167" i="3"/>
  <c r="T167" i="3" s="1"/>
  <c r="E167" i="3"/>
  <c r="F167" i="3" s="1"/>
  <c r="S166" i="3"/>
  <c r="R166" i="3"/>
  <c r="Q166" i="3"/>
  <c r="L166" i="3"/>
  <c r="T166" i="3" s="1"/>
  <c r="E166" i="3"/>
  <c r="F166" i="3" s="1"/>
  <c r="S165" i="3"/>
  <c r="R165" i="3"/>
  <c r="Q165" i="3"/>
  <c r="L165" i="3"/>
  <c r="T165" i="3" s="1"/>
  <c r="E165" i="3"/>
  <c r="F165" i="3" s="1"/>
  <c r="S164" i="3"/>
  <c r="R164" i="3"/>
  <c r="Q164" i="3"/>
  <c r="L164" i="3"/>
  <c r="T164" i="3" s="1"/>
  <c r="E164" i="3"/>
  <c r="F164" i="3" s="1"/>
  <c r="S163" i="3"/>
  <c r="R163" i="3"/>
  <c r="Q163" i="3"/>
  <c r="L163" i="3"/>
  <c r="T163" i="3" s="1"/>
  <c r="E163" i="3"/>
  <c r="F163" i="3" s="1"/>
  <c r="S162" i="3"/>
  <c r="R162" i="3"/>
  <c r="Q162" i="3"/>
  <c r="L162" i="3"/>
  <c r="T162" i="3" s="1"/>
  <c r="E162" i="3"/>
  <c r="F162" i="3" s="1"/>
  <c r="T161" i="3"/>
  <c r="S161" i="3"/>
  <c r="R161" i="3"/>
  <c r="Q161" i="3"/>
  <c r="L161" i="3"/>
  <c r="E161" i="3"/>
  <c r="F161" i="3" s="1"/>
  <c r="T160" i="3"/>
  <c r="S160" i="3"/>
  <c r="R160" i="3"/>
  <c r="Q160" i="3"/>
  <c r="L160" i="3"/>
  <c r="E160" i="3"/>
  <c r="F160" i="3" s="1"/>
  <c r="S159" i="3"/>
  <c r="R159" i="3"/>
  <c r="Q159" i="3"/>
  <c r="L159" i="3"/>
  <c r="T159" i="3" s="1"/>
  <c r="E159" i="3"/>
  <c r="F159" i="3" s="1"/>
  <c r="S158" i="3"/>
  <c r="R158" i="3"/>
  <c r="Q158" i="3"/>
  <c r="L158" i="3"/>
  <c r="T158" i="3" s="1"/>
  <c r="E158" i="3"/>
  <c r="F158" i="3" s="1"/>
  <c r="S157" i="3"/>
  <c r="R157" i="3"/>
  <c r="Q157" i="3"/>
  <c r="L157" i="3"/>
  <c r="T157" i="3" s="1"/>
  <c r="E157" i="3"/>
  <c r="F157" i="3" s="1"/>
  <c r="S156" i="3"/>
  <c r="R156" i="3"/>
  <c r="Q156" i="3"/>
  <c r="L156" i="3"/>
  <c r="T156" i="3" s="1"/>
  <c r="E156" i="3"/>
  <c r="F156" i="3" s="1"/>
  <c r="S155" i="3"/>
  <c r="R155" i="3"/>
  <c r="Q155" i="3"/>
  <c r="L155" i="3"/>
  <c r="T155" i="3" s="1"/>
  <c r="E155" i="3"/>
  <c r="F155" i="3" s="1"/>
  <c r="S154" i="3"/>
  <c r="R154" i="3"/>
  <c r="Q154" i="3"/>
  <c r="L154" i="3"/>
  <c r="T154" i="3" s="1"/>
  <c r="E154" i="3"/>
  <c r="F154" i="3" s="1"/>
  <c r="S153" i="3"/>
  <c r="R153" i="3"/>
  <c r="Q153" i="3"/>
  <c r="L153" i="3"/>
  <c r="T153" i="3" s="1"/>
  <c r="E153" i="3"/>
  <c r="F153" i="3" s="1"/>
  <c r="S152" i="3"/>
  <c r="R152" i="3"/>
  <c r="Q152" i="3"/>
  <c r="L152" i="3"/>
  <c r="T152" i="3" s="1"/>
  <c r="E152" i="3"/>
  <c r="F152" i="3" s="1"/>
  <c r="S151" i="3"/>
  <c r="R151" i="3"/>
  <c r="Q151" i="3"/>
  <c r="L151" i="3"/>
  <c r="T151" i="3" s="1"/>
  <c r="E151" i="3"/>
  <c r="F151" i="3" s="1"/>
  <c r="S150" i="3"/>
  <c r="R150" i="3"/>
  <c r="Q150" i="3"/>
  <c r="L150" i="3"/>
  <c r="T150" i="3" s="1"/>
  <c r="E150" i="3"/>
  <c r="F150" i="3" s="1"/>
  <c r="S149" i="3"/>
  <c r="R149" i="3"/>
  <c r="Q149" i="3"/>
  <c r="L149" i="3"/>
  <c r="T149" i="3" s="1"/>
  <c r="F149" i="3"/>
  <c r="E149" i="3"/>
  <c r="S148" i="3"/>
  <c r="R148" i="3"/>
  <c r="Q148" i="3"/>
  <c r="L148" i="3"/>
  <c r="T148" i="3" s="1"/>
  <c r="E148" i="3"/>
  <c r="F148" i="3" s="1"/>
  <c r="S147" i="3"/>
  <c r="R147" i="3"/>
  <c r="Q147" i="3"/>
  <c r="L147" i="3"/>
  <c r="T147" i="3" s="1"/>
  <c r="E147" i="3"/>
  <c r="F147" i="3" s="1"/>
  <c r="S146" i="3"/>
  <c r="R146" i="3"/>
  <c r="Q146" i="3"/>
  <c r="L146" i="3"/>
  <c r="T146" i="3" s="1"/>
  <c r="E146" i="3"/>
  <c r="F146" i="3" s="1"/>
  <c r="S145" i="3"/>
  <c r="R145" i="3"/>
  <c r="Q145" i="3"/>
  <c r="L145" i="3"/>
  <c r="T145" i="3" s="1"/>
  <c r="F145" i="3"/>
  <c r="E145" i="3"/>
  <c r="S144" i="3"/>
  <c r="R144" i="3"/>
  <c r="Q144" i="3"/>
  <c r="L144" i="3"/>
  <c r="T144" i="3" s="1"/>
  <c r="E144" i="3"/>
  <c r="F144" i="3" s="1"/>
  <c r="S143" i="3"/>
  <c r="R143" i="3"/>
  <c r="Q143" i="3"/>
  <c r="L143" i="3"/>
  <c r="T143" i="3" s="1"/>
  <c r="E143" i="3"/>
  <c r="F143" i="3" s="1"/>
  <c r="S142" i="3"/>
  <c r="R142" i="3"/>
  <c r="Q142" i="3"/>
  <c r="L142" i="3"/>
  <c r="T142" i="3" s="1"/>
  <c r="E142" i="3"/>
  <c r="F142" i="3" s="1"/>
  <c r="S141" i="3"/>
  <c r="R141" i="3"/>
  <c r="Q141" i="3"/>
  <c r="L141" i="3"/>
  <c r="T141" i="3" s="1"/>
  <c r="E141" i="3"/>
  <c r="F141" i="3" s="1"/>
  <c r="S140" i="3"/>
  <c r="R140" i="3"/>
  <c r="Q140" i="3"/>
  <c r="L140" i="3"/>
  <c r="T140" i="3" s="1"/>
  <c r="E140" i="3"/>
  <c r="F140" i="3" s="1"/>
  <c r="S139" i="3"/>
  <c r="R139" i="3"/>
  <c r="Q139" i="3"/>
  <c r="L139" i="3"/>
  <c r="T139" i="3" s="1"/>
  <c r="E139" i="3"/>
  <c r="F139" i="3" s="1"/>
  <c r="S138" i="3"/>
  <c r="R138" i="3"/>
  <c r="Q138" i="3"/>
  <c r="L138" i="3"/>
  <c r="T138" i="3" s="1"/>
  <c r="E138" i="3"/>
  <c r="F138" i="3" s="1"/>
  <c r="T137" i="3"/>
  <c r="S137" i="3"/>
  <c r="R137" i="3"/>
  <c r="Q137" i="3"/>
  <c r="L137" i="3"/>
  <c r="E137" i="3"/>
  <c r="F137" i="3" s="1"/>
  <c r="S136" i="3"/>
  <c r="R136" i="3"/>
  <c r="Q136" i="3"/>
  <c r="L136" i="3"/>
  <c r="T136" i="3" s="1"/>
  <c r="E136" i="3"/>
  <c r="F136" i="3" s="1"/>
  <c r="S135" i="3"/>
  <c r="R135" i="3"/>
  <c r="Q135" i="3"/>
  <c r="L135" i="3"/>
  <c r="T135" i="3" s="1"/>
  <c r="E135" i="3"/>
  <c r="F135" i="3" s="1"/>
  <c r="S134" i="3"/>
  <c r="R134" i="3"/>
  <c r="Q134" i="3"/>
  <c r="L134" i="3"/>
  <c r="T134" i="3" s="1"/>
  <c r="E134" i="3"/>
  <c r="F134" i="3" s="1"/>
  <c r="S133" i="3"/>
  <c r="R133" i="3"/>
  <c r="Q133" i="3"/>
  <c r="L133" i="3"/>
  <c r="T133" i="3" s="1"/>
  <c r="E133" i="3"/>
  <c r="F133" i="3" s="1"/>
  <c r="S132" i="3"/>
  <c r="R132" i="3"/>
  <c r="Q132" i="3"/>
  <c r="L132" i="3"/>
  <c r="T132" i="3" s="1"/>
  <c r="E132" i="3"/>
  <c r="F132" i="3" s="1"/>
  <c r="S131" i="3"/>
  <c r="R131" i="3"/>
  <c r="Q131" i="3"/>
  <c r="L131" i="3"/>
  <c r="T131" i="3" s="1"/>
  <c r="E131" i="3"/>
  <c r="F131" i="3" s="1"/>
  <c r="S130" i="3"/>
  <c r="R130" i="3"/>
  <c r="Q130" i="3"/>
  <c r="L130" i="3"/>
  <c r="T130" i="3" s="1"/>
  <c r="E130" i="3"/>
  <c r="F130" i="3" s="1"/>
  <c r="S129" i="3"/>
  <c r="R129" i="3"/>
  <c r="Q129" i="3"/>
  <c r="L129" i="3"/>
  <c r="T129" i="3" s="1"/>
  <c r="E129" i="3"/>
  <c r="F129" i="3" s="1"/>
  <c r="T128" i="3"/>
  <c r="S128" i="3"/>
  <c r="R128" i="3"/>
  <c r="Q128" i="3"/>
  <c r="L128" i="3"/>
  <c r="E128" i="3"/>
  <c r="F128" i="3" s="1"/>
  <c r="T127" i="3"/>
  <c r="S127" i="3"/>
  <c r="R127" i="3"/>
  <c r="Q127" i="3"/>
  <c r="L127" i="3"/>
  <c r="E127" i="3"/>
  <c r="F127" i="3" s="1"/>
  <c r="S126" i="3"/>
  <c r="R126" i="3"/>
  <c r="Q126" i="3"/>
  <c r="L126" i="3"/>
  <c r="T126" i="3" s="1"/>
  <c r="E126" i="3"/>
  <c r="F126" i="3" s="1"/>
  <c r="S125" i="3"/>
  <c r="R125" i="3"/>
  <c r="Q125" i="3"/>
  <c r="L125" i="3"/>
  <c r="T125" i="3" s="1"/>
  <c r="F125" i="3"/>
  <c r="E125" i="3"/>
  <c r="S124" i="3"/>
  <c r="R124" i="3"/>
  <c r="Q124" i="3"/>
  <c r="L124" i="3"/>
  <c r="T124" i="3" s="1"/>
  <c r="F124" i="3"/>
  <c r="E124" i="3"/>
  <c r="S123" i="3"/>
  <c r="R123" i="3"/>
  <c r="Q123" i="3"/>
  <c r="L123" i="3"/>
  <c r="T123" i="3" s="1"/>
  <c r="E123" i="3"/>
  <c r="F123" i="3" s="1"/>
  <c r="S122" i="3"/>
  <c r="R122" i="3"/>
  <c r="Q122" i="3"/>
  <c r="L122" i="3"/>
  <c r="T122" i="3" s="1"/>
  <c r="E122" i="3"/>
  <c r="F122" i="3" s="1"/>
  <c r="S121" i="3"/>
  <c r="R121" i="3"/>
  <c r="Q121" i="3"/>
  <c r="L121" i="3"/>
  <c r="T121" i="3" s="1"/>
  <c r="F121" i="3"/>
  <c r="E121" i="3"/>
  <c r="S120" i="3"/>
  <c r="R120" i="3"/>
  <c r="Q120" i="3"/>
  <c r="L120" i="3"/>
  <c r="T120" i="3" s="1"/>
  <c r="E120" i="3"/>
  <c r="F120" i="3" s="1"/>
  <c r="S119" i="3"/>
  <c r="R119" i="3"/>
  <c r="Q119" i="3"/>
  <c r="L119" i="3"/>
  <c r="T119" i="3" s="1"/>
  <c r="E119" i="3"/>
  <c r="F119" i="3" s="1"/>
  <c r="S118" i="3"/>
  <c r="R118" i="3"/>
  <c r="Q118" i="3"/>
  <c r="L118" i="3"/>
  <c r="T118" i="3" s="1"/>
  <c r="E118" i="3"/>
  <c r="F118" i="3" s="1"/>
  <c r="S117" i="3"/>
  <c r="R117" i="3"/>
  <c r="Q117" i="3"/>
  <c r="L117" i="3"/>
  <c r="T117" i="3" s="1"/>
  <c r="E117" i="3"/>
  <c r="F117" i="3" s="1"/>
  <c r="S116" i="3"/>
  <c r="R116" i="3"/>
  <c r="Q116" i="3"/>
  <c r="L116" i="3"/>
  <c r="T116" i="3" s="1"/>
  <c r="E116" i="3"/>
  <c r="F116" i="3" s="1"/>
  <c r="S115" i="3"/>
  <c r="R115" i="3"/>
  <c r="Q115" i="3"/>
  <c r="L115" i="3"/>
  <c r="T115" i="3" s="1"/>
  <c r="E115" i="3"/>
  <c r="F115" i="3" s="1"/>
  <c r="S114" i="3"/>
  <c r="R114" i="3"/>
  <c r="Q114" i="3"/>
  <c r="L114" i="3"/>
  <c r="T114" i="3" s="1"/>
  <c r="E114" i="3"/>
  <c r="F114" i="3" s="1"/>
  <c r="S113" i="3"/>
  <c r="R113" i="3"/>
  <c r="Q113" i="3"/>
  <c r="L113" i="3"/>
  <c r="T113" i="3" s="1"/>
  <c r="E113" i="3"/>
  <c r="F113" i="3" s="1"/>
  <c r="S112" i="3"/>
  <c r="R112" i="3"/>
  <c r="Q112" i="3"/>
  <c r="L112" i="3"/>
  <c r="T112" i="3" s="1"/>
  <c r="E112" i="3"/>
  <c r="F112" i="3" s="1"/>
  <c r="S111" i="3"/>
  <c r="R111" i="3"/>
  <c r="Q111" i="3"/>
  <c r="L111" i="3"/>
  <c r="T111" i="3" s="1"/>
  <c r="E111" i="3"/>
  <c r="F111" i="3" s="1"/>
  <c r="S110" i="3"/>
  <c r="R110" i="3"/>
  <c r="Q110" i="3"/>
  <c r="L110" i="3"/>
  <c r="T110" i="3" s="1"/>
  <c r="E110" i="3"/>
  <c r="F110" i="3" s="1"/>
  <c r="S109" i="3"/>
  <c r="R109" i="3"/>
  <c r="Q109" i="3"/>
  <c r="L109" i="3"/>
  <c r="T109" i="3" s="1"/>
  <c r="E109" i="3"/>
  <c r="F109" i="3" s="1"/>
  <c r="S108" i="3"/>
  <c r="R108" i="3"/>
  <c r="Q108" i="3"/>
  <c r="L108" i="3"/>
  <c r="T108" i="3" s="1"/>
  <c r="E108" i="3"/>
  <c r="F108" i="3" s="1"/>
  <c r="S107" i="3"/>
  <c r="R107" i="3"/>
  <c r="Q107" i="3"/>
  <c r="L107" i="3"/>
  <c r="T107" i="3" s="1"/>
  <c r="E107" i="3"/>
  <c r="F107" i="3" s="1"/>
  <c r="S106" i="3"/>
  <c r="R106" i="3"/>
  <c r="Q106" i="3"/>
  <c r="L106" i="3"/>
  <c r="T106" i="3" s="1"/>
  <c r="E106" i="3"/>
  <c r="F106" i="3" s="1"/>
  <c r="S105" i="3"/>
  <c r="R105" i="3"/>
  <c r="Q105" i="3"/>
  <c r="L105" i="3"/>
  <c r="T105" i="3" s="1"/>
  <c r="E105" i="3"/>
  <c r="F105" i="3" s="1"/>
  <c r="T104" i="3"/>
  <c r="S104" i="3"/>
  <c r="R104" i="3"/>
  <c r="Q104" i="3"/>
  <c r="L104" i="3"/>
  <c r="E104" i="3"/>
  <c r="F104" i="3" s="1"/>
  <c r="T103" i="3"/>
  <c r="S103" i="3"/>
  <c r="R103" i="3"/>
  <c r="Q103" i="3"/>
  <c r="L103" i="3"/>
  <c r="E103" i="3"/>
  <c r="F103" i="3" s="1"/>
  <c r="S102" i="3"/>
  <c r="R102" i="3"/>
  <c r="Q102" i="3"/>
  <c r="L102" i="3"/>
  <c r="T102" i="3" s="1"/>
  <c r="E102" i="3"/>
  <c r="F102" i="3" s="1"/>
  <c r="S101" i="3"/>
  <c r="R101" i="3"/>
  <c r="Q101" i="3"/>
  <c r="L101" i="3"/>
  <c r="T101" i="3" s="1"/>
  <c r="E101" i="3"/>
  <c r="F101" i="3" s="1"/>
  <c r="S100" i="3"/>
  <c r="R100" i="3"/>
  <c r="Q100" i="3"/>
  <c r="L100" i="3"/>
  <c r="T100" i="3" s="1"/>
  <c r="E100" i="3"/>
  <c r="F100" i="3" s="1"/>
  <c r="S99" i="3"/>
  <c r="R99" i="3"/>
  <c r="Q99" i="3"/>
  <c r="L99" i="3"/>
  <c r="T99" i="3" s="1"/>
  <c r="E99" i="3"/>
  <c r="F99" i="3" s="1"/>
  <c r="S98" i="3"/>
  <c r="R98" i="3"/>
  <c r="Q98" i="3"/>
  <c r="L98" i="3"/>
  <c r="T98" i="3" s="1"/>
  <c r="E98" i="3"/>
  <c r="F98" i="3" s="1"/>
  <c r="T97" i="3"/>
  <c r="S97" i="3"/>
  <c r="R97" i="3"/>
  <c r="Q97" i="3"/>
  <c r="L97" i="3"/>
  <c r="E97" i="3"/>
  <c r="F97" i="3" s="1"/>
  <c r="S96" i="3"/>
  <c r="R96" i="3"/>
  <c r="Q96" i="3"/>
  <c r="L96" i="3"/>
  <c r="T96" i="3" s="1"/>
  <c r="E96" i="3"/>
  <c r="F96" i="3" s="1"/>
  <c r="S95" i="3"/>
  <c r="R95" i="3"/>
  <c r="Q95" i="3"/>
  <c r="L95" i="3"/>
  <c r="T95" i="3" s="1"/>
  <c r="E95" i="3"/>
  <c r="F95" i="3" s="1"/>
  <c r="S94" i="3"/>
  <c r="R94" i="3"/>
  <c r="Q94" i="3"/>
  <c r="L94" i="3"/>
  <c r="T94" i="3" s="1"/>
  <c r="E94" i="3"/>
  <c r="F94" i="3" s="1"/>
  <c r="S93" i="3"/>
  <c r="R93" i="3"/>
  <c r="Q93" i="3"/>
  <c r="L93" i="3"/>
  <c r="T93" i="3" s="1"/>
  <c r="E93" i="3"/>
  <c r="F93" i="3" s="1"/>
  <c r="S92" i="3"/>
  <c r="R92" i="3"/>
  <c r="Q92" i="3"/>
  <c r="L92" i="3"/>
  <c r="T92" i="3" s="1"/>
  <c r="E92" i="3"/>
  <c r="F92" i="3" s="1"/>
  <c r="S91" i="3"/>
  <c r="R91" i="3"/>
  <c r="Q91" i="3"/>
  <c r="L91" i="3"/>
  <c r="T91" i="3" s="1"/>
  <c r="E91" i="3"/>
  <c r="F91" i="3" s="1"/>
  <c r="S90" i="3"/>
  <c r="R90" i="3"/>
  <c r="Q90" i="3"/>
  <c r="L90" i="3"/>
  <c r="T90" i="3" s="1"/>
  <c r="E90" i="3"/>
  <c r="F90" i="3" s="1"/>
  <c r="S89" i="3"/>
  <c r="R89" i="3"/>
  <c r="Q89" i="3"/>
  <c r="L89" i="3"/>
  <c r="T89" i="3" s="1"/>
  <c r="E89" i="3"/>
  <c r="F89" i="3" s="1"/>
  <c r="T88" i="3"/>
  <c r="S88" i="3"/>
  <c r="R88" i="3"/>
  <c r="Q88" i="3"/>
  <c r="L88" i="3"/>
  <c r="E88" i="3"/>
  <c r="F88" i="3" s="1"/>
  <c r="T87" i="3"/>
  <c r="S87" i="3"/>
  <c r="R87" i="3"/>
  <c r="Q87" i="3"/>
  <c r="L87" i="3"/>
  <c r="E87" i="3"/>
  <c r="F87" i="3" s="1"/>
  <c r="S86" i="3"/>
  <c r="R86" i="3"/>
  <c r="Q86" i="3"/>
  <c r="L86" i="3"/>
  <c r="T86" i="3" s="1"/>
  <c r="E86" i="3"/>
  <c r="F86" i="3" s="1"/>
  <c r="S85" i="3"/>
  <c r="R85" i="3"/>
  <c r="Q85" i="3"/>
  <c r="L85" i="3"/>
  <c r="T85" i="3" s="1"/>
  <c r="E85" i="3"/>
  <c r="F85" i="3" s="1"/>
  <c r="S84" i="3"/>
  <c r="R84" i="3"/>
  <c r="Q84" i="3"/>
  <c r="L84" i="3"/>
  <c r="T84" i="3" s="1"/>
  <c r="E84" i="3"/>
  <c r="F84" i="3" s="1"/>
  <c r="S83" i="3"/>
  <c r="R83" i="3"/>
  <c r="Q83" i="3"/>
  <c r="L83" i="3"/>
  <c r="T83" i="3" s="1"/>
  <c r="E83" i="3"/>
  <c r="F83" i="3" s="1"/>
  <c r="S82" i="3"/>
  <c r="R82" i="3"/>
  <c r="Q82" i="3"/>
  <c r="L82" i="3"/>
  <c r="T82" i="3" s="1"/>
  <c r="E82" i="3"/>
  <c r="F82" i="3" s="1"/>
  <c r="S81" i="3"/>
  <c r="R81" i="3"/>
  <c r="Q81" i="3"/>
  <c r="L81" i="3"/>
  <c r="T81" i="3" s="1"/>
  <c r="E81" i="3"/>
  <c r="F81" i="3" s="1"/>
  <c r="S80" i="3"/>
  <c r="R80" i="3"/>
  <c r="Q80" i="3"/>
  <c r="L80" i="3"/>
  <c r="T80" i="3" s="1"/>
  <c r="E80" i="3"/>
  <c r="F80" i="3" s="1"/>
  <c r="S79" i="3"/>
  <c r="R79" i="3"/>
  <c r="Q79" i="3"/>
  <c r="L79" i="3"/>
  <c r="T79" i="3" s="1"/>
  <c r="E79" i="3"/>
  <c r="F79" i="3" s="1"/>
  <c r="S78" i="3"/>
  <c r="R78" i="3"/>
  <c r="Q78" i="3"/>
  <c r="L78" i="3"/>
  <c r="T78" i="3" s="1"/>
  <c r="E78" i="3"/>
  <c r="F78" i="3" s="1"/>
  <c r="S77" i="3"/>
  <c r="R77" i="3"/>
  <c r="Q77" i="3"/>
  <c r="L77" i="3"/>
  <c r="T77" i="3" s="1"/>
  <c r="F77" i="3"/>
  <c r="E77" i="3"/>
  <c r="S76" i="3"/>
  <c r="R76" i="3"/>
  <c r="Q76" i="3"/>
  <c r="L76" i="3"/>
  <c r="T76" i="3" s="1"/>
  <c r="E76" i="3"/>
  <c r="F76" i="3" s="1"/>
  <c r="S75" i="3"/>
  <c r="R75" i="3"/>
  <c r="Q75" i="3"/>
  <c r="L75" i="3"/>
  <c r="T75" i="3" s="1"/>
  <c r="E75" i="3"/>
  <c r="F75" i="3" s="1"/>
  <c r="S74" i="3"/>
  <c r="R74" i="3"/>
  <c r="Q74" i="3"/>
  <c r="L74" i="3"/>
  <c r="T74" i="3" s="1"/>
  <c r="E74" i="3"/>
  <c r="F74" i="3" s="1"/>
  <c r="T73" i="3"/>
  <c r="S73" i="3"/>
  <c r="R73" i="3"/>
  <c r="Q73" i="3"/>
  <c r="L73" i="3"/>
  <c r="E73" i="3"/>
  <c r="F73" i="3" s="1"/>
  <c r="S72" i="3"/>
  <c r="R72" i="3"/>
  <c r="Q72" i="3"/>
  <c r="L72" i="3"/>
  <c r="T72" i="3" s="1"/>
  <c r="E72" i="3"/>
  <c r="F72" i="3" s="1"/>
  <c r="S71" i="3"/>
  <c r="R71" i="3"/>
  <c r="Q71" i="3"/>
  <c r="L71" i="3"/>
  <c r="T71" i="3" s="1"/>
  <c r="E71" i="3"/>
  <c r="F71" i="3" s="1"/>
  <c r="S70" i="3"/>
  <c r="R70" i="3"/>
  <c r="Q70" i="3"/>
  <c r="L70" i="3"/>
  <c r="T70" i="3" s="1"/>
  <c r="E70" i="3"/>
  <c r="F70" i="3" s="1"/>
  <c r="S69" i="3"/>
  <c r="R69" i="3"/>
  <c r="Q69" i="3"/>
  <c r="L69" i="3"/>
  <c r="T69" i="3" s="1"/>
  <c r="E69" i="3"/>
  <c r="F69" i="3" s="1"/>
  <c r="S68" i="3"/>
  <c r="R68" i="3"/>
  <c r="Q68" i="3"/>
  <c r="L68" i="3"/>
  <c r="T68" i="3" s="1"/>
  <c r="E68" i="3"/>
  <c r="F68" i="3" s="1"/>
  <c r="S67" i="3"/>
  <c r="R67" i="3"/>
  <c r="Q67" i="3"/>
  <c r="L67" i="3"/>
  <c r="T67" i="3" s="1"/>
  <c r="E67" i="3"/>
  <c r="F67" i="3" s="1"/>
  <c r="S66" i="3"/>
  <c r="R66" i="3"/>
  <c r="Q66" i="3"/>
  <c r="L66" i="3"/>
  <c r="T66" i="3" s="1"/>
  <c r="E66" i="3"/>
  <c r="F66" i="3" s="1"/>
  <c r="S65" i="3"/>
  <c r="R65" i="3"/>
  <c r="Q65" i="3"/>
  <c r="L65" i="3"/>
  <c r="T65" i="3" s="1"/>
  <c r="E65" i="3"/>
  <c r="F65" i="3" s="1"/>
  <c r="T64" i="3"/>
  <c r="S64" i="3"/>
  <c r="R64" i="3"/>
  <c r="Q64" i="3"/>
  <c r="L64" i="3"/>
  <c r="E64" i="3"/>
  <c r="F64" i="3" s="1"/>
  <c r="T63" i="3"/>
  <c r="S63" i="3"/>
  <c r="R63" i="3"/>
  <c r="Q63" i="3"/>
  <c r="L63" i="3"/>
  <c r="E63" i="3"/>
  <c r="F63" i="3" s="1"/>
  <c r="S62" i="3"/>
  <c r="R62" i="3"/>
  <c r="Q62" i="3"/>
  <c r="L62" i="3"/>
  <c r="T62" i="3" s="1"/>
  <c r="E62" i="3"/>
  <c r="F62" i="3" s="1"/>
  <c r="S61" i="3"/>
  <c r="R61" i="3"/>
  <c r="Q61" i="3"/>
  <c r="L61" i="3"/>
  <c r="T61" i="3" s="1"/>
  <c r="E61" i="3"/>
  <c r="F61" i="3" s="1"/>
  <c r="S60" i="3"/>
  <c r="R60" i="3"/>
  <c r="Q60" i="3"/>
  <c r="L60" i="3"/>
  <c r="T60" i="3" s="1"/>
  <c r="E60" i="3"/>
  <c r="F60" i="3" s="1"/>
  <c r="S59" i="3"/>
  <c r="R59" i="3"/>
  <c r="Q59" i="3"/>
  <c r="L59" i="3"/>
  <c r="T59" i="3" s="1"/>
  <c r="E59" i="3"/>
  <c r="F59" i="3" s="1"/>
  <c r="T58" i="3"/>
  <c r="S58" i="3"/>
  <c r="R58" i="3"/>
  <c r="Q58" i="3"/>
  <c r="L58" i="3"/>
  <c r="E58" i="3"/>
  <c r="F58" i="3" s="1"/>
  <c r="T57" i="3"/>
  <c r="S57" i="3"/>
  <c r="R57" i="3"/>
  <c r="Q57" i="3"/>
  <c r="L57" i="3"/>
  <c r="E57" i="3"/>
  <c r="F57" i="3" s="1"/>
  <c r="S56" i="3"/>
  <c r="R56" i="3"/>
  <c r="Q56" i="3"/>
  <c r="L56" i="3"/>
  <c r="T56" i="3" s="1"/>
  <c r="E56" i="3"/>
  <c r="F56" i="3" s="1"/>
  <c r="S55" i="3"/>
  <c r="R55" i="3"/>
  <c r="Q55" i="3"/>
  <c r="L55" i="3"/>
  <c r="T55" i="3" s="1"/>
  <c r="E55" i="3"/>
  <c r="F55" i="3" s="1"/>
  <c r="S54" i="3"/>
  <c r="R54" i="3"/>
  <c r="Q54" i="3"/>
  <c r="L54" i="3"/>
  <c r="T54" i="3" s="1"/>
  <c r="E54" i="3"/>
  <c r="F54" i="3" s="1"/>
  <c r="S53" i="3"/>
  <c r="R53" i="3"/>
  <c r="Q53" i="3"/>
  <c r="L53" i="3"/>
  <c r="T53" i="3" s="1"/>
  <c r="E53" i="3"/>
  <c r="F53" i="3" s="1"/>
  <c r="S52" i="3"/>
  <c r="R52" i="3"/>
  <c r="Q52" i="3"/>
  <c r="L52" i="3"/>
  <c r="T52" i="3" s="1"/>
  <c r="E52" i="3"/>
  <c r="F52" i="3" s="1"/>
  <c r="S51" i="3"/>
  <c r="R51" i="3"/>
  <c r="Q51" i="3"/>
  <c r="L51" i="3"/>
  <c r="T51" i="3" s="1"/>
  <c r="E51" i="3"/>
  <c r="F51" i="3" s="1"/>
  <c r="S50" i="3"/>
  <c r="R50" i="3"/>
  <c r="Q50" i="3"/>
  <c r="L50" i="3"/>
  <c r="T50" i="3" s="1"/>
  <c r="E50" i="3"/>
  <c r="F50" i="3" s="1"/>
  <c r="S49" i="3"/>
  <c r="R49" i="3"/>
  <c r="Q49" i="3"/>
  <c r="L49" i="3"/>
  <c r="T49" i="3" s="1"/>
  <c r="E49" i="3"/>
  <c r="F49" i="3" s="1"/>
  <c r="S48" i="3"/>
  <c r="R48" i="3"/>
  <c r="Q48" i="3"/>
  <c r="L48" i="3"/>
  <c r="T48" i="3" s="1"/>
  <c r="E48" i="3"/>
  <c r="F48" i="3" s="1"/>
  <c r="S47" i="3"/>
  <c r="R47" i="3"/>
  <c r="Q47" i="3"/>
  <c r="L47" i="3"/>
  <c r="T47" i="3" s="1"/>
  <c r="E47" i="3"/>
  <c r="F47" i="3" s="1"/>
  <c r="S46" i="3"/>
  <c r="R46" i="3"/>
  <c r="Q46" i="3"/>
  <c r="L46" i="3"/>
  <c r="T46" i="3" s="1"/>
  <c r="E46" i="3"/>
  <c r="F46" i="3" s="1"/>
  <c r="S45" i="3"/>
  <c r="R45" i="3"/>
  <c r="Q45" i="3"/>
  <c r="L45" i="3"/>
  <c r="T45" i="3" s="1"/>
  <c r="E45" i="3"/>
  <c r="F45" i="3" s="1"/>
  <c r="S44" i="3"/>
  <c r="R44" i="3"/>
  <c r="Q44" i="3"/>
  <c r="L44" i="3"/>
  <c r="T44" i="3" s="1"/>
  <c r="E44" i="3"/>
  <c r="F44" i="3" s="1"/>
  <c r="S43" i="3"/>
  <c r="R43" i="3"/>
  <c r="Q43" i="3"/>
  <c r="L43" i="3"/>
  <c r="T43" i="3" s="1"/>
  <c r="E43" i="3"/>
  <c r="F43" i="3" s="1"/>
  <c r="S42" i="3"/>
  <c r="R42" i="3"/>
  <c r="Q42" i="3"/>
  <c r="L42" i="3"/>
  <c r="T42" i="3" s="1"/>
  <c r="E42" i="3"/>
  <c r="F42" i="3" s="1"/>
  <c r="S41" i="3"/>
  <c r="R41" i="3"/>
  <c r="Q41" i="3"/>
  <c r="L41" i="3"/>
  <c r="T41" i="3" s="1"/>
  <c r="E41" i="3"/>
  <c r="F41" i="3" s="1"/>
  <c r="T40" i="3"/>
  <c r="S40" i="3"/>
  <c r="R40" i="3"/>
  <c r="Q40" i="3"/>
  <c r="L40" i="3"/>
  <c r="E40" i="3"/>
  <c r="F40" i="3" s="1"/>
  <c r="S39" i="3"/>
  <c r="R39" i="3"/>
  <c r="Q39" i="3"/>
  <c r="L39" i="3"/>
  <c r="T39" i="3" s="1"/>
  <c r="E39" i="3"/>
  <c r="F39" i="3" s="1"/>
  <c r="S38" i="3"/>
  <c r="R38" i="3"/>
  <c r="Q38" i="3"/>
  <c r="L38" i="3"/>
  <c r="T38" i="3" s="1"/>
  <c r="E38" i="3"/>
  <c r="F38" i="3" s="1"/>
  <c r="S37" i="3"/>
  <c r="R37" i="3"/>
  <c r="Q37" i="3"/>
  <c r="L37" i="3"/>
  <c r="T37" i="3" s="1"/>
  <c r="E37" i="3"/>
  <c r="F37" i="3" s="1"/>
  <c r="S36" i="3"/>
  <c r="R36" i="3"/>
  <c r="Q36" i="3"/>
  <c r="L36" i="3"/>
  <c r="T36" i="3" s="1"/>
  <c r="E36" i="3"/>
  <c r="F36" i="3" s="1"/>
  <c r="S35" i="3"/>
  <c r="R35" i="3"/>
  <c r="Q35" i="3"/>
  <c r="L35" i="3"/>
  <c r="T35" i="3" s="1"/>
  <c r="E35" i="3"/>
  <c r="F35" i="3" s="1"/>
  <c r="S34" i="3"/>
  <c r="R34" i="3"/>
  <c r="Q34" i="3"/>
  <c r="L34" i="3"/>
  <c r="T34" i="3" s="1"/>
  <c r="E34" i="3"/>
  <c r="F34" i="3" s="1"/>
  <c r="S33" i="3"/>
  <c r="R33" i="3"/>
  <c r="Q33" i="3"/>
  <c r="L33" i="3"/>
  <c r="T33" i="3" s="1"/>
  <c r="F33" i="3"/>
  <c r="E33" i="3"/>
  <c r="S32" i="3"/>
  <c r="R32" i="3"/>
  <c r="Q32" i="3"/>
  <c r="L32" i="3"/>
  <c r="T32" i="3" s="1"/>
  <c r="E32" i="3"/>
  <c r="F32" i="3" s="1"/>
  <c r="S31" i="3"/>
  <c r="R31" i="3"/>
  <c r="Q31" i="3"/>
  <c r="K31" i="3"/>
  <c r="L31" i="3" s="1"/>
  <c r="T31" i="3" s="1"/>
  <c r="F31" i="3"/>
  <c r="E31" i="3"/>
  <c r="S30" i="3"/>
  <c r="R30" i="3"/>
  <c r="Q30" i="3"/>
  <c r="K30" i="3"/>
  <c r="L30" i="3" s="1"/>
  <c r="T30" i="3" s="1"/>
  <c r="E30" i="3"/>
  <c r="F30" i="3" s="1"/>
  <c r="S29" i="3"/>
  <c r="R29" i="3"/>
  <c r="Q29" i="3"/>
  <c r="K29" i="3"/>
  <c r="L29" i="3" s="1"/>
  <c r="T29" i="3" s="1"/>
  <c r="E29" i="3"/>
  <c r="F29" i="3" s="1"/>
  <c r="S28" i="3"/>
  <c r="R28" i="3"/>
  <c r="Q28" i="3"/>
  <c r="K28" i="3"/>
  <c r="L28" i="3" s="1"/>
  <c r="T28" i="3" s="1"/>
  <c r="E28" i="3"/>
  <c r="F28" i="3" s="1"/>
  <c r="S27" i="3"/>
  <c r="R27" i="3"/>
  <c r="Q27" i="3"/>
  <c r="K27" i="3"/>
  <c r="L27" i="3" s="1"/>
  <c r="T27" i="3" s="1"/>
  <c r="F27" i="3"/>
  <c r="E27" i="3"/>
  <c r="S26" i="3"/>
  <c r="R26" i="3"/>
  <c r="Q26" i="3"/>
  <c r="L26" i="3"/>
  <c r="T26" i="3" s="1"/>
  <c r="E26" i="3"/>
  <c r="F26" i="3" s="1"/>
  <c r="S25" i="3"/>
  <c r="R25" i="3"/>
  <c r="Q25" i="3"/>
  <c r="L25" i="3"/>
  <c r="T25" i="3" s="1"/>
  <c r="E25" i="3"/>
  <c r="F25" i="3" s="1"/>
  <c r="S24" i="3"/>
  <c r="R24" i="3"/>
  <c r="Q24" i="3"/>
  <c r="L24" i="3"/>
  <c r="T24" i="3" s="1"/>
  <c r="E24" i="3"/>
  <c r="F24" i="3" s="1"/>
  <c r="S23" i="3"/>
  <c r="R23" i="3"/>
  <c r="Q23" i="3"/>
  <c r="L23" i="3"/>
  <c r="T23" i="3" s="1"/>
  <c r="E23" i="3"/>
  <c r="F23" i="3" s="1"/>
  <c r="S22" i="3"/>
  <c r="R22" i="3"/>
  <c r="Q22" i="3"/>
  <c r="L22" i="3"/>
  <c r="T22" i="3" s="1"/>
  <c r="E22" i="3"/>
  <c r="F22" i="3" s="1"/>
  <c r="S21" i="3"/>
  <c r="R21" i="3"/>
  <c r="Q21" i="3"/>
  <c r="L21" i="3"/>
  <c r="T21" i="3" s="1"/>
  <c r="E21" i="3"/>
  <c r="F21" i="3" s="1"/>
  <c r="T20" i="3"/>
  <c r="S20" i="3"/>
  <c r="R20" i="3"/>
  <c r="Q20" i="3"/>
  <c r="L20" i="3"/>
  <c r="E20" i="3"/>
  <c r="F20" i="3" s="1"/>
  <c r="S19" i="3"/>
  <c r="R19" i="3"/>
  <c r="Q19" i="3"/>
  <c r="L19" i="3"/>
  <c r="T19" i="3" s="1"/>
  <c r="E19" i="3"/>
  <c r="F19" i="3" s="1"/>
  <c r="S18" i="3"/>
  <c r="R18" i="3"/>
  <c r="Q18" i="3"/>
  <c r="L18" i="3"/>
  <c r="T18" i="3" s="1"/>
  <c r="E18" i="3"/>
  <c r="F18" i="3" s="1"/>
  <c r="S17" i="3"/>
  <c r="R17" i="3"/>
  <c r="Q17" i="3"/>
  <c r="L17" i="3"/>
  <c r="T17" i="3" s="1"/>
  <c r="E17" i="3"/>
  <c r="F17" i="3" s="1"/>
  <c r="S16" i="3"/>
  <c r="R16" i="3"/>
  <c r="Q16" i="3"/>
  <c r="L16" i="3"/>
  <c r="T16" i="3" s="1"/>
  <c r="E16" i="3"/>
  <c r="F16" i="3" s="1"/>
  <c r="S15" i="3"/>
  <c r="R15" i="3"/>
  <c r="Q15" i="3"/>
  <c r="L15" i="3"/>
  <c r="T15" i="3" s="1"/>
  <c r="E15" i="3"/>
  <c r="F15" i="3" s="1"/>
  <c r="S14" i="3"/>
  <c r="R14" i="3"/>
  <c r="Q14" i="3"/>
  <c r="L14" i="3"/>
  <c r="T14" i="3" s="1"/>
  <c r="E14" i="3"/>
  <c r="F14" i="3" s="1"/>
  <c r="T13" i="3"/>
  <c r="S13" i="3"/>
  <c r="R13" i="3"/>
  <c r="Q13" i="3"/>
  <c r="L13" i="3"/>
  <c r="E13" i="3"/>
  <c r="F13" i="3" s="1"/>
  <c r="T12" i="3"/>
  <c r="S12" i="3"/>
  <c r="R12" i="3"/>
  <c r="Q12" i="3"/>
  <c r="L12" i="3"/>
  <c r="E12" i="3"/>
  <c r="F12" i="3" s="1"/>
  <c r="S11" i="3"/>
  <c r="R11" i="3"/>
  <c r="Q11" i="3"/>
  <c r="L11" i="3"/>
  <c r="T11" i="3" s="1"/>
  <c r="E11" i="3"/>
  <c r="F11" i="3" s="1"/>
  <c r="S10" i="3"/>
  <c r="R10" i="3"/>
  <c r="Q10" i="3"/>
  <c r="L10" i="3"/>
  <c r="T10" i="3" s="1"/>
  <c r="E10" i="3"/>
  <c r="F10" i="3" s="1"/>
  <c r="S9" i="3"/>
  <c r="R9" i="3"/>
  <c r="Q9" i="3"/>
  <c r="L9" i="3"/>
  <c r="T9" i="3" s="1"/>
  <c r="E9" i="3"/>
  <c r="F9" i="3" s="1"/>
  <c r="S8" i="3"/>
  <c r="R8" i="3"/>
  <c r="Q8" i="3"/>
  <c r="L8" i="3"/>
  <c r="T8" i="3" s="1"/>
  <c r="E8" i="3"/>
  <c r="F8" i="3" s="1"/>
  <c r="S7" i="3"/>
  <c r="R7" i="3"/>
  <c r="Q7" i="3"/>
  <c r="L7" i="3"/>
  <c r="T7" i="3" s="1"/>
  <c r="E7" i="3"/>
  <c r="F7" i="3" s="1"/>
  <c r="S6" i="3"/>
  <c r="R6" i="3"/>
  <c r="Q6" i="3"/>
  <c r="L6" i="3"/>
  <c r="T6" i="3" s="1"/>
  <c r="E6" i="3"/>
  <c r="F6" i="3" s="1"/>
  <c r="S5" i="3"/>
  <c r="R5" i="3"/>
  <c r="Q5" i="3"/>
  <c r="L5" i="3"/>
  <c r="T5" i="3" s="1"/>
  <c r="E5" i="3"/>
  <c r="F5" i="3" s="1"/>
  <c r="T4" i="3"/>
  <c r="S4" i="3"/>
  <c r="R4" i="3"/>
  <c r="Q4" i="3"/>
  <c r="L4" i="3"/>
  <c r="E4" i="3"/>
  <c r="F4" i="3" s="1"/>
  <c r="T3" i="3"/>
  <c r="S3" i="3"/>
  <c r="R3" i="3"/>
  <c r="Q3" i="3"/>
  <c r="L3" i="3"/>
  <c r="E3" i="3"/>
  <c r="F3" i="3" s="1"/>
  <c r="S2" i="3"/>
  <c r="R2" i="3"/>
  <c r="Q2" i="3"/>
  <c r="L2" i="3"/>
  <c r="T2" i="3" s="1"/>
  <c r="E2" i="3"/>
  <c r="F2" i="3" s="1"/>
</calcChain>
</file>

<file path=xl/sharedStrings.xml><?xml version="1.0" encoding="utf-8"?>
<sst xmlns="http://schemas.openxmlformats.org/spreadsheetml/2006/main" count="778" uniqueCount="166">
  <si>
    <t>Provinsi</t>
  </si>
  <si>
    <t>Tahun</t>
  </si>
  <si>
    <t>PMDN</t>
  </si>
  <si>
    <t>PMA</t>
  </si>
  <si>
    <t>PMARp</t>
  </si>
  <si>
    <t>PriInv</t>
  </si>
  <si>
    <t>51P</t>
  </si>
  <si>
    <t>52P</t>
  </si>
  <si>
    <t>53P</t>
  </si>
  <si>
    <t>OtEP</t>
  </si>
  <si>
    <t>51D</t>
  </si>
  <si>
    <t>52D</t>
  </si>
  <si>
    <t>53D</t>
  </si>
  <si>
    <t>OtED</t>
  </si>
  <si>
    <t>51G</t>
  </si>
  <si>
    <t>52G</t>
  </si>
  <si>
    <t>53G</t>
  </si>
  <si>
    <t>OtEG</t>
  </si>
  <si>
    <t>UHH</t>
  </si>
  <si>
    <t>UMP</t>
  </si>
  <si>
    <t>UMP-1</t>
  </si>
  <si>
    <t>PDRB-1</t>
  </si>
  <si>
    <t>PDRB Per Kapita</t>
  </si>
  <si>
    <t>J_Penduduk</t>
  </si>
  <si>
    <t>K_Penduduk</t>
  </si>
  <si>
    <t>PortQual</t>
  </si>
  <si>
    <t>Dum Main AP</t>
  </si>
  <si>
    <t>Infra Index</t>
  </si>
  <si>
    <t>Dist to Cap</t>
  </si>
  <si>
    <t>Dist to SG</t>
  </si>
  <si>
    <t>Ongkir</t>
  </si>
  <si>
    <t>IDI</t>
  </si>
  <si>
    <t>CPI</t>
  </si>
  <si>
    <t>Crime  CP</t>
  </si>
  <si>
    <t>Crime Risk</t>
  </si>
  <si>
    <t>EoDB Rank</t>
  </si>
  <si>
    <t>DumCovid</t>
  </si>
  <si>
    <t>DumMetro</t>
  </si>
  <si>
    <t>DumOil</t>
  </si>
  <si>
    <t>DumNG</t>
  </si>
  <si>
    <t>DumCoal</t>
  </si>
  <si>
    <t>Inflasi</t>
  </si>
  <si>
    <t>Kurs</t>
  </si>
  <si>
    <t>Aceh</t>
  </si>
  <si>
    <t>Bali</t>
  </si>
  <si>
    <t>Banten</t>
  </si>
  <si>
    <t>Bengkulu</t>
  </si>
  <si>
    <t>DI Yogyakarta</t>
  </si>
  <si>
    <t>DKI Jakarta</t>
  </si>
  <si>
    <t>Gorontalo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</si>
  <si>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</si>
  <si>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</si>
  <si>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</si>
  <si>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</si>
  <si>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</si>
  <si>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</si>
  <si>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</si>
  <si>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</si>
  <si>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</si>
  <si>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Kepulauan Bangka Belitung</t>
  </si>
  <si>
    <t>Kepulauan Riau</t>
  </si>
  <si>
    <t>Lampung</t>
  </si>
  <si>
    <t>Maluku</t>
  </si>
  <si>
    <t>Maluku Utara</t>
  </si>
  <si>
    <t>Nusa Tenggara Barat</t>
  </si>
  <si>
    <t>Nusa Tenggara Timur</t>
  </si>
  <si>
    <t>Papua</t>
  </si>
  <si>
    <t>Papua Barat</t>
  </si>
  <si>
    <t>Riau</t>
  </si>
  <si>
    <t>Sulawesi Barat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</si>
  <si>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</si>
  <si>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</si>
  <si>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</si>
  <si>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</si>
  <si>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</si>
  <si>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</si>
  <si>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</si>
  <si>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Nama Variabel</t>
  </si>
  <si>
    <t>Index Infra</t>
  </si>
  <si>
    <t>Crime CP</t>
  </si>
  <si>
    <t>Deskripsi</t>
  </si>
  <si>
    <t>Jumlah PMDN dan PMA (Private Investment)</t>
  </si>
  <si>
    <t>Belanja Pegawai Gabungan Pusat &amp; Daerah</t>
  </si>
  <si>
    <t>Belanja Barang Gabungan Pusat &amp; Daerah</t>
  </si>
  <si>
    <t>Belanja Modal Gabungan Pusat &amp; Daerah</t>
  </si>
  <si>
    <t>Belanja Lainnya Selain Transfer Gabungan Pusat &amp; Daerah</t>
  </si>
  <si>
    <t>Umur Harapan Hidup / Life Expectancy</t>
  </si>
  <si>
    <t>PDRB per kapita atas dasar harga berlaku (ribu rupiah)</t>
  </si>
  <si>
    <t>Jumlah Penduduk Hasil Proyeksi Menurut Provinsi dan Jenis Kelamin (Ribu Jiwa)</t>
  </si>
  <si>
    <t>Kepadatan Penduduk dengan rumus jumlah penduduk (jiwa) dibagi dengan luas wilayah (km²)</t>
  </si>
  <si>
    <r>
      <rPr>
        <sz val="11"/>
        <color theme="1"/>
        <rFont val="Calibri"/>
        <family val="2"/>
      </rPr>
      <t>Skor Kualitas Infrastruktur Pelabuhan [</t>
    </r>
    <r>
      <rPr>
        <i/>
        <sz val="11"/>
        <color theme="1"/>
        <rFont val="Calibri"/>
        <family val="2"/>
      </rPr>
      <t xml:space="preserve">Adjustment </t>
    </r>
    <r>
      <rPr>
        <sz val="11"/>
        <color theme="1"/>
        <rFont val="Calibri"/>
        <family val="2"/>
      </rPr>
      <t>Jabar Banten ikut Jakarta, dan DIY ikut Jateng]</t>
    </r>
  </si>
  <si>
    <t>Indeks Komposit Pembangunan Infrastruktur, dikonversi dari status kondisi menjadi angka</t>
  </si>
  <si>
    <t>Jarak Ibukota Provinsi ke Ibukota Indonesia (Jakarta) dihitung dengan Rumus Vincenty</t>
  </si>
  <si>
    <t>Jarak Ibukota Provinsi ke Ibukota Singapura dihitung dengan Rumus Vincenty</t>
  </si>
  <si>
    <r>
      <rPr>
        <sz val="11"/>
        <color theme="1"/>
        <rFont val="Calibri"/>
        <family val="2"/>
      </rPr>
      <t>Persentase Penyelesaian Tindak Pidana (</t>
    </r>
    <r>
      <rPr>
        <i/>
        <sz val="11"/>
        <color theme="1"/>
        <rFont val="Calibri"/>
        <family val="2"/>
      </rPr>
      <t>Crime Clearance Rate</t>
    </r>
    <r>
      <rPr>
        <sz val="11"/>
        <color theme="1"/>
        <rFont val="Calibri"/>
        <family val="2"/>
      </rPr>
      <t>) merupakan persentase tindak pidana yang berhasil diselesaikan dibandingkan jumlah tindak pidana yang dilaporkan [Backcasting Kaltara 2016-2017]</t>
    </r>
  </si>
  <si>
    <t>Risiko Penduduk Terkena Tindak Pidana (Per 100.000 Penduduk) mendeskripsikan rata-rata jumlah penduduk yang terkena tindak pidana per 100.000 penduduk.
Adjustment Backcasting Untuk Sulbar di Tahun 2016</t>
  </si>
  <si>
    <r>
      <rPr>
        <sz val="11"/>
        <color theme="1"/>
        <rFont val="Calibri"/>
        <family val="2"/>
      </rPr>
      <t xml:space="preserve">Variabel </t>
    </r>
    <r>
      <rPr>
        <i/>
        <sz val="11"/>
        <color theme="1"/>
        <rFont val="Calibri"/>
        <family val="2"/>
      </rPr>
      <t xml:space="preserve">Dummy </t>
    </r>
    <r>
      <rPr>
        <sz val="11"/>
        <color theme="1"/>
        <rFont val="Calibri"/>
        <family val="2"/>
      </rPr>
      <t>Provinsi yang memiliki Metropolitan berdasarkan Definisi PP 26/2008 Juncto PP 17/2017 (Jakarta, Surabaya, Bandung, Medan, Palembang, Makassar, Batam, Bandar Lampung)</t>
    </r>
  </si>
  <si>
    <r>
      <rPr>
        <i/>
        <sz val="11"/>
        <color theme="1"/>
        <rFont val="Calibri"/>
        <family val="2"/>
      </rPr>
      <t xml:space="preserve">Dummy </t>
    </r>
    <r>
      <rPr>
        <sz val="11"/>
        <color theme="1"/>
        <rFont val="Calibri"/>
        <family val="2"/>
      </rPr>
      <t>Provinsi Kaya Cadangan Minyak (</t>
    </r>
    <r>
      <rPr>
        <i/>
        <sz val="11"/>
        <color theme="1"/>
        <rFont val="Calibri"/>
        <family val="2"/>
      </rPr>
      <t>Proven Reserve</t>
    </r>
    <r>
      <rPr>
        <sz val="11"/>
        <color theme="1"/>
        <rFont val="Calibri"/>
        <family val="2"/>
      </rPr>
      <t xml:space="preserve">) dengan </t>
    </r>
    <r>
      <rPr>
        <i/>
        <sz val="11"/>
        <color theme="1"/>
        <rFont val="Calibri"/>
        <family val="2"/>
      </rPr>
      <t>Threshold &gt;100 MMBSTB</t>
    </r>
  </si>
  <si>
    <r>
      <rPr>
        <i/>
        <sz val="11"/>
        <color theme="1"/>
        <rFont val="Calibri"/>
        <family val="2"/>
      </rPr>
      <t xml:space="preserve">Dummy </t>
    </r>
    <r>
      <rPr>
        <sz val="11"/>
        <color theme="1"/>
        <rFont val="Calibri"/>
        <family val="2"/>
      </rPr>
      <t>Provinsi Kaya Cadangan Gas (</t>
    </r>
    <r>
      <rPr>
        <i/>
        <sz val="11"/>
        <color theme="1"/>
        <rFont val="Calibri"/>
        <family val="2"/>
      </rPr>
      <t>Proven Reserve</t>
    </r>
    <r>
      <rPr>
        <sz val="11"/>
        <color theme="1"/>
        <rFont val="Calibri"/>
        <family val="2"/>
      </rPr>
      <t xml:space="preserve">) dengan </t>
    </r>
    <r>
      <rPr>
        <i/>
        <sz val="11"/>
        <color theme="1"/>
        <rFont val="Calibri"/>
        <family val="2"/>
      </rPr>
      <t xml:space="preserve">Threshold </t>
    </r>
    <r>
      <rPr>
        <sz val="11"/>
        <color theme="1"/>
        <rFont val="Calibri"/>
        <family val="2"/>
      </rPr>
      <t>&gt; 900 Km3</t>
    </r>
  </si>
  <si>
    <r>
      <rPr>
        <i/>
        <sz val="11"/>
        <color theme="1"/>
        <rFont val="Calibri"/>
        <family val="2"/>
      </rPr>
      <t xml:space="preserve">Dummy </t>
    </r>
    <r>
      <rPr>
        <sz val="11"/>
        <color theme="1"/>
        <rFont val="Calibri"/>
        <family val="2"/>
      </rPr>
      <t>Provinsi Kaya Cadangan Batu Bara (</t>
    </r>
    <r>
      <rPr>
        <i/>
        <sz val="11"/>
        <color theme="1"/>
        <rFont val="Calibri"/>
        <family val="2"/>
      </rPr>
      <t>Proven Reserve</t>
    </r>
    <r>
      <rPr>
        <sz val="11"/>
        <color theme="1"/>
        <rFont val="Calibri"/>
        <family val="2"/>
      </rPr>
      <t xml:space="preserve">) dengan </t>
    </r>
    <r>
      <rPr>
        <i/>
        <sz val="11"/>
        <color theme="1"/>
        <rFont val="Calibri"/>
        <family val="2"/>
      </rPr>
      <t xml:space="preserve">Threshold </t>
    </r>
    <r>
      <rPr>
        <sz val="11"/>
        <color theme="1"/>
        <rFont val="Calibri"/>
        <family val="2"/>
      </rPr>
      <t>&gt; 3.000 Juta Ton</t>
    </r>
  </si>
  <si>
    <t>Satuan</t>
  </si>
  <si>
    <t>Rupiah</t>
  </si>
  <si>
    <t>Jumlah Tahun</t>
  </si>
  <si>
    <t>Jiwa</t>
  </si>
  <si>
    <t>jiwa/km²</t>
  </si>
  <si>
    <t>Skor 0-1</t>
  </si>
  <si>
    <t>1 = Provinsi Dengan Bandara Utama
0 = Provinsi Tanpa Bandara Utama</t>
  </si>
  <si>
    <t>2 = Memadai
1 = Cukup Memadai
3 = Kurang Memadai</t>
  </si>
  <si>
    <t>Kilometer</t>
  </si>
  <si>
    <t>Persentase</t>
  </si>
  <si>
    <t>Jumlah Penduduk terkena Tindak Pidana per 100.000 Penduduk</t>
  </si>
  <si>
    <t>1 = Provinsi dengan Kota Metropolitan
0 = Provinsi tanpa Kota Metropolitan</t>
  </si>
  <si>
    <t>1 = Provinsi Kaya
0 = Provinsi Tidak Kaya</t>
  </si>
  <si>
    <t>Sumber Data</t>
  </si>
  <si>
    <t>BKPM (Diolah)</t>
  </si>
  <si>
    <t>BPS</t>
  </si>
  <si>
    <t>Indriastiwi, F. (2017)</t>
  </si>
  <si>
    <t>BPS (Diolah)</t>
  </si>
  <si>
    <t>Faradis dan Uswatun (2018)</t>
  </si>
  <si>
    <t>Simplemaps (Diolah)</t>
  </si>
  <si>
    <t>BPS, PP 26/2008 &amp; PP 17/2017</t>
  </si>
  <si>
    <t>Kementerian ESDM (Diolah)</t>
  </si>
  <si>
    <t>Blain</t>
  </si>
  <si>
    <t>AdjJKT</t>
  </si>
  <si>
    <t>Crime Comp</t>
  </si>
  <si>
    <t>-</t>
  </si>
  <si>
    <t>Sofifi</t>
  </si>
  <si>
    <t>Singapore</t>
  </si>
  <si>
    <t>Tokyo</t>
  </si>
  <si>
    <t>Beijing</t>
  </si>
  <si>
    <t>Hong Kong</t>
  </si>
  <si>
    <t>Seoul</t>
  </si>
  <si>
    <r>
      <t xml:space="preserve">Dummy </t>
    </r>
    <r>
      <rPr>
        <sz val="11"/>
        <color theme="1"/>
        <rFont val="Calibri"/>
        <family val="2"/>
      </rPr>
      <t>Provinsi dengan Bandara Utama menurut BPS [</t>
    </r>
    <r>
      <rPr>
        <i/>
        <sz val="11"/>
        <color theme="1"/>
        <rFont val="Calibri"/>
        <family val="2"/>
      </rPr>
      <t xml:space="preserve">Adjustment </t>
    </r>
    <r>
      <rPr>
        <sz val="11"/>
        <color theme="1"/>
        <rFont val="Calibri"/>
        <family val="2"/>
      </rPr>
      <t>Pada Bandara Soekarno Hatta yang Dihitung di Banten dan DKI Jakarta]</t>
    </r>
  </si>
  <si>
    <t>PDRB atas harga berlaku di tahun sebelumnya</t>
  </si>
  <si>
    <t>Upah Minimum Provinsi (UMP) di tahun sebelumnya</t>
  </si>
  <si>
    <t>DJPb (Panitia) &amp; DJPK</t>
  </si>
  <si>
    <t>2016-2020</t>
  </si>
  <si>
    <t>Oil</t>
  </si>
  <si>
    <t>NG</t>
  </si>
  <si>
    <t>Coal</t>
  </si>
  <si>
    <t>Rentang Waktu</t>
  </si>
  <si>
    <t>PortQ</t>
  </si>
  <si>
    <t>DMAP</t>
  </si>
  <si>
    <t>InfraIx</t>
  </si>
  <si>
    <t>DistCp</t>
  </si>
  <si>
    <t>DistSG</t>
  </si>
  <si>
    <t>CrmCP</t>
  </si>
  <si>
    <t>CRMRi</t>
  </si>
  <si>
    <t>Dmet</t>
  </si>
  <si>
    <t>DOil</t>
  </si>
  <si>
    <t>DNG</t>
  </si>
  <si>
    <t>DCoal</t>
  </si>
  <si>
    <t>2015-2019</t>
  </si>
  <si>
    <r>
      <t>Skor Kualitas Infrastruktur Pelabuhan [</t>
    </r>
    <r>
      <rPr>
        <i/>
        <sz val="10"/>
        <color theme="1"/>
        <rFont val="Segoe UI"/>
        <family val="2"/>
      </rPr>
      <t xml:space="preserve">Adjustment </t>
    </r>
    <r>
      <rPr>
        <sz val="10"/>
        <color theme="1"/>
        <rFont val="Segoe UI"/>
        <family val="2"/>
      </rPr>
      <t>Jabar Banten ikut Jakarta, dan DIY ikut Jateng]</t>
    </r>
  </si>
  <si>
    <r>
      <t xml:space="preserve">Dummy </t>
    </r>
    <r>
      <rPr>
        <sz val="10"/>
        <color theme="1"/>
        <rFont val="Segoe UI"/>
        <family val="2"/>
      </rPr>
      <t>Provinsi dengan Bandara Utama menurut BPS [</t>
    </r>
    <r>
      <rPr>
        <i/>
        <sz val="10"/>
        <color theme="1"/>
        <rFont val="Segoe UI"/>
        <family val="2"/>
      </rPr>
      <t xml:space="preserve">Adjustment </t>
    </r>
    <r>
      <rPr>
        <sz val="10"/>
        <color theme="1"/>
        <rFont val="Segoe UI"/>
        <family val="2"/>
      </rPr>
      <t>Pada Bandara Soekarno Hatta yang Dihitung di Banten dan DKI Jakarta]</t>
    </r>
  </si>
  <si>
    <r>
      <t>Persentase Penyelesaian Tindak Pidana (</t>
    </r>
    <r>
      <rPr>
        <i/>
        <sz val="10"/>
        <color theme="1"/>
        <rFont val="Segoe UI"/>
        <family val="2"/>
      </rPr>
      <t>Crime Clearance Rate</t>
    </r>
    <r>
      <rPr>
        <sz val="10"/>
        <color theme="1"/>
        <rFont val="Segoe UI"/>
        <family val="2"/>
      </rPr>
      <t>) merupakan persentase tindak pidana yang berhasil diselesaikan dibandingkan jumlah tindak pidana yang dilaporkan [Backcasting Kaltara 2016-2017]</t>
    </r>
  </si>
  <si>
    <r>
      <t xml:space="preserve">Variabel </t>
    </r>
    <r>
      <rPr>
        <i/>
        <sz val="10"/>
        <color theme="1"/>
        <rFont val="Segoe UI"/>
        <family val="2"/>
      </rPr>
      <t xml:space="preserve">Dummy </t>
    </r>
    <r>
      <rPr>
        <sz val="10"/>
        <color theme="1"/>
        <rFont val="Segoe UI"/>
        <family val="2"/>
      </rPr>
      <t>Provinsi yang memiliki Metropolitan berdasarkan Definisi PP 26/2008 Juncto PP 17/2017 (Jakarta, Surabaya, Bandung, Medan, Palembang, Makassar, Batam, Bandar Lampung)</t>
    </r>
  </si>
  <si>
    <r>
      <t xml:space="preserve">Dummy </t>
    </r>
    <r>
      <rPr>
        <sz val="10"/>
        <color theme="1"/>
        <rFont val="Segoe UI"/>
        <family val="2"/>
      </rPr>
      <t>Provinsi Kaya Cadangan Minyak (</t>
    </r>
    <r>
      <rPr>
        <i/>
        <sz val="10"/>
        <color theme="1"/>
        <rFont val="Segoe UI"/>
        <family val="2"/>
      </rPr>
      <t>Proven Reserve</t>
    </r>
    <r>
      <rPr>
        <sz val="10"/>
        <color theme="1"/>
        <rFont val="Segoe UI"/>
        <family val="2"/>
      </rPr>
      <t xml:space="preserve">) dengan </t>
    </r>
    <r>
      <rPr>
        <i/>
        <sz val="10"/>
        <color theme="1"/>
        <rFont val="Segoe UI"/>
        <family val="2"/>
      </rPr>
      <t>Threshold &gt;100 MMBSTB</t>
    </r>
  </si>
  <si>
    <r>
      <t xml:space="preserve">Dummy </t>
    </r>
    <r>
      <rPr>
        <sz val="10"/>
        <color theme="1"/>
        <rFont val="Segoe UI"/>
        <family val="2"/>
      </rPr>
      <t>Provinsi Kaya Cadangan Gas (</t>
    </r>
    <r>
      <rPr>
        <i/>
        <sz val="10"/>
        <color theme="1"/>
        <rFont val="Segoe UI"/>
        <family val="2"/>
      </rPr>
      <t>Proven Reserve</t>
    </r>
    <r>
      <rPr>
        <sz val="10"/>
        <color theme="1"/>
        <rFont val="Segoe UI"/>
        <family val="2"/>
      </rPr>
      <t xml:space="preserve">) dengan </t>
    </r>
    <r>
      <rPr>
        <i/>
        <sz val="10"/>
        <color theme="1"/>
        <rFont val="Segoe UI"/>
        <family val="2"/>
      </rPr>
      <t xml:space="preserve">Threshold </t>
    </r>
    <r>
      <rPr>
        <sz val="10"/>
        <color theme="1"/>
        <rFont val="Segoe UI"/>
        <family val="2"/>
      </rPr>
      <t>&gt; 900 Km3</t>
    </r>
  </si>
  <si>
    <r>
      <t xml:space="preserve">Dummy </t>
    </r>
    <r>
      <rPr>
        <sz val="10"/>
        <color theme="1"/>
        <rFont val="Segoe UI"/>
        <family val="2"/>
      </rPr>
      <t>Provinsi Kaya Cadangan Batu Bara (</t>
    </r>
    <r>
      <rPr>
        <i/>
        <sz val="10"/>
        <color theme="1"/>
        <rFont val="Segoe UI"/>
        <family val="2"/>
      </rPr>
      <t>Proven Reserve</t>
    </r>
    <r>
      <rPr>
        <sz val="10"/>
        <color theme="1"/>
        <rFont val="Segoe UI"/>
        <family val="2"/>
      </rPr>
      <t xml:space="preserve">) dengan </t>
    </r>
    <r>
      <rPr>
        <i/>
        <sz val="10"/>
        <color theme="1"/>
        <rFont val="Segoe UI"/>
        <family val="2"/>
      </rPr>
      <t xml:space="preserve">Threshold </t>
    </r>
    <r>
      <rPr>
        <sz val="10"/>
        <color theme="1"/>
        <rFont val="Segoe UI"/>
        <family val="2"/>
      </rPr>
      <t>&gt; 3.000 Juta Ton</t>
    </r>
  </si>
  <si>
    <t>permanen</t>
  </si>
  <si>
    <t>data 2018 (diasumsikan konstan)</t>
  </si>
  <si>
    <t>data 2008&amp;2017 (diasumsikan konstan)</t>
  </si>
  <si>
    <t>data 2021 (diasumsikan konstan)</t>
  </si>
  <si>
    <t>data 2017 (diasumsikan konstan)</t>
  </si>
  <si>
    <t>0 = Kurang Memadai
1 = Cukup Memadai
2 = Memadai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</si>
</sst>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00"/>
    <numFmt numFmtId="166" formatCode="#,##0.0"/>
  </numFmts>
  <fonts count="15">
    <font>
      <sz val="10"/>
      <color rgb="FF000000"/>
      <name val="Arial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Roboto"/>
    </font>
    <font>
      <i/>
      <sz val="10"/>
      <color rgb="FF000000"/>
      <name val="Arial"/>
      <family val="2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sz val="8"/>
      <color theme="1"/>
      <name val="&quot;andale wt&quot;"/>
    </font>
    <font>
      <b/>
      <sz val="11"/>
      <color rgb="FF000000"/>
      <name val="Calibri"/>
      <family val="2"/>
    </font>
    <font>
      <sz val="8"/>
      <name val="Arial"/>
      <family val="2"/>
    </font>
    <font>
      <sz val="10"/>
      <color theme="1"/>
      <name val="Segoe UI"/>
      <family val="2"/>
    </font>
    <font>
      <sz val="10"/>
      <color rgb="FF000000"/>
      <name val="Segoe UI"/>
      <family val="2"/>
    </font>
    <font>
      <i/>
      <sz val="10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1F2"/>
        <bgColor rgb="FFD9E1F2"/>
      </patternFill>
    </fill>
    <fill>
      <patternFill patternType="solid">
        <fgColor rgb="FFF2F4F7"/>
        <bgColor rgb="FFF2F4F7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2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4" fontId="2" fillId="2" borderId="0" xfId="0" applyNumberFormat="1" applyFont="1" applyFill="1" applyAlignment="1">
      <alignment horizontal="right"/>
    </xf>
    <xf numFmtId="4" fontId="1" fillId="0" borderId="0" xfId="0" applyNumberFormat="1" applyFont="1"/>
    <xf numFmtId="4" fontId="4" fillId="2" borderId="0" xfId="0" applyNumberFormat="1" applyFont="1" applyFill="1"/>
    <xf numFmtId="164" fontId="1" fillId="0" borderId="0" xfId="0" applyNumberFormat="1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1" fontId="2" fillId="2" borderId="0" xfId="0" applyNumberFormat="1" applyFont="1" applyFill="1" applyAlignment="1">
      <alignment horizontal="right"/>
    </xf>
    <xf numFmtId="166" fontId="9" fillId="0" borderId="1" xfId="0" applyNumberFormat="1" applyFont="1" applyBorder="1" applyAlignment="1">
      <alignment horizontal="right" vertical="top"/>
    </xf>
    <xf numFmtId="166" fontId="9" fillId="0" borderId="2" xfId="0" applyNumberFormat="1" applyFont="1" applyBorder="1" applyAlignment="1">
      <alignment horizontal="right" vertical="top"/>
    </xf>
    <xf numFmtId="0" fontId="10" fillId="3" borderId="0" xfId="0" applyFont="1" applyFill="1" applyAlignment="1">
      <alignment horizontal="right"/>
    </xf>
    <xf numFmtId="0" fontId="2" fillId="4" borderId="3" xfId="0" applyFont="1" applyFill="1" applyBorder="1"/>
    <xf numFmtId="43" fontId="2" fillId="2" borderId="0" xfId="0" applyNumberFormat="1" applyFont="1" applyFill="1" applyAlignment="1">
      <alignment horizontal="right"/>
    </xf>
    <xf numFmtId="165" fontId="2" fillId="2" borderId="0" xfId="0" applyNumberFormat="1" applyFont="1" applyFill="1" applyAlignment="1">
      <alignment horizontal="right"/>
    </xf>
    <xf numFmtId="43" fontId="2" fillId="2" borderId="3" xfId="0" applyNumberFormat="1" applyFont="1" applyFill="1" applyBorder="1" applyAlignment="1">
      <alignment horizontal="right"/>
    </xf>
    <xf numFmtId="0" fontId="0" fillId="0" borderId="4" xfId="0" applyBorder="1"/>
    <xf numFmtId="0" fontId="5" fillId="0" borderId="5" xfId="0" applyFont="1" applyBorder="1" applyAlignment="1">
      <alignment horizontal="center"/>
    </xf>
    <xf numFmtId="0" fontId="12" fillId="0" borderId="6" xfId="0" applyFont="1" applyBorder="1" applyAlignment="1">
      <alignment wrapText="1"/>
    </xf>
    <xf numFmtId="0" fontId="13" fillId="0" borderId="6" xfId="0" applyFont="1" applyBorder="1"/>
    <xf numFmtId="0" fontId="12" fillId="0" borderId="6" xfId="0" applyFont="1" applyBorder="1" applyAlignment="1">
      <alignment vertical="center" wrapText="1"/>
    </xf>
    <xf numFmtId="0" fontId="13" fillId="0" borderId="6" xfId="0" applyFont="1" applyBorder="1" applyAlignment="1">
      <alignment vertical="center"/>
    </xf>
    <xf numFmtId="0" fontId="14" fillId="0" borderId="6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14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 wrapText="1"/>
    </xf>
    <xf numFmtId="0" fontId="1" fillId="5" borderId="0" xfId="0" applyFont="1" applyFill="1"/>
    <xf numFmtId="0" fontId="2" fillId="5" borderId="0" xfId="0" applyFont="1" applyFill="1"/>
    <xf numFmtId="3" fontId="2" fillId="5" borderId="0" xfId="0" applyNumberFormat="1" applyFont="1" applyFill="1" applyAlignment="1">
      <alignment horizontal="right"/>
    </xf>
    <xf numFmtId="3" fontId="3" fillId="5" borderId="0" xfId="0" applyNumberFormat="1" applyFont="1" applyFill="1" applyAlignment="1">
      <alignment horizontal="right"/>
    </xf>
    <xf numFmtId="0" fontId="0" fillId="5" borderId="0" xfId="0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65" fontId="2" fillId="5" borderId="0" xfId="0" applyNumberFormat="1" applyFont="1" applyFill="1" applyAlignment="1">
      <alignment horizontal="right"/>
    </xf>
    <xf numFmtId="1" fontId="2" fillId="5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164" fontId="1" fillId="5" borderId="0" xfId="0" applyNumberFormat="1" applyFont="1" applyFill="1"/>
    <xf numFmtId="3" fontId="1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71"/>
  <sheetViews>
    <sheetView tabSelected="1" workbookViewId="0">
      <pane xSplit="2" ySplit="1" topLeftCell="J44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defaultColWidth="14.3984375" defaultRowHeight="15.75" customHeight="1"/>
  <cols>
    <col min="1" max="1" width="23.59765625" bestFit="1" customWidth="1"/>
    <col min="3" max="3" width="20.59765625" style="42" customWidth="1"/>
    <col min="4" max="7" width="17" style="42" customWidth="1"/>
    <col min="8" max="8" width="5.86328125" style="42" customWidth="1"/>
    <col min="9" max="9" width="14.86328125" style="42" customWidth="1"/>
    <col min="10" max="10" width="19.265625" style="42" bestFit="1" customWidth="1"/>
    <col min="11" max="11" width="11.3984375" style="42" customWidth="1"/>
    <col min="12" max="12" width="11.86328125" style="42" customWidth="1"/>
    <col min="13" max="13" width="8.73046875" style="42" customWidth="1"/>
    <col min="14" max="14" width="12.86328125" style="42" customWidth="1"/>
    <col min="15" max="15" width="10.1328125" style="42" customWidth="1"/>
    <col min="16" max="16" width="10.3984375" style="42" customWidth="1"/>
    <col min="17" max="17" width="9.3984375" style="42" customWidth="1"/>
    <col min="18" max="18" width="9.265625" style="42" customWidth="1"/>
    <col min="19" max="19" width="10" style="42" customWidth="1"/>
    <col min="20" max="20" width="10" style="42" bestFit="1" customWidth="1"/>
    <col min="21" max="21" width="7.59765625" style="42" customWidth="1"/>
    <col min="22" max="22" width="7.86328125" style="42" customWidth="1"/>
    <col min="23" max="23" width="8.86328125" style="42" customWidth="1"/>
    <col min="24" max="24" width="4.265625" customWidth="1"/>
    <col min="25" max="25" width="7.59765625" customWidth="1"/>
    <col min="26" max="26" width="6.3984375" customWidth="1"/>
  </cols>
  <sheetData>
    <row r="1" spans="1:26" ht="15.75" customHeight="1">
      <c r="A1" s="1" t="s">
        <v>0</v>
      </c>
      <c r="B1" s="1" t="s">
        <v>1</v>
      </c>
      <c r="C1" s="38" t="s">
        <v>5</v>
      </c>
      <c r="D1" s="39" t="s">
        <v>14</v>
      </c>
      <c r="E1" s="39" t="s">
        <v>15</v>
      </c>
      <c r="F1" s="39" t="s">
        <v>16</v>
      </c>
      <c r="G1" s="39" t="s">
        <v>17</v>
      </c>
      <c r="H1" s="39" t="s">
        <v>18</v>
      </c>
      <c r="I1" s="44" t="s">
        <v>20</v>
      </c>
      <c r="J1" s="44" t="s">
        <v>21</v>
      </c>
      <c r="K1" s="44" t="s">
        <v>23</v>
      </c>
      <c r="L1" s="44" t="s">
        <v>24</v>
      </c>
      <c r="M1" s="39" t="s">
        <v>141</v>
      </c>
      <c r="N1" s="39" t="s">
        <v>26</v>
      </c>
      <c r="O1" s="39" t="s">
        <v>27</v>
      </c>
      <c r="P1" s="39" t="s">
        <v>28</v>
      </c>
      <c r="Q1" s="39" t="s">
        <v>29</v>
      </c>
      <c r="R1" s="39" t="s">
        <v>33</v>
      </c>
      <c r="S1" s="39" t="s">
        <v>34</v>
      </c>
      <c r="T1" s="39" t="s">
        <v>37</v>
      </c>
      <c r="U1" s="39" t="s">
        <v>38</v>
      </c>
      <c r="V1" s="39" t="s">
        <v>39</v>
      </c>
      <c r="W1" s="39" t="s">
        <v>40</v>
      </c>
      <c r="X1" s="2" t="s">
        <v>137</v>
      </c>
      <c r="Y1" s="2" t="s">
        <v>138</v>
      </c>
      <c r="Z1" s="2" t="s">
        <v>139</v>
      </c>
    </row>
    <row r="2" spans="1:26" ht="15.75" customHeight="1">
      <c r="A2" s="2" t="s">
        <v>43</v>
      </c>
      <c r="B2" s="1">
        <v>2016</v>
      </c>
      <c r="C2" s="40">
        <v>4263301179999.9995</v>
      </c>
      <c r="D2" s="41">
        <v>16976568668654</v>
      </c>
      <c r="E2" s="41">
        <v>10928230564084</v>
      </c>
      <c r="F2" s="41">
        <v>12444144828688</v>
      </c>
      <c r="G2" s="41">
        <v>4655170895206</v>
      </c>
      <c r="H2" s="43">
        <v>69.510000000000005</v>
      </c>
      <c r="I2" s="41">
        <v>1900000</v>
      </c>
      <c r="J2" s="41">
        <v>129092659010000</v>
      </c>
      <c r="K2" s="41">
        <v>5094500</v>
      </c>
      <c r="L2" s="43">
        <v>88</v>
      </c>
      <c r="M2" s="45">
        <v>0.31630000000000003</v>
      </c>
      <c r="N2" s="46">
        <v>0</v>
      </c>
      <c r="O2" s="46">
        <v>1</v>
      </c>
      <c r="P2" s="46">
        <v>1829.8892519245269</v>
      </c>
      <c r="Q2" s="46">
        <v>1058.916599326423</v>
      </c>
      <c r="R2" s="47">
        <v>42.86</v>
      </c>
      <c r="S2" s="40">
        <v>193</v>
      </c>
      <c r="T2" s="46">
        <v>0</v>
      </c>
      <c r="U2" s="46">
        <v>0</v>
      </c>
      <c r="V2" s="46">
        <v>0</v>
      </c>
      <c r="W2" s="46">
        <v>0</v>
      </c>
      <c r="X2" s="7">
        <v>30.41</v>
      </c>
      <c r="Y2" s="7">
        <v>430.1</v>
      </c>
      <c r="Z2" s="7">
        <v>450</v>
      </c>
    </row>
    <row r="3" spans="1:26" ht="15.75" customHeight="1">
      <c r="A3" s="2" t="s">
        <v>43</v>
      </c>
      <c r="B3" s="1">
        <v>2017</v>
      </c>
      <c r="C3" s="40">
        <v>1097731643600.0001</v>
      </c>
      <c r="D3" s="41">
        <v>17483672096530</v>
      </c>
      <c r="E3" s="41">
        <v>12727028851856</v>
      </c>
      <c r="F3" s="41">
        <v>11561141458176</v>
      </c>
      <c r="G3" s="41">
        <v>3795930700588</v>
      </c>
      <c r="H3" s="43">
        <v>69.52</v>
      </c>
      <c r="I3" s="41">
        <v>2118500</v>
      </c>
      <c r="J3" s="41">
        <v>136843820000000</v>
      </c>
      <c r="K3" s="41">
        <v>5169400</v>
      </c>
      <c r="L3" s="43">
        <v>89.2</v>
      </c>
      <c r="M3" s="45">
        <v>0.31630000000000003</v>
      </c>
      <c r="N3" s="46">
        <v>0</v>
      </c>
      <c r="O3" s="46">
        <v>1</v>
      </c>
      <c r="P3" s="46">
        <v>1829.8892519245269</v>
      </c>
      <c r="Q3" s="46">
        <v>1058.916599326423</v>
      </c>
      <c r="R3" s="47">
        <v>27.19</v>
      </c>
      <c r="S3" s="40">
        <v>171</v>
      </c>
      <c r="T3" s="46">
        <v>0</v>
      </c>
      <c r="U3" s="46">
        <v>0</v>
      </c>
      <c r="V3" s="46">
        <v>0</v>
      </c>
      <c r="W3" s="46">
        <v>0</v>
      </c>
      <c r="X3" s="7">
        <v>30.41</v>
      </c>
      <c r="Y3" s="7">
        <v>430.1</v>
      </c>
      <c r="Z3" s="7">
        <v>450</v>
      </c>
    </row>
    <row r="4" spans="1:26" ht="15.75" customHeight="1">
      <c r="A4" s="2" t="s">
        <v>43</v>
      </c>
      <c r="B4" s="1">
        <v>2018</v>
      </c>
      <c r="C4" s="40">
        <v>2001177258100.0002</v>
      </c>
      <c r="D4" s="41">
        <v>17957239001087</v>
      </c>
      <c r="E4" s="41">
        <v>13700422297726</v>
      </c>
      <c r="F4" s="41">
        <v>9182353415370</v>
      </c>
      <c r="G4" s="41">
        <v>4849528797588</v>
      </c>
      <c r="H4" s="43">
        <v>69.64</v>
      </c>
      <c r="I4" s="41">
        <v>2500000</v>
      </c>
      <c r="J4" s="41">
        <v>145806920000000</v>
      </c>
      <c r="K4" s="41">
        <v>5243400</v>
      </c>
      <c r="L4" s="43">
        <v>90.47</v>
      </c>
      <c r="M4" s="45">
        <v>0.31630000000000003</v>
      </c>
      <c r="N4" s="46">
        <v>0</v>
      </c>
      <c r="O4" s="46">
        <v>1</v>
      </c>
      <c r="P4" s="46">
        <v>1829.8892519245269</v>
      </c>
      <c r="Q4" s="46">
        <v>1058.916599326423</v>
      </c>
      <c r="R4" s="47">
        <v>38.270000000000003</v>
      </c>
      <c r="S4" s="40">
        <v>169</v>
      </c>
      <c r="T4" s="46">
        <v>0</v>
      </c>
      <c r="U4" s="46">
        <v>0</v>
      </c>
      <c r="V4" s="46">
        <v>0</v>
      </c>
      <c r="W4" s="46">
        <v>0</v>
      </c>
      <c r="X4" s="7">
        <v>30.41</v>
      </c>
      <c r="Y4" s="7">
        <v>430.1</v>
      </c>
      <c r="Z4" s="7">
        <v>450</v>
      </c>
    </row>
    <row r="5" spans="1:26" ht="15.75" customHeight="1">
      <c r="A5" s="2" t="s">
        <v>43</v>
      </c>
      <c r="B5" s="1">
        <v>2019</v>
      </c>
      <c r="C5" s="40">
        <v>5518104024600</v>
      </c>
      <c r="D5" s="41">
        <v>18998757650895</v>
      </c>
      <c r="E5" s="41">
        <v>16511121871261</v>
      </c>
      <c r="F5" s="41">
        <v>11704706948550</v>
      </c>
      <c r="G5" s="41">
        <v>3672811852441</v>
      </c>
      <c r="H5" s="43">
        <v>69.87</v>
      </c>
      <c r="I5" s="41">
        <v>2700000</v>
      </c>
      <c r="J5" s="41">
        <v>155910980000000</v>
      </c>
      <c r="K5" s="41">
        <v>5316300</v>
      </c>
      <c r="L5" s="43">
        <v>93</v>
      </c>
      <c r="M5" s="45">
        <v>0.31630000000000003</v>
      </c>
      <c r="N5" s="46">
        <v>0</v>
      </c>
      <c r="O5" s="46">
        <v>1</v>
      </c>
      <c r="P5" s="46">
        <v>1829.8892519245269</v>
      </c>
      <c r="Q5" s="46">
        <v>1058.916599326423</v>
      </c>
      <c r="R5" s="47">
        <v>35.39</v>
      </c>
      <c r="S5" s="40">
        <v>144</v>
      </c>
      <c r="T5" s="46">
        <v>0</v>
      </c>
      <c r="U5" s="46">
        <v>0</v>
      </c>
      <c r="V5" s="46">
        <v>0</v>
      </c>
      <c r="W5" s="46">
        <v>0</v>
      </c>
      <c r="X5" s="7">
        <v>30.41</v>
      </c>
      <c r="Y5" s="7">
        <v>430.1</v>
      </c>
      <c r="Z5" s="7">
        <v>450</v>
      </c>
    </row>
    <row r="6" spans="1:26" ht="15.75" customHeight="1">
      <c r="A6" s="2" t="s">
        <v>43</v>
      </c>
      <c r="B6" s="1">
        <v>2020</v>
      </c>
      <c r="C6" s="40">
        <v>8962293617500</v>
      </c>
      <c r="D6" s="41">
        <v>19285486099020</v>
      </c>
      <c r="E6" s="41">
        <v>13258660858311</v>
      </c>
      <c r="F6" s="41">
        <v>8492556614925</v>
      </c>
      <c r="G6" s="41">
        <v>3428386300303</v>
      </c>
      <c r="H6" s="43">
        <v>69.930000000000007</v>
      </c>
      <c r="I6" s="41">
        <v>2916810</v>
      </c>
      <c r="J6" s="41">
        <v>164162980000000</v>
      </c>
      <c r="K6" s="41">
        <v>5388100</v>
      </c>
      <c r="L6" s="43">
        <v>92.97</v>
      </c>
      <c r="M6" s="45">
        <v>0.31630000000000003</v>
      </c>
      <c r="N6" s="46">
        <v>0</v>
      </c>
      <c r="O6" s="46">
        <v>1</v>
      </c>
      <c r="P6" s="46">
        <v>1829.8892519245269</v>
      </c>
      <c r="Q6" s="46">
        <v>1058.916599326423</v>
      </c>
      <c r="R6" s="47">
        <v>37.909999999999997</v>
      </c>
      <c r="S6" s="40">
        <v>149</v>
      </c>
      <c r="T6" s="46">
        <v>0</v>
      </c>
      <c r="U6" s="46">
        <v>0</v>
      </c>
      <c r="V6" s="46">
        <v>0</v>
      </c>
      <c r="W6" s="46">
        <v>0</v>
      </c>
      <c r="X6" s="7">
        <v>30.41</v>
      </c>
      <c r="Y6" s="7">
        <v>430.1</v>
      </c>
      <c r="Z6" s="7">
        <v>450</v>
      </c>
    </row>
    <row r="7" spans="1:26" ht="15.75" customHeight="1">
      <c r="A7" s="2" t="s">
        <v>44</v>
      </c>
      <c r="B7" s="1">
        <v>2016</v>
      </c>
      <c r="C7" s="40">
        <v>6537028631599.999</v>
      </c>
      <c r="D7" s="41">
        <v>11508970076910</v>
      </c>
      <c r="E7" s="41">
        <v>7138432302140</v>
      </c>
      <c r="F7" s="41">
        <v>5461438756311</v>
      </c>
      <c r="G7" s="41">
        <v>1947542115000</v>
      </c>
      <c r="H7" s="43">
        <v>71.41</v>
      </c>
      <c r="I7" s="41">
        <v>1621172</v>
      </c>
      <c r="J7" s="41">
        <v>176412667660000</v>
      </c>
      <c r="K7" s="41">
        <v>4202400</v>
      </c>
      <c r="L7" s="43">
        <v>727</v>
      </c>
      <c r="M7" s="45">
        <v>0</v>
      </c>
      <c r="N7" s="46">
        <v>1</v>
      </c>
      <c r="O7" s="46">
        <v>2</v>
      </c>
      <c r="P7" s="46">
        <v>962.3858592158316</v>
      </c>
      <c r="Q7" s="46">
        <v>1676.9221972602809</v>
      </c>
      <c r="R7" s="47">
        <v>63.73</v>
      </c>
      <c r="S7" s="40">
        <v>115</v>
      </c>
      <c r="T7" s="46">
        <v>0</v>
      </c>
      <c r="U7" s="46">
        <v>0</v>
      </c>
      <c r="V7" s="46">
        <v>0</v>
      </c>
      <c r="W7" s="46">
        <v>0</v>
      </c>
      <c r="X7" s="7">
        <v>0</v>
      </c>
      <c r="Y7" s="7">
        <v>0</v>
      </c>
      <c r="Z7" s="7">
        <v>0</v>
      </c>
    </row>
    <row r="8" spans="1:26" ht="15.75" customHeight="1">
      <c r="A8" s="2" t="s">
        <v>44</v>
      </c>
      <c r="B8" s="1">
        <v>2017</v>
      </c>
      <c r="C8" s="40">
        <v>12607627675599.998</v>
      </c>
      <c r="D8" s="41">
        <v>11606404729682</v>
      </c>
      <c r="E8" s="41">
        <v>8613748577592</v>
      </c>
      <c r="F8" s="41">
        <v>5511427479515</v>
      </c>
      <c r="G8" s="41">
        <v>2582463575000</v>
      </c>
      <c r="H8" s="43">
        <v>71.459999999999994</v>
      </c>
      <c r="I8" s="41">
        <v>1807600</v>
      </c>
      <c r="J8" s="41">
        <v>194089580000000</v>
      </c>
      <c r="K8" s="41">
        <v>4256000</v>
      </c>
      <c r="L8" s="43">
        <v>736.32</v>
      </c>
      <c r="M8" s="45">
        <v>0</v>
      </c>
      <c r="N8" s="46">
        <v>1</v>
      </c>
      <c r="O8" s="46">
        <v>2</v>
      </c>
      <c r="P8" s="46">
        <v>962.3858592158316</v>
      </c>
      <c r="Q8" s="46">
        <v>1676.9221972602809</v>
      </c>
      <c r="R8" s="47">
        <v>79.41</v>
      </c>
      <c r="S8" s="40">
        <v>85</v>
      </c>
      <c r="T8" s="46">
        <v>0</v>
      </c>
      <c r="U8" s="46">
        <v>0</v>
      </c>
      <c r="V8" s="46">
        <v>0</v>
      </c>
      <c r="W8" s="46">
        <v>0</v>
      </c>
      <c r="X8" s="7">
        <v>0</v>
      </c>
      <c r="Y8" s="7">
        <v>0</v>
      </c>
      <c r="Z8" s="7">
        <v>0</v>
      </c>
    </row>
    <row r="9" spans="1:26" ht="15.75" customHeight="1">
      <c r="A9" s="2" t="s">
        <v>44</v>
      </c>
      <c r="B9" s="1">
        <v>2018</v>
      </c>
      <c r="C9" s="40">
        <v>16065467971400</v>
      </c>
      <c r="D9" s="41">
        <v>12661443201804</v>
      </c>
      <c r="E9" s="41">
        <v>9842731730506</v>
      </c>
      <c r="F9" s="41">
        <v>4866495708755</v>
      </c>
      <c r="G9" s="41">
        <v>3027533790798</v>
      </c>
      <c r="H9" s="43">
        <v>71.680000000000007</v>
      </c>
      <c r="I9" s="41">
        <v>1956727</v>
      </c>
      <c r="J9" s="41">
        <v>213035860000000</v>
      </c>
      <c r="K9" s="41">
        <v>4309200</v>
      </c>
      <c r="L9" s="43">
        <v>745.53</v>
      </c>
      <c r="M9" s="45">
        <v>0</v>
      </c>
      <c r="N9" s="46">
        <v>1</v>
      </c>
      <c r="O9" s="46">
        <v>2</v>
      </c>
      <c r="P9" s="46">
        <v>962.3858592158316</v>
      </c>
      <c r="Q9" s="46">
        <v>1676.9221972602809</v>
      </c>
      <c r="R9" s="47">
        <v>74.930000000000007</v>
      </c>
      <c r="S9" s="40">
        <v>76</v>
      </c>
      <c r="T9" s="46">
        <v>0</v>
      </c>
      <c r="U9" s="46">
        <v>0</v>
      </c>
      <c r="V9" s="46">
        <v>0</v>
      </c>
      <c r="W9" s="46">
        <v>0</v>
      </c>
      <c r="X9" s="7">
        <v>0</v>
      </c>
      <c r="Y9" s="7">
        <v>0</v>
      </c>
      <c r="Z9" s="7">
        <v>0</v>
      </c>
    </row>
    <row r="10" spans="1:26" ht="15.75" customHeight="1">
      <c r="A10" s="2" t="s">
        <v>44</v>
      </c>
      <c r="B10" s="1">
        <v>2019</v>
      </c>
      <c r="C10" s="40">
        <v>13315328433900</v>
      </c>
      <c r="D10" s="41">
        <v>13014193992704</v>
      </c>
      <c r="E10" s="41">
        <v>10658868790933</v>
      </c>
      <c r="F10" s="41">
        <v>5384891876807</v>
      </c>
      <c r="G10" s="41">
        <v>2938644458000</v>
      </c>
      <c r="H10" s="43">
        <v>71.989999999999995</v>
      </c>
      <c r="I10" s="41">
        <v>2127157</v>
      </c>
      <c r="J10" s="41">
        <v>233636770000000</v>
      </c>
      <c r="K10" s="41">
        <v>4362000</v>
      </c>
      <c r="L10" s="43">
        <v>750</v>
      </c>
      <c r="M10" s="45">
        <v>0</v>
      </c>
      <c r="N10" s="46">
        <v>1</v>
      </c>
      <c r="O10" s="46">
        <v>2</v>
      </c>
      <c r="P10" s="46">
        <v>962.3858592158316</v>
      </c>
      <c r="Q10" s="46">
        <v>1676.9221972602809</v>
      </c>
      <c r="R10" s="47">
        <v>83.26</v>
      </c>
      <c r="S10" s="40">
        <v>72</v>
      </c>
      <c r="T10" s="46">
        <v>0</v>
      </c>
      <c r="U10" s="46">
        <v>0</v>
      </c>
      <c r="V10" s="46">
        <v>0</v>
      </c>
      <c r="W10" s="46">
        <v>0</v>
      </c>
      <c r="X10" s="7">
        <v>0</v>
      </c>
      <c r="Y10" s="7">
        <v>0</v>
      </c>
      <c r="Z10" s="7">
        <v>0</v>
      </c>
    </row>
    <row r="11" spans="1:26" ht="15.75" customHeight="1">
      <c r="A11" s="2" t="s">
        <v>44</v>
      </c>
      <c r="B11" s="1">
        <v>2020</v>
      </c>
      <c r="C11" s="40">
        <v>9568996781000</v>
      </c>
      <c r="D11" s="41">
        <v>12428533850516</v>
      </c>
      <c r="E11" s="41">
        <v>9711882290471</v>
      </c>
      <c r="F11" s="41">
        <v>3785644454760</v>
      </c>
      <c r="G11" s="41">
        <v>4181219324840</v>
      </c>
      <c r="H11" s="43">
        <v>72.13</v>
      </c>
      <c r="I11" s="41">
        <v>2297969</v>
      </c>
      <c r="J11" s="41">
        <v>251934100000000</v>
      </c>
      <c r="K11" s="41">
        <v>4414400</v>
      </c>
      <c r="L11" s="43">
        <v>763.73</v>
      </c>
      <c r="M11" s="45">
        <v>0</v>
      </c>
      <c r="N11" s="46">
        <v>1</v>
      </c>
      <c r="O11" s="46">
        <v>2</v>
      </c>
      <c r="P11" s="46">
        <v>962.3858592158316</v>
      </c>
      <c r="Q11" s="46">
        <v>1676.9221972602809</v>
      </c>
      <c r="R11" s="47">
        <v>90.26</v>
      </c>
      <c r="S11" s="40">
        <v>60</v>
      </c>
      <c r="T11" s="46">
        <v>0</v>
      </c>
      <c r="U11" s="46">
        <v>0</v>
      </c>
      <c r="V11" s="46">
        <v>0</v>
      </c>
      <c r="W11" s="46">
        <v>0</v>
      </c>
      <c r="X11" s="7">
        <v>0</v>
      </c>
      <c r="Y11" s="7">
        <v>0</v>
      </c>
      <c r="Z11" s="7">
        <v>0</v>
      </c>
    </row>
    <row r="12" spans="1:26" ht="15.75" customHeight="1">
      <c r="A12" s="2" t="s">
        <v>45</v>
      </c>
      <c r="B12" s="1">
        <v>2016</v>
      </c>
      <c r="C12" s="40">
        <v>51552777475600</v>
      </c>
      <c r="D12" s="41">
        <v>11897995281408</v>
      </c>
      <c r="E12" s="41">
        <v>11372702824864</v>
      </c>
      <c r="F12" s="41">
        <v>8472561572862</v>
      </c>
      <c r="G12" s="41">
        <v>3083591775000</v>
      </c>
      <c r="H12" s="43">
        <v>69.459999999999994</v>
      </c>
      <c r="I12" s="41">
        <v>1600000</v>
      </c>
      <c r="J12" s="41">
        <v>479300443650000</v>
      </c>
      <c r="K12" s="41">
        <v>12157200</v>
      </c>
      <c r="L12" s="43">
        <v>1263</v>
      </c>
      <c r="M12" s="45">
        <v>0.75600000000000001</v>
      </c>
      <c r="N12" s="46">
        <v>1</v>
      </c>
      <c r="O12" s="46">
        <v>2</v>
      </c>
      <c r="P12" s="46">
        <v>77.528013069698986</v>
      </c>
      <c r="Q12" s="46">
        <v>862.58672797594249</v>
      </c>
      <c r="R12" s="47">
        <v>59.41</v>
      </c>
      <c r="S12" s="40">
        <v>92</v>
      </c>
      <c r="T12" s="46">
        <v>0</v>
      </c>
      <c r="U12" s="46">
        <v>0</v>
      </c>
      <c r="V12" s="46">
        <v>0</v>
      </c>
      <c r="W12" s="46">
        <v>0</v>
      </c>
      <c r="X12" s="7">
        <v>0</v>
      </c>
      <c r="Y12" s="7">
        <v>0</v>
      </c>
      <c r="Z12" s="7">
        <v>18</v>
      </c>
    </row>
    <row r="13" spans="1:26" ht="15.75" customHeight="1">
      <c r="A13" s="2" t="s">
        <v>45</v>
      </c>
      <c r="B13" s="1">
        <v>2017</v>
      </c>
      <c r="C13" s="40">
        <v>56429021486000</v>
      </c>
      <c r="D13" s="41">
        <v>12618663444315</v>
      </c>
      <c r="E13" s="41">
        <v>13064577401858</v>
      </c>
      <c r="F13" s="41">
        <v>9567828672098</v>
      </c>
      <c r="G13" s="41">
        <v>2690275837500</v>
      </c>
      <c r="H13" s="43">
        <v>69.489999999999995</v>
      </c>
      <c r="I13" s="41">
        <v>1784000</v>
      </c>
      <c r="J13" s="41">
        <v>517898340000000</v>
      </c>
      <c r="K13" s="41">
        <v>12345000</v>
      </c>
      <c r="L13" s="43">
        <v>1277.56</v>
      </c>
      <c r="M13" s="45">
        <v>0.75600000000000001</v>
      </c>
      <c r="N13" s="46">
        <v>1</v>
      </c>
      <c r="O13" s="46">
        <v>2</v>
      </c>
      <c r="P13" s="46">
        <v>77.528013069698986</v>
      </c>
      <c r="Q13" s="46">
        <v>862.58672797594249</v>
      </c>
      <c r="R13" s="47">
        <v>61.32</v>
      </c>
      <c r="S13" s="40">
        <v>55</v>
      </c>
      <c r="T13" s="46">
        <v>0</v>
      </c>
      <c r="U13" s="46">
        <v>0</v>
      </c>
      <c r="V13" s="46">
        <v>0</v>
      </c>
      <c r="W13" s="46">
        <v>0</v>
      </c>
      <c r="X13" s="7">
        <v>0</v>
      </c>
      <c r="Y13" s="7">
        <v>0</v>
      </c>
      <c r="Z13" s="7">
        <v>18</v>
      </c>
    </row>
    <row r="14" spans="1:26" ht="15.75" customHeight="1">
      <c r="A14" s="2" t="s">
        <v>45</v>
      </c>
      <c r="B14" s="1">
        <v>2018</v>
      </c>
      <c r="C14" s="40">
        <v>59579335867400.008</v>
      </c>
      <c r="D14" s="41">
        <v>13735388290556</v>
      </c>
      <c r="E14" s="41">
        <v>14770742878900</v>
      </c>
      <c r="F14" s="41">
        <v>8776197556072</v>
      </c>
      <c r="G14" s="41">
        <v>2822321625590</v>
      </c>
      <c r="H14" s="43">
        <v>69.64</v>
      </c>
      <c r="I14" s="41">
        <v>1931180</v>
      </c>
      <c r="J14" s="41">
        <v>563597700000000</v>
      </c>
      <c r="K14" s="41">
        <v>12530800</v>
      </c>
      <c r="L14" s="43">
        <v>1296.79</v>
      </c>
      <c r="M14" s="45">
        <v>0.75600000000000001</v>
      </c>
      <c r="N14" s="46">
        <v>1</v>
      </c>
      <c r="O14" s="46">
        <v>2</v>
      </c>
      <c r="P14" s="46">
        <v>77.528013069698986</v>
      </c>
      <c r="Q14" s="46">
        <v>862.58672797594249</v>
      </c>
      <c r="R14" s="47">
        <v>61.36</v>
      </c>
      <c r="S14" s="40">
        <v>54</v>
      </c>
      <c r="T14" s="46">
        <v>0</v>
      </c>
      <c r="U14" s="46">
        <v>0</v>
      </c>
      <c r="V14" s="46">
        <v>0</v>
      </c>
      <c r="W14" s="46">
        <v>0</v>
      </c>
      <c r="X14" s="7">
        <v>0</v>
      </c>
      <c r="Y14" s="7">
        <v>0</v>
      </c>
      <c r="Z14" s="7">
        <v>18</v>
      </c>
    </row>
    <row r="15" spans="1:26" ht="15.75" customHeight="1">
      <c r="A15" s="2" t="s">
        <v>45</v>
      </c>
      <c r="B15" s="1">
        <v>2019</v>
      </c>
      <c r="C15" s="40">
        <v>46677946228499.992</v>
      </c>
      <c r="D15" s="41">
        <v>14936882408607</v>
      </c>
      <c r="E15" s="41">
        <v>16886155201401</v>
      </c>
      <c r="F15" s="41">
        <v>9485521848308</v>
      </c>
      <c r="G15" s="41">
        <v>2868240821730</v>
      </c>
      <c r="H15" s="43">
        <v>69.84</v>
      </c>
      <c r="I15" s="41">
        <v>2099385</v>
      </c>
      <c r="J15" s="41">
        <v>613804410000000</v>
      </c>
      <c r="K15" s="41">
        <v>12714300</v>
      </c>
      <c r="L15" s="43">
        <v>1338</v>
      </c>
      <c r="M15" s="45">
        <v>0.75600000000000001</v>
      </c>
      <c r="N15" s="46">
        <v>1</v>
      </c>
      <c r="O15" s="46">
        <v>2</v>
      </c>
      <c r="P15" s="46">
        <v>77.528013069698986</v>
      </c>
      <c r="Q15" s="46">
        <v>862.58672797594249</v>
      </c>
      <c r="R15" s="47">
        <v>63.01</v>
      </c>
      <c r="S15" s="40">
        <v>49</v>
      </c>
      <c r="T15" s="46">
        <v>0</v>
      </c>
      <c r="U15" s="46">
        <v>0</v>
      </c>
      <c r="V15" s="46">
        <v>0</v>
      </c>
      <c r="W15" s="46">
        <v>0</v>
      </c>
      <c r="X15" s="7">
        <v>0</v>
      </c>
      <c r="Y15" s="7">
        <v>0</v>
      </c>
      <c r="Z15" s="7">
        <v>18</v>
      </c>
    </row>
    <row r="16" spans="1:26" ht="15.75" customHeight="1">
      <c r="A16" s="2" t="s">
        <v>45</v>
      </c>
      <c r="B16" s="1">
        <v>2020</v>
      </c>
      <c r="C16" s="40">
        <v>61380564416000</v>
      </c>
      <c r="D16" s="41">
        <v>14474680078476</v>
      </c>
      <c r="E16" s="41">
        <v>14081230502083</v>
      </c>
      <c r="F16" s="41">
        <v>6385280260250</v>
      </c>
      <c r="G16" s="41">
        <v>4912587265330</v>
      </c>
      <c r="H16" s="43">
        <v>69.959999999999994</v>
      </c>
      <c r="I16" s="41">
        <v>2267990</v>
      </c>
      <c r="J16" s="41">
        <v>661321340000000</v>
      </c>
      <c r="K16" s="41">
        <v>12895300</v>
      </c>
      <c r="L16" s="43">
        <v>1334.51</v>
      </c>
      <c r="M16" s="45">
        <v>0.75600000000000001</v>
      </c>
      <c r="N16" s="46">
        <v>1</v>
      </c>
      <c r="O16" s="46">
        <v>2</v>
      </c>
      <c r="P16" s="46">
        <v>77.528013069698986</v>
      </c>
      <c r="Q16" s="46">
        <v>862.58672797594249</v>
      </c>
      <c r="R16" s="47">
        <v>73.08</v>
      </c>
      <c r="S16" s="40">
        <v>63</v>
      </c>
      <c r="T16" s="46">
        <v>0</v>
      </c>
      <c r="U16" s="46">
        <v>0</v>
      </c>
      <c r="V16" s="46">
        <v>0</v>
      </c>
      <c r="W16" s="46">
        <v>0</v>
      </c>
      <c r="X16" s="7">
        <v>0</v>
      </c>
      <c r="Y16" s="7">
        <v>0</v>
      </c>
      <c r="Z16" s="7">
        <v>18</v>
      </c>
    </row>
    <row r="17" spans="1:26" ht="15.75" customHeight="1">
      <c r="A17" s="2" t="s">
        <v>46</v>
      </c>
      <c r="B17" s="1">
        <v>2016</v>
      </c>
      <c r="C17" s="40">
        <v>1698008927199.9998</v>
      </c>
      <c r="D17" s="41">
        <v>5865501102033</v>
      </c>
      <c r="E17" s="41">
        <v>3432935760873</v>
      </c>
      <c r="F17" s="41">
        <v>3987620346171</v>
      </c>
      <c r="G17" s="41">
        <v>614789281000</v>
      </c>
      <c r="H17" s="43">
        <v>68.56</v>
      </c>
      <c r="I17" s="41">
        <v>1500000</v>
      </c>
      <c r="J17" s="41">
        <v>50334017700000</v>
      </c>
      <c r="K17" s="41">
        <v>1900700</v>
      </c>
      <c r="L17" s="43">
        <v>96</v>
      </c>
      <c r="M17" s="45">
        <v>0</v>
      </c>
      <c r="N17" s="46">
        <v>0</v>
      </c>
      <c r="O17" s="46">
        <v>1</v>
      </c>
      <c r="P17" s="46">
        <v>574.76815390442164</v>
      </c>
      <c r="Q17" s="46">
        <v>592.57689604616485</v>
      </c>
      <c r="R17" s="47">
        <v>48.59</v>
      </c>
      <c r="S17" s="40">
        <v>315</v>
      </c>
      <c r="T17" s="46">
        <v>0</v>
      </c>
      <c r="U17" s="46">
        <v>0</v>
      </c>
      <c r="V17" s="46">
        <v>0</v>
      </c>
      <c r="W17" s="46">
        <v>0</v>
      </c>
      <c r="X17" s="7">
        <v>0</v>
      </c>
      <c r="Y17" s="7">
        <v>0</v>
      </c>
      <c r="Z17" s="7">
        <v>192</v>
      </c>
    </row>
    <row r="18" spans="1:26" ht="15.75" customHeight="1">
      <c r="A18" s="2" t="s">
        <v>46</v>
      </c>
      <c r="B18" s="1">
        <v>2017</v>
      </c>
      <c r="C18" s="40">
        <v>2175005898800</v>
      </c>
      <c r="D18" s="41">
        <v>5944290191699</v>
      </c>
      <c r="E18" s="41">
        <v>3957652769660</v>
      </c>
      <c r="F18" s="41">
        <v>3852085942439</v>
      </c>
      <c r="G18" s="41">
        <v>552228265500</v>
      </c>
      <c r="H18" s="43">
        <v>68.59</v>
      </c>
      <c r="I18" s="41">
        <v>1605000</v>
      </c>
      <c r="J18" s="41">
        <v>55384170000000</v>
      </c>
      <c r="K18" s="41">
        <v>1924900</v>
      </c>
      <c r="L18" s="43">
        <v>96.63</v>
      </c>
      <c r="M18" s="45">
        <v>0</v>
      </c>
      <c r="N18" s="46">
        <v>0</v>
      </c>
      <c r="O18" s="46">
        <v>1</v>
      </c>
      <c r="P18" s="46">
        <v>574.76815390442164</v>
      </c>
      <c r="Q18" s="46">
        <v>592.57689604616485</v>
      </c>
      <c r="R18" s="47">
        <v>49.72</v>
      </c>
      <c r="S18" s="40">
        <v>252</v>
      </c>
      <c r="T18" s="46">
        <v>0</v>
      </c>
      <c r="U18" s="46">
        <v>0</v>
      </c>
      <c r="V18" s="46">
        <v>0</v>
      </c>
      <c r="W18" s="46">
        <v>0</v>
      </c>
      <c r="X18" s="7">
        <v>0</v>
      </c>
      <c r="Y18" s="7">
        <v>0</v>
      </c>
      <c r="Z18" s="7">
        <v>192</v>
      </c>
    </row>
    <row r="19" spans="1:26" ht="15.75" customHeight="1">
      <c r="A19" s="2" t="s">
        <v>46</v>
      </c>
      <c r="B19" s="1">
        <v>2018</v>
      </c>
      <c r="C19" s="40">
        <v>6881036132800</v>
      </c>
      <c r="D19" s="41">
        <v>6193430699682</v>
      </c>
      <c r="E19" s="41">
        <v>4804945806632</v>
      </c>
      <c r="F19" s="41">
        <v>3271122443682</v>
      </c>
      <c r="G19" s="41">
        <v>448598977500</v>
      </c>
      <c r="H19" s="43">
        <v>68.84</v>
      </c>
      <c r="I19" s="41">
        <v>1737413</v>
      </c>
      <c r="J19" s="41">
        <v>60657680000000</v>
      </c>
      <c r="K19" s="41">
        <v>1948600</v>
      </c>
      <c r="L19" s="43">
        <v>97.82</v>
      </c>
      <c r="M19" s="45">
        <v>0</v>
      </c>
      <c r="N19" s="46">
        <v>0</v>
      </c>
      <c r="O19" s="46">
        <v>1</v>
      </c>
      <c r="P19" s="46">
        <v>574.76815390442164</v>
      </c>
      <c r="Q19" s="46">
        <v>592.57689604616485</v>
      </c>
      <c r="R19" s="47">
        <v>83.59</v>
      </c>
      <c r="S19" s="40">
        <v>175</v>
      </c>
      <c r="T19" s="46">
        <v>0</v>
      </c>
      <c r="U19" s="46">
        <v>0</v>
      </c>
      <c r="V19" s="46">
        <v>0</v>
      </c>
      <c r="W19" s="46">
        <v>0</v>
      </c>
      <c r="X19" s="7">
        <v>0</v>
      </c>
      <c r="Y19" s="7">
        <v>0</v>
      </c>
      <c r="Z19" s="7">
        <v>192</v>
      </c>
    </row>
    <row r="20" spans="1:26" ht="15.75" customHeight="1">
      <c r="A20" s="2" t="s">
        <v>46</v>
      </c>
      <c r="B20" s="1">
        <v>2019</v>
      </c>
      <c r="C20" s="40">
        <v>7471564764800</v>
      </c>
      <c r="D20" s="41">
        <v>6498735978829</v>
      </c>
      <c r="E20" s="41">
        <v>5271591809845</v>
      </c>
      <c r="F20" s="41">
        <v>3261886692080</v>
      </c>
      <c r="G20" s="41">
        <v>521104687330</v>
      </c>
      <c r="H20" s="43">
        <v>69.209999999999994</v>
      </c>
      <c r="I20" s="41">
        <v>1888741</v>
      </c>
      <c r="J20" s="41">
        <v>66402990000000.008</v>
      </c>
      <c r="K20" s="41">
        <v>1971800</v>
      </c>
      <c r="L20" s="43">
        <v>100</v>
      </c>
      <c r="M20" s="45">
        <v>0</v>
      </c>
      <c r="N20" s="46">
        <v>0</v>
      </c>
      <c r="O20" s="46">
        <v>1</v>
      </c>
      <c r="P20" s="46">
        <v>574.76815390442164</v>
      </c>
      <c r="Q20" s="46">
        <v>592.57689604616485</v>
      </c>
      <c r="R20" s="47">
        <v>67.540000000000006</v>
      </c>
      <c r="S20" s="40">
        <v>179</v>
      </c>
      <c r="T20" s="46">
        <v>0</v>
      </c>
      <c r="U20" s="46">
        <v>0</v>
      </c>
      <c r="V20" s="46">
        <v>0</v>
      </c>
      <c r="W20" s="46">
        <v>0</v>
      </c>
      <c r="X20" s="7">
        <v>0</v>
      </c>
      <c r="Y20" s="7">
        <v>0</v>
      </c>
      <c r="Z20" s="7">
        <v>192</v>
      </c>
    </row>
    <row r="21" spans="1:26" ht="14.25">
      <c r="A21" s="2" t="s">
        <v>46</v>
      </c>
      <c r="B21" s="1">
        <v>2020</v>
      </c>
      <c r="C21" s="40">
        <v>8111426229000</v>
      </c>
      <c r="D21" s="41">
        <v>6491521631689</v>
      </c>
      <c r="E21" s="41">
        <v>4374683869799</v>
      </c>
      <c r="F21" s="41">
        <v>2390407187917</v>
      </c>
      <c r="G21" s="41">
        <v>1194219093338</v>
      </c>
      <c r="H21" s="43">
        <v>69.349999999999994</v>
      </c>
      <c r="I21" s="41">
        <v>2040407</v>
      </c>
      <c r="J21" s="41">
        <v>72098240000000</v>
      </c>
      <c r="K21" s="41">
        <v>1994300</v>
      </c>
      <c r="L21" s="43">
        <v>100.12</v>
      </c>
      <c r="M21" s="45">
        <v>0</v>
      </c>
      <c r="N21" s="46">
        <v>0</v>
      </c>
      <c r="O21" s="46">
        <v>1</v>
      </c>
      <c r="P21" s="46">
        <v>574.76815390442164</v>
      </c>
      <c r="Q21" s="46">
        <v>592.57689604616485</v>
      </c>
      <c r="R21" s="47">
        <v>68.349999999999994</v>
      </c>
      <c r="S21" s="40">
        <v>172</v>
      </c>
      <c r="T21" s="46">
        <v>0</v>
      </c>
      <c r="U21" s="46">
        <v>0</v>
      </c>
      <c r="V21" s="46">
        <v>0</v>
      </c>
      <c r="W21" s="46">
        <v>0</v>
      </c>
      <c r="X21" s="7">
        <v>0</v>
      </c>
      <c r="Y21" s="7">
        <v>0</v>
      </c>
      <c r="Z21" s="7">
        <v>192</v>
      </c>
    </row>
    <row r="22" spans="1:26" ht="14.25">
      <c r="A22" s="2" t="s">
        <v>47</v>
      </c>
      <c r="B22" s="1">
        <v>2016</v>
      </c>
      <c r="C22" s="40">
        <v>1212562194400</v>
      </c>
      <c r="D22" s="41">
        <v>9765058810338</v>
      </c>
      <c r="E22" s="41">
        <v>5356253030449</v>
      </c>
      <c r="F22" s="41">
        <v>3769978043431</v>
      </c>
      <c r="G22" s="41">
        <v>1098297254887</v>
      </c>
      <c r="H22" s="43">
        <v>74.709999999999994</v>
      </c>
      <c r="I22" s="41">
        <v>988500</v>
      </c>
      <c r="J22" s="41">
        <v>101440518440000</v>
      </c>
      <c r="K22" s="41">
        <v>3718500</v>
      </c>
      <c r="L22" s="43">
        <v>1188</v>
      </c>
      <c r="M22" s="45">
        <v>0.36270000000000002</v>
      </c>
      <c r="N22" s="46">
        <v>0</v>
      </c>
      <c r="O22" s="46">
        <v>2</v>
      </c>
      <c r="P22" s="46">
        <v>426.59111546025758</v>
      </c>
      <c r="Q22" s="46">
        <v>1242.4200734483761</v>
      </c>
      <c r="R22" s="47">
        <v>41.05</v>
      </c>
      <c r="S22" s="40">
        <v>227</v>
      </c>
      <c r="T22" s="46">
        <v>0</v>
      </c>
      <c r="U22" s="46">
        <v>0</v>
      </c>
      <c r="V22" s="46">
        <v>0</v>
      </c>
      <c r="W22" s="46">
        <v>0</v>
      </c>
      <c r="X22" s="7">
        <v>0</v>
      </c>
      <c r="Y22" s="7">
        <v>0</v>
      </c>
      <c r="Z22" s="7">
        <v>0</v>
      </c>
    </row>
    <row r="23" spans="1:26" ht="14.25">
      <c r="A23" s="2" t="s">
        <v>47</v>
      </c>
      <c r="B23" s="1">
        <v>2017</v>
      </c>
      <c r="C23" s="40">
        <v>788880162000</v>
      </c>
      <c r="D23" s="41">
        <v>9790243190152</v>
      </c>
      <c r="E23" s="41">
        <v>6212053029099</v>
      </c>
      <c r="F23" s="41">
        <v>5035250623127</v>
      </c>
      <c r="G23" s="41">
        <v>1017662364462</v>
      </c>
      <c r="H23" s="43">
        <v>74.739999999999995</v>
      </c>
      <c r="I23" s="41">
        <v>1182510</v>
      </c>
      <c r="J23" s="41">
        <v>109962350000000</v>
      </c>
      <c r="K23" s="41">
        <v>3768200</v>
      </c>
      <c r="L23" s="43">
        <v>1202.69</v>
      </c>
      <c r="M23" s="45">
        <v>0.36270000000000002</v>
      </c>
      <c r="N23" s="46">
        <v>0</v>
      </c>
      <c r="O23" s="46">
        <v>2</v>
      </c>
      <c r="P23" s="46">
        <v>426.59111546025758</v>
      </c>
      <c r="Q23" s="46">
        <v>1242.4200734483761</v>
      </c>
      <c r="R23" s="47">
        <v>39.619999999999997</v>
      </c>
      <c r="S23" s="40">
        <v>193</v>
      </c>
      <c r="T23" s="46">
        <v>0</v>
      </c>
      <c r="U23" s="46">
        <v>0</v>
      </c>
      <c r="V23" s="46">
        <v>0</v>
      </c>
      <c r="W23" s="46">
        <v>0</v>
      </c>
      <c r="X23" s="7">
        <v>0</v>
      </c>
      <c r="Y23" s="7">
        <v>0</v>
      </c>
      <c r="Z23" s="7">
        <v>0</v>
      </c>
    </row>
    <row r="24" spans="1:26" ht="14.25">
      <c r="A24" s="2" t="s">
        <v>47</v>
      </c>
      <c r="B24" s="1">
        <v>2018</v>
      </c>
      <c r="C24" s="40">
        <v>7309627702000.001</v>
      </c>
      <c r="D24" s="41">
        <v>10195425454046</v>
      </c>
      <c r="E24" s="41">
        <v>7136015176603</v>
      </c>
      <c r="F24" s="41">
        <v>5764927750200</v>
      </c>
      <c r="G24" s="41">
        <v>1185571867608</v>
      </c>
      <c r="H24" s="43">
        <v>74.819999999999993</v>
      </c>
      <c r="I24" s="41">
        <v>1337645</v>
      </c>
      <c r="J24" s="41">
        <v>119128720000000</v>
      </c>
      <c r="K24" s="41">
        <v>3818300</v>
      </c>
      <c r="L24" s="43">
        <v>1218.68</v>
      </c>
      <c r="M24" s="45">
        <v>0.36270000000000002</v>
      </c>
      <c r="N24" s="46">
        <v>0</v>
      </c>
      <c r="O24" s="46">
        <v>2</v>
      </c>
      <c r="P24" s="46">
        <v>426.59111546025758</v>
      </c>
      <c r="Q24" s="46">
        <v>1242.4200734483761</v>
      </c>
      <c r="R24" s="47">
        <v>36.93</v>
      </c>
      <c r="S24" s="40">
        <v>179</v>
      </c>
      <c r="T24" s="46">
        <v>0</v>
      </c>
      <c r="U24" s="46">
        <v>0</v>
      </c>
      <c r="V24" s="46">
        <v>0</v>
      </c>
      <c r="W24" s="46">
        <v>0</v>
      </c>
      <c r="X24" s="7">
        <v>0</v>
      </c>
      <c r="Y24" s="7">
        <v>0</v>
      </c>
      <c r="Z24" s="7">
        <v>0</v>
      </c>
    </row>
    <row r="25" spans="1:26" ht="14.25">
      <c r="A25" s="2" t="s">
        <v>47</v>
      </c>
      <c r="B25" s="1">
        <v>2019</v>
      </c>
      <c r="C25" s="40">
        <v>6502207549800</v>
      </c>
      <c r="D25" s="41">
        <v>10563123001620</v>
      </c>
      <c r="E25" s="41">
        <v>8045145331343</v>
      </c>
      <c r="F25" s="41">
        <v>5811127274064</v>
      </c>
      <c r="G25" s="41">
        <v>1145746000000</v>
      </c>
      <c r="H25" s="43">
        <v>74.92</v>
      </c>
      <c r="I25" s="41">
        <v>1454154</v>
      </c>
      <c r="J25" s="41">
        <v>129818360000000</v>
      </c>
      <c r="K25" s="41">
        <v>3868600</v>
      </c>
      <c r="L25" s="43">
        <v>1227</v>
      </c>
      <c r="M25" s="45">
        <v>0.36270000000000002</v>
      </c>
      <c r="N25" s="46">
        <v>0</v>
      </c>
      <c r="O25" s="46">
        <v>2</v>
      </c>
      <c r="P25" s="46">
        <v>426.59111546025758</v>
      </c>
      <c r="Q25" s="46">
        <v>1242.4200734483761</v>
      </c>
      <c r="R25" s="47">
        <v>67.760000000000005</v>
      </c>
      <c r="S25" s="40">
        <v>177</v>
      </c>
      <c r="T25" s="46">
        <v>0</v>
      </c>
      <c r="U25" s="46">
        <v>0</v>
      </c>
      <c r="V25" s="46">
        <v>0</v>
      </c>
      <c r="W25" s="46">
        <v>0</v>
      </c>
      <c r="X25" s="7">
        <v>0</v>
      </c>
      <c r="Y25" s="7">
        <v>0</v>
      </c>
      <c r="Z25" s="7">
        <v>0</v>
      </c>
    </row>
    <row r="26" spans="1:26" ht="14.25">
      <c r="A26" s="2" t="s">
        <v>47</v>
      </c>
      <c r="B26" s="1">
        <v>2020</v>
      </c>
      <c r="C26" s="40">
        <v>2820514383500</v>
      </c>
      <c r="D26" s="41">
        <v>10351525663315</v>
      </c>
      <c r="E26" s="41">
        <v>6906109884457</v>
      </c>
      <c r="F26" s="41">
        <v>4155111206647</v>
      </c>
      <c r="G26" s="41">
        <v>2106313330471</v>
      </c>
      <c r="H26" s="43">
        <v>74.989999999999995</v>
      </c>
      <c r="I26" s="41">
        <v>1570923</v>
      </c>
      <c r="J26" s="41">
        <v>141047690000000</v>
      </c>
      <c r="K26" s="41">
        <v>3919200</v>
      </c>
      <c r="L26" s="43">
        <v>1250.8800000000001</v>
      </c>
      <c r="M26" s="45">
        <v>0.36270000000000002</v>
      </c>
      <c r="N26" s="46">
        <v>0</v>
      </c>
      <c r="O26" s="46">
        <v>2</v>
      </c>
      <c r="P26" s="46">
        <v>426.59111546025758</v>
      </c>
      <c r="Q26" s="46">
        <v>1242.4200734483761</v>
      </c>
      <c r="R26" s="47">
        <v>95.62</v>
      </c>
      <c r="S26" s="40">
        <v>200</v>
      </c>
      <c r="T26" s="46">
        <v>0</v>
      </c>
      <c r="U26" s="46">
        <v>0</v>
      </c>
      <c r="V26" s="46">
        <v>0</v>
      </c>
      <c r="W26" s="46">
        <v>0</v>
      </c>
      <c r="X26" s="7">
        <v>0</v>
      </c>
      <c r="Y26" s="7">
        <v>0</v>
      </c>
      <c r="Z26" s="7">
        <v>0</v>
      </c>
    </row>
    <row r="27" spans="1:26" ht="14.25">
      <c r="A27" s="2" t="s">
        <v>48</v>
      </c>
      <c r="B27" s="1">
        <v>2016</v>
      </c>
      <c r="C27" s="40">
        <v>57875434935600</v>
      </c>
      <c r="D27" s="41">
        <v>191132416778623</v>
      </c>
      <c r="E27" s="41">
        <v>158833247474526</v>
      </c>
      <c r="F27" s="41">
        <v>92892395661545</v>
      </c>
      <c r="G27" s="41">
        <v>83158360389684</v>
      </c>
      <c r="H27" s="43">
        <v>72.489999999999995</v>
      </c>
      <c r="I27" s="41">
        <v>2700000</v>
      </c>
      <c r="J27" s="41">
        <v>1989088747710000</v>
      </c>
      <c r="K27" s="41">
        <v>10265300</v>
      </c>
      <c r="L27" s="43">
        <v>15478</v>
      </c>
      <c r="M27" s="45">
        <v>0.75600000000000001</v>
      </c>
      <c r="N27" s="46">
        <v>1</v>
      </c>
      <c r="O27" s="46">
        <v>2</v>
      </c>
      <c r="P27" s="46">
        <v>0</v>
      </c>
      <c r="Q27" s="46">
        <v>898.22218670742666</v>
      </c>
      <c r="R27" s="47">
        <v>63.83</v>
      </c>
      <c r="S27" s="40">
        <v>174</v>
      </c>
      <c r="T27" s="46">
        <v>1</v>
      </c>
      <c r="U27" s="46">
        <v>0</v>
      </c>
      <c r="V27" s="46">
        <v>0</v>
      </c>
      <c r="W27" s="46">
        <v>0</v>
      </c>
      <c r="X27" s="7">
        <v>0</v>
      </c>
      <c r="Y27" s="7">
        <v>0</v>
      </c>
      <c r="Z27" s="7">
        <v>0</v>
      </c>
    </row>
    <row r="28" spans="1:26" ht="14.25">
      <c r="A28" s="2" t="s">
        <v>48</v>
      </c>
      <c r="B28" s="1">
        <v>2017</v>
      </c>
      <c r="C28" s="40">
        <v>109515383267200</v>
      </c>
      <c r="D28" s="41">
        <v>193178450972470</v>
      </c>
      <c r="E28" s="41">
        <v>182606864625999</v>
      </c>
      <c r="F28" s="41">
        <v>120633351107344</v>
      </c>
      <c r="G28" s="41">
        <v>81205125314720</v>
      </c>
      <c r="H28" s="43">
        <v>72.55</v>
      </c>
      <c r="I28" s="41">
        <v>3100000</v>
      </c>
      <c r="J28" s="41">
        <v>2159073600000000</v>
      </c>
      <c r="K28" s="41">
        <v>10348300</v>
      </c>
      <c r="L28" s="43">
        <v>15584.55</v>
      </c>
      <c r="M28" s="45">
        <v>0.75600000000000001</v>
      </c>
      <c r="N28" s="46">
        <v>1</v>
      </c>
      <c r="O28" s="46">
        <v>2</v>
      </c>
      <c r="P28" s="46">
        <v>0</v>
      </c>
      <c r="Q28" s="46">
        <v>898.22218670742666</v>
      </c>
      <c r="R28" s="47">
        <v>80.75</v>
      </c>
      <c r="S28" s="40">
        <v>138</v>
      </c>
      <c r="T28" s="46">
        <v>1</v>
      </c>
      <c r="U28" s="46">
        <v>0</v>
      </c>
      <c r="V28" s="46">
        <v>0</v>
      </c>
      <c r="W28" s="46">
        <v>0</v>
      </c>
      <c r="X28" s="7">
        <v>0</v>
      </c>
      <c r="Y28" s="7">
        <v>0</v>
      </c>
      <c r="Z28" s="7">
        <v>0</v>
      </c>
    </row>
    <row r="29" spans="1:26" ht="14.25">
      <c r="A29" s="2" t="s">
        <v>48</v>
      </c>
      <c r="B29" s="1">
        <v>2018</v>
      </c>
      <c r="C29" s="40">
        <v>119442223762900.03</v>
      </c>
      <c r="D29" s="41">
        <v>222200836041395</v>
      </c>
      <c r="E29" s="41">
        <v>200785303720123</v>
      </c>
      <c r="F29" s="41">
        <v>93740425809556</v>
      </c>
      <c r="G29" s="41">
        <v>89609635184111</v>
      </c>
      <c r="H29" s="43">
        <v>72.67</v>
      </c>
      <c r="I29" s="41">
        <v>3355750</v>
      </c>
      <c r="J29" s="41">
        <v>2365353850000000</v>
      </c>
      <c r="K29" s="41">
        <v>10428000</v>
      </c>
      <c r="L29" s="43">
        <v>15704.58</v>
      </c>
      <c r="M29" s="45">
        <v>0.75600000000000001</v>
      </c>
      <c r="N29" s="46">
        <v>1</v>
      </c>
      <c r="O29" s="46">
        <v>2</v>
      </c>
      <c r="P29" s="46">
        <v>0</v>
      </c>
      <c r="Q29" s="46">
        <v>898.22218670742666</v>
      </c>
      <c r="R29" s="47">
        <v>88.23</v>
      </c>
      <c r="S29" s="40">
        <v>137</v>
      </c>
      <c r="T29" s="46">
        <v>1</v>
      </c>
      <c r="U29" s="46">
        <v>0</v>
      </c>
      <c r="V29" s="46">
        <v>0</v>
      </c>
      <c r="W29" s="46">
        <v>0</v>
      </c>
      <c r="X29" s="7">
        <v>0</v>
      </c>
      <c r="Y29" s="7">
        <v>0</v>
      </c>
      <c r="Z29" s="7">
        <v>0</v>
      </c>
    </row>
    <row r="30" spans="1:26" ht="14.25">
      <c r="A30" s="2" t="s">
        <v>48</v>
      </c>
      <c r="B30" s="1">
        <v>2019</v>
      </c>
      <c r="C30" s="40">
        <v>119408636188100.02</v>
      </c>
      <c r="D30" s="41">
        <v>240121566066669</v>
      </c>
      <c r="E30" s="41">
        <v>183458224419685</v>
      </c>
      <c r="F30" s="41">
        <v>87136145702536</v>
      </c>
      <c r="G30" s="41">
        <v>401545275131253</v>
      </c>
      <c r="H30" s="43">
        <v>72.790000000000006</v>
      </c>
      <c r="I30" s="41">
        <v>3648036</v>
      </c>
      <c r="J30" s="41">
        <v>2592606570000000</v>
      </c>
      <c r="K30" s="41">
        <v>10504100</v>
      </c>
      <c r="L30" s="43">
        <v>15900</v>
      </c>
      <c r="M30" s="45">
        <v>0.75600000000000001</v>
      </c>
      <c r="N30" s="46">
        <v>1</v>
      </c>
      <c r="O30" s="46">
        <v>2</v>
      </c>
      <c r="P30" s="46">
        <v>0</v>
      </c>
      <c r="Q30" s="46">
        <v>898.22218670742666</v>
      </c>
      <c r="R30" s="47">
        <v>99.69</v>
      </c>
      <c r="S30" s="40">
        <v>127</v>
      </c>
      <c r="T30" s="46">
        <v>1</v>
      </c>
      <c r="U30" s="46">
        <v>0</v>
      </c>
      <c r="V30" s="46">
        <v>0</v>
      </c>
      <c r="W30" s="46">
        <v>0</v>
      </c>
      <c r="X30" s="7">
        <v>0</v>
      </c>
      <c r="Y30" s="7">
        <v>0</v>
      </c>
      <c r="Z30" s="7">
        <v>0</v>
      </c>
    </row>
    <row r="31" spans="1:26" ht="14.25">
      <c r="A31" s="2" t="s">
        <v>48</v>
      </c>
      <c r="B31" s="1">
        <v>2020</v>
      </c>
      <c r="C31" s="40">
        <v>93919811462500</v>
      </c>
      <c r="D31" s="41">
        <v>239174650899027</v>
      </c>
      <c r="E31" s="41">
        <v>291308714308381</v>
      </c>
      <c r="F31" s="41">
        <v>107127321707611</v>
      </c>
      <c r="G31" s="41">
        <v>209337229550042</v>
      </c>
      <c r="H31" s="43">
        <v>72.91</v>
      </c>
      <c r="I31" s="41">
        <v>3940973</v>
      </c>
      <c r="J31" s="41">
        <v>2815636160000000</v>
      </c>
      <c r="K31" s="41">
        <v>10576400</v>
      </c>
      <c r="L31" s="43">
        <v>15928.07</v>
      </c>
      <c r="M31" s="45">
        <v>0.75600000000000001</v>
      </c>
      <c r="N31" s="46">
        <v>1</v>
      </c>
      <c r="O31" s="46">
        <v>2</v>
      </c>
      <c r="P31" s="46">
        <v>0</v>
      </c>
      <c r="Q31" s="46">
        <v>898.22218670742666</v>
      </c>
      <c r="R31" s="48">
        <v>117.45</v>
      </c>
      <c r="S31" s="49">
        <v>105</v>
      </c>
      <c r="T31" s="46">
        <v>1</v>
      </c>
      <c r="U31" s="46">
        <v>0</v>
      </c>
      <c r="V31" s="46">
        <v>0</v>
      </c>
      <c r="W31" s="46">
        <v>0</v>
      </c>
      <c r="X31" s="7">
        <v>0</v>
      </c>
      <c r="Y31" s="7">
        <v>0</v>
      </c>
      <c r="Z31" s="7">
        <v>0</v>
      </c>
    </row>
    <row r="32" spans="1:26" ht="14.25">
      <c r="A32" s="2" t="s">
        <v>49</v>
      </c>
      <c r="B32" s="1">
        <v>2016</v>
      </c>
      <c r="C32" s="40">
        <v>2372929121200</v>
      </c>
      <c r="D32" s="41">
        <v>3611607901197</v>
      </c>
      <c r="E32" s="41">
        <v>3041031125122</v>
      </c>
      <c r="F32" s="41">
        <v>2830062291134</v>
      </c>
      <c r="G32" s="41">
        <v>527905988900</v>
      </c>
      <c r="H32" s="43">
        <v>67.13</v>
      </c>
      <c r="I32" s="41">
        <v>1600000</v>
      </c>
      <c r="J32" s="41">
        <v>28493416950000</v>
      </c>
      <c r="K32" s="41">
        <v>1144800</v>
      </c>
      <c r="L32" s="43">
        <v>102</v>
      </c>
      <c r="M32" s="45">
        <v>0</v>
      </c>
      <c r="N32" s="46">
        <v>0</v>
      </c>
      <c r="O32" s="46">
        <v>0</v>
      </c>
      <c r="P32" s="46">
        <v>1950.1580071470851</v>
      </c>
      <c r="Q32" s="46">
        <v>2137.1036113554237</v>
      </c>
      <c r="R32" s="48">
        <v>36.97</v>
      </c>
      <c r="S32" s="49">
        <v>332</v>
      </c>
      <c r="T32" s="46">
        <v>0</v>
      </c>
      <c r="U32" s="46">
        <v>0</v>
      </c>
      <c r="V32" s="46">
        <v>0</v>
      </c>
      <c r="W32" s="46">
        <v>0</v>
      </c>
      <c r="X32" s="7">
        <v>0</v>
      </c>
      <c r="Y32" s="7">
        <v>0</v>
      </c>
      <c r="Z32" s="7">
        <v>0</v>
      </c>
    </row>
    <row r="33" spans="1:26" ht="14.25">
      <c r="A33" s="2" t="s">
        <v>49</v>
      </c>
      <c r="B33" s="1">
        <v>2017</v>
      </c>
      <c r="C33" s="40">
        <v>1448385285200</v>
      </c>
      <c r="D33" s="41">
        <v>3745504096236</v>
      </c>
      <c r="E33" s="41">
        <v>3225069006846</v>
      </c>
      <c r="F33" s="41">
        <v>2863019902753</v>
      </c>
      <c r="G33" s="41">
        <v>543337735800</v>
      </c>
      <c r="H33" s="43">
        <v>67.14</v>
      </c>
      <c r="I33" s="41">
        <v>1875000</v>
      </c>
      <c r="J33" s="41">
        <v>31697560000000</v>
      </c>
      <c r="K33" s="41">
        <v>1155600</v>
      </c>
      <c r="L33" s="43">
        <v>102.66</v>
      </c>
      <c r="M33" s="45">
        <v>0</v>
      </c>
      <c r="N33" s="46">
        <v>0</v>
      </c>
      <c r="O33" s="46">
        <v>0</v>
      </c>
      <c r="P33" s="46">
        <v>1950.1580071470851</v>
      </c>
      <c r="Q33" s="46">
        <v>2137.1036113554237</v>
      </c>
      <c r="R33" s="48">
        <v>91.32</v>
      </c>
      <c r="S33" s="49">
        <v>265</v>
      </c>
      <c r="T33" s="46">
        <v>0</v>
      </c>
      <c r="U33" s="46">
        <v>0</v>
      </c>
      <c r="V33" s="46">
        <v>0</v>
      </c>
      <c r="W33" s="46">
        <v>0</v>
      </c>
      <c r="X33" s="7">
        <v>0</v>
      </c>
      <c r="Y33" s="7">
        <v>0</v>
      </c>
      <c r="Z33" s="7">
        <v>0</v>
      </c>
    </row>
    <row r="34" spans="1:26" ht="14.25">
      <c r="A34" s="2" t="s">
        <v>49</v>
      </c>
      <c r="B34" s="1">
        <v>2018</v>
      </c>
      <c r="C34" s="40">
        <v>3257931920000</v>
      </c>
      <c r="D34" s="41">
        <v>3961064351165</v>
      </c>
      <c r="E34" s="41">
        <v>3633279328011</v>
      </c>
      <c r="F34" s="41">
        <v>2837739763293</v>
      </c>
      <c r="G34" s="41">
        <v>559989906235</v>
      </c>
      <c r="H34" s="43">
        <v>67.45</v>
      </c>
      <c r="I34" s="41">
        <v>2030000</v>
      </c>
      <c r="J34" s="41">
        <v>34537680000000</v>
      </c>
      <c r="K34" s="41">
        <v>1166100</v>
      </c>
      <c r="L34" s="43">
        <v>103.59</v>
      </c>
      <c r="M34" s="45">
        <v>0</v>
      </c>
      <c r="N34" s="46">
        <v>0</v>
      </c>
      <c r="O34" s="46">
        <v>0</v>
      </c>
      <c r="P34" s="46">
        <v>1950.1580071470851</v>
      </c>
      <c r="Q34" s="46">
        <v>2137.1036113554237</v>
      </c>
      <c r="R34" s="48">
        <v>64.489999999999995</v>
      </c>
      <c r="S34" s="49">
        <v>243</v>
      </c>
      <c r="T34" s="46">
        <v>0</v>
      </c>
      <c r="U34" s="46">
        <v>0</v>
      </c>
      <c r="V34" s="46">
        <v>0</v>
      </c>
      <c r="W34" s="46">
        <v>0</v>
      </c>
      <c r="X34" s="7">
        <v>0</v>
      </c>
      <c r="Y34" s="7">
        <v>0</v>
      </c>
      <c r="Z34" s="7">
        <v>0</v>
      </c>
    </row>
    <row r="35" spans="1:26" ht="14.25">
      <c r="A35" s="2" t="s">
        <v>49</v>
      </c>
      <c r="B35" s="1">
        <v>2019</v>
      </c>
      <c r="C35" s="40">
        <v>3225705946600</v>
      </c>
      <c r="D35" s="41">
        <v>4269161203251</v>
      </c>
      <c r="E35" s="41">
        <v>3971566285160</v>
      </c>
      <c r="F35" s="41">
        <v>2250862087528</v>
      </c>
      <c r="G35" s="41">
        <v>455699159705</v>
      </c>
      <c r="H35" s="43">
        <v>67.930000000000007</v>
      </c>
      <c r="I35" s="41">
        <v>2206813</v>
      </c>
      <c r="J35" s="41">
        <v>37731390000000</v>
      </c>
      <c r="K35" s="41">
        <v>1176400</v>
      </c>
      <c r="L35" s="43">
        <v>107</v>
      </c>
      <c r="M35" s="45">
        <v>0</v>
      </c>
      <c r="N35" s="46">
        <v>0</v>
      </c>
      <c r="O35" s="46">
        <v>0</v>
      </c>
      <c r="P35" s="46">
        <v>1950.1580071470851</v>
      </c>
      <c r="Q35" s="46">
        <v>2137.1036113554237</v>
      </c>
      <c r="R35" s="48">
        <v>72.58</v>
      </c>
      <c r="S35" s="49">
        <v>203</v>
      </c>
      <c r="T35" s="46">
        <v>0</v>
      </c>
      <c r="U35" s="46">
        <v>0</v>
      </c>
      <c r="V35" s="46">
        <v>0</v>
      </c>
      <c r="W35" s="46">
        <v>0</v>
      </c>
      <c r="X35" s="7">
        <v>0</v>
      </c>
      <c r="Y35" s="7">
        <v>0</v>
      </c>
      <c r="Z35" s="7">
        <v>0</v>
      </c>
    </row>
    <row r="36" spans="1:26" ht="14.25">
      <c r="A36" s="2" t="s">
        <v>49</v>
      </c>
      <c r="B36" s="1">
        <v>2020</v>
      </c>
      <c r="C36" s="40">
        <v>1636876913999.9998</v>
      </c>
      <c r="D36" s="41">
        <v>4238269216686</v>
      </c>
      <c r="E36" s="41">
        <v>3252894064704</v>
      </c>
      <c r="F36" s="41">
        <v>1946657652309</v>
      </c>
      <c r="G36" s="41">
        <v>695296942422</v>
      </c>
      <c r="H36" s="43">
        <v>68.069999999999993</v>
      </c>
      <c r="I36" s="41">
        <v>2384020</v>
      </c>
      <c r="J36" s="41">
        <v>41145450000000</v>
      </c>
      <c r="K36" s="41">
        <v>1186300</v>
      </c>
      <c r="L36" s="43">
        <v>105.38</v>
      </c>
      <c r="M36" s="45">
        <v>0</v>
      </c>
      <c r="N36" s="46">
        <v>0</v>
      </c>
      <c r="O36" s="46">
        <v>0</v>
      </c>
      <c r="P36" s="46">
        <v>1950.1580071470851</v>
      </c>
      <c r="Q36" s="46">
        <v>2137.1036113554237</v>
      </c>
      <c r="R36" s="48">
        <v>70.73</v>
      </c>
      <c r="S36" s="49">
        <v>214</v>
      </c>
      <c r="T36" s="46">
        <v>0</v>
      </c>
      <c r="U36" s="46">
        <v>0</v>
      </c>
      <c r="V36" s="46">
        <v>0</v>
      </c>
      <c r="W36" s="46">
        <v>0</v>
      </c>
      <c r="X36" s="7">
        <v>0</v>
      </c>
      <c r="Y36" s="7">
        <v>0</v>
      </c>
      <c r="Z36" s="7">
        <v>0</v>
      </c>
    </row>
    <row r="37" spans="1:26" ht="14.25">
      <c r="A37" s="2" t="s">
        <v>50</v>
      </c>
      <c r="B37" s="1">
        <v>2016</v>
      </c>
      <c r="C37" s="40">
        <v>4704248083600</v>
      </c>
      <c r="D37" s="41">
        <v>8330145788216</v>
      </c>
      <c r="E37" s="41">
        <v>4388485678577</v>
      </c>
      <c r="F37" s="41">
        <v>5229985166341</v>
      </c>
      <c r="G37" s="41">
        <v>1009531899900</v>
      </c>
      <c r="H37" s="43">
        <v>70.709999999999994</v>
      </c>
      <c r="I37" s="41">
        <v>1710000</v>
      </c>
      <c r="J37" s="41">
        <v>155065655990000</v>
      </c>
      <c r="K37" s="41">
        <v>3445900</v>
      </c>
      <c r="L37" s="43">
        <v>69</v>
      </c>
      <c r="M37" s="45">
        <v>0.31780000000000003</v>
      </c>
      <c r="N37" s="46">
        <v>0</v>
      </c>
      <c r="O37" s="46">
        <v>1</v>
      </c>
      <c r="P37" s="46">
        <v>627.03070357349259</v>
      </c>
      <c r="Q37" s="46">
        <v>321.39924977237382</v>
      </c>
      <c r="R37" s="48">
        <v>53.6</v>
      </c>
      <c r="S37" s="49">
        <v>277</v>
      </c>
      <c r="T37" s="46">
        <v>0</v>
      </c>
      <c r="U37" s="46">
        <v>0</v>
      </c>
      <c r="V37" s="46">
        <v>0</v>
      </c>
      <c r="W37" s="46">
        <v>0</v>
      </c>
      <c r="X37" s="7">
        <v>0</v>
      </c>
      <c r="Y37" s="7">
        <v>0</v>
      </c>
      <c r="Z37" s="7">
        <v>2224</v>
      </c>
    </row>
    <row r="38" spans="1:26" ht="14.25">
      <c r="A38" s="2" t="s">
        <v>50</v>
      </c>
      <c r="B38" s="1">
        <v>2017</v>
      </c>
      <c r="C38" s="40">
        <v>4047564605999.9995</v>
      </c>
      <c r="D38" s="41">
        <v>8197930415983</v>
      </c>
      <c r="E38" s="41">
        <v>5516408228878</v>
      </c>
      <c r="F38" s="41">
        <v>5406875549968</v>
      </c>
      <c r="G38" s="41">
        <v>897062731700</v>
      </c>
      <c r="H38" s="43">
        <v>70.760000000000005</v>
      </c>
      <c r="I38" s="41">
        <v>1906650</v>
      </c>
      <c r="J38" s="41">
        <v>171199470000000</v>
      </c>
      <c r="K38" s="41">
        <v>3487000</v>
      </c>
      <c r="L38" s="43">
        <v>69.66</v>
      </c>
      <c r="M38" s="45">
        <v>0.31780000000000003</v>
      </c>
      <c r="N38" s="46">
        <v>0</v>
      </c>
      <c r="O38" s="46">
        <v>1</v>
      </c>
      <c r="P38" s="46">
        <v>627.03070357349259</v>
      </c>
      <c r="Q38" s="46">
        <v>321.39924977237382</v>
      </c>
      <c r="R38" s="48">
        <v>65.2</v>
      </c>
      <c r="S38" s="49">
        <v>271</v>
      </c>
      <c r="T38" s="46">
        <v>0</v>
      </c>
      <c r="U38" s="46">
        <v>0</v>
      </c>
      <c r="V38" s="46">
        <v>0</v>
      </c>
      <c r="W38" s="46">
        <v>0</v>
      </c>
      <c r="X38" s="7">
        <v>0</v>
      </c>
      <c r="Y38" s="7">
        <v>0</v>
      </c>
      <c r="Z38" s="7">
        <v>2224</v>
      </c>
    </row>
    <row r="39" spans="1:26" ht="14.25">
      <c r="A39" s="2" t="s">
        <v>50</v>
      </c>
      <c r="B39" s="1">
        <v>2018</v>
      </c>
      <c r="C39" s="40">
        <v>4351736276300</v>
      </c>
      <c r="D39" s="41">
        <v>8572105958536</v>
      </c>
      <c r="E39" s="41">
        <v>6569962749749</v>
      </c>
      <c r="F39" s="41">
        <v>5092948437228</v>
      </c>
      <c r="G39" s="41">
        <v>827084626994</v>
      </c>
      <c r="H39" s="43">
        <v>70.89</v>
      </c>
      <c r="I39" s="41">
        <v>2063949</v>
      </c>
      <c r="J39" s="41">
        <v>189787720000000</v>
      </c>
      <c r="K39" s="41">
        <v>3527100</v>
      </c>
      <c r="L39" s="43">
        <v>70.459999999999994</v>
      </c>
      <c r="M39" s="45">
        <v>0.31780000000000003</v>
      </c>
      <c r="N39" s="46">
        <v>0</v>
      </c>
      <c r="O39" s="46">
        <v>1</v>
      </c>
      <c r="P39" s="46">
        <v>627.03070357349259</v>
      </c>
      <c r="Q39" s="46">
        <v>321.39924977237382</v>
      </c>
      <c r="R39" s="48">
        <v>68.86</v>
      </c>
      <c r="S39" s="49">
        <v>180</v>
      </c>
      <c r="T39" s="46">
        <v>0</v>
      </c>
      <c r="U39" s="46">
        <v>0</v>
      </c>
      <c r="V39" s="46">
        <v>0</v>
      </c>
      <c r="W39" s="46">
        <v>0</v>
      </c>
      <c r="X39" s="7">
        <v>0</v>
      </c>
      <c r="Y39" s="7">
        <v>0</v>
      </c>
      <c r="Z39" s="7">
        <v>2224</v>
      </c>
    </row>
    <row r="40" spans="1:26" ht="14.25">
      <c r="A40" s="2" t="s">
        <v>50</v>
      </c>
      <c r="B40" s="1">
        <v>2019</v>
      </c>
      <c r="C40" s="40">
        <v>5195963330400</v>
      </c>
      <c r="D40" s="41">
        <v>9256754860088</v>
      </c>
      <c r="E40" s="41">
        <v>7086412903202</v>
      </c>
      <c r="F40" s="41">
        <v>6195222730657</v>
      </c>
      <c r="G40" s="41">
        <v>1131445271000</v>
      </c>
      <c r="H40" s="43">
        <v>71.06</v>
      </c>
      <c r="I40" s="41">
        <v>2243719</v>
      </c>
      <c r="J40" s="41">
        <v>207878690000000</v>
      </c>
      <c r="K40" s="41">
        <v>3566200</v>
      </c>
      <c r="L40" s="43">
        <v>72</v>
      </c>
      <c r="M40" s="45">
        <v>0.31780000000000003</v>
      </c>
      <c r="N40" s="46">
        <v>0</v>
      </c>
      <c r="O40" s="46">
        <v>1</v>
      </c>
      <c r="P40" s="46">
        <v>627.03070357349259</v>
      </c>
      <c r="Q40" s="46">
        <v>321.39924977237382</v>
      </c>
      <c r="R40" s="48">
        <v>68.790000000000006</v>
      </c>
      <c r="S40" s="49">
        <v>195</v>
      </c>
      <c r="T40" s="46">
        <v>0</v>
      </c>
      <c r="U40" s="46">
        <v>0</v>
      </c>
      <c r="V40" s="46">
        <v>0</v>
      </c>
      <c r="W40" s="46">
        <v>0</v>
      </c>
      <c r="X40" s="7">
        <v>0</v>
      </c>
      <c r="Y40" s="7">
        <v>0</v>
      </c>
      <c r="Z40" s="7">
        <v>2224</v>
      </c>
    </row>
    <row r="41" spans="1:26" ht="14.25">
      <c r="A41" s="2" t="s">
        <v>50</v>
      </c>
      <c r="B41" s="1">
        <v>2020</v>
      </c>
      <c r="C41" s="40">
        <v>3892052377000.0005</v>
      </c>
      <c r="D41" s="41">
        <v>9239639743985</v>
      </c>
      <c r="E41" s="41">
        <v>6244409816395</v>
      </c>
      <c r="F41" s="41">
        <v>4422915847075</v>
      </c>
      <c r="G41" s="41">
        <v>1728035808343</v>
      </c>
      <c r="H41" s="43">
        <v>71.16</v>
      </c>
      <c r="I41" s="41">
        <v>2423889</v>
      </c>
      <c r="J41" s="41">
        <v>216927710000000</v>
      </c>
      <c r="K41" s="41">
        <v>3604200</v>
      </c>
      <c r="L41" s="43">
        <v>72</v>
      </c>
      <c r="M41" s="45">
        <v>0.31780000000000003</v>
      </c>
      <c r="N41" s="46">
        <v>0</v>
      </c>
      <c r="O41" s="46">
        <v>1</v>
      </c>
      <c r="P41" s="46">
        <v>627.03070357349259</v>
      </c>
      <c r="Q41" s="46">
        <v>321.39924977237382</v>
      </c>
      <c r="R41" s="48">
        <v>85.54</v>
      </c>
      <c r="S41" s="49">
        <v>134</v>
      </c>
      <c r="T41" s="46">
        <v>0</v>
      </c>
      <c r="U41" s="46">
        <v>0</v>
      </c>
      <c r="V41" s="46">
        <v>0</v>
      </c>
      <c r="W41" s="46">
        <v>0</v>
      </c>
      <c r="X41" s="7">
        <v>0</v>
      </c>
      <c r="Y41" s="7">
        <v>0</v>
      </c>
      <c r="Z41" s="7">
        <v>2224</v>
      </c>
    </row>
    <row r="42" spans="1:26" ht="14.25">
      <c r="A42" s="2" t="s">
        <v>51</v>
      </c>
      <c r="B42" s="1">
        <v>2016</v>
      </c>
      <c r="C42" s="40">
        <v>103866641321200</v>
      </c>
      <c r="D42" s="41">
        <v>54863193225063</v>
      </c>
      <c r="E42" s="41">
        <v>33641731761040</v>
      </c>
      <c r="F42" s="41">
        <v>26342658458763</v>
      </c>
      <c r="G42" s="41">
        <v>12435600950277</v>
      </c>
      <c r="H42" s="43">
        <v>72.44</v>
      </c>
      <c r="I42" s="41">
        <v>1000000</v>
      </c>
      <c r="J42" s="41">
        <v>1524974827420000</v>
      </c>
      <c r="K42" s="41">
        <v>47365800</v>
      </c>
      <c r="L42" s="43">
        <v>1339</v>
      </c>
      <c r="M42" s="45">
        <v>0.75600000000000001</v>
      </c>
      <c r="N42" s="46">
        <v>0</v>
      </c>
      <c r="O42" s="46">
        <v>2</v>
      </c>
      <c r="P42" s="46">
        <v>114.19400420583148</v>
      </c>
      <c r="Q42" s="46">
        <v>1004.723491235228</v>
      </c>
      <c r="R42" s="48">
        <v>46.43</v>
      </c>
      <c r="S42" s="49">
        <v>76</v>
      </c>
      <c r="T42" s="46">
        <v>1</v>
      </c>
      <c r="U42" s="46">
        <v>1</v>
      </c>
      <c r="V42" s="46">
        <v>1</v>
      </c>
      <c r="W42" s="46">
        <v>0</v>
      </c>
      <c r="X42" s="7">
        <v>264.39</v>
      </c>
      <c r="Y42" s="7">
        <v>1259.0999999999999</v>
      </c>
      <c r="Z42" s="7">
        <v>0</v>
      </c>
    </row>
    <row r="43" spans="1:26" ht="14.25">
      <c r="A43" s="2" t="s">
        <v>51</v>
      </c>
      <c r="B43" s="1">
        <v>2017</v>
      </c>
      <c r="C43" s="40">
        <v>108067316416399.98</v>
      </c>
      <c r="D43" s="41">
        <v>58362342630806</v>
      </c>
      <c r="E43" s="41">
        <v>40321353847230</v>
      </c>
      <c r="F43" s="41">
        <v>25686547769771</v>
      </c>
      <c r="G43" s="41">
        <v>12431810930019</v>
      </c>
      <c r="H43" s="43">
        <v>72.47</v>
      </c>
      <c r="I43" s="41">
        <v>2250000</v>
      </c>
      <c r="J43" s="41">
        <v>1653238400000000</v>
      </c>
      <c r="K43" s="41">
        <v>47922800</v>
      </c>
      <c r="L43" s="43">
        <v>1354.6</v>
      </c>
      <c r="M43" s="45">
        <v>0.75600000000000001</v>
      </c>
      <c r="N43" s="46">
        <v>0</v>
      </c>
      <c r="O43" s="46">
        <v>2</v>
      </c>
      <c r="P43" s="46">
        <v>114.19400420583148</v>
      </c>
      <c r="Q43" s="46">
        <v>1004.723491235228</v>
      </c>
      <c r="R43" s="48">
        <v>57.08</v>
      </c>
      <c r="S43" s="49">
        <v>65</v>
      </c>
      <c r="T43" s="46">
        <v>1</v>
      </c>
      <c r="U43" s="46">
        <v>1</v>
      </c>
      <c r="V43" s="46">
        <v>1</v>
      </c>
      <c r="W43" s="46">
        <v>0</v>
      </c>
      <c r="X43" s="7">
        <v>264.39</v>
      </c>
      <c r="Y43" s="7">
        <v>1259.0999999999999</v>
      </c>
      <c r="Z43" s="7">
        <v>0</v>
      </c>
    </row>
    <row r="44" spans="1:26" ht="14.25">
      <c r="A44" s="2" t="s">
        <v>51</v>
      </c>
      <c r="B44" s="1">
        <v>2018</v>
      </c>
      <c r="C44" s="40">
        <v>122988357568099.98</v>
      </c>
      <c r="D44" s="41">
        <v>60181222435921</v>
      </c>
      <c r="E44" s="41">
        <v>46526798866495</v>
      </c>
      <c r="F44" s="41">
        <v>29155215970704</v>
      </c>
      <c r="G44" s="41">
        <v>12527864067669</v>
      </c>
      <c r="H44" s="43">
        <v>72.66</v>
      </c>
      <c r="I44" s="41">
        <v>1420624</v>
      </c>
      <c r="J44" s="41">
        <v>1788117360000000</v>
      </c>
      <c r="K44" s="41">
        <v>48475500</v>
      </c>
      <c r="L44" s="43">
        <v>1370.23</v>
      </c>
      <c r="M44" s="45">
        <v>0.75600000000000001</v>
      </c>
      <c r="N44" s="46">
        <v>0</v>
      </c>
      <c r="O44" s="46">
        <v>2</v>
      </c>
      <c r="P44" s="46">
        <v>114.19400420583148</v>
      </c>
      <c r="Q44" s="46">
        <v>1004.723491235228</v>
      </c>
      <c r="R44" s="48">
        <v>74.959999999999994</v>
      </c>
      <c r="S44" s="49">
        <v>42</v>
      </c>
      <c r="T44" s="46">
        <v>1</v>
      </c>
      <c r="U44" s="46">
        <v>1</v>
      </c>
      <c r="V44" s="46">
        <v>1</v>
      </c>
      <c r="W44" s="46">
        <v>0</v>
      </c>
      <c r="X44" s="7">
        <v>264.39</v>
      </c>
      <c r="Y44" s="7">
        <v>1259.0999999999999</v>
      </c>
      <c r="Z44" s="7">
        <v>0</v>
      </c>
    </row>
    <row r="45" spans="1:26" ht="14.25">
      <c r="A45" s="2" t="s">
        <v>51</v>
      </c>
      <c r="B45" s="1">
        <v>2019</v>
      </c>
      <c r="C45" s="40">
        <v>131036576305400.02</v>
      </c>
      <c r="D45" s="41">
        <v>62353623739396</v>
      </c>
      <c r="E45" s="41">
        <v>52339792321734</v>
      </c>
      <c r="F45" s="41">
        <v>31176244607975</v>
      </c>
      <c r="G45" s="41">
        <v>11995740182863</v>
      </c>
      <c r="H45" s="43">
        <v>72.849999999999994</v>
      </c>
      <c r="I45" s="41">
        <v>1544361</v>
      </c>
      <c r="J45" s="41">
        <v>1960627650000000</v>
      </c>
      <c r="K45" s="41">
        <v>49023200</v>
      </c>
      <c r="L45" s="43">
        <v>1394</v>
      </c>
      <c r="M45" s="45">
        <v>0.75600000000000001</v>
      </c>
      <c r="N45" s="46">
        <v>0</v>
      </c>
      <c r="O45" s="46">
        <v>2</v>
      </c>
      <c r="P45" s="46">
        <v>114.19400420583148</v>
      </c>
      <c r="Q45" s="46">
        <v>1004.723491235228</v>
      </c>
      <c r="R45" s="48">
        <v>83.64</v>
      </c>
      <c r="S45" s="49">
        <v>34</v>
      </c>
      <c r="T45" s="46">
        <v>1</v>
      </c>
      <c r="U45" s="46">
        <v>1</v>
      </c>
      <c r="V45" s="46">
        <v>1</v>
      </c>
      <c r="W45" s="46">
        <v>0</v>
      </c>
      <c r="X45" s="7">
        <v>264.39</v>
      </c>
      <c r="Y45" s="7">
        <v>1259.0999999999999</v>
      </c>
      <c r="Z45" s="7">
        <v>0</v>
      </c>
    </row>
    <row r="46" spans="1:26" ht="14.25">
      <c r="A46" s="2" t="s">
        <v>51</v>
      </c>
      <c r="B46" s="1">
        <v>2020</v>
      </c>
      <c r="C46" s="40">
        <v>119015785355999.98</v>
      </c>
      <c r="D46" s="41">
        <v>60290729575323</v>
      </c>
      <c r="E46" s="41">
        <v>46523676832110</v>
      </c>
      <c r="F46" s="41">
        <v>26334559227129</v>
      </c>
      <c r="G46" s="41">
        <v>20558478540916</v>
      </c>
      <c r="H46" s="43">
        <v>73.040000000000006</v>
      </c>
      <c r="I46" s="41">
        <v>1668373</v>
      </c>
      <c r="J46" s="41">
        <v>2123153710000000</v>
      </c>
      <c r="K46" s="41">
        <v>49565200</v>
      </c>
      <c r="L46" s="43">
        <v>1401.03</v>
      </c>
      <c r="M46" s="45">
        <v>0.75600000000000001</v>
      </c>
      <c r="N46" s="46">
        <v>0</v>
      </c>
      <c r="O46" s="46">
        <v>2</v>
      </c>
      <c r="P46" s="46">
        <v>114.19400420583148</v>
      </c>
      <c r="Q46" s="46">
        <v>1004.723491235228</v>
      </c>
      <c r="R46" s="48">
        <v>88.23</v>
      </c>
      <c r="S46" s="49">
        <v>29</v>
      </c>
      <c r="T46" s="46">
        <v>1</v>
      </c>
      <c r="U46" s="46">
        <v>1</v>
      </c>
      <c r="V46" s="46">
        <v>1</v>
      </c>
      <c r="W46" s="46">
        <v>0</v>
      </c>
      <c r="X46" s="7">
        <v>264.39</v>
      </c>
      <c r="Y46" s="7">
        <v>1259.0999999999999</v>
      </c>
      <c r="Z46" s="7">
        <v>0</v>
      </c>
    </row>
    <row r="47" spans="1:26" ht="14.25">
      <c r="A47" s="2" t="s">
        <v>52</v>
      </c>
      <c r="B47" s="1">
        <v>2016</v>
      </c>
      <c r="C47" s="40">
        <v>37920126312400</v>
      </c>
      <c r="D47" s="41">
        <v>49261192766217</v>
      </c>
      <c r="E47" s="41">
        <v>24759721813426</v>
      </c>
      <c r="F47" s="41">
        <v>25088143566849</v>
      </c>
      <c r="G47" s="41">
        <v>7637113163870</v>
      </c>
      <c r="H47" s="43">
        <v>74.02</v>
      </c>
      <c r="I47" s="41">
        <v>910000</v>
      </c>
      <c r="J47" s="41">
        <v>1010986637170000</v>
      </c>
      <c r="K47" s="41">
        <v>33946400</v>
      </c>
      <c r="L47" s="43">
        <v>1037</v>
      </c>
      <c r="M47" s="45">
        <v>0.36270000000000002</v>
      </c>
      <c r="N47" s="46">
        <v>0</v>
      </c>
      <c r="O47" s="46">
        <v>2</v>
      </c>
      <c r="P47" s="46">
        <v>403.28203520125271</v>
      </c>
      <c r="Q47" s="46">
        <v>1171.9998286878979</v>
      </c>
      <c r="R47" s="48">
        <v>90.53</v>
      </c>
      <c r="S47" s="49">
        <v>42</v>
      </c>
      <c r="T47" s="46">
        <v>1</v>
      </c>
      <c r="U47" s="46">
        <v>0</v>
      </c>
      <c r="V47" s="46">
        <v>0</v>
      </c>
      <c r="W47" s="46">
        <v>0</v>
      </c>
      <c r="X47" s="7">
        <v>0</v>
      </c>
      <c r="Y47" s="7">
        <v>0</v>
      </c>
      <c r="Z47" s="7">
        <v>1</v>
      </c>
    </row>
    <row r="48" spans="1:26" ht="14.25">
      <c r="A48" s="2" t="s">
        <v>52</v>
      </c>
      <c r="B48" s="1">
        <v>2017</v>
      </c>
      <c r="C48" s="40">
        <v>52008947330000</v>
      </c>
      <c r="D48" s="41">
        <v>51052494304797</v>
      </c>
      <c r="E48" s="41">
        <v>30312513689423</v>
      </c>
      <c r="F48" s="41">
        <v>26443700511081</v>
      </c>
      <c r="G48" s="41">
        <v>7707126711379</v>
      </c>
      <c r="H48" s="43">
        <v>74.08</v>
      </c>
      <c r="I48" s="41">
        <v>1265000</v>
      </c>
      <c r="J48" s="41">
        <v>1087316700000000</v>
      </c>
      <c r="K48" s="41">
        <v>34156400</v>
      </c>
      <c r="L48" s="43">
        <v>1041.33</v>
      </c>
      <c r="M48" s="45">
        <v>0.36270000000000002</v>
      </c>
      <c r="N48" s="46">
        <v>0</v>
      </c>
      <c r="O48" s="46">
        <v>2</v>
      </c>
      <c r="P48" s="46">
        <v>403.28203520125271</v>
      </c>
      <c r="Q48" s="46">
        <v>1171.9998286878979</v>
      </c>
      <c r="R48" s="48">
        <v>93.83</v>
      </c>
      <c r="S48" s="49">
        <v>35</v>
      </c>
      <c r="T48" s="46">
        <v>1</v>
      </c>
      <c r="U48" s="46">
        <v>0</v>
      </c>
      <c r="V48" s="46">
        <v>0</v>
      </c>
      <c r="W48" s="46">
        <v>0</v>
      </c>
      <c r="X48" s="7">
        <v>0</v>
      </c>
      <c r="Y48" s="7">
        <v>0</v>
      </c>
      <c r="Z48" s="7">
        <v>1</v>
      </c>
    </row>
    <row r="49" spans="1:26" ht="14.25">
      <c r="A49" s="2" t="s">
        <v>52</v>
      </c>
      <c r="B49" s="1">
        <v>2018</v>
      </c>
      <c r="C49" s="40">
        <v>61834010087299.992</v>
      </c>
      <c r="D49" s="41">
        <v>51862793068501</v>
      </c>
      <c r="E49" s="41">
        <v>36145100206188</v>
      </c>
      <c r="F49" s="41">
        <v>26826639490002</v>
      </c>
      <c r="G49" s="41">
        <v>7794635814569</v>
      </c>
      <c r="H49" s="43">
        <v>74.180000000000007</v>
      </c>
      <c r="I49" s="41">
        <v>1367000</v>
      </c>
      <c r="J49" s="41">
        <v>1172794520000000</v>
      </c>
      <c r="K49" s="41">
        <v>34358500</v>
      </c>
      <c r="L49" s="43">
        <v>1047.49</v>
      </c>
      <c r="M49" s="45">
        <v>0.36270000000000002</v>
      </c>
      <c r="N49" s="46">
        <v>0</v>
      </c>
      <c r="O49" s="46">
        <v>2</v>
      </c>
      <c r="P49" s="46">
        <v>403.28203520125271</v>
      </c>
      <c r="Q49" s="46">
        <v>1171.9998286878979</v>
      </c>
      <c r="R49" s="48">
        <v>76.48</v>
      </c>
      <c r="S49" s="49">
        <v>27</v>
      </c>
      <c r="T49" s="46">
        <v>1</v>
      </c>
      <c r="U49" s="46">
        <v>0</v>
      </c>
      <c r="V49" s="46">
        <v>0</v>
      </c>
      <c r="W49" s="46">
        <v>0</v>
      </c>
      <c r="X49" s="7">
        <v>0</v>
      </c>
      <c r="Y49" s="7">
        <v>0</v>
      </c>
      <c r="Z49" s="7">
        <v>1</v>
      </c>
    </row>
    <row r="50" spans="1:26" ht="14.25">
      <c r="A50" s="2" t="s">
        <v>52</v>
      </c>
      <c r="B50" s="1">
        <v>2019</v>
      </c>
      <c r="C50" s="40">
        <v>56510442820200.008</v>
      </c>
      <c r="D50" s="41">
        <v>53804687153293</v>
      </c>
      <c r="E50" s="41">
        <v>40057367378271</v>
      </c>
      <c r="F50" s="41">
        <v>25228876846247</v>
      </c>
      <c r="G50" s="41">
        <v>7831180455094</v>
      </c>
      <c r="H50" s="43">
        <v>74.23</v>
      </c>
      <c r="I50" s="41">
        <v>1486065</v>
      </c>
      <c r="J50" s="41">
        <v>1268261170000000</v>
      </c>
      <c r="K50" s="41">
        <v>34552500</v>
      </c>
      <c r="L50" s="43">
        <v>1058</v>
      </c>
      <c r="M50" s="45">
        <v>0.36270000000000002</v>
      </c>
      <c r="N50" s="46">
        <v>0</v>
      </c>
      <c r="O50" s="46">
        <v>2</v>
      </c>
      <c r="P50" s="46">
        <v>403.28203520125271</v>
      </c>
      <c r="Q50" s="46">
        <v>1171.9998286878979</v>
      </c>
      <c r="R50" s="48">
        <v>64.63</v>
      </c>
      <c r="S50" s="49">
        <v>30</v>
      </c>
      <c r="T50" s="46">
        <v>1</v>
      </c>
      <c r="U50" s="46">
        <v>0</v>
      </c>
      <c r="V50" s="46">
        <v>0</v>
      </c>
      <c r="W50" s="46">
        <v>0</v>
      </c>
      <c r="X50" s="7">
        <v>0</v>
      </c>
      <c r="Y50" s="7">
        <v>0</v>
      </c>
      <c r="Z50" s="7">
        <v>1</v>
      </c>
    </row>
    <row r="51" spans="1:26" ht="14.25">
      <c r="A51" s="2" t="s">
        <v>52</v>
      </c>
      <c r="B51" s="1">
        <v>2020</v>
      </c>
      <c r="C51" s="40">
        <v>49840202875000</v>
      </c>
      <c r="D51" s="41">
        <v>52514144005606</v>
      </c>
      <c r="E51" s="41">
        <v>36748991970990</v>
      </c>
      <c r="F51" s="41">
        <v>17453294661716</v>
      </c>
      <c r="G51" s="41">
        <v>12587885985505</v>
      </c>
      <c r="H51" s="43">
        <v>74.37</v>
      </c>
      <c r="I51" s="41">
        <v>1605396</v>
      </c>
      <c r="J51" s="41">
        <v>1360960130000000</v>
      </c>
      <c r="K51" s="41">
        <v>34738200</v>
      </c>
      <c r="L51" s="43">
        <v>1059.07</v>
      </c>
      <c r="M51" s="45">
        <v>0.36270000000000002</v>
      </c>
      <c r="N51" s="46">
        <v>0</v>
      </c>
      <c r="O51" s="46">
        <v>2</v>
      </c>
      <c r="P51" s="46">
        <v>403.28203520125271</v>
      </c>
      <c r="Q51" s="46">
        <v>1171.9998286878979</v>
      </c>
      <c r="R51" s="48">
        <v>36.35</v>
      </c>
      <c r="S51" s="49">
        <v>31</v>
      </c>
      <c r="T51" s="46">
        <v>1</v>
      </c>
      <c r="U51" s="46">
        <v>0</v>
      </c>
      <c r="V51" s="46">
        <v>0</v>
      </c>
      <c r="W51" s="46">
        <v>0</v>
      </c>
      <c r="X51" s="7">
        <v>0</v>
      </c>
      <c r="Y51" s="7">
        <v>0</v>
      </c>
      <c r="Z51" s="7">
        <v>1</v>
      </c>
    </row>
    <row r="52" spans="1:26" ht="14.25">
      <c r="A52" s="2" t="s">
        <v>53</v>
      </c>
      <c r="B52" s="1">
        <v>2016</v>
      </c>
      <c r="C52" s="40">
        <v>72411312942000</v>
      </c>
      <c r="D52" s="41">
        <v>58191827331906</v>
      </c>
      <c r="E52" s="41">
        <v>33196514731695</v>
      </c>
      <c r="F52" s="41">
        <v>26443911437316</v>
      </c>
      <c r="G52" s="41">
        <v>10732561869634</v>
      </c>
      <c r="H52" s="43">
        <v>70.739999999999995</v>
      </c>
      <c r="I52" s="41">
        <v>1000000</v>
      </c>
      <c r="J52" s="41">
        <v>1691477062300000</v>
      </c>
      <c r="K52" s="41">
        <v>39041400</v>
      </c>
      <c r="L52" s="43">
        <v>817</v>
      </c>
      <c r="M52" s="45">
        <v>0.64280000000000004</v>
      </c>
      <c r="N52" s="46">
        <v>1</v>
      </c>
      <c r="O52" s="46">
        <v>2</v>
      </c>
      <c r="P52" s="46">
        <v>660.73550010167605</v>
      </c>
      <c r="Q52" s="46">
        <v>1368.4757672703859</v>
      </c>
      <c r="R52" s="48">
        <v>63.89</v>
      </c>
      <c r="S52" s="49">
        <v>74</v>
      </c>
      <c r="T52" s="46">
        <v>1</v>
      </c>
      <c r="U52" s="46">
        <v>1</v>
      </c>
      <c r="V52" s="46">
        <v>1</v>
      </c>
      <c r="W52" s="46">
        <v>0</v>
      </c>
      <c r="X52" s="7">
        <v>499.47</v>
      </c>
      <c r="Y52" s="7">
        <v>2736.69</v>
      </c>
      <c r="Z52" s="7">
        <v>0.1</v>
      </c>
    </row>
    <row r="53" spans="1:26" ht="14.25">
      <c r="A53" s="2" t="s">
        <v>53</v>
      </c>
      <c r="B53" s="1">
        <v>2017</v>
      </c>
      <c r="C53" s="40">
        <v>66269609436000</v>
      </c>
      <c r="D53" s="41">
        <v>59140468574088</v>
      </c>
      <c r="E53" s="41">
        <v>38596548019965</v>
      </c>
      <c r="F53" s="41">
        <v>27872185106424</v>
      </c>
      <c r="G53" s="41">
        <v>10856651103482</v>
      </c>
      <c r="H53" s="43">
        <v>70.8</v>
      </c>
      <c r="I53" s="41">
        <v>1283000</v>
      </c>
      <c r="J53" s="41">
        <v>1855738400000000</v>
      </c>
      <c r="K53" s="41">
        <v>39287300</v>
      </c>
      <c r="L53" s="43">
        <v>821.91</v>
      </c>
      <c r="M53" s="45">
        <v>0.64280000000000004</v>
      </c>
      <c r="N53" s="46">
        <v>1</v>
      </c>
      <c r="O53" s="46">
        <v>2</v>
      </c>
      <c r="P53" s="46">
        <v>660.73550010167605</v>
      </c>
      <c r="Q53" s="46">
        <v>1368.4757672703859</v>
      </c>
      <c r="R53" s="48">
        <v>54.67</v>
      </c>
      <c r="S53" s="49">
        <v>88</v>
      </c>
      <c r="T53" s="46">
        <v>1</v>
      </c>
      <c r="U53" s="46">
        <v>1</v>
      </c>
      <c r="V53" s="46">
        <v>1</v>
      </c>
      <c r="W53" s="46">
        <v>0</v>
      </c>
      <c r="X53" s="7">
        <v>499.47</v>
      </c>
      <c r="Y53" s="7">
        <v>2736.69</v>
      </c>
      <c r="Z53" s="7">
        <v>0.1</v>
      </c>
    </row>
    <row r="54" spans="1:26" ht="14.25">
      <c r="A54" s="2" t="s">
        <v>53</v>
      </c>
      <c r="B54" s="1">
        <v>2018</v>
      </c>
      <c r="C54" s="40">
        <v>52641809924300</v>
      </c>
      <c r="D54" s="41">
        <v>59263036034043</v>
      </c>
      <c r="E54" s="41">
        <v>46008873433306</v>
      </c>
      <c r="F54" s="41">
        <v>26319270951897</v>
      </c>
      <c r="G54" s="41">
        <v>12806659648401</v>
      </c>
      <c r="H54" s="43">
        <v>70.97</v>
      </c>
      <c r="I54" s="41">
        <v>1388000</v>
      </c>
      <c r="J54" s="41">
        <v>2012917990000000</v>
      </c>
      <c r="K54" s="41">
        <v>39521900</v>
      </c>
      <c r="L54" s="43">
        <v>826.82</v>
      </c>
      <c r="M54" s="45">
        <v>0.64280000000000004</v>
      </c>
      <c r="N54" s="46">
        <v>1</v>
      </c>
      <c r="O54" s="46">
        <v>2</v>
      </c>
      <c r="P54" s="46">
        <v>660.73550010167605</v>
      </c>
      <c r="Q54" s="46">
        <v>1368.4757672703859</v>
      </c>
      <c r="R54" s="48">
        <v>58.74</v>
      </c>
      <c r="S54" s="49">
        <v>67</v>
      </c>
      <c r="T54" s="46">
        <v>1</v>
      </c>
      <c r="U54" s="46">
        <v>1</v>
      </c>
      <c r="V54" s="46">
        <v>1</v>
      </c>
      <c r="W54" s="46">
        <v>0</v>
      </c>
      <c r="X54" s="7">
        <v>499.47</v>
      </c>
      <c r="Y54" s="7">
        <v>2736.69</v>
      </c>
      <c r="Z54" s="7">
        <v>0.1</v>
      </c>
    </row>
    <row r="55" spans="1:26" ht="14.25">
      <c r="A55" s="2" t="s">
        <v>53</v>
      </c>
      <c r="B55" s="1">
        <v>2019</v>
      </c>
      <c r="C55" s="40">
        <v>57494894621600</v>
      </c>
      <c r="D55" s="41">
        <v>63504163300778</v>
      </c>
      <c r="E55" s="41">
        <v>51136172372465</v>
      </c>
      <c r="F55" s="41">
        <v>29367820508704</v>
      </c>
      <c r="G55" s="41">
        <v>13175066592922</v>
      </c>
      <c r="H55" s="43">
        <v>71.180000000000007</v>
      </c>
      <c r="I55" s="41">
        <v>1508895</v>
      </c>
      <c r="J55" s="41">
        <v>2188766350000000</v>
      </c>
      <c r="K55" s="41">
        <v>39744800</v>
      </c>
      <c r="L55" s="43">
        <v>831</v>
      </c>
      <c r="M55" s="45">
        <v>0.64280000000000004</v>
      </c>
      <c r="N55" s="46">
        <v>1</v>
      </c>
      <c r="O55" s="46">
        <v>2</v>
      </c>
      <c r="P55" s="46">
        <v>660.73550010167605</v>
      </c>
      <c r="Q55" s="46">
        <v>1368.4757672703859</v>
      </c>
      <c r="R55" s="48">
        <v>44.68</v>
      </c>
      <c r="S55" s="49">
        <v>69</v>
      </c>
      <c r="T55" s="46">
        <v>1</v>
      </c>
      <c r="U55" s="46">
        <v>1</v>
      </c>
      <c r="V55" s="46">
        <v>1</v>
      </c>
      <c r="W55" s="46">
        <v>0</v>
      </c>
      <c r="X55" s="7">
        <v>499.47</v>
      </c>
      <c r="Y55" s="7">
        <v>2736.69</v>
      </c>
      <c r="Z55" s="7">
        <v>0.1</v>
      </c>
    </row>
    <row r="56" spans="1:26" ht="14.25">
      <c r="A56" s="2" t="s">
        <v>53</v>
      </c>
      <c r="B56" s="1">
        <v>2020</v>
      </c>
      <c r="C56" s="40">
        <v>77882435679000</v>
      </c>
      <c r="D56" s="41">
        <v>62013436242832</v>
      </c>
      <c r="E56" s="41">
        <v>47166786634680</v>
      </c>
      <c r="F56" s="41">
        <v>22299649665011</v>
      </c>
      <c r="G56" s="41">
        <v>19304241932977</v>
      </c>
      <c r="H56" s="43">
        <v>71.3</v>
      </c>
      <c r="I56" s="41">
        <v>1630059</v>
      </c>
      <c r="J56" s="41">
        <v>2345548550000000</v>
      </c>
      <c r="K56" s="41">
        <v>39955900</v>
      </c>
      <c r="L56" s="43">
        <v>835.9</v>
      </c>
      <c r="M56" s="45">
        <v>0.64280000000000004</v>
      </c>
      <c r="N56" s="46">
        <v>1</v>
      </c>
      <c r="O56" s="46">
        <v>2</v>
      </c>
      <c r="P56" s="46">
        <v>660.73550010167605</v>
      </c>
      <c r="Q56" s="46">
        <v>1368.4757672703859</v>
      </c>
      <c r="R56" s="48">
        <v>52.74</v>
      </c>
      <c r="S56" s="49">
        <v>44</v>
      </c>
      <c r="T56" s="46">
        <v>1</v>
      </c>
      <c r="U56" s="46">
        <v>1</v>
      </c>
      <c r="V56" s="46">
        <v>1</v>
      </c>
      <c r="W56" s="46">
        <v>0</v>
      </c>
      <c r="X56" s="7">
        <v>499.47</v>
      </c>
      <c r="Y56" s="7">
        <v>2736.69</v>
      </c>
      <c r="Z56" s="7">
        <v>0.1</v>
      </c>
    </row>
    <row r="57" spans="1:26" ht="14.25">
      <c r="A57" s="2" t="s">
        <v>54</v>
      </c>
      <c r="B57" s="1">
        <v>2016</v>
      </c>
      <c r="C57" s="40">
        <v>17489789837200</v>
      </c>
      <c r="D57" s="41">
        <v>10531097022999</v>
      </c>
      <c r="E57" s="41">
        <v>7729231704432</v>
      </c>
      <c r="F57" s="41">
        <v>7827936168637</v>
      </c>
      <c r="G57" s="41">
        <v>1549844025400</v>
      </c>
      <c r="H57" s="43">
        <v>69.900000000000006</v>
      </c>
      <c r="I57" s="41">
        <v>1560000</v>
      </c>
      <c r="J57" s="41">
        <v>146653547210000</v>
      </c>
      <c r="K57" s="41">
        <v>4859900</v>
      </c>
      <c r="L57" s="43">
        <v>33</v>
      </c>
      <c r="M57" s="45">
        <v>0.16189999999999999</v>
      </c>
      <c r="N57" s="46">
        <v>0</v>
      </c>
      <c r="O57" s="46">
        <v>0</v>
      </c>
      <c r="P57" s="46">
        <v>742.36758574180988</v>
      </c>
      <c r="Q57" s="46">
        <v>627.51116353096063</v>
      </c>
      <c r="R57" s="48">
        <v>60.36</v>
      </c>
      <c r="S57" s="49">
        <v>153</v>
      </c>
      <c r="T57" s="46">
        <v>0</v>
      </c>
      <c r="U57" s="46">
        <v>0</v>
      </c>
      <c r="V57" s="46">
        <v>0</v>
      </c>
      <c r="W57" s="46">
        <v>1</v>
      </c>
      <c r="X57" s="7">
        <v>0</v>
      </c>
      <c r="Y57" s="7">
        <v>0</v>
      </c>
      <c r="Z57" s="7">
        <v>22759</v>
      </c>
    </row>
    <row r="58" spans="1:26" ht="14.25">
      <c r="A58" s="2" t="s">
        <v>54</v>
      </c>
      <c r="B58" s="1">
        <v>2017</v>
      </c>
      <c r="C58" s="40">
        <v>20082203834000</v>
      </c>
      <c r="D58" s="41">
        <v>10702744435124</v>
      </c>
      <c r="E58" s="41">
        <v>8627304745714</v>
      </c>
      <c r="F58" s="41">
        <v>8519949643333</v>
      </c>
      <c r="G58" s="41">
        <v>2287237560375</v>
      </c>
      <c r="H58" s="43">
        <v>69.92</v>
      </c>
      <c r="I58" s="41">
        <v>1739400</v>
      </c>
      <c r="J58" s="41">
        <v>161364240000000</v>
      </c>
      <c r="K58" s="41">
        <v>4923100</v>
      </c>
      <c r="L58" s="43">
        <v>33.42</v>
      </c>
      <c r="M58" s="45">
        <v>0.16189999999999999</v>
      </c>
      <c r="N58" s="46">
        <v>0</v>
      </c>
      <c r="O58" s="46">
        <v>0</v>
      </c>
      <c r="P58" s="46">
        <v>742.36758574180988</v>
      </c>
      <c r="Q58" s="46">
        <v>627.51116353096063</v>
      </c>
      <c r="R58" s="48">
        <v>72.180000000000007</v>
      </c>
      <c r="S58" s="49">
        <v>122</v>
      </c>
      <c r="T58" s="46">
        <v>0</v>
      </c>
      <c r="U58" s="46">
        <v>0</v>
      </c>
      <c r="V58" s="46">
        <v>0</v>
      </c>
      <c r="W58" s="46">
        <v>1</v>
      </c>
      <c r="X58" s="7">
        <v>0</v>
      </c>
      <c r="Y58" s="7">
        <v>0</v>
      </c>
      <c r="Z58" s="7">
        <v>22759</v>
      </c>
    </row>
    <row r="59" spans="1:26" ht="14.25">
      <c r="A59" s="2" t="s">
        <v>54</v>
      </c>
      <c r="B59" s="1">
        <v>2018</v>
      </c>
      <c r="C59" s="40">
        <v>13715146966599.998</v>
      </c>
      <c r="D59" s="41">
        <v>11157078840533</v>
      </c>
      <c r="E59" s="41">
        <v>9393995132824</v>
      </c>
      <c r="F59" s="41">
        <v>8259230414285</v>
      </c>
      <c r="G59" s="41">
        <v>2518377992476</v>
      </c>
      <c r="H59" s="43">
        <v>70.180000000000007</v>
      </c>
      <c r="I59" s="41">
        <v>1882900</v>
      </c>
      <c r="J59" s="41">
        <v>177493650000000</v>
      </c>
      <c r="K59" s="41">
        <v>4985100</v>
      </c>
      <c r="L59" s="43">
        <v>33.840000000000003</v>
      </c>
      <c r="M59" s="45">
        <v>0.16189999999999999</v>
      </c>
      <c r="N59" s="46">
        <v>0</v>
      </c>
      <c r="O59" s="46">
        <v>0</v>
      </c>
      <c r="P59" s="46">
        <v>742.36758574180988</v>
      </c>
      <c r="Q59" s="46">
        <v>627.51116353096063</v>
      </c>
      <c r="R59" s="48">
        <v>77.02</v>
      </c>
      <c r="S59" s="49">
        <v>118</v>
      </c>
      <c r="T59" s="46">
        <v>0</v>
      </c>
      <c r="U59" s="46">
        <v>0</v>
      </c>
      <c r="V59" s="46">
        <v>0</v>
      </c>
      <c r="W59" s="46">
        <v>1</v>
      </c>
      <c r="X59" s="7">
        <v>0</v>
      </c>
      <c r="Y59" s="7">
        <v>0</v>
      </c>
      <c r="Z59" s="7">
        <v>22759</v>
      </c>
    </row>
    <row r="60" spans="1:26" ht="14.25">
      <c r="A60" s="2" t="s">
        <v>54</v>
      </c>
      <c r="B60" s="1">
        <v>2019</v>
      </c>
      <c r="C60" s="40">
        <v>15098922039800</v>
      </c>
      <c r="D60" s="41">
        <v>11792364830148</v>
      </c>
      <c r="E60" s="41">
        <v>9929480293740</v>
      </c>
      <c r="F60" s="41">
        <v>7072506025143</v>
      </c>
      <c r="G60" s="41">
        <v>2514160857275</v>
      </c>
      <c r="H60" s="43">
        <v>70.56</v>
      </c>
      <c r="I60" s="41">
        <v>2046900</v>
      </c>
      <c r="J60" s="41">
        <v>194138220000000</v>
      </c>
      <c r="K60" s="41">
        <v>5045700</v>
      </c>
      <c r="L60" s="43">
        <v>34</v>
      </c>
      <c r="M60" s="45">
        <v>0.16189999999999999</v>
      </c>
      <c r="N60" s="46">
        <v>0</v>
      </c>
      <c r="O60" s="46">
        <v>0</v>
      </c>
      <c r="P60" s="46">
        <v>742.36758574180988</v>
      </c>
      <c r="Q60" s="46">
        <v>627.51116353096063</v>
      </c>
      <c r="R60" s="48">
        <v>89.3</v>
      </c>
      <c r="S60" s="49">
        <v>96</v>
      </c>
      <c r="T60" s="46">
        <v>0</v>
      </c>
      <c r="U60" s="46">
        <v>0</v>
      </c>
      <c r="V60" s="46">
        <v>0</v>
      </c>
      <c r="W60" s="46">
        <v>1</v>
      </c>
      <c r="X60" s="7">
        <v>0</v>
      </c>
      <c r="Y60" s="7">
        <v>0</v>
      </c>
      <c r="Z60" s="7">
        <v>22759</v>
      </c>
    </row>
    <row r="61" spans="1:26" ht="14.25">
      <c r="A61" s="2" t="s">
        <v>54</v>
      </c>
      <c r="B61" s="1">
        <v>2020</v>
      </c>
      <c r="C61" s="40">
        <v>19965892941000</v>
      </c>
      <c r="D61" s="41">
        <v>11897774475704</v>
      </c>
      <c r="E61" s="41">
        <v>9534416683953</v>
      </c>
      <c r="F61" s="41">
        <v>5571643617225</v>
      </c>
      <c r="G61" s="41">
        <v>2721758089510</v>
      </c>
      <c r="H61" s="43">
        <v>70.69</v>
      </c>
      <c r="I61" s="41">
        <v>2211500</v>
      </c>
      <c r="J61" s="41">
        <v>212150330000000</v>
      </c>
      <c r="K61" s="41">
        <v>5104900</v>
      </c>
      <c r="L61" s="43">
        <v>34.65</v>
      </c>
      <c r="M61" s="45">
        <v>0.16189999999999999</v>
      </c>
      <c r="N61" s="46">
        <v>0</v>
      </c>
      <c r="O61" s="46">
        <v>0</v>
      </c>
      <c r="P61" s="46">
        <v>742.36758574180988</v>
      </c>
      <c r="Q61" s="46">
        <v>627.51116353096063</v>
      </c>
      <c r="R61" s="48">
        <v>101.94</v>
      </c>
      <c r="S61" s="49">
        <v>76</v>
      </c>
      <c r="T61" s="46">
        <v>0</v>
      </c>
      <c r="U61" s="46">
        <v>0</v>
      </c>
      <c r="V61" s="46">
        <v>0</v>
      </c>
      <c r="W61" s="46">
        <v>1</v>
      </c>
      <c r="X61" s="7">
        <v>0</v>
      </c>
      <c r="Y61" s="7">
        <v>0</v>
      </c>
      <c r="Z61" s="7">
        <v>22759</v>
      </c>
    </row>
    <row r="62" spans="1:26" ht="14.25">
      <c r="A62" s="2" t="s">
        <v>55</v>
      </c>
      <c r="B62" s="1">
        <v>2016</v>
      </c>
      <c r="C62" s="40">
        <v>9514599915200</v>
      </c>
      <c r="D62" s="41">
        <v>10403247197273</v>
      </c>
      <c r="E62" s="41">
        <v>7284910132965</v>
      </c>
      <c r="F62" s="41">
        <v>8227890141900</v>
      </c>
      <c r="G62" s="41">
        <v>1440188907434</v>
      </c>
      <c r="H62" s="43">
        <v>67.92</v>
      </c>
      <c r="I62" s="41">
        <v>1870000</v>
      </c>
      <c r="J62" s="41">
        <v>137056121370000</v>
      </c>
      <c r="K62" s="41">
        <v>4049500</v>
      </c>
      <c r="L62" s="43">
        <v>105</v>
      </c>
      <c r="M62" s="45">
        <v>0.40500000000000003</v>
      </c>
      <c r="N62" s="46">
        <v>0</v>
      </c>
      <c r="O62" s="46">
        <v>1</v>
      </c>
      <c r="P62" s="46">
        <v>915.27308993484769</v>
      </c>
      <c r="Q62" s="46">
        <v>1298.839531459615</v>
      </c>
      <c r="R62" s="48">
        <v>78.569999999999993</v>
      </c>
      <c r="S62" s="49">
        <v>181</v>
      </c>
      <c r="T62" s="46">
        <v>0</v>
      </c>
      <c r="U62" s="46">
        <v>0</v>
      </c>
      <c r="V62" s="46">
        <v>0</v>
      </c>
      <c r="W62" s="46">
        <v>1</v>
      </c>
      <c r="X62" s="7">
        <v>0</v>
      </c>
      <c r="Y62" s="7">
        <v>0</v>
      </c>
      <c r="Z62" s="7">
        <v>16477</v>
      </c>
    </row>
    <row r="63" spans="1:26" ht="14.25">
      <c r="A63" s="2" t="s">
        <v>55</v>
      </c>
      <c r="B63" s="1">
        <v>2017</v>
      </c>
      <c r="C63" s="40">
        <v>6285071498000</v>
      </c>
      <c r="D63" s="41">
        <v>10450389012463</v>
      </c>
      <c r="E63" s="41">
        <v>8199748419797</v>
      </c>
      <c r="F63" s="41">
        <v>6972852962763</v>
      </c>
      <c r="G63" s="41">
        <v>1711963940669</v>
      </c>
      <c r="H63" s="43">
        <v>68.02</v>
      </c>
      <c r="I63" s="41">
        <v>2085050</v>
      </c>
      <c r="J63" s="41">
        <v>146090430000000</v>
      </c>
      <c r="K63" s="41">
        <v>4106800</v>
      </c>
      <c r="L63" s="43">
        <v>106</v>
      </c>
      <c r="M63" s="45">
        <v>0.40500000000000003</v>
      </c>
      <c r="N63" s="46">
        <v>0</v>
      </c>
      <c r="O63" s="46">
        <v>1</v>
      </c>
      <c r="P63" s="46">
        <v>915.27308993484769</v>
      </c>
      <c r="Q63" s="46">
        <v>1298.839531459615</v>
      </c>
      <c r="R63" s="48">
        <v>76.09</v>
      </c>
      <c r="S63" s="49">
        <v>160</v>
      </c>
      <c r="T63" s="46">
        <v>0</v>
      </c>
      <c r="U63" s="46">
        <v>0</v>
      </c>
      <c r="V63" s="46">
        <v>0</v>
      </c>
      <c r="W63" s="46">
        <v>1</v>
      </c>
      <c r="X63" s="7">
        <v>0</v>
      </c>
      <c r="Y63" s="7">
        <v>0</v>
      </c>
      <c r="Z63" s="7">
        <v>16477</v>
      </c>
    </row>
    <row r="64" spans="1:26" ht="14.25">
      <c r="A64" s="2" t="s">
        <v>55</v>
      </c>
      <c r="B64" s="1">
        <v>2018</v>
      </c>
      <c r="C64" s="40">
        <v>11845421003200</v>
      </c>
      <c r="D64" s="41">
        <v>11131979282529</v>
      </c>
      <c r="E64" s="41">
        <v>9145384926055</v>
      </c>
      <c r="F64" s="41">
        <v>6893180304891</v>
      </c>
      <c r="G64" s="41">
        <v>1271993051299</v>
      </c>
      <c r="H64" s="43">
        <v>68.23</v>
      </c>
      <c r="I64" s="41">
        <v>2258000</v>
      </c>
      <c r="J64" s="41">
        <v>159104550000000</v>
      </c>
      <c r="K64" s="41">
        <v>4162399.9999999995</v>
      </c>
      <c r="L64" s="43">
        <v>107.43</v>
      </c>
      <c r="M64" s="45">
        <v>0.40500000000000003</v>
      </c>
      <c r="N64" s="46">
        <v>0</v>
      </c>
      <c r="O64" s="46">
        <v>1</v>
      </c>
      <c r="P64" s="46">
        <v>915.27308993484769</v>
      </c>
      <c r="Q64" s="46">
        <v>1298.839531459615</v>
      </c>
      <c r="R64" s="48">
        <v>75.930000000000007</v>
      </c>
      <c r="S64" s="49">
        <v>138</v>
      </c>
      <c r="T64" s="46">
        <v>0</v>
      </c>
      <c r="U64" s="46">
        <v>0</v>
      </c>
      <c r="V64" s="46">
        <v>0</v>
      </c>
      <c r="W64" s="46">
        <v>1</v>
      </c>
      <c r="X64" s="7">
        <v>0</v>
      </c>
      <c r="Y64" s="7">
        <v>0</v>
      </c>
      <c r="Z64" s="7">
        <v>16477</v>
      </c>
    </row>
    <row r="65" spans="1:26" ht="14.25">
      <c r="A65" s="2" t="s">
        <v>55</v>
      </c>
      <c r="B65" s="1">
        <v>2019</v>
      </c>
      <c r="C65" s="40">
        <v>15245308108400.002</v>
      </c>
      <c r="D65" s="41">
        <v>11615953481053</v>
      </c>
      <c r="E65" s="41">
        <v>10808705532152</v>
      </c>
      <c r="F65" s="41">
        <v>7563657072984</v>
      </c>
      <c r="G65" s="41">
        <v>1418691092362</v>
      </c>
      <c r="H65" s="43">
        <v>68.489999999999995</v>
      </c>
      <c r="I65" s="41">
        <v>2454671</v>
      </c>
      <c r="J65" s="41">
        <v>171684060000000</v>
      </c>
      <c r="K65" s="41">
        <v>4216300</v>
      </c>
      <c r="L65" s="43">
        <v>110</v>
      </c>
      <c r="M65" s="45">
        <v>0.40500000000000003</v>
      </c>
      <c r="N65" s="46">
        <v>0</v>
      </c>
      <c r="O65" s="46">
        <v>1</v>
      </c>
      <c r="P65" s="46">
        <v>915.27308993484769</v>
      </c>
      <c r="Q65" s="46">
        <v>1298.839531459615</v>
      </c>
      <c r="R65" s="48">
        <v>81.319999999999993</v>
      </c>
      <c r="S65" s="49">
        <v>130</v>
      </c>
      <c r="T65" s="46">
        <v>0</v>
      </c>
      <c r="U65" s="46">
        <v>0</v>
      </c>
      <c r="V65" s="46">
        <v>0</v>
      </c>
      <c r="W65" s="46">
        <v>1</v>
      </c>
      <c r="X65" s="7">
        <v>0</v>
      </c>
      <c r="Y65" s="7">
        <v>0</v>
      </c>
      <c r="Z65" s="7">
        <v>16477</v>
      </c>
    </row>
    <row r="66" spans="1:26" ht="14.25">
      <c r="A66" s="2" t="s">
        <v>55</v>
      </c>
      <c r="B66" s="1">
        <v>2020</v>
      </c>
      <c r="C66" s="40">
        <v>7682697044000</v>
      </c>
      <c r="D66" s="41">
        <v>11743306232392</v>
      </c>
      <c r="E66" s="41">
        <v>9488853898282</v>
      </c>
      <c r="F66" s="41">
        <v>5465586207124</v>
      </c>
      <c r="G66" s="41">
        <v>2789024240087</v>
      </c>
      <c r="H66" s="43">
        <v>68.66</v>
      </c>
      <c r="I66" s="41">
        <v>2651782</v>
      </c>
      <c r="J66" s="41">
        <v>180557640000000</v>
      </c>
      <c r="K66" s="41">
        <v>4268600</v>
      </c>
      <c r="L66" s="43">
        <v>110.17</v>
      </c>
      <c r="M66" s="45">
        <v>0.40500000000000003</v>
      </c>
      <c r="N66" s="46">
        <v>0</v>
      </c>
      <c r="O66" s="46">
        <v>1</v>
      </c>
      <c r="P66" s="46">
        <v>915.27308993484769</v>
      </c>
      <c r="Q66" s="46">
        <v>1298.839531459615</v>
      </c>
      <c r="R66" s="48">
        <v>82.29</v>
      </c>
      <c r="S66" s="49">
        <v>196</v>
      </c>
      <c r="T66" s="46">
        <v>0</v>
      </c>
      <c r="U66" s="46">
        <v>0</v>
      </c>
      <c r="V66" s="46">
        <v>0</v>
      </c>
      <c r="W66" s="46">
        <v>1</v>
      </c>
      <c r="X66" s="7">
        <v>0</v>
      </c>
      <c r="Y66" s="7">
        <v>0</v>
      </c>
      <c r="Z66" s="7">
        <v>16477</v>
      </c>
    </row>
    <row r="67" spans="1:26" ht="14.25">
      <c r="A67" s="2" t="s">
        <v>56</v>
      </c>
      <c r="B67" s="1">
        <v>2016</v>
      </c>
      <c r="C67" s="40">
        <v>13663207270800</v>
      </c>
      <c r="D67" s="41">
        <v>7940421923613</v>
      </c>
      <c r="E67" s="41">
        <v>5886914730953</v>
      </c>
      <c r="F67" s="41">
        <v>7262388745212</v>
      </c>
      <c r="G67" s="41">
        <v>1610071253750</v>
      </c>
      <c r="H67" s="43">
        <v>69.569999999999993</v>
      </c>
      <c r="I67" s="41">
        <v>1896367</v>
      </c>
      <c r="J67" s="41">
        <v>100063520140000</v>
      </c>
      <c r="K67" s="41">
        <v>2536300</v>
      </c>
      <c r="L67" s="43">
        <v>17</v>
      </c>
      <c r="M67" s="45">
        <v>0</v>
      </c>
      <c r="N67" s="46">
        <v>0</v>
      </c>
      <c r="O67" s="46">
        <v>0</v>
      </c>
      <c r="P67" s="46">
        <v>901.9823150737584</v>
      </c>
      <c r="Q67" s="46">
        <v>1185.0439606294256</v>
      </c>
      <c r="R67" s="48">
        <v>55.5</v>
      </c>
      <c r="S67" s="49">
        <v>149</v>
      </c>
      <c r="T67" s="46">
        <v>0</v>
      </c>
      <c r="U67" s="46">
        <v>0</v>
      </c>
      <c r="V67" s="46">
        <v>0</v>
      </c>
      <c r="W67" s="46">
        <v>1</v>
      </c>
      <c r="X67" s="7">
        <v>0</v>
      </c>
      <c r="Y67" s="7">
        <v>0</v>
      </c>
      <c r="Z67" s="7">
        <v>3426</v>
      </c>
    </row>
    <row r="68" spans="1:26" ht="14.25">
      <c r="A68" s="2" t="s">
        <v>56</v>
      </c>
      <c r="B68" s="1">
        <v>2017</v>
      </c>
      <c r="C68" s="40">
        <v>11722440898800</v>
      </c>
      <c r="D68" s="41">
        <v>8343336714123</v>
      </c>
      <c r="E68" s="41">
        <v>5862537579421</v>
      </c>
      <c r="F68" s="41">
        <v>6114603495358</v>
      </c>
      <c r="G68" s="41">
        <v>1486904177700</v>
      </c>
      <c r="H68" s="43">
        <v>69.59</v>
      </c>
      <c r="I68" s="41">
        <v>2057558</v>
      </c>
      <c r="J68" s="41">
        <v>111967020000000</v>
      </c>
      <c r="K68" s="41">
        <v>2574800</v>
      </c>
      <c r="L68" s="43">
        <v>16.77</v>
      </c>
      <c r="M68" s="45">
        <v>0</v>
      </c>
      <c r="N68" s="46">
        <v>0</v>
      </c>
      <c r="O68" s="46">
        <v>0</v>
      </c>
      <c r="P68" s="46">
        <v>901.9823150737584</v>
      </c>
      <c r="Q68" s="46">
        <v>1185.0439606294256</v>
      </c>
      <c r="R68" s="48">
        <v>85.44</v>
      </c>
      <c r="S68" s="49">
        <v>104</v>
      </c>
      <c r="T68" s="46">
        <v>0</v>
      </c>
      <c r="U68" s="46">
        <v>0</v>
      </c>
      <c r="V68" s="46">
        <v>0</v>
      </c>
      <c r="W68" s="46">
        <v>1</v>
      </c>
      <c r="X68" s="7">
        <v>0</v>
      </c>
      <c r="Y68" s="7">
        <v>0</v>
      </c>
      <c r="Z68" s="7">
        <v>3426</v>
      </c>
    </row>
    <row r="69" spans="1:26" ht="14.25">
      <c r="A69" s="2" t="s">
        <v>56</v>
      </c>
      <c r="B69" s="1">
        <v>2018</v>
      </c>
      <c r="C69" s="40">
        <v>22917330476900</v>
      </c>
      <c r="D69" s="41">
        <v>8927327502104</v>
      </c>
      <c r="E69" s="41">
        <v>6860394408183</v>
      </c>
      <c r="F69" s="41">
        <v>6449874398307</v>
      </c>
      <c r="G69" s="41">
        <v>1593018190000</v>
      </c>
      <c r="H69" s="43">
        <v>69.64</v>
      </c>
      <c r="I69" s="41">
        <v>2227307</v>
      </c>
      <c r="J69" s="41">
        <v>125817070000000</v>
      </c>
      <c r="K69" s="41">
        <v>2612600</v>
      </c>
      <c r="L69" s="43">
        <v>17.010000000000002</v>
      </c>
      <c r="M69" s="45">
        <v>0</v>
      </c>
      <c r="N69" s="46">
        <v>0</v>
      </c>
      <c r="O69" s="46">
        <v>0</v>
      </c>
      <c r="P69" s="46">
        <v>901.9823150737584</v>
      </c>
      <c r="Q69" s="46">
        <v>1185.0439606294256</v>
      </c>
      <c r="R69" s="48">
        <v>72.19</v>
      </c>
      <c r="S69" s="49">
        <v>102</v>
      </c>
      <c r="T69" s="46">
        <v>0</v>
      </c>
      <c r="U69" s="46">
        <v>0</v>
      </c>
      <c r="V69" s="46">
        <v>0</v>
      </c>
      <c r="W69" s="46">
        <v>1</v>
      </c>
      <c r="X69" s="7">
        <v>0</v>
      </c>
      <c r="Y69" s="7">
        <v>0</v>
      </c>
      <c r="Z69" s="7">
        <v>3426</v>
      </c>
    </row>
    <row r="70" spans="1:26" ht="14.25">
      <c r="A70" s="2" t="s">
        <v>56</v>
      </c>
      <c r="B70" s="1">
        <v>2019</v>
      </c>
      <c r="C70" s="40">
        <v>12533428895500</v>
      </c>
      <c r="D70" s="41">
        <v>9464814772051</v>
      </c>
      <c r="E70" s="41">
        <v>7283488964868</v>
      </c>
      <c r="F70" s="41">
        <v>6637250618748</v>
      </c>
      <c r="G70" s="41">
        <v>1400451694100</v>
      </c>
      <c r="H70" s="43">
        <v>69.69</v>
      </c>
      <c r="I70" s="41">
        <v>2421305</v>
      </c>
      <c r="J70" s="41">
        <v>138616130000000</v>
      </c>
      <c r="K70" s="41">
        <v>2649800</v>
      </c>
      <c r="L70" s="43">
        <v>18</v>
      </c>
      <c r="M70" s="45">
        <v>0</v>
      </c>
      <c r="N70" s="46">
        <v>0</v>
      </c>
      <c r="O70" s="46">
        <v>0</v>
      </c>
      <c r="P70" s="46">
        <v>901.9823150737584</v>
      </c>
      <c r="Q70" s="46">
        <v>1185.0439606294256</v>
      </c>
      <c r="R70" s="48">
        <v>87.19</v>
      </c>
      <c r="S70" s="49">
        <v>94</v>
      </c>
      <c r="T70" s="46">
        <v>0</v>
      </c>
      <c r="U70" s="46">
        <v>0</v>
      </c>
      <c r="V70" s="46">
        <v>0</v>
      </c>
      <c r="W70" s="46">
        <v>1</v>
      </c>
      <c r="X70" s="7">
        <v>0</v>
      </c>
      <c r="Y70" s="7">
        <v>0</v>
      </c>
      <c r="Z70" s="7">
        <v>3426</v>
      </c>
    </row>
    <row r="71" spans="1:26" ht="14.25">
      <c r="A71" s="2" t="s">
        <v>56</v>
      </c>
      <c r="B71" s="1">
        <v>2020</v>
      </c>
      <c r="C71" s="40">
        <v>6215556295000</v>
      </c>
      <c r="D71" s="41">
        <v>9396607516368</v>
      </c>
      <c r="E71" s="41">
        <v>6644410887614</v>
      </c>
      <c r="F71" s="41">
        <v>5325815094803</v>
      </c>
      <c r="G71" s="41">
        <v>2236416437813</v>
      </c>
      <c r="H71" s="43">
        <v>69.739999999999995</v>
      </c>
      <c r="I71" s="41">
        <v>2663435</v>
      </c>
      <c r="J71" s="41">
        <v>150046100000000</v>
      </c>
      <c r="K71" s="41">
        <v>2686300</v>
      </c>
      <c r="L71" s="43">
        <v>17.489999999999998</v>
      </c>
      <c r="M71" s="45">
        <v>0</v>
      </c>
      <c r="N71" s="46">
        <v>0</v>
      </c>
      <c r="O71" s="46">
        <v>0</v>
      </c>
      <c r="P71" s="46">
        <v>901.9823150737584</v>
      </c>
      <c r="Q71" s="46">
        <v>1185.0439606294256</v>
      </c>
      <c r="R71" s="48">
        <v>78.89</v>
      </c>
      <c r="S71" s="49">
        <v>62</v>
      </c>
      <c r="T71" s="46">
        <v>0</v>
      </c>
      <c r="U71" s="46">
        <v>0</v>
      </c>
      <c r="V71" s="46">
        <v>0</v>
      </c>
      <c r="W71" s="46">
        <v>1</v>
      </c>
      <c r="X71" s="7">
        <v>0</v>
      </c>
      <c r="Y71" s="7">
        <v>0</v>
      </c>
      <c r="Z71" s="7">
        <v>3426</v>
      </c>
    </row>
    <row r="72" spans="1:26" ht="14.25">
      <c r="A72" s="2" t="s">
        <v>57</v>
      </c>
      <c r="B72" s="1">
        <v>2016</v>
      </c>
      <c r="C72" s="40">
        <v>22196895000800</v>
      </c>
      <c r="D72" s="41">
        <v>11281521142346</v>
      </c>
      <c r="E72" s="41">
        <v>9478037865819</v>
      </c>
      <c r="F72" s="41">
        <v>9313153133507</v>
      </c>
      <c r="G72" s="41">
        <v>1491244123000</v>
      </c>
      <c r="H72" s="43">
        <v>73.680000000000007</v>
      </c>
      <c r="I72" s="41">
        <v>2026126</v>
      </c>
      <c r="J72" s="41">
        <v>505105062080000</v>
      </c>
      <c r="K72" s="41">
        <v>3479600</v>
      </c>
      <c r="L72" s="43">
        <v>27</v>
      </c>
      <c r="M72" s="45">
        <v>0.43359999999999999</v>
      </c>
      <c r="N72" s="46">
        <v>0</v>
      </c>
      <c r="O72" s="46">
        <v>0</v>
      </c>
      <c r="P72" s="46">
        <v>1308.3363908855997</v>
      </c>
      <c r="Q72" s="46">
        <v>1492.3492223420312</v>
      </c>
      <c r="R72" s="48">
        <v>62.07</v>
      </c>
      <c r="S72" s="49">
        <v>219</v>
      </c>
      <c r="T72" s="46">
        <v>0</v>
      </c>
      <c r="U72" s="46">
        <v>1</v>
      </c>
      <c r="V72" s="46">
        <v>1</v>
      </c>
      <c r="W72" s="46">
        <v>1</v>
      </c>
      <c r="X72" s="7">
        <v>190.93</v>
      </c>
      <c r="Y72" s="7">
        <v>2924.71</v>
      </c>
      <c r="Z72" s="7">
        <v>48180</v>
      </c>
    </row>
    <row r="73" spans="1:26" ht="14.25">
      <c r="A73" s="2" t="s">
        <v>57</v>
      </c>
      <c r="B73" s="1">
        <v>2017</v>
      </c>
      <c r="C73" s="40">
        <v>28392311929600</v>
      </c>
      <c r="D73" s="41">
        <v>10569051585610</v>
      </c>
      <c r="E73" s="41">
        <v>9828240605076</v>
      </c>
      <c r="F73" s="41">
        <v>7686179513697</v>
      </c>
      <c r="G73" s="41">
        <v>1369800978445</v>
      </c>
      <c r="H73" s="43">
        <v>73.7</v>
      </c>
      <c r="I73" s="41">
        <v>2161253</v>
      </c>
      <c r="J73" s="41">
        <v>508880240000000</v>
      </c>
      <c r="K73" s="41">
        <v>3527100</v>
      </c>
      <c r="L73" s="43">
        <v>27.33</v>
      </c>
      <c r="M73" s="45">
        <v>0.43359999999999999</v>
      </c>
      <c r="N73" s="46">
        <v>0</v>
      </c>
      <c r="O73" s="46">
        <v>0</v>
      </c>
      <c r="P73" s="46">
        <v>1308.3363908855997</v>
      </c>
      <c r="Q73" s="46">
        <v>1492.3492223420312</v>
      </c>
      <c r="R73" s="48">
        <v>69.81</v>
      </c>
      <c r="S73" s="49">
        <v>214</v>
      </c>
      <c r="T73" s="46">
        <v>0</v>
      </c>
      <c r="U73" s="46">
        <v>1</v>
      </c>
      <c r="V73" s="46">
        <v>1</v>
      </c>
      <c r="W73" s="46">
        <v>1</v>
      </c>
      <c r="X73" s="7">
        <v>190.93</v>
      </c>
      <c r="Y73" s="7">
        <v>2924.71</v>
      </c>
      <c r="Z73" s="7">
        <v>48180</v>
      </c>
    </row>
    <row r="74" spans="1:26" ht="14.25">
      <c r="A74" s="2" t="s">
        <v>57</v>
      </c>
      <c r="B74" s="1">
        <v>2018</v>
      </c>
      <c r="C74" s="40">
        <v>34449572769600.004</v>
      </c>
      <c r="D74" s="41">
        <v>11324032378256</v>
      </c>
      <c r="E74" s="41">
        <v>11516380029995</v>
      </c>
      <c r="F74" s="41">
        <v>9857953806675</v>
      </c>
      <c r="G74" s="41">
        <v>1560805522000</v>
      </c>
      <c r="H74" s="43">
        <v>73.959999999999994</v>
      </c>
      <c r="I74" s="41">
        <v>2339556</v>
      </c>
      <c r="J74" s="41">
        <v>591903490000000</v>
      </c>
      <c r="K74" s="41">
        <v>3573800</v>
      </c>
      <c r="L74" s="43">
        <v>27.69</v>
      </c>
      <c r="M74" s="45">
        <v>0.43359999999999999</v>
      </c>
      <c r="N74" s="46">
        <v>0</v>
      </c>
      <c r="O74" s="46">
        <v>0</v>
      </c>
      <c r="P74" s="46">
        <v>1308.3363908855997</v>
      </c>
      <c r="Q74" s="46">
        <v>1492.3492223420312</v>
      </c>
      <c r="R74" s="48">
        <v>75.760000000000005</v>
      </c>
      <c r="S74" s="49">
        <v>176</v>
      </c>
      <c r="T74" s="46">
        <v>0</v>
      </c>
      <c r="U74" s="46">
        <v>1</v>
      </c>
      <c r="V74" s="46">
        <v>1</v>
      </c>
      <c r="W74" s="46">
        <v>1</v>
      </c>
      <c r="X74" s="7">
        <v>190.93</v>
      </c>
      <c r="Y74" s="7">
        <v>2924.71</v>
      </c>
      <c r="Z74" s="7">
        <v>48180</v>
      </c>
    </row>
    <row r="75" spans="1:26" ht="14.25">
      <c r="A75" s="2" t="s">
        <v>57</v>
      </c>
      <c r="B75" s="1">
        <v>2019</v>
      </c>
      <c r="C75" s="40">
        <v>33920760930699.996</v>
      </c>
      <c r="D75" s="41">
        <v>12050290671656</v>
      </c>
      <c r="E75" s="41">
        <v>13780322506931</v>
      </c>
      <c r="F75" s="41">
        <v>11871480881014</v>
      </c>
      <c r="G75" s="41">
        <v>1441240677660</v>
      </c>
      <c r="H75" s="43">
        <v>74.22</v>
      </c>
      <c r="I75" s="41">
        <v>2543332</v>
      </c>
      <c r="J75" s="41">
        <v>635498680000000</v>
      </c>
      <c r="K75" s="41">
        <v>3619700</v>
      </c>
      <c r="L75" s="43">
        <v>29</v>
      </c>
      <c r="M75" s="45">
        <v>0.43359999999999999</v>
      </c>
      <c r="N75" s="46">
        <v>0</v>
      </c>
      <c r="O75" s="46">
        <v>0</v>
      </c>
      <c r="P75" s="46">
        <v>1308.3363908855997</v>
      </c>
      <c r="Q75" s="46">
        <v>1492.3492223420312</v>
      </c>
      <c r="R75" s="48">
        <v>84.31</v>
      </c>
      <c r="S75" s="49">
        <v>124</v>
      </c>
      <c r="T75" s="46">
        <v>0</v>
      </c>
      <c r="U75" s="46">
        <v>1</v>
      </c>
      <c r="V75" s="46">
        <v>1</v>
      </c>
      <c r="W75" s="46">
        <v>1</v>
      </c>
      <c r="X75" s="7">
        <v>190.93</v>
      </c>
      <c r="Y75" s="7">
        <v>2924.71</v>
      </c>
      <c r="Z75" s="7">
        <v>48180</v>
      </c>
    </row>
    <row r="76" spans="1:26" ht="14.25">
      <c r="A76" s="2" t="s">
        <v>57</v>
      </c>
      <c r="B76" s="1">
        <v>2020</v>
      </c>
      <c r="C76" s="40">
        <v>31266082456000</v>
      </c>
      <c r="D76" s="41">
        <v>12203182978575</v>
      </c>
      <c r="E76" s="41">
        <v>12968902904710</v>
      </c>
      <c r="F76" s="41">
        <v>9756180502404</v>
      </c>
      <c r="G76" s="41">
        <v>2353199829265</v>
      </c>
      <c r="H76" s="43">
        <v>74.33</v>
      </c>
      <c r="I76" s="41">
        <v>2747561</v>
      </c>
      <c r="J76" s="41">
        <v>652480260000000</v>
      </c>
      <c r="K76" s="41">
        <v>3664700</v>
      </c>
      <c r="L76" s="43">
        <v>28.39</v>
      </c>
      <c r="M76" s="45">
        <v>0.43359999999999999</v>
      </c>
      <c r="N76" s="46">
        <v>0</v>
      </c>
      <c r="O76" s="46">
        <v>0</v>
      </c>
      <c r="P76" s="46">
        <v>1308.3363908855997</v>
      </c>
      <c r="Q76" s="46">
        <v>1492.3492223420312</v>
      </c>
      <c r="R76" s="48">
        <v>89.33</v>
      </c>
      <c r="S76" s="49">
        <v>100</v>
      </c>
      <c r="T76" s="46">
        <v>0</v>
      </c>
      <c r="U76" s="46">
        <v>1</v>
      </c>
      <c r="V76" s="46">
        <v>1</v>
      </c>
      <c r="W76" s="46">
        <v>1</v>
      </c>
      <c r="X76" s="7">
        <v>190.93</v>
      </c>
      <c r="Y76" s="7">
        <v>2924.71</v>
      </c>
      <c r="Z76" s="7">
        <v>48180</v>
      </c>
    </row>
    <row r="77" spans="1:26" ht="14.25">
      <c r="A77" s="2" t="s">
        <v>58</v>
      </c>
      <c r="B77" s="1">
        <v>2016</v>
      </c>
      <c r="C77" s="40">
        <v>5506337955200</v>
      </c>
      <c r="D77" s="41">
        <v>3051318998883</v>
      </c>
      <c r="E77" s="41">
        <v>2506448942577</v>
      </c>
      <c r="F77" s="41">
        <v>3587165613383</v>
      </c>
      <c r="G77" s="41">
        <v>511887800000</v>
      </c>
      <c r="H77" s="43">
        <v>72.430000000000007</v>
      </c>
      <c r="I77" s="41">
        <v>2026126</v>
      </c>
      <c r="J77" s="41">
        <v>61722392310000</v>
      </c>
      <c r="K77" s="41">
        <v>657300</v>
      </c>
      <c r="L77" s="43">
        <v>9</v>
      </c>
      <c r="M77" s="45">
        <v>0</v>
      </c>
      <c r="N77" s="46">
        <v>0</v>
      </c>
      <c r="O77" s="46">
        <v>0</v>
      </c>
      <c r="P77" s="46">
        <v>1541.9169220257013</v>
      </c>
      <c r="Q77" s="46">
        <v>1511.4136285740171</v>
      </c>
      <c r="R77" s="48">
        <v>61.301666666666598</v>
      </c>
      <c r="S77" s="49">
        <v>57</v>
      </c>
      <c r="T77" s="46">
        <v>0</v>
      </c>
      <c r="U77" s="46">
        <v>0</v>
      </c>
      <c r="V77" s="46">
        <v>0</v>
      </c>
      <c r="W77" s="46">
        <v>0</v>
      </c>
      <c r="X77" s="7">
        <v>0</v>
      </c>
      <c r="Y77" s="7">
        <v>0</v>
      </c>
      <c r="Z77" s="7">
        <v>491</v>
      </c>
    </row>
    <row r="78" spans="1:26" ht="14.25">
      <c r="A78" s="2" t="s">
        <v>58</v>
      </c>
      <c r="B78" s="1">
        <v>2017</v>
      </c>
      <c r="C78" s="40">
        <v>2872087807600</v>
      </c>
      <c r="D78" s="41">
        <v>3009209548698</v>
      </c>
      <c r="E78" s="41">
        <v>2495210268128</v>
      </c>
      <c r="F78" s="41">
        <v>3655580163719</v>
      </c>
      <c r="G78" s="41">
        <v>557979332000</v>
      </c>
      <c r="H78" s="43">
        <v>72.47</v>
      </c>
      <c r="I78" s="41">
        <v>2175340</v>
      </c>
      <c r="J78" s="41">
        <v>66041810000000</v>
      </c>
      <c r="K78" s="41">
        <v>670000</v>
      </c>
      <c r="L78" s="43">
        <v>8.8800000000000008</v>
      </c>
      <c r="M78" s="45">
        <v>0</v>
      </c>
      <c r="N78" s="46">
        <v>0</v>
      </c>
      <c r="O78" s="46">
        <v>0</v>
      </c>
      <c r="P78" s="46">
        <v>1541.9169220257013</v>
      </c>
      <c r="Q78" s="46">
        <v>1511.4136285740171</v>
      </c>
      <c r="R78" s="48">
        <v>67.066666666666606</v>
      </c>
      <c r="S78" s="49">
        <v>57</v>
      </c>
      <c r="T78" s="46">
        <v>0</v>
      </c>
      <c r="U78" s="46">
        <v>0</v>
      </c>
      <c r="V78" s="46">
        <v>0</v>
      </c>
      <c r="W78" s="46">
        <v>0</v>
      </c>
      <c r="X78" s="7">
        <v>0</v>
      </c>
      <c r="Y78" s="7">
        <v>0</v>
      </c>
      <c r="Z78" s="7">
        <v>491</v>
      </c>
    </row>
    <row r="79" spans="1:26" ht="14.25">
      <c r="A79" s="2" t="s">
        <v>58</v>
      </c>
      <c r="B79" s="1">
        <v>2018</v>
      </c>
      <c r="C79" s="40">
        <v>2331767527500</v>
      </c>
      <c r="D79" s="41">
        <v>3039683908320</v>
      </c>
      <c r="E79" s="41">
        <v>3076125840102</v>
      </c>
      <c r="F79" s="41">
        <v>3326653720520</v>
      </c>
      <c r="G79" s="41">
        <v>483999733708</v>
      </c>
      <c r="H79" s="43">
        <v>72.5</v>
      </c>
      <c r="I79" s="41">
        <v>2354800</v>
      </c>
      <c r="J79" s="41">
        <v>76927570000000</v>
      </c>
      <c r="K79" s="41">
        <v>682800</v>
      </c>
      <c r="L79" s="43">
        <v>9.0500000000000007</v>
      </c>
      <c r="M79" s="45">
        <v>0</v>
      </c>
      <c r="N79" s="46">
        <v>0</v>
      </c>
      <c r="O79" s="46">
        <v>0</v>
      </c>
      <c r="P79" s="46">
        <v>1541.9169220257013</v>
      </c>
      <c r="Q79" s="46">
        <v>1511.4136285740171</v>
      </c>
      <c r="R79" s="48">
        <v>69.95</v>
      </c>
      <c r="S79" s="49">
        <v>57</v>
      </c>
      <c r="T79" s="46">
        <v>0</v>
      </c>
      <c r="U79" s="46">
        <v>0</v>
      </c>
      <c r="V79" s="46">
        <v>0</v>
      </c>
      <c r="W79" s="46">
        <v>0</v>
      </c>
      <c r="X79" s="7">
        <v>0</v>
      </c>
      <c r="Y79" s="7">
        <v>0</v>
      </c>
      <c r="Z79" s="7">
        <v>491</v>
      </c>
    </row>
    <row r="80" spans="1:26" ht="14.25">
      <c r="A80" s="2" t="s">
        <v>58</v>
      </c>
      <c r="B80" s="1">
        <v>2019</v>
      </c>
      <c r="C80" s="40">
        <v>5536214289800</v>
      </c>
      <c r="D80" s="41">
        <v>3216349314461</v>
      </c>
      <c r="E80" s="41">
        <v>3343602956991</v>
      </c>
      <c r="F80" s="41">
        <v>3151008573666</v>
      </c>
      <c r="G80" s="41">
        <v>525459056952</v>
      </c>
      <c r="H80" s="43">
        <v>72.540000000000006</v>
      </c>
      <c r="I80" s="41">
        <v>2559903</v>
      </c>
      <c r="J80" s="41">
        <v>85548940000000</v>
      </c>
      <c r="K80" s="41">
        <v>695600</v>
      </c>
      <c r="L80" s="43">
        <v>10</v>
      </c>
      <c r="M80" s="45">
        <v>0</v>
      </c>
      <c r="N80" s="46">
        <v>0</v>
      </c>
      <c r="O80" s="46">
        <v>0</v>
      </c>
      <c r="P80" s="46">
        <v>1541.9169220257013</v>
      </c>
      <c r="Q80" s="46">
        <v>1511.4136285740171</v>
      </c>
      <c r="R80" s="48">
        <v>84.36</v>
      </c>
      <c r="S80" s="49">
        <v>127</v>
      </c>
      <c r="T80" s="46">
        <v>0</v>
      </c>
      <c r="U80" s="46">
        <v>0</v>
      </c>
      <c r="V80" s="46">
        <v>0</v>
      </c>
      <c r="W80" s="46">
        <v>0</v>
      </c>
      <c r="X80" s="7">
        <v>0</v>
      </c>
      <c r="Y80" s="7">
        <v>0</v>
      </c>
      <c r="Z80" s="7">
        <v>491</v>
      </c>
    </row>
    <row r="81" spans="1:26" ht="14.25">
      <c r="A81" s="2" t="s">
        <v>58</v>
      </c>
      <c r="B81" s="1">
        <v>2020</v>
      </c>
      <c r="C81" s="40">
        <v>3200391403000</v>
      </c>
      <c r="D81" s="41">
        <v>3292825442230</v>
      </c>
      <c r="E81" s="41">
        <v>3222398748934</v>
      </c>
      <c r="F81" s="41">
        <v>2690744168071</v>
      </c>
      <c r="G81" s="41">
        <v>966638304168</v>
      </c>
      <c r="H81" s="43">
        <v>72.59</v>
      </c>
      <c r="I81" s="41">
        <v>2765463</v>
      </c>
      <c r="J81" s="41">
        <v>96509930000000</v>
      </c>
      <c r="K81" s="41">
        <v>708400</v>
      </c>
      <c r="L81" s="43">
        <v>9.39</v>
      </c>
      <c r="M81" s="45">
        <v>0</v>
      </c>
      <c r="N81" s="46">
        <v>0</v>
      </c>
      <c r="O81" s="46">
        <v>0</v>
      </c>
      <c r="P81" s="46">
        <v>1541.9169220257013</v>
      </c>
      <c r="Q81" s="46">
        <v>1511.4136285740171</v>
      </c>
      <c r="R81" s="48">
        <v>81.48</v>
      </c>
      <c r="S81" s="49">
        <v>146</v>
      </c>
      <c r="T81" s="46">
        <v>0</v>
      </c>
      <c r="U81" s="46">
        <v>0</v>
      </c>
      <c r="V81" s="46">
        <v>0</v>
      </c>
      <c r="W81" s="46">
        <v>0</v>
      </c>
      <c r="X81" s="7">
        <v>0</v>
      </c>
      <c r="Y81" s="7">
        <v>0</v>
      </c>
      <c r="Z81" s="7">
        <v>491</v>
      </c>
    </row>
    <row r="82" spans="1:26" ht="14.25">
      <c r="A82" s="2" t="s">
        <v>59</v>
      </c>
      <c r="B82" s="1">
        <v>2016</v>
      </c>
      <c r="C82" s="40">
        <v>2910539275600.0005</v>
      </c>
      <c r="D82" s="41">
        <v>3741551656519</v>
      </c>
      <c r="E82" s="41">
        <v>3077181488842</v>
      </c>
      <c r="F82" s="41">
        <v>2498722845454</v>
      </c>
      <c r="G82" s="41">
        <v>601080727000</v>
      </c>
      <c r="H82" s="43">
        <v>69.92</v>
      </c>
      <c r="I82" s="41">
        <v>2100000</v>
      </c>
      <c r="J82" s="41">
        <v>60987324500000</v>
      </c>
      <c r="K82" s="41">
        <v>1393100</v>
      </c>
      <c r="L82" s="43">
        <v>85</v>
      </c>
      <c r="M82" s="45">
        <v>0</v>
      </c>
      <c r="N82" s="46">
        <v>0</v>
      </c>
      <c r="O82" s="46">
        <v>1</v>
      </c>
      <c r="P82" s="46">
        <v>464.92177607349032</v>
      </c>
      <c r="Q82" s="46">
        <v>452.30361972539816</v>
      </c>
      <c r="R82" s="47">
        <v>42.17</v>
      </c>
      <c r="S82" s="40">
        <v>153</v>
      </c>
      <c r="T82" s="46">
        <v>0</v>
      </c>
      <c r="U82" s="46">
        <v>0</v>
      </c>
      <c r="V82" s="46">
        <v>0</v>
      </c>
      <c r="W82" s="46">
        <v>0</v>
      </c>
      <c r="X82" s="7">
        <v>0</v>
      </c>
      <c r="Y82" s="7">
        <v>0</v>
      </c>
      <c r="Z82" s="7">
        <v>0</v>
      </c>
    </row>
    <row r="83" spans="1:26" ht="14.25">
      <c r="A83" s="2" t="s">
        <v>59</v>
      </c>
      <c r="B83" s="1">
        <v>2017</v>
      </c>
      <c r="C83" s="40">
        <v>3809008523600</v>
      </c>
      <c r="D83" s="41">
        <v>3949995598913</v>
      </c>
      <c r="E83" s="41">
        <v>2974396035173</v>
      </c>
      <c r="F83" s="41">
        <v>2265818506126</v>
      </c>
      <c r="G83" s="41">
        <v>392780937600</v>
      </c>
      <c r="H83" s="43">
        <v>69.95</v>
      </c>
      <c r="I83" s="41">
        <v>2341500</v>
      </c>
      <c r="J83" s="41">
        <v>65048230000000</v>
      </c>
      <c r="K83" s="41">
        <v>1412700</v>
      </c>
      <c r="L83" s="43">
        <v>86.01</v>
      </c>
      <c r="M83" s="45">
        <v>0</v>
      </c>
      <c r="N83" s="46">
        <v>0</v>
      </c>
      <c r="O83" s="46">
        <v>1</v>
      </c>
      <c r="P83" s="46">
        <v>464.92177607349032</v>
      </c>
      <c r="Q83" s="46">
        <v>452.30361972539816</v>
      </c>
      <c r="R83" s="47">
        <v>64.84</v>
      </c>
      <c r="S83" s="40">
        <v>135</v>
      </c>
      <c r="T83" s="46">
        <v>0</v>
      </c>
      <c r="U83" s="46">
        <v>0</v>
      </c>
      <c r="V83" s="46">
        <v>0</v>
      </c>
      <c r="W83" s="46">
        <v>0</v>
      </c>
      <c r="X83" s="7">
        <v>0</v>
      </c>
      <c r="Y83" s="7">
        <v>0</v>
      </c>
      <c r="Z83" s="7">
        <v>0</v>
      </c>
    </row>
    <row r="84" spans="1:26" ht="14.25">
      <c r="A84" s="2" t="s">
        <v>59</v>
      </c>
      <c r="B84" s="1">
        <v>2018</v>
      </c>
      <c r="C84" s="40">
        <v>3783064425600</v>
      </c>
      <c r="D84" s="41">
        <v>4018365046880</v>
      </c>
      <c r="E84" s="41">
        <v>3544094234488</v>
      </c>
      <c r="F84" s="41">
        <v>2255640574289</v>
      </c>
      <c r="G84" s="41">
        <v>502061914300</v>
      </c>
      <c r="H84" s="43">
        <v>70.180000000000007</v>
      </c>
      <c r="I84" s="41">
        <v>2534674</v>
      </c>
      <c r="J84" s="41">
        <v>69865210000000.008</v>
      </c>
      <c r="K84" s="41">
        <v>1432100</v>
      </c>
      <c r="L84" s="43">
        <v>87.2</v>
      </c>
      <c r="M84" s="45">
        <v>0</v>
      </c>
      <c r="N84" s="46">
        <v>0</v>
      </c>
      <c r="O84" s="46">
        <v>1</v>
      </c>
      <c r="P84" s="46">
        <v>464.92177607349032</v>
      </c>
      <c r="Q84" s="46">
        <v>452.30361972539816</v>
      </c>
      <c r="R84" s="47">
        <v>55.52</v>
      </c>
      <c r="S84" s="40">
        <v>143</v>
      </c>
      <c r="T84" s="46">
        <v>0</v>
      </c>
      <c r="U84" s="46">
        <v>0</v>
      </c>
      <c r="V84" s="46">
        <v>0</v>
      </c>
      <c r="W84" s="46">
        <v>0</v>
      </c>
      <c r="X84" s="7">
        <v>0</v>
      </c>
      <c r="Y84" s="7">
        <v>0</v>
      </c>
      <c r="Z84" s="7">
        <v>0</v>
      </c>
    </row>
    <row r="85" spans="1:26" ht="14.25">
      <c r="A85" s="2" t="s">
        <v>59</v>
      </c>
      <c r="B85" s="1">
        <v>2019</v>
      </c>
      <c r="C85" s="40">
        <v>4148579938900</v>
      </c>
      <c r="D85" s="41">
        <v>4554133502899</v>
      </c>
      <c r="E85" s="41">
        <v>3809435986405</v>
      </c>
      <c r="F85" s="41">
        <v>2168490461428</v>
      </c>
      <c r="G85" s="41">
        <v>559254651922</v>
      </c>
      <c r="H85" s="43">
        <v>70.5</v>
      </c>
      <c r="I85" s="41">
        <v>2755444</v>
      </c>
      <c r="J85" s="41">
        <v>73113280000000</v>
      </c>
      <c r="K85" s="41">
        <v>1451100</v>
      </c>
      <c r="L85" s="43">
        <v>91</v>
      </c>
      <c r="M85" s="45">
        <v>0</v>
      </c>
      <c r="N85" s="46">
        <v>0</v>
      </c>
      <c r="O85" s="46">
        <v>1</v>
      </c>
      <c r="P85" s="46">
        <v>464.92177607349032</v>
      </c>
      <c r="Q85" s="46">
        <v>452.30361972539816</v>
      </c>
      <c r="R85" s="47">
        <v>54.58</v>
      </c>
      <c r="S85" s="40">
        <v>136</v>
      </c>
      <c r="T85" s="46">
        <v>0</v>
      </c>
      <c r="U85" s="46">
        <v>0</v>
      </c>
      <c r="V85" s="46">
        <v>0</v>
      </c>
      <c r="W85" s="46">
        <v>0</v>
      </c>
      <c r="X85" s="7">
        <v>0</v>
      </c>
      <c r="Y85" s="7">
        <v>0</v>
      </c>
      <c r="Z85" s="7">
        <v>0</v>
      </c>
    </row>
    <row r="86" spans="1:26" ht="14.25">
      <c r="A86" s="2" t="s">
        <v>59</v>
      </c>
      <c r="B86" s="1">
        <v>2020</v>
      </c>
      <c r="C86" s="40">
        <v>2546863702500</v>
      </c>
      <c r="D86" s="41">
        <v>4693247319223</v>
      </c>
      <c r="E86" s="41">
        <v>3330982361373</v>
      </c>
      <c r="F86" s="41">
        <v>1815210707542</v>
      </c>
      <c r="G86" s="41">
        <v>760058558957</v>
      </c>
      <c r="H86" s="43">
        <v>70.64</v>
      </c>
      <c r="I86" s="41">
        <v>2976706</v>
      </c>
      <c r="J86" s="41">
        <v>75794960000000</v>
      </c>
      <c r="K86" s="41">
        <v>1469800</v>
      </c>
      <c r="L86" s="43">
        <v>89.49</v>
      </c>
      <c r="M86" s="45">
        <v>0</v>
      </c>
      <c r="N86" s="46">
        <v>0</v>
      </c>
      <c r="O86" s="46">
        <v>1</v>
      </c>
      <c r="P86" s="46">
        <v>464.92177607349032</v>
      </c>
      <c r="Q86" s="46">
        <v>452.30361972539816</v>
      </c>
      <c r="R86" s="47">
        <v>67.48</v>
      </c>
      <c r="S86" s="40">
        <v>133</v>
      </c>
      <c r="T86" s="46">
        <v>0</v>
      </c>
      <c r="U86" s="46">
        <v>0</v>
      </c>
      <c r="V86" s="46">
        <v>0</v>
      </c>
      <c r="W86" s="46">
        <v>0</v>
      </c>
      <c r="X86" s="7">
        <v>0</v>
      </c>
      <c r="Y86" s="7">
        <v>0</v>
      </c>
      <c r="Z86" s="7">
        <v>0</v>
      </c>
    </row>
    <row r="87" spans="1:26" ht="14.25">
      <c r="A87" s="2" t="s">
        <v>60</v>
      </c>
      <c r="B87" s="1">
        <v>2016</v>
      </c>
      <c r="C87" s="40">
        <v>7466840477200</v>
      </c>
      <c r="D87" s="41">
        <v>5086729382435</v>
      </c>
      <c r="E87" s="41">
        <v>5535040565214</v>
      </c>
      <c r="F87" s="41">
        <v>3447035550008</v>
      </c>
      <c r="G87" s="41">
        <v>634329984219</v>
      </c>
      <c r="H87" s="43">
        <v>69.45</v>
      </c>
      <c r="I87" s="41">
        <v>1954000</v>
      </c>
      <c r="J87" s="41">
        <v>199570394480000</v>
      </c>
      <c r="K87" s="41">
        <v>2045300</v>
      </c>
      <c r="L87" s="43">
        <v>247</v>
      </c>
      <c r="M87" s="45">
        <v>0.46139999999999998</v>
      </c>
      <c r="N87" s="46">
        <v>0</v>
      </c>
      <c r="O87" s="46">
        <v>2</v>
      </c>
      <c r="P87" s="46">
        <v>836.37850674044171</v>
      </c>
      <c r="Q87" s="46">
        <v>78.783344744939839</v>
      </c>
      <c r="R87" s="48">
        <v>42.17</v>
      </c>
      <c r="S87" s="49">
        <v>248</v>
      </c>
      <c r="T87" s="46">
        <v>1</v>
      </c>
      <c r="U87" s="46">
        <v>0</v>
      </c>
      <c r="V87" s="46">
        <v>1</v>
      </c>
      <c r="W87" s="46">
        <v>0</v>
      </c>
      <c r="X87" s="7">
        <v>63.13</v>
      </c>
      <c r="Y87" s="7">
        <v>924.2</v>
      </c>
      <c r="Z87" s="7">
        <v>0</v>
      </c>
    </row>
    <row r="88" spans="1:26" ht="14.25">
      <c r="A88" s="2" t="s">
        <v>60</v>
      </c>
      <c r="B88" s="1">
        <v>2017</v>
      </c>
      <c r="C88" s="40">
        <v>15373249862400</v>
      </c>
      <c r="D88" s="41">
        <v>5284681548310</v>
      </c>
      <c r="E88" s="41">
        <v>6317454178570</v>
      </c>
      <c r="F88" s="41">
        <v>3738265684723</v>
      </c>
      <c r="G88" s="41">
        <v>582920006691</v>
      </c>
      <c r="H88" s="43">
        <v>69.48</v>
      </c>
      <c r="I88" s="41">
        <v>2178710</v>
      </c>
      <c r="J88" s="41">
        <v>216007660000000</v>
      </c>
      <c r="K88" s="41">
        <v>2109400</v>
      </c>
      <c r="L88" s="43">
        <v>257.19</v>
      </c>
      <c r="M88" s="45">
        <v>0.46139999999999998</v>
      </c>
      <c r="N88" s="46">
        <v>0</v>
      </c>
      <c r="O88" s="46">
        <v>2</v>
      </c>
      <c r="P88" s="46">
        <v>836.37850674044171</v>
      </c>
      <c r="Q88" s="46">
        <v>78.783344744939839</v>
      </c>
      <c r="R88" s="48">
        <v>56.3</v>
      </c>
      <c r="S88" s="49">
        <v>176</v>
      </c>
      <c r="T88" s="46">
        <v>1</v>
      </c>
      <c r="U88" s="46">
        <v>0</v>
      </c>
      <c r="V88" s="46">
        <v>1</v>
      </c>
      <c r="W88" s="46">
        <v>0</v>
      </c>
      <c r="X88" s="7">
        <v>63.13</v>
      </c>
      <c r="Y88" s="7">
        <v>924.2</v>
      </c>
      <c r="Z88" s="7">
        <v>0</v>
      </c>
    </row>
    <row r="89" spans="1:26" ht="14.25">
      <c r="A89" s="2" t="s">
        <v>60</v>
      </c>
      <c r="B89" s="1">
        <v>2018</v>
      </c>
      <c r="C89" s="40">
        <v>16423280939900</v>
      </c>
      <c r="D89" s="41">
        <v>5810099822410</v>
      </c>
      <c r="E89" s="41">
        <v>6535853831065</v>
      </c>
      <c r="F89" s="41">
        <v>4055845996332</v>
      </c>
      <c r="G89" s="41">
        <v>720240583076</v>
      </c>
      <c r="H89" s="43">
        <v>69.64</v>
      </c>
      <c r="I89" s="41">
        <v>2358454</v>
      </c>
      <c r="J89" s="41">
        <v>227706880000000</v>
      </c>
      <c r="K89" s="41">
        <v>2174800</v>
      </c>
      <c r="L89" s="43">
        <v>265.16000000000003</v>
      </c>
      <c r="M89" s="45">
        <v>0.46139999999999998</v>
      </c>
      <c r="N89" s="46">
        <v>0</v>
      </c>
      <c r="O89" s="46">
        <v>2</v>
      </c>
      <c r="P89" s="46">
        <v>836.37850674044171</v>
      </c>
      <c r="Q89" s="46">
        <v>78.783344744939839</v>
      </c>
      <c r="R89" s="48">
        <v>59.75</v>
      </c>
      <c r="S89" s="49">
        <v>164</v>
      </c>
      <c r="T89" s="46">
        <v>1</v>
      </c>
      <c r="U89" s="46">
        <v>0</v>
      </c>
      <c r="V89" s="46">
        <v>1</v>
      </c>
      <c r="W89" s="46">
        <v>0</v>
      </c>
      <c r="X89" s="7">
        <v>63.13</v>
      </c>
      <c r="Y89" s="7">
        <v>924.2</v>
      </c>
      <c r="Z89" s="7">
        <v>0</v>
      </c>
    </row>
    <row r="90" spans="1:26" ht="14.25">
      <c r="A90" s="2" t="s">
        <v>60</v>
      </c>
      <c r="B90" s="1">
        <v>2019</v>
      </c>
      <c r="C90" s="40">
        <v>24608562165000</v>
      </c>
      <c r="D90" s="41">
        <v>6292733098816</v>
      </c>
      <c r="E90" s="41">
        <v>7274712277593</v>
      </c>
      <c r="F90" s="41">
        <v>4486732245827</v>
      </c>
      <c r="G90" s="41">
        <v>756558308314</v>
      </c>
      <c r="H90" s="43">
        <v>69.8</v>
      </c>
      <c r="I90" s="41">
        <v>2563875</v>
      </c>
      <c r="J90" s="41">
        <v>248822230000000</v>
      </c>
      <c r="K90" s="41">
        <v>2241600</v>
      </c>
      <c r="L90" s="43">
        <v>267</v>
      </c>
      <c r="M90" s="45">
        <v>0.46139999999999998</v>
      </c>
      <c r="N90" s="46">
        <v>0</v>
      </c>
      <c r="O90" s="46">
        <v>2</v>
      </c>
      <c r="P90" s="46">
        <v>836.37850674044171</v>
      </c>
      <c r="Q90" s="46">
        <v>78.783344744939839</v>
      </c>
      <c r="R90" s="48">
        <v>63.31</v>
      </c>
      <c r="S90" s="49">
        <v>152</v>
      </c>
      <c r="T90" s="46">
        <v>1</v>
      </c>
      <c r="U90" s="46">
        <v>0</v>
      </c>
      <c r="V90" s="46">
        <v>1</v>
      </c>
      <c r="W90" s="46">
        <v>0</v>
      </c>
      <c r="X90" s="7">
        <v>63.13</v>
      </c>
      <c r="Y90" s="7">
        <v>924.2</v>
      </c>
      <c r="Z90" s="7">
        <v>0</v>
      </c>
    </row>
    <row r="91" spans="1:26" ht="14.25">
      <c r="A91" s="2" t="s">
        <v>60</v>
      </c>
      <c r="B91" s="1">
        <v>2020</v>
      </c>
      <c r="C91" s="40">
        <v>37513321746000</v>
      </c>
      <c r="D91" s="41">
        <v>6349682267442</v>
      </c>
      <c r="E91" s="41">
        <v>6844502172382</v>
      </c>
      <c r="F91" s="41">
        <v>3360283059364</v>
      </c>
      <c r="G91" s="41">
        <v>1611660838618</v>
      </c>
      <c r="H91" s="43">
        <v>69.959999999999994</v>
      </c>
      <c r="I91" s="41">
        <v>2769754</v>
      </c>
      <c r="J91" s="41">
        <v>267631479999999.97</v>
      </c>
      <c r="K91" s="41">
        <v>2309500</v>
      </c>
      <c r="L91" s="43">
        <v>281.58999999999997</v>
      </c>
      <c r="M91" s="45">
        <v>0.46139999999999998</v>
      </c>
      <c r="N91" s="46">
        <v>0</v>
      </c>
      <c r="O91" s="46">
        <v>2</v>
      </c>
      <c r="P91" s="46">
        <v>836.37850674044171</v>
      </c>
      <c r="Q91" s="46">
        <v>78.783344744939839</v>
      </c>
      <c r="R91" s="48">
        <v>66.83</v>
      </c>
      <c r="S91" s="49">
        <v>127</v>
      </c>
      <c r="T91" s="46">
        <v>1</v>
      </c>
      <c r="U91" s="46">
        <v>0</v>
      </c>
      <c r="V91" s="46">
        <v>1</v>
      </c>
      <c r="W91" s="46">
        <v>0</v>
      </c>
      <c r="X91" s="7">
        <v>63.13</v>
      </c>
      <c r="Y91" s="7">
        <v>924.2</v>
      </c>
      <c r="Z91" s="7">
        <v>0</v>
      </c>
    </row>
    <row r="92" spans="1:26" ht="14.25">
      <c r="A92" s="2" t="s">
        <v>61</v>
      </c>
      <c r="B92" s="1">
        <v>2016</v>
      </c>
      <c r="C92" s="40">
        <v>7183364721200.001</v>
      </c>
      <c r="D92" s="41">
        <v>13086984681989</v>
      </c>
      <c r="E92" s="41">
        <v>7355559259676</v>
      </c>
      <c r="F92" s="41">
        <v>7762877332428</v>
      </c>
      <c r="G92" s="41">
        <v>1918963590014</v>
      </c>
      <c r="H92" s="43">
        <v>69.94</v>
      </c>
      <c r="I92" s="41">
        <v>1581000</v>
      </c>
      <c r="J92" s="41">
        <v>252883103490000</v>
      </c>
      <c r="K92" s="41">
        <v>8210299.9999999991</v>
      </c>
      <c r="L92" s="43">
        <v>237</v>
      </c>
      <c r="M92" s="45">
        <v>0.34589999999999999</v>
      </c>
      <c r="N92" s="46">
        <v>0</v>
      </c>
      <c r="O92" s="46">
        <v>1</v>
      </c>
      <c r="P92" s="46">
        <v>195.63192747663939</v>
      </c>
      <c r="Q92" s="46">
        <v>763.43807232765801</v>
      </c>
      <c r="R92" s="48">
        <v>69.25</v>
      </c>
      <c r="S92" s="49">
        <v>129</v>
      </c>
      <c r="T92" s="46">
        <v>1</v>
      </c>
      <c r="U92" s="46">
        <v>0</v>
      </c>
      <c r="V92" s="46">
        <v>0</v>
      </c>
      <c r="W92" s="46">
        <v>0</v>
      </c>
      <c r="X92" s="7">
        <v>0</v>
      </c>
      <c r="Y92" s="7">
        <v>0</v>
      </c>
      <c r="Z92" s="7">
        <v>107</v>
      </c>
    </row>
    <row r="93" spans="1:26" ht="14.25">
      <c r="A93" s="2" t="s">
        <v>61</v>
      </c>
      <c r="B93" s="1">
        <v>2017</v>
      </c>
      <c r="C93" s="40">
        <v>8648721131600</v>
      </c>
      <c r="D93" s="41">
        <v>13655831379326</v>
      </c>
      <c r="E93" s="41">
        <v>8801717696336</v>
      </c>
      <c r="F93" s="41">
        <v>8525628613964</v>
      </c>
      <c r="G93" s="41">
        <v>1955038558025</v>
      </c>
      <c r="H93" s="43">
        <v>69.95</v>
      </c>
      <c r="I93" s="41">
        <v>1763000</v>
      </c>
      <c r="J93" s="41">
        <v>279417620000000</v>
      </c>
      <c r="K93" s="41">
        <v>8295299.9999999991</v>
      </c>
      <c r="L93" s="43">
        <v>239.58</v>
      </c>
      <c r="M93" s="45">
        <v>0.34589999999999999</v>
      </c>
      <c r="N93" s="46">
        <v>0</v>
      </c>
      <c r="O93" s="46">
        <v>1</v>
      </c>
      <c r="P93" s="46">
        <v>195.63192747663939</v>
      </c>
      <c r="Q93" s="46">
        <v>763.43807232765801</v>
      </c>
      <c r="R93" s="48">
        <v>68.88</v>
      </c>
      <c r="S93" s="49">
        <v>134</v>
      </c>
      <c r="T93" s="46">
        <v>1</v>
      </c>
      <c r="U93" s="46">
        <v>0</v>
      </c>
      <c r="V93" s="46">
        <v>0</v>
      </c>
      <c r="W93" s="46">
        <v>0</v>
      </c>
      <c r="X93" s="7">
        <v>0</v>
      </c>
      <c r="Y93" s="7">
        <v>0</v>
      </c>
      <c r="Z93" s="7">
        <v>107</v>
      </c>
    </row>
    <row r="94" spans="1:26" ht="14.25">
      <c r="A94" s="2" t="s">
        <v>61</v>
      </c>
      <c r="B94" s="1">
        <v>2018</v>
      </c>
      <c r="C94" s="40">
        <v>14230406134300</v>
      </c>
      <c r="D94" s="41">
        <v>14033387409276</v>
      </c>
      <c r="E94" s="41">
        <v>10229264105437</v>
      </c>
      <c r="F94" s="41">
        <v>8580966406204</v>
      </c>
      <c r="G94" s="41">
        <v>2004006363214</v>
      </c>
      <c r="H94" s="43">
        <v>70.180000000000007</v>
      </c>
      <c r="I94" s="41">
        <v>1908448</v>
      </c>
      <c r="J94" s="41">
        <v>306700430000000</v>
      </c>
      <c r="K94" s="41">
        <v>8377700.0000000009</v>
      </c>
      <c r="L94" s="43">
        <v>241.96</v>
      </c>
      <c r="M94" s="45">
        <v>0.34589999999999999</v>
      </c>
      <c r="N94" s="46">
        <v>0</v>
      </c>
      <c r="O94" s="46">
        <v>1</v>
      </c>
      <c r="P94" s="46">
        <v>195.63192747663939</v>
      </c>
      <c r="Q94" s="46">
        <v>763.43807232765801</v>
      </c>
      <c r="R94" s="48">
        <v>71.84</v>
      </c>
      <c r="S94" s="49">
        <v>108</v>
      </c>
      <c r="T94" s="46">
        <v>1</v>
      </c>
      <c r="U94" s="46">
        <v>0</v>
      </c>
      <c r="V94" s="46">
        <v>0</v>
      </c>
      <c r="W94" s="46">
        <v>0</v>
      </c>
      <c r="X94" s="7">
        <v>0</v>
      </c>
      <c r="Y94" s="7">
        <v>0</v>
      </c>
      <c r="Z94" s="7">
        <v>107</v>
      </c>
    </row>
    <row r="95" spans="1:26" ht="14.25">
      <c r="A95" s="2" t="s">
        <v>61</v>
      </c>
      <c r="B95" s="1">
        <v>2019</v>
      </c>
      <c r="C95" s="40">
        <v>4586134417700</v>
      </c>
      <c r="D95" s="41">
        <v>14938392029531</v>
      </c>
      <c r="E95" s="41">
        <v>10800765505910</v>
      </c>
      <c r="F95" s="41">
        <v>7430737651481</v>
      </c>
      <c r="G95" s="41">
        <v>2004367405899</v>
      </c>
      <c r="H95" s="43">
        <v>70.510000000000005</v>
      </c>
      <c r="I95" s="41">
        <v>2074673</v>
      </c>
      <c r="J95" s="41">
        <v>332446070000000</v>
      </c>
      <c r="K95" s="41">
        <v>8457600</v>
      </c>
      <c r="L95" s="43">
        <v>244</v>
      </c>
      <c r="M95" s="45">
        <v>0.34589999999999999</v>
      </c>
      <c r="N95" s="46">
        <v>0</v>
      </c>
      <c r="O95" s="46">
        <v>1</v>
      </c>
      <c r="P95" s="46">
        <v>195.63192747663939</v>
      </c>
      <c r="Q95" s="46">
        <v>763.43807232765801</v>
      </c>
      <c r="R95" s="48">
        <v>75.44</v>
      </c>
      <c r="S95" s="49">
        <v>103</v>
      </c>
      <c r="T95" s="46">
        <v>1</v>
      </c>
      <c r="U95" s="46">
        <v>0</v>
      </c>
      <c r="V95" s="46">
        <v>0</v>
      </c>
      <c r="W95" s="46">
        <v>0</v>
      </c>
      <c r="X95" s="7">
        <v>0</v>
      </c>
      <c r="Y95" s="7">
        <v>0</v>
      </c>
      <c r="Z95" s="7">
        <v>107</v>
      </c>
    </row>
    <row r="96" spans="1:26" ht="14.25">
      <c r="A96" s="2" t="s">
        <v>61</v>
      </c>
      <c r="B96" s="1">
        <v>2020</v>
      </c>
      <c r="C96" s="40">
        <v>14150596254999.998</v>
      </c>
      <c r="D96" s="41">
        <v>14749179176064</v>
      </c>
      <c r="E96" s="41">
        <v>9709698907676</v>
      </c>
      <c r="F96" s="41">
        <v>5246721062422</v>
      </c>
      <c r="G96" s="41">
        <v>2807555587774</v>
      </c>
      <c r="H96" s="43">
        <v>70.650000000000006</v>
      </c>
      <c r="I96" s="41">
        <v>2241270</v>
      </c>
      <c r="J96" s="41">
        <v>356676830000000</v>
      </c>
      <c r="K96" s="41">
        <v>8534800</v>
      </c>
      <c r="L96" s="43">
        <v>246.5</v>
      </c>
      <c r="M96" s="45">
        <v>0.34589999999999999</v>
      </c>
      <c r="N96" s="46">
        <v>0</v>
      </c>
      <c r="O96" s="46">
        <v>1</v>
      </c>
      <c r="P96" s="46">
        <v>195.63192747663939</v>
      </c>
      <c r="Q96" s="46">
        <v>763.43807232765801</v>
      </c>
      <c r="R96" s="48">
        <v>64.17</v>
      </c>
      <c r="S96" s="49">
        <v>92</v>
      </c>
      <c r="T96" s="46">
        <v>1</v>
      </c>
      <c r="U96" s="46">
        <v>0</v>
      </c>
      <c r="V96" s="46">
        <v>0</v>
      </c>
      <c r="W96" s="46">
        <v>0</v>
      </c>
      <c r="X96" s="7">
        <v>0</v>
      </c>
      <c r="Y96" s="7">
        <v>0</v>
      </c>
      <c r="Z96" s="7">
        <v>107</v>
      </c>
    </row>
    <row r="97" spans="1:26" ht="14.25">
      <c r="A97" s="2" t="s">
        <v>62</v>
      </c>
      <c r="B97" s="1">
        <v>2016</v>
      </c>
      <c r="C97" s="40">
        <v>1390404913999.9998</v>
      </c>
      <c r="D97" s="41">
        <v>6545183018767</v>
      </c>
      <c r="E97" s="41">
        <v>5243393408732</v>
      </c>
      <c r="F97" s="41">
        <v>5727330038270</v>
      </c>
      <c r="G97" s="41">
        <v>1097189964270</v>
      </c>
      <c r="H97" s="43">
        <v>65.349999999999994</v>
      </c>
      <c r="I97" s="41">
        <v>1650000</v>
      </c>
      <c r="J97" s="41">
        <v>34345956200000.004</v>
      </c>
      <c r="K97" s="41">
        <v>1710400</v>
      </c>
      <c r="L97" s="43">
        <v>37</v>
      </c>
      <c r="M97" s="45">
        <v>0.27750000000000002</v>
      </c>
      <c r="N97" s="46">
        <v>0</v>
      </c>
      <c r="O97" s="46">
        <v>0</v>
      </c>
      <c r="P97" s="46">
        <v>2378.4717754748403</v>
      </c>
      <c r="Q97" s="46">
        <v>2759.062248472354</v>
      </c>
      <c r="R97" s="48">
        <v>21.1</v>
      </c>
      <c r="S97" s="49">
        <v>152</v>
      </c>
      <c r="T97" s="46">
        <v>0</v>
      </c>
      <c r="U97" s="46">
        <v>1</v>
      </c>
      <c r="V97" s="46">
        <v>1</v>
      </c>
      <c r="W97" s="46">
        <v>0</v>
      </c>
      <c r="X97" s="7">
        <v>214.52</v>
      </c>
      <c r="Y97" s="7">
        <v>139986</v>
      </c>
      <c r="Z97" s="7">
        <v>0</v>
      </c>
    </row>
    <row r="98" spans="1:26" ht="14.25">
      <c r="A98" s="2" t="s">
        <v>62</v>
      </c>
      <c r="B98" s="1">
        <v>2017</v>
      </c>
      <c r="C98" s="40">
        <v>2923819463199.9995</v>
      </c>
      <c r="D98" s="41">
        <v>6742031861766</v>
      </c>
      <c r="E98" s="41">
        <v>5815849234177</v>
      </c>
      <c r="F98" s="41">
        <v>5237451426980</v>
      </c>
      <c r="G98" s="41">
        <v>1045441731846</v>
      </c>
      <c r="H98" s="43">
        <v>65.400000000000006</v>
      </c>
      <c r="I98" s="41">
        <v>1775000</v>
      </c>
      <c r="J98" s="41">
        <v>37054410000000</v>
      </c>
      <c r="K98" s="41">
        <v>1730200</v>
      </c>
      <c r="L98" s="43">
        <v>36.880000000000003</v>
      </c>
      <c r="M98" s="45">
        <v>0.27750000000000002</v>
      </c>
      <c r="N98" s="46">
        <v>0</v>
      </c>
      <c r="O98" s="46">
        <v>0</v>
      </c>
      <c r="P98" s="46">
        <v>2378.4717754748403</v>
      </c>
      <c r="Q98" s="46">
        <v>2759.062248472354</v>
      </c>
      <c r="R98" s="48">
        <v>22.23</v>
      </c>
      <c r="S98" s="49">
        <v>177</v>
      </c>
      <c r="T98" s="46">
        <v>0</v>
      </c>
      <c r="U98" s="46">
        <v>1</v>
      </c>
      <c r="V98" s="46">
        <v>1</v>
      </c>
      <c r="W98" s="46">
        <v>0</v>
      </c>
      <c r="X98" s="7">
        <v>214.52</v>
      </c>
      <c r="Y98" s="7">
        <v>139986</v>
      </c>
      <c r="Z98" s="7">
        <v>0</v>
      </c>
    </row>
    <row r="99" spans="1:26" ht="14.25">
      <c r="A99" s="2" t="s">
        <v>62</v>
      </c>
      <c r="B99" s="1">
        <v>2018</v>
      </c>
      <c r="C99" s="40">
        <v>1128789518200</v>
      </c>
      <c r="D99" s="41">
        <v>6966840335078</v>
      </c>
      <c r="E99" s="41">
        <v>6733139512691</v>
      </c>
      <c r="F99" s="41">
        <v>5321000306796</v>
      </c>
      <c r="G99" s="41">
        <v>1118802763900</v>
      </c>
      <c r="H99" s="43">
        <v>65.59</v>
      </c>
      <c r="I99" s="41">
        <v>1925000</v>
      </c>
      <c r="J99" s="41">
        <v>39881550000000</v>
      </c>
      <c r="K99" s="41">
        <v>1749500</v>
      </c>
      <c r="L99" s="43">
        <v>37.29</v>
      </c>
      <c r="M99" s="45">
        <v>0.27750000000000002</v>
      </c>
      <c r="N99" s="46">
        <v>0</v>
      </c>
      <c r="O99" s="46">
        <v>0</v>
      </c>
      <c r="P99" s="46">
        <v>2378.4717754748403</v>
      </c>
      <c r="Q99" s="46">
        <v>2759.062248472354</v>
      </c>
      <c r="R99" s="48">
        <v>24.25</v>
      </c>
      <c r="S99" s="49">
        <v>158</v>
      </c>
      <c r="T99" s="46">
        <v>0</v>
      </c>
      <c r="U99" s="46">
        <v>1</v>
      </c>
      <c r="V99" s="46">
        <v>1</v>
      </c>
      <c r="W99" s="46">
        <v>0</v>
      </c>
      <c r="X99" s="7">
        <v>214.52</v>
      </c>
      <c r="Y99" s="7">
        <v>139986</v>
      </c>
      <c r="Z99" s="7">
        <v>0</v>
      </c>
    </row>
    <row r="100" spans="1:26" ht="14.25">
      <c r="A100" s="2" t="s">
        <v>62</v>
      </c>
      <c r="B100" s="1">
        <v>2019</v>
      </c>
      <c r="C100" s="40">
        <v>742507863799.99988</v>
      </c>
      <c r="D100" s="41">
        <v>7364175040401</v>
      </c>
      <c r="E100" s="41">
        <v>6905059675420</v>
      </c>
      <c r="F100" s="41">
        <v>5016014801520</v>
      </c>
      <c r="G100" s="41">
        <v>997054142529</v>
      </c>
      <c r="H100" s="43">
        <v>65.819999999999993</v>
      </c>
      <c r="I100" s="41">
        <v>2222220</v>
      </c>
      <c r="J100" s="41">
        <v>43047090000000</v>
      </c>
      <c r="K100" s="41">
        <v>1768500</v>
      </c>
      <c r="L100" s="43">
        <v>38</v>
      </c>
      <c r="M100" s="45">
        <v>0.27750000000000002</v>
      </c>
      <c r="N100" s="46">
        <v>0</v>
      </c>
      <c r="O100" s="46">
        <v>0</v>
      </c>
      <c r="P100" s="46">
        <v>2378.4717754748403</v>
      </c>
      <c r="Q100" s="46">
        <v>2759.062248472354</v>
      </c>
      <c r="R100" s="48">
        <v>44.01</v>
      </c>
      <c r="S100" s="49">
        <v>200</v>
      </c>
      <c r="T100" s="46">
        <v>0</v>
      </c>
      <c r="U100" s="46">
        <v>1</v>
      </c>
      <c r="V100" s="46">
        <v>1</v>
      </c>
      <c r="W100" s="46">
        <v>0</v>
      </c>
      <c r="X100" s="7">
        <v>214.52</v>
      </c>
      <c r="Y100" s="7">
        <v>139986</v>
      </c>
      <c r="Z100" s="7">
        <v>0</v>
      </c>
    </row>
    <row r="101" spans="1:26" ht="14.25">
      <c r="A101" s="2" t="s">
        <v>62</v>
      </c>
      <c r="B101" s="1">
        <v>2020</v>
      </c>
      <c r="C101" s="40">
        <v>2967160016000</v>
      </c>
      <c r="D101" s="41">
        <v>7378555210354</v>
      </c>
      <c r="E101" s="41">
        <v>5760345583125</v>
      </c>
      <c r="F101" s="41">
        <v>3984419084511</v>
      </c>
      <c r="G101" s="41">
        <v>1424185987321</v>
      </c>
      <c r="H101" s="43">
        <v>65.98</v>
      </c>
      <c r="I101" s="41">
        <v>2400664</v>
      </c>
      <c r="J101" s="41">
        <v>46152820000000</v>
      </c>
      <c r="K101" s="41">
        <v>1787100</v>
      </c>
      <c r="L101" s="43">
        <v>38.090000000000003</v>
      </c>
      <c r="M101" s="45">
        <v>0.27750000000000002</v>
      </c>
      <c r="N101" s="46">
        <v>0</v>
      </c>
      <c r="O101" s="46">
        <v>0</v>
      </c>
      <c r="P101" s="46">
        <v>2378.4717754748403</v>
      </c>
      <c r="Q101" s="46">
        <v>2759.062248472354</v>
      </c>
      <c r="R101" s="48">
        <v>26.56</v>
      </c>
      <c r="S101" s="49">
        <v>303</v>
      </c>
      <c r="T101" s="46">
        <v>0</v>
      </c>
      <c r="U101" s="46">
        <v>1</v>
      </c>
      <c r="V101" s="46">
        <v>1</v>
      </c>
      <c r="W101" s="46">
        <v>0</v>
      </c>
      <c r="X101" s="7">
        <v>214.52</v>
      </c>
      <c r="Y101" s="7">
        <v>139986</v>
      </c>
      <c r="Z101" s="7">
        <v>0</v>
      </c>
    </row>
    <row r="102" spans="1:26" ht="14.25">
      <c r="A102" s="2" t="s">
        <v>63</v>
      </c>
      <c r="B102" s="1">
        <v>2016</v>
      </c>
      <c r="C102" s="40">
        <v>5905862359200</v>
      </c>
      <c r="D102" s="41">
        <v>4071481972880</v>
      </c>
      <c r="E102" s="41">
        <v>4085232788684</v>
      </c>
      <c r="F102" s="41">
        <v>4453665370133</v>
      </c>
      <c r="G102" s="41">
        <v>631718048000</v>
      </c>
      <c r="H102" s="43">
        <v>67.510000000000005</v>
      </c>
      <c r="I102" s="41">
        <v>1577617</v>
      </c>
      <c r="J102" s="41">
        <v>26638303080000</v>
      </c>
      <c r="K102" s="41">
        <v>1184500</v>
      </c>
      <c r="L102" s="43">
        <v>37</v>
      </c>
      <c r="M102" s="45">
        <v>0.21629999999999999</v>
      </c>
      <c r="N102" s="46">
        <v>0</v>
      </c>
      <c r="O102" s="46">
        <v>0</v>
      </c>
      <c r="P102" s="46">
        <v>2407.1147797612443</v>
      </c>
      <c r="Q102" s="46">
        <v>2614.8810835457371</v>
      </c>
      <c r="R102" s="48">
        <v>46.17</v>
      </c>
      <c r="S102" s="49">
        <v>94</v>
      </c>
      <c r="T102" s="46">
        <v>0</v>
      </c>
      <c r="U102" s="46">
        <v>0</v>
      </c>
      <c r="V102" s="46">
        <v>0</v>
      </c>
      <c r="W102" s="46">
        <v>0</v>
      </c>
      <c r="X102" s="7">
        <v>0</v>
      </c>
      <c r="Y102" s="7">
        <v>0</v>
      </c>
      <c r="Z102" s="7">
        <v>8</v>
      </c>
    </row>
    <row r="103" spans="1:26" ht="14.25">
      <c r="A103" s="2" t="s">
        <v>63</v>
      </c>
      <c r="B103" s="1">
        <v>2017</v>
      </c>
      <c r="C103" s="40">
        <v>4241074228000</v>
      </c>
      <c r="D103" s="41">
        <v>4165871933036</v>
      </c>
      <c r="E103" s="41">
        <v>4533962093424</v>
      </c>
      <c r="F103" s="41">
        <v>4424496385617</v>
      </c>
      <c r="G103" s="41">
        <v>774810896359</v>
      </c>
      <c r="H103" s="43">
        <v>67.540000000000006</v>
      </c>
      <c r="I103" s="41">
        <v>1681266</v>
      </c>
      <c r="J103" s="41">
        <v>29150600000000</v>
      </c>
      <c r="K103" s="41">
        <v>1201700</v>
      </c>
      <c r="L103" s="43">
        <v>37.57</v>
      </c>
      <c r="M103" s="45">
        <v>0.21629999999999999</v>
      </c>
      <c r="N103" s="46">
        <v>0</v>
      </c>
      <c r="O103" s="46">
        <v>0</v>
      </c>
      <c r="P103" s="46">
        <v>2407.1147797612443</v>
      </c>
      <c r="Q103" s="46">
        <v>2614.8810835457371</v>
      </c>
      <c r="R103" s="48">
        <v>44.61</v>
      </c>
      <c r="S103" s="49">
        <v>65</v>
      </c>
      <c r="T103" s="46">
        <v>0</v>
      </c>
      <c r="U103" s="46">
        <v>0</v>
      </c>
      <c r="V103" s="46">
        <v>0</v>
      </c>
      <c r="W103" s="46">
        <v>0</v>
      </c>
      <c r="X103" s="7">
        <v>0</v>
      </c>
      <c r="Y103" s="7">
        <v>0</v>
      </c>
      <c r="Z103" s="7">
        <v>8</v>
      </c>
    </row>
    <row r="104" spans="1:26" ht="14.25">
      <c r="A104" s="2" t="s">
        <v>63</v>
      </c>
      <c r="B104" s="1">
        <v>2018</v>
      </c>
      <c r="C104" s="40">
        <v>7529882325400</v>
      </c>
      <c r="D104" s="41">
        <v>4305442517451</v>
      </c>
      <c r="E104" s="41">
        <v>5642463813136</v>
      </c>
      <c r="F104" s="41">
        <v>4513051525925</v>
      </c>
      <c r="G104" s="41">
        <v>763092451313</v>
      </c>
      <c r="H104" s="43">
        <v>67.8</v>
      </c>
      <c r="I104" s="41">
        <v>1975152</v>
      </c>
      <c r="J104" s="41">
        <v>32272570000000</v>
      </c>
      <c r="K104" s="41">
        <v>1218800</v>
      </c>
      <c r="L104" s="43">
        <v>38.11</v>
      </c>
      <c r="M104" s="45">
        <v>0.21629999999999999</v>
      </c>
      <c r="N104" s="46">
        <v>0</v>
      </c>
      <c r="O104" s="46">
        <v>0</v>
      </c>
      <c r="P104" s="46">
        <v>2407.1147797612443</v>
      </c>
      <c r="Q104" s="46">
        <v>2614.8810835457371</v>
      </c>
      <c r="R104" s="48">
        <v>56.09</v>
      </c>
      <c r="S104" s="49">
        <v>60</v>
      </c>
      <c r="T104" s="46">
        <v>0</v>
      </c>
      <c r="U104" s="46">
        <v>0</v>
      </c>
      <c r="V104" s="46">
        <v>0</v>
      </c>
      <c r="W104" s="46">
        <v>0</v>
      </c>
      <c r="X104" s="7">
        <v>0</v>
      </c>
      <c r="Y104" s="7">
        <v>0</v>
      </c>
      <c r="Z104" s="7">
        <v>8</v>
      </c>
    </row>
    <row r="105" spans="1:26" ht="14.25">
      <c r="A105" s="2" t="s">
        <v>63</v>
      </c>
      <c r="B105" s="1">
        <v>2019</v>
      </c>
      <c r="C105" s="40">
        <v>14702128242800.002</v>
      </c>
      <c r="D105" s="41">
        <v>4586791134071</v>
      </c>
      <c r="E105" s="41">
        <v>5593179238035</v>
      </c>
      <c r="F105" s="41">
        <v>4841297216485</v>
      </c>
      <c r="G105" s="41">
        <v>720641466082</v>
      </c>
      <c r="H105" s="43">
        <v>68.180000000000007</v>
      </c>
      <c r="I105" s="41">
        <v>2320803</v>
      </c>
      <c r="J105" s="41">
        <v>36468790000000</v>
      </c>
      <c r="K105" s="41">
        <v>1235700</v>
      </c>
      <c r="L105" s="43">
        <v>39</v>
      </c>
      <c r="M105" s="45">
        <v>0.21629999999999999</v>
      </c>
      <c r="N105" s="46">
        <v>0</v>
      </c>
      <c r="O105" s="46">
        <v>0</v>
      </c>
      <c r="P105" s="46">
        <v>2407.1147797612443</v>
      </c>
      <c r="Q105" s="46">
        <v>2614.8810835457371</v>
      </c>
      <c r="R105" s="48">
        <v>60.86</v>
      </c>
      <c r="S105" s="49">
        <v>59</v>
      </c>
      <c r="T105" s="46">
        <v>0</v>
      </c>
      <c r="U105" s="46">
        <v>0</v>
      </c>
      <c r="V105" s="46">
        <v>0</v>
      </c>
      <c r="W105" s="46">
        <v>0</v>
      </c>
      <c r="X105" s="7">
        <v>0</v>
      </c>
      <c r="Y105" s="7">
        <v>0</v>
      </c>
      <c r="Z105" s="7">
        <v>8</v>
      </c>
    </row>
    <row r="106" spans="1:26" ht="14.25">
      <c r="A106" s="2" t="s">
        <v>63</v>
      </c>
      <c r="B106" s="1">
        <v>2020</v>
      </c>
      <c r="C106" s="40">
        <v>34641179776999.996</v>
      </c>
      <c r="D106" s="41">
        <v>4836151797173</v>
      </c>
      <c r="E106" s="41">
        <v>4933773024047</v>
      </c>
      <c r="F106" s="41">
        <v>3608153957907</v>
      </c>
      <c r="G106" s="41">
        <v>1157530762189</v>
      </c>
      <c r="H106" s="43">
        <v>68.33</v>
      </c>
      <c r="I106" s="41">
        <v>2508091</v>
      </c>
      <c r="J106" s="41">
        <v>39695490000000</v>
      </c>
      <c r="K106" s="41">
        <v>1252300</v>
      </c>
      <c r="L106" s="43">
        <v>39.159999999999997</v>
      </c>
      <c r="M106" s="45">
        <v>0.21629999999999999</v>
      </c>
      <c r="N106" s="46">
        <v>0</v>
      </c>
      <c r="O106" s="46">
        <v>0</v>
      </c>
      <c r="P106" s="46">
        <v>2407.1147797612443</v>
      </c>
      <c r="Q106" s="46">
        <v>2614.8810835457371</v>
      </c>
      <c r="R106" s="48">
        <v>55.29</v>
      </c>
      <c r="S106" s="49">
        <v>69</v>
      </c>
      <c r="T106" s="46">
        <v>0</v>
      </c>
      <c r="U106" s="46">
        <v>0</v>
      </c>
      <c r="V106" s="46">
        <v>0</v>
      </c>
      <c r="W106" s="46">
        <v>0</v>
      </c>
      <c r="X106" s="7">
        <v>0</v>
      </c>
      <c r="Y106" s="7">
        <v>0</v>
      </c>
      <c r="Z106" s="7">
        <v>8</v>
      </c>
    </row>
    <row r="107" spans="1:26" ht="14.25">
      <c r="A107" s="2" t="s">
        <v>64</v>
      </c>
      <c r="B107" s="1">
        <v>2016</v>
      </c>
      <c r="C107" s="40">
        <v>7241397119599.999</v>
      </c>
      <c r="D107" s="41">
        <v>9648987626686</v>
      </c>
      <c r="E107" s="41">
        <v>5765317310233</v>
      </c>
      <c r="F107" s="41">
        <v>5505605785281</v>
      </c>
      <c r="G107" s="41">
        <v>1892958974310</v>
      </c>
      <c r="H107" s="43">
        <v>65.48</v>
      </c>
      <c r="I107" s="41">
        <v>1330000</v>
      </c>
      <c r="J107" s="41">
        <v>105664742460000</v>
      </c>
      <c r="K107" s="41">
        <v>4924800</v>
      </c>
      <c r="L107" s="43">
        <v>264</v>
      </c>
      <c r="M107" s="45">
        <v>0</v>
      </c>
      <c r="N107" s="46">
        <v>0</v>
      </c>
      <c r="O107" s="46">
        <v>1</v>
      </c>
      <c r="P107" s="46">
        <v>1055.6610701625184</v>
      </c>
      <c r="Q107" s="46">
        <v>1747.2990680339149</v>
      </c>
      <c r="R107" s="48">
        <v>81.42</v>
      </c>
      <c r="S107" s="49">
        <v>161</v>
      </c>
      <c r="T107" s="46">
        <v>0</v>
      </c>
      <c r="U107" s="46">
        <v>0</v>
      </c>
      <c r="V107" s="46">
        <v>0</v>
      </c>
      <c r="W107" s="46">
        <v>0</v>
      </c>
      <c r="X107" s="7">
        <v>0</v>
      </c>
      <c r="Y107" s="7">
        <v>0</v>
      </c>
      <c r="Z107" s="7">
        <v>0</v>
      </c>
    </row>
    <row r="108" spans="1:26" ht="14.25">
      <c r="A108" s="2" t="s">
        <v>64</v>
      </c>
      <c r="B108" s="1">
        <v>2017</v>
      </c>
      <c r="C108" s="40">
        <v>7202519246800</v>
      </c>
      <c r="D108" s="41">
        <v>9790940613553</v>
      </c>
      <c r="E108" s="41">
        <v>6857548418114</v>
      </c>
      <c r="F108" s="41">
        <v>6461440251188</v>
      </c>
      <c r="G108" s="41">
        <v>2487905704535</v>
      </c>
      <c r="H108" s="43">
        <v>65.55</v>
      </c>
      <c r="I108" s="41">
        <v>1482950</v>
      </c>
      <c r="J108" s="41">
        <v>116464760000000</v>
      </c>
      <c r="K108" s="41">
        <v>5001800</v>
      </c>
      <c r="L108" s="43">
        <v>269.31</v>
      </c>
      <c r="M108" s="45">
        <v>0</v>
      </c>
      <c r="N108" s="46">
        <v>0</v>
      </c>
      <c r="O108" s="46">
        <v>1</v>
      </c>
      <c r="P108" s="46">
        <v>1055.6610701625184</v>
      </c>
      <c r="Q108" s="46">
        <v>1747.2990680339149</v>
      </c>
      <c r="R108" s="48">
        <v>52.35</v>
      </c>
      <c r="S108" s="49">
        <v>164</v>
      </c>
      <c r="T108" s="46">
        <v>0</v>
      </c>
      <c r="U108" s="46">
        <v>0</v>
      </c>
      <c r="V108" s="46">
        <v>0</v>
      </c>
      <c r="W108" s="46">
        <v>0</v>
      </c>
      <c r="X108" s="7">
        <v>0</v>
      </c>
      <c r="Y108" s="7">
        <v>0</v>
      </c>
      <c r="Z108" s="7">
        <v>0</v>
      </c>
    </row>
    <row r="109" spans="1:26" ht="14.25">
      <c r="A109" s="2" t="s">
        <v>64</v>
      </c>
      <c r="B109" s="1">
        <v>2018</v>
      </c>
      <c r="C109" s="40">
        <v>7777742884200</v>
      </c>
      <c r="D109" s="41">
        <v>9819970355367</v>
      </c>
      <c r="E109" s="41">
        <v>8106233562537</v>
      </c>
      <c r="F109" s="41">
        <v>5870473244969</v>
      </c>
      <c r="G109" s="41">
        <v>2396179104930</v>
      </c>
      <c r="H109" s="43">
        <v>65.87</v>
      </c>
      <c r="I109" s="41">
        <v>1631245</v>
      </c>
      <c r="J109" s="41">
        <v>123822760000000</v>
      </c>
      <c r="K109" s="41">
        <v>5077700</v>
      </c>
      <c r="L109" s="43">
        <v>273.39999999999998</v>
      </c>
      <c r="M109" s="45">
        <v>0</v>
      </c>
      <c r="N109" s="46">
        <v>0</v>
      </c>
      <c r="O109" s="46">
        <v>1</v>
      </c>
      <c r="P109" s="46">
        <v>1055.6610701625184</v>
      </c>
      <c r="Q109" s="46">
        <v>1747.2990680339149</v>
      </c>
      <c r="R109" s="48">
        <v>59.08</v>
      </c>
      <c r="S109" s="49">
        <v>130</v>
      </c>
      <c r="T109" s="46">
        <v>0</v>
      </c>
      <c r="U109" s="46">
        <v>0</v>
      </c>
      <c r="V109" s="46">
        <v>0</v>
      </c>
      <c r="W109" s="46">
        <v>0</v>
      </c>
      <c r="X109" s="7">
        <v>0</v>
      </c>
      <c r="Y109" s="7">
        <v>0</v>
      </c>
      <c r="Z109" s="7">
        <v>0</v>
      </c>
    </row>
    <row r="110" spans="1:26" ht="14.25">
      <c r="A110" s="2" t="s">
        <v>64</v>
      </c>
      <c r="B110" s="1">
        <v>2019</v>
      </c>
      <c r="C110" s="40">
        <v>7282305274499.999</v>
      </c>
      <c r="D110" s="41">
        <v>10320811182473</v>
      </c>
      <c r="E110" s="41">
        <v>7849055307267</v>
      </c>
      <c r="F110" s="41">
        <v>6541670310162</v>
      </c>
      <c r="G110" s="41">
        <v>2600752071189</v>
      </c>
      <c r="H110" s="43">
        <v>66.28</v>
      </c>
      <c r="I110" s="41">
        <v>1825000</v>
      </c>
      <c r="J110" s="41">
        <v>123868020000000</v>
      </c>
      <c r="K110" s="41">
        <v>5152400</v>
      </c>
      <c r="L110" s="43">
        <v>273</v>
      </c>
      <c r="M110" s="45">
        <v>0</v>
      </c>
      <c r="N110" s="46">
        <v>0</v>
      </c>
      <c r="O110" s="46">
        <v>1</v>
      </c>
      <c r="P110" s="46">
        <v>1055.6610701625184</v>
      </c>
      <c r="Q110" s="46">
        <v>1747.2990680339149</v>
      </c>
      <c r="R110" s="48">
        <v>49</v>
      </c>
      <c r="S110" s="49">
        <v>165</v>
      </c>
      <c r="T110" s="46">
        <v>0</v>
      </c>
      <c r="U110" s="46">
        <v>0</v>
      </c>
      <c r="V110" s="46">
        <v>0</v>
      </c>
      <c r="W110" s="46">
        <v>0</v>
      </c>
      <c r="X110" s="7">
        <v>0</v>
      </c>
      <c r="Y110" s="7">
        <v>0</v>
      </c>
      <c r="Z110" s="7">
        <v>0</v>
      </c>
    </row>
    <row r="111" spans="1:26" ht="14.25">
      <c r="A111" s="2" t="s">
        <v>64</v>
      </c>
      <c r="B111" s="1">
        <v>2020</v>
      </c>
      <c r="C111" s="40">
        <v>10843158359000.002</v>
      </c>
      <c r="D111" s="41">
        <v>10231450757734</v>
      </c>
      <c r="E111" s="41">
        <v>7313612537452</v>
      </c>
      <c r="F111" s="41">
        <v>5376749855226</v>
      </c>
      <c r="G111" s="41">
        <v>3286223503599</v>
      </c>
      <c r="H111" s="43">
        <v>66.510000000000005</v>
      </c>
      <c r="I111" s="41">
        <v>2012610</v>
      </c>
      <c r="J111" s="41">
        <v>132500100000000</v>
      </c>
      <c r="K111" s="41">
        <v>5225900</v>
      </c>
      <c r="L111" s="43">
        <v>281.38</v>
      </c>
      <c r="M111" s="45">
        <v>0</v>
      </c>
      <c r="N111" s="46">
        <v>0</v>
      </c>
      <c r="O111" s="46">
        <v>1</v>
      </c>
      <c r="P111" s="46">
        <v>1055.6610701625184</v>
      </c>
      <c r="Q111" s="46">
        <v>1747.2990680339149</v>
      </c>
      <c r="R111" s="48">
        <v>49.27</v>
      </c>
      <c r="S111" s="49">
        <v>167</v>
      </c>
      <c r="T111" s="46">
        <v>0</v>
      </c>
      <c r="U111" s="46">
        <v>0</v>
      </c>
      <c r="V111" s="46">
        <v>0</v>
      </c>
      <c r="W111" s="46">
        <v>0</v>
      </c>
      <c r="X111" s="7">
        <v>0</v>
      </c>
      <c r="Y111" s="7">
        <v>0</v>
      </c>
      <c r="Z111" s="7">
        <v>0</v>
      </c>
    </row>
    <row r="112" spans="1:26" ht="14.25">
      <c r="A112" s="2" t="s">
        <v>65</v>
      </c>
      <c r="B112" s="1">
        <v>2016</v>
      </c>
      <c r="C112" s="40">
        <v>1604752171199.9998</v>
      </c>
      <c r="D112" s="41">
        <v>11440704198319</v>
      </c>
      <c r="E112" s="41">
        <v>7109497895475</v>
      </c>
      <c r="F112" s="41">
        <v>7687524973274</v>
      </c>
      <c r="G112" s="41">
        <v>1995576380720</v>
      </c>
      <c r="H112" s="43">
        <v>66.040000000000006</v>
      </c>
      <c r="I112" s="41">
        <v>1250000</v>
      </c>
      <c r="J112" s="41">
        <v>76120790890000</v>
      </c>
      <c r="K112" s="41">
        <v>5204700</v>
      </c>
      <c r="L112" s="43">
        <v>107</v>
      </c>
      <c r="M112" s="45">
        <v>0.39279999999999998</v>
      </c>
      <c r="N112" s="46">
        <v>0</v>
      </c>
      <c r="O112" s="46">
        <v>1</v>
      </c>
      <c r="P112" s="46">
        <v>1892.7310901458836</v>
      </c>
      <c r="Q112" s="46">
        <v>2527.3966698204081</v>
      </c>
      <c r="R112" s="48">
        <v>55.06</v>
      </c>
      <c r="S112" s="49">
        <v>153</v>
      </c>
      <c r="T112" s="46">
        <v>0</v>
      </c>
      <c r="U112" s="46">
        <v>0</v>
      </c>
      <c r="V112" s="46">
        <v>0</v>
      </c>
      <c r="W112" s="46">
        <v>0</v>
      </c>
      <c r="X112" s="7">
        <v>0</v>
      </c>
      <c r="Y112" s="7">
        <v>0</v>
      </c>
      <c r="Z112" s="7">
        <v>0</v>
      </c>
    </row>
    <row r="113" spans="1:26" ht="14.25">
      <c r="A113" s="2" t="s">
        <v>65</v>
      </c>
      <c r="B113" s="1">
        <v>2017</v>
      </c>
      <c r="C113" s="40">
        <v>2964944602400</v>
      </c>
      <c r="D113" s="41">
        <v>11245811890838</v>
      </c>
      <c r="E113" s="41">
        <v>8693878287328</v>
      </c>
      <c r="F113" s="41">
        <v>8567204351208</v>
      </c>
      <c r="G113" s="41">
        <v>1879588897268</v>
      </c>
      <c r="H113" s="43">
        <v>66.069999999999993</v>
      </c>
      <c r="I113" s="41">
        <v>1425000</v>
      </c>
      <c r="J113" s="41">
        <v>83742790000000</v>
      </c>
      <c r="K113" s="41">
        <v>5282800</v>
      </c>
      <c r="L113" s="43">
        <v>108.44</v>
      </c>
      <c r="M113" s="45">
        <v>0.39279999999999998</v>
      </c>
      <c r="N113" s="46">
        <v>0</v>
      </c>
      <c r="O113" s="46">
        <v>1</v>
      </c>
      <c r="P113" s="46">
        <v>1892.7310901458836</v>
      </c>
      <c r="Q113" s="46">
        <v>2527.3966698204081</v>
      </c>
      <c r="R113" s="48">
        <v>70.98</v>
      </c>
      <c r="S113" s="49">
        <v>127</v>
      </c>
      <c r="T113" s="46">
        <v>0</v>
      </c>
      <c r="U113" s="46">
        <v>0</v>
      </c>
      <c r="V113" s="46">
        <v>0</v>
      </c>
      <c r="W113" s="46">
        <v>0</v>
      </c>
      <c r="X113" s="7">
        <v>0</v>
      </c>
      <c r="Y113" s="7">
        <v>0</v>
      </c>
      <c r="Z113" s="7">
        <v>0</v>
      </c>
    </row>
    <row r="114" spans="1:26" ht="14.25">
      <c r="A114" s="2" t="s">
        <v>65</v>
      </c>
      <c r="B114" s="1">
        <v>2018</v>
      </c>
      <c r="C114" s="40">
        <v>5699502185200</v>
      </c>
      <c r="D114" s="41">
        <v>11446365551949</v>
      </c>
      <c r="E114" s="41">
        <v>10772962169359</v>
      </c>
      <c r="F114" s="41">
        <v>8397554301755</v>
      </c>
      <c r="G114" s="41">
        <v>2078885011841</v>
      </c>
      <c r="H114" s="43">
        <v>66.38</v>
      </c>
      <c r="I114" s="41">
        <v>1525000</v>
      </c>
      <c r="J114" s="41">
        <v>90758930000000</v>
      </c>
      <c r="K114" s="41">
        <v>5360300</v>
      </c>
      <c r="L114" s="43">
        <v>110.03</v>
      </c>
      <c r="M114" s="45">
        <v>0.39279999999999998</v>
      </c>
      <c r="N114" s="46">
        <v>0</v>
      </c>
      <c r="O114" s="46">
        <v>1</v>
      </c>
      <c r="P114" s="46">
        <v>1892.7310901458836</v>
      </c>
      <c r="Q114" s="46">
        <v>2527.3966698204081</v>
      </c>
      <c r="R114" s="48">
        <v>70.319999999999993</v>
      </c>
      <c r="S114" s="49">
        <v>118</v>
      </c>
      <c r="T114" s="46">
        <v>0</v>
      </c>
      <c r="U114" s="46">
        <v>0</v>
      </c>
      <c r="V114" s="46">
        <v>0</v>
      </c>
      <c r="W114" s="46">
        <v>0</v>
      </c>
      <c r="X114" s="7">
        <v>0</v>
      </c>
      <c r="Y114" s="7">
        <v>0</v>
      </c>
      <c r="Z114" s="7">
        <v>0</v>
      </c>
    </row>
    <row r="115" spans="1:26" ht="14.25">
      <c r="A115" s="2" t="s">
        <v>65</v>
      </c>
      <c r="B115" s="1">
        <v>2019</v>
      </c>
      <c r="C115" s="40">
        <v>5515659970600</v>
      </c>
      <c r="D115" s="41">
        <v>12345298949643</v>
      </c>
      <c r="E115" s="41">
        <v>10649794872517</v>
      </c>
      <c r="F115" s="41">
        <v>8610662448427</v>
      </c>
      <c r="G115" s="41">
        <v>1791202517315</v>
      </c>
      <c r="H115" s="43">
        <v>66.849999999999994</v>
      </c>
      <c r="I115" s="41">
        <v>1660000</v>
      </c>
      <c r="J115" s="41">
        <v>98930190000000</v>
      </c>
      <c r="K115" s="41">
        <v>5437200</v>
      </c>
      <c r="L115" s="43">
        <v>112</v>
      </c>
      <c r="M115" s="45">
        <v>0.39279999999999998</v>
      </c>
      <c r="N115" s="46">
        <v>0</v>
      </c>
      <c r="O115" s="46">
        <v>1</v>
      </c>
      <c r="P115" s="46">
        <v>1892.7310901458836</v>
      </c>
      <c r="Q115" s="46">
        <v>2527.3966698204081</v>
      </c>
      <c r="R115" s="48">
        <v>54.71</v>
      </c>
      <c r="S115" s="49">
        <v>111</v>
      </c>
      <c r="T115" s="46">
        <v>0</v>
      </c>
      <c r="U115" s="46">
        <v>0</v>
      </c>
      <c r="V115" s="46">
        <v>0</v>
      </c>
      <c r="W115" s="46">
        <v>0</v>
      </c>
      <c r="X115" s="7">
        <v>0</v>
      </c>
      <c r="Y115" s="7">
        <v>0</v>
      </c>
      <c r="Z115" s="7">
        <v>0</v>
      </c>
    </row>
    <row r="116" spans="1:26" ht="14.25">
      <c r="A116" s="2" t="s">
        <v>65</v>
      </c>
      <c r="B116" s="1">
        <v>2020</v>
      </c>
      <c r="C116" s="40">
        <v>4174613780000</v>
      </c>
      <c r="D116" s="41">
        <v>12271230070216</v>
      </c>
      <c r="E116" s="41">
        <v>10064657295421</v>
      </c>
      <c r="F116" s="41">
        <v>7879618718057</v>
      </c>
      <c r="G116" s="41">
        <v>2784187636477</v>
      </c>
      <c r="H116" s="43">
        <v>67.010000000000005</v>
      </c>
      <c r="I116" s="41">
        <v>1795000</v>
      </c>
      <c r="J116" s="41">
        <v>106731760000000</v>
      </c>
      <c r="K116" s="41">
        <v>5513400</v>
      </c>
      <c r="L116" s="43">
        <v>113.17</v>
      </c>
      <c r="M116" s="45">
        <v>0.39279999999999998</v>
      </c>
      <c r="N116" s="46">
        <v>0</v>
      </c>
      <c r="O116" s="46">
        <v>1</v>
      </c>
      <c r="P116" s="46">
        <v>1892.7310901458836</v>
      </c>
      <c r="Q116" s="46">
        <v>2527.3966698204081</v>
      </c>
      <c r="R116" s="48">
        <v>49.27</v>
      </c>
      <c r="S116" s="49">
        <v>88</v>
      </c>
      <c r="T116" s="46">
        <v>0</v>
      </c>
      <c r="U116" s="46">
        <v>0</v>
      </c>
      <c r="V116" s="46">
        <v>0</v>
      </c>
      <c r="W116" s="46">
        <v>0</v>
      </c>
      <c r="X116" s="7">
        <v>0</v>
      </c>
      <c r="Y116" s="7">
        <v>0</v>
      </c>
      <c r="Z116" s="7">
        <v>0</v>
      </c>
    </row>
    <row r="117" spans="1:26" ht="14.25">
      <c r="A117" s="2" t="s">
        <v>66</v>
      </c>
      <c r="B117" s="1">
        <v>2016</v>
      </c>
      <c r="C117" s="40">
        <v>15919615493200</v>
      </c>
      <c r="D117" s="41">
        <v>13637052351036</v>
      </c>
      <c r="E117" s="41">
        <v>16506834031285</v>
      </c>
      <c r="F117" s="41">
        <v>18267486625890</v>
      </c>
      <c r="G117" s="41">
        <v>4151052675009</v>
      </c>
      <c r="H117" s="43">
        <v>65.12</v>
      </c>
      <c r="I117" s="41">
        <v>2193000</v>
      </c>
      <c r="J117" s="41">
        <v>150307284320000</v>
      </c>
      <c r="K117" s="41">
        <v>3203400</v>
      </c>
      <c r="L117" s="43">
        <v>10</v>
      </c>
      <c r="M117" s="45">
        <v>0.2177</v>
      </c>
      <c r="N117" s="46">
        <v>0</v>
      </c>
      <c r="O117" s="46">
        <v>0</v>
      </c>
      <c r="P117" s="46">
        <v>3776.6391175647141</v>
      </c>
      <c r="Q117" s="46">
        <v>4120.151115032736</v>
      </c>
      <c r="R117" s="48">
        <v>41.5</v>
      </c>
      <c r="S117" s="49">
        <v>358</v>
      </c>
      <c r="T117" s="46">
        <v>0</v>
      </c>
      <c r="U117" s="46">
        <v>0</v>
      </c>
      <c r="V117" s="46">
        <v>0</v>
      </c>
      <c r="W117" s="46">
        <v>0</v>
      </c>
      <c r="X117" s="7">
        <v>0</v>
      </c>
      <c r="Y117" s="7">
        <v>0</v>
      </c>
      <c r="Z117" s="7">
        <v>9</v>
      </c>
    </row>
    <row r="118" spans="1:26" ht="14.25">
      <c r="A118" s="2" t="s">
        <v>66</v>
      </c>
      <c r="B118" s="1">
        <v>2017</v>
      </c>
      <c r="C118" s="40">
        <v>27285671093599.996</v>
      </c>
      <c r="D118" s="41">
        <v>13701534317998</v>
      </c>
      <c r="E118" s="41">
        <v>17955026238031</v>
      </c>
      <c r="F118" s="41">
        <v>15836685214445</v>
      </c>
      <c r="G118" s="41">
        <v>3841368969752</v>
      </c>
      <c r="H118" s="43">
        <v>65.14</v>
      </c>
      <c r="I118" s="41">
        <v>2435000</v>
      </c>
      <c r="J118" s="41">
        <v>173208860000000</v>
      </c>
      <c r="K118" s="41">
        <v>3252200</v>
      </c>
      <c r="L118" s="43">
        <v>10.19</v>
      </c>
      <c r="M118" s="45">
        <v>0.2177</v>
      </c>
      <c r="N118" s="46">
        <v>0</v>
      </c>
      <c r="O118" s="46">
        <v>0</v>
      </c>
      <c r="P118" s="46">
        <v>3776.6391175647141</v>
      </c>
      <c r="Q118" s="46">
        <v>4120.151115032736</v>
      </c>
      <c r="R118" s="48">
        <v>10.11</v>
      </c>
      <c r="S118" s="49">
        <v>208</v>
      </c>
      <c r="T118" s="46">
        <v>0</v>
      </c>
      <c r="U118" s="46">
        <v>0</v>
      </c>
      <c r="V118" s="46">
        <v>0</v>
      </c>
      <c r="W118" s="46">
        <v>0</v>
      </c>
      <c r="X118" s="7">
        <v>0</v>
      </c>
      <c r="Y118" s="7">
        <v>0</v>
      </c>
      <c r="Z118" s="7">
        <v>9</v>
      </c>
    </row>
    <row r="119" spans="1:26" ht="14.25">
      <c r="A119" s="2" t="s">
        <v>66</v>
      </c>
      <c r="B119" s="1">
        <v>2018</v>
      </c>
      <c r="C119" s="40">
        <v>16501001744699.998</v>
      </c>
      <c r="D119" s="41">
        <v>14227005614672</v>
      </c>
      <c r="E119" s="41">
        <v>20456037157167</v>
      </c>
      <c r="F119" s="41">
        <v>15694396646830</v>
      </c>
      <c r="G119" s="41">
        <v>4741106907987</v>
      </c>
      <c r="H119" s="43">
        <v>65.36</v>
      </c>
      <c r="I119" s="41">
        <v>2663647</v>
      </c>
      <c r="J119" s="41">
        <v>188938080000000</v>
      </c>
      <c r="K119" s="41">
        <v>3300200</v>
      </c>
      <c r="L119" s="43">
        <v>10.34</v>
      </c>
      <c r="M119" s="45">
        <v>0.2177</v>
      </c>
      <c r="N119" s="46">
        <v>0</v>
      </c>
      <c r="O119" s="46">
        <v>0</v>
      </c>
      <c r="P119" s="46">
        <v>3776.6391175647141</v>
      </c>
      <c r="Q119" s="46">
        <v>4120.151115032736</v>
      </c>
      <c r="R119" s="48">
        <v>62.41</v>
      </c>
      <c r="S119" s="49">
        <v>224</v>
      </c>
      <c r="T119" s="46">
        <v>0</v>
      </c>
      <c r="U119" s="46">
        <v>0</v>
      </c>
      <c r="V119" s="46">
        <v>0</v>
      </c>
      <c r="W119" s="46">
        <v>0</v>
      </c>
      <c r="X119" s="7">
        <v>0</v>
      </c>
      <c r="Y119" s="7">
        <v>0</v>
      </c>
      <c r="Z119" s="7">
        <v>9</v>
      </c>
    </row>
    <row r="120" spans="1:26" ht="14.25">
      <c r="A120" s="2" t="s">
        <v>66</v>
      </c>
      <c r="B120" s="1">
        <v>2019</v>
      </c>
      <c r="C120" s="40">
        <v>13647968370900</v>
      </c>
      <c r="D120" s="41">
        <v>15689735962047</v>
      </c>
      <c r="E120" s="41">
        <v>21445593289862</v>
      </c>
      <c r="F120" s="41">
        <v>15380148949812</v>
      </c>
      <c r="G120" s="41">
        <v>4398081021274</v>
      </c>
      <c r="H120" s="43">
        <v>65.650000000000006</v>
      </c>
      <c r="I120" s="41">
        <v>3000000</v>
      </c>
      <c r="J120" s="41">
        <v>210600570000000</v>
      </c>
      <c r="K120" s="41">
        <v>3347100</v>
      </c>
      <c r="L120" s="43">
        <v>11</v>
      </c>
      <c r="M120" s="45">
        <v>0.2177</v>
      </c>
      <c r="N120" s="46">
        <v>0</v>
      </c>
      <c r="O120" s="46">
        <v>0</v>
      </c>
      <c r="P120" s="46">
        <v>3776.6391175647141</v>
      </c>
      <c r="Q120" s="46">
        <v>4120.151115032736</v>
      </c>
      <c r="R120" s="48">
        <v>51.24</v>
      </c>
      <c r="S120" s="49">
        <v>214</v>
      </c>
      <c r="T120" s="46">
        <v>0</v>
      </c>
      <c r="U120" s="46">
        <v>0</v>
      </c>
      <c r="V120" s="46">
        <v>0</v>
      </c>
      <c r="W120" s="46">
        <v>0</v>
      </c>
      <c r="X120" s="7">
        <v>0</v>
      </c>
      <c r="Y120" s="7">
        <v>0</v>
      </c>
      <c r="Z120" s="7">
        <v>9</v>
      </c>
    </row>
    <row r="121" spans="1:26" ht="14.25">
      <c r="A121" s="2" t="s">
        <v>66</v>
      </c>
      <c r="B121" s="1">
        <v>2020</v>
      </c>
      <c r="C121" s="40">
        <v>10729186186500.002</v>
      </c>
      <c r="D121" s="41">
        <v>15346830589039</v>
      </c>
      <c r="E121" s="41">
        <v>18053321112806</v>
      </c>
      <c r="F121" s="41">
        <v>10836141583401</v>
      </c>
      <c r="G121" s="41">
        <v>7161400705975</v>
      </c>
      <c r="H121" s="43">
        <v>65.790000000000006</v>
      </c>
      <c r="I121" s="41">
        <v>3240900</v>
      </c>
      <c r="J121" s="41">
        <v>189510700000000</v>
      </c>
      <c r="K121" s="41">
        <v>3393100</v>
      </c>
      <c r="L121" s="43">
        <v>10.64</v>
      </c>
      <c r="M121" s="45">
        <v>0.2177</v>
      </c>
      <c r="N121" s="46">
        <v>0</v>
      </c>
      <c r="O121" s="46">
        <v>0</v>
      </c>
      <c r="P121" s="46">
        <v>3776.6391175647141</v>
      </c>
      <c r="Q121" s="46">
        <v>4120.151115032736</v>
      </c>
      <c r="R121" s="48">
        <v>55.67</v>
      </c>
      <c r="S121" s="49">
        <v>208</v>
      </c>
      <c r="T121" s="46">
        <v>0</v>
      </c>
      <c r="U121" s="46">
        <v>0</v>
      </c>
      <c r="V121" s="46">
        <v>0</v>
      </c>
      <c r="W121" s="46">
        <v>0</v>
      </c>
      <c r="X121" s="7">
        <v>0</v>
      </c>
      <c r="Y121" s="7">
        <v>0</v>
      </c>
      <c r="Z121" s="7">
        <v>9</v>
      </c>
    </row>
    <row r="122" spans="1:26" ht="14.25">
      <c r="A122" s="2" t="s">
        <v>67</v>
      </c>
      <c r="B122" s="1">
        <v>2016</v>
      </c>
      <c r="C122" s="40">
        <v>6923299970800</v>
      </c>
      <c r="D122" s="41">
        <v>4716469073464</v>
      </c>
      <c r="E122" s="41">
        <v>7663996210778</v>
      </c>
      <c r="F122" s="41">
        <v>8779366671544</v>
      </c>
      <c r="G122" s="41">
        <v>2100709011688</v>
      </c>
      <c r="H122" s="43">
        <v>65.3</v>
      </c>
      <c r="I122" s="41">
        <v>2015000</v>
      </c>
      <c r="J122" s="41">
        <v>62888029780000</v>
      </c>
      <c r="K122" s="41">
        <v>897600</v>
      </c>
      <c r="L122" s="43">
        <v>9</v>
      </c>
      <c r="M122" s="45">
        <v>0.2868</v>
      </c>
      <c r="N122" s="46">
        <v>0</v>
      </c>
      <c r="O122" s="46">
        <v>0</v>
      </c>
      <c r="P122" s="46">
        <v>3078.0758539341168</v>
      </c>
      <c r="Q122" s="46">
        <v>3368.3766513596902</v>
      </c>
      <c r="R122" s="48">
        <v>63.62</v>
      </c>
      <c r="S122" s="49">
        <v>257</v>
      </c>
      <c r="T122" s="46">
        <v>0</v>
      </c>
      <c r="U122" s="46">
        <v>1</v>
      </c>
      <c r="V122" s="46">
        <v>1</v>
      </c>
      <c r="W122" s="46">
        <v>0</v>
      </c>
      <c r="X122" s="7">
        <v>113.71</v>
      </c>
      <c r="Y122" s="7">
        <v>11412.06</v>
      </c>
      <c r="Z122" s="7">
        <v>126</v>
      </c>
    </row>
    <row r="123" spans="1:26" ht="14.25">
      <c r="A123" s="2" t="s">
        <v>67</v>
      </c>
      <c r="B123" s="1">
        <v>2017</v>
      </c>
      <c r="C123" s="40">
        <v>1206361130000</v>
      </c>
      <c r="D123" s="41">
        <v>4863101859602</v>
      </c>
      <c r="E123" s="41">
        <v>8232024135219</v>
      </c>
      <c r="F123" s="41">
        <v>7485447435606</v>
      </c>
      <c r="G123" s="41">
        <v>1656103067795</v>
      </c>
      <c r="H123" s="43">
        <v>65.319999999999993</v>
      </c>
      <c r="I123" s="41">
        <v>2237000</v>
      </c>
      <c r="J123" s="41">
        <v>66631080000000</v>
      </c>
      <c r="K123" s="41">
        <v>919400</v>
      </c>
      <c r="L123" s="43">
        <v>8.93</v>
      </c>
      <c r="M123" s="45">
        <v>0.2868</v>
      </c>
      <c r="N123" s="46">
        <v>0</v>
      </c>
      <c r="O123" s="46">
        <v>0</v>
      </c>
      <c r="P123" s="46">
        <v>3078.0758539341168</v>
      </c>
      <c r="Q123" s="46">
        <v>3368.3766513596902</v>
      </c>
      <c r="R123" s="48">
        <v>68.52</v>
      </c>
      <c r="S123" s="49">
        <v>146</v>
      </c>
      <c r="T123" s="46">
        <v>0</v>
      </c>
      <c r="U123" s="46">
        <v>1</v>
      </c>
      <c r="V123" s="46">
        <v>1</v>
      </c>
      <c r="W123" s="46">
        <v>0</v>
      </c>
      <c r="X123" s="7">
        <v>113.71</v>
      </c>
      <c r="Y123" s="7">
        <v>11412.06</v>
      </c>
      <c r="Z123" s="7">
        <v>126</v>
      </c>
    </row>
    <row r="124" spans="1:26" ht="14.25">
      <c r="A124" s="2" t="s">
        <v>67</v>
      </c>
      <c r="B124" s="1">
        <v>2018</v>
      </c>
      <c r="C124" s="40">
        <v>4204894341000</v>
      </c>
      <c r="D124" s="41">
        <v>5426699015503</v>
      </c>
      <c r="E124" s="41">
        <v>8757661229472</v>
      </c>
      <c r="F124" s="41">
        <v>7917015167056</v>
      </c>
      <c r="G124" s="41">
        <v>1663420783997</v>
      </c>
      <c r="H124" s="43">
        <v>65.55</v>
      </c>
      <c r="I124" s="41">
        <v>2421500</v>
      </c>
      <c r="J124" s="41">
        <v>71785930000000</v>
      </c>
      <c r="K124" s="41">
        <v>941400</v>
      </c>
      <c r="L124" s="43">
        <v>9.14</v>
      </c>
      <c r="M124" s="45">
        <v>0.2868</v>
      </c>
      <c r="N124" s="46">
        <v>0</v>
      </c>
      <c r="O124" s="46">
        <v>0</v>
      </c>
      <c r="P124" s="46">
        <v>3078.0758539341168</v>
      </c>
      <c r="Q124" s="46">
        <v>3368.3766513596902</v>
      </c>
      <c r="R124" s="48">
        <v>27.48</v>
      </c>
      <c r="S124" s="49">
        <v>380</v>
      </c>
      <c r="T124" s="46">
        <v>0</v>
      </c>
      <c r="U124" s="46">
        <v>1</v>
      </c>
      <c r="V124" s="46">
        <v>1</v>
      </c>
      <c r="W124" s="46">
        <v>0</v>
      </c>
      <c r="X124" s="7">
        <v>113.71</v>
      </c>
      <c r="Y124" s="7">
        <v>11412.06</v>
      </c>
      <c r="Z124" s="7">
        <v>126</v>
      </c>
    </row>
    <row r="125" spans="1:26" ht="14.25">
      <c r="A125" s="2" t="s">
        <v>67</v>
      </c>
      <c r="B125" s="1">
        <v>2019</v>
      </c>
      <c r="C125" s="40">
        <v>1022517533699.9999</v>
      </c>
      <c r="D125" s="41">
        <v>6036421582124</v>
      </c>
      <c r="E125" s="41">
        <v>10664680685306</v>
      </c>
      <c r="F125" s="41">
        <v>9255951212215</v>
      </c>
      <c r="G125" s="41">
        <v>1863111444301</v>
      </c>
      <c r="H125" s="43">
        <v>65.900000000000006</v>
      </c>
      <c r="I125" s="41">
        <v>2667000</v>
      </c>
      <c r="J125" s="41">
        <v>79644580000000</v>
      </c>
      <c r="K125" s="41">
        <v>963600</v>
      </c>
      <c r="L125" s="43">
        <v>9</v>
      </c>
      <c r="M125" s="45">
        <v>0.2868</v>
      </c>
      <c r="N125" s="46">
        <v>0</v>
      </c>
      <c r="O125" s="46">
        <v>0</v>
      </c>
      <c r="P125" s="46">
        <v>3078.0758539341168</v>
      </c>
      <c r="Q125" s="46">
        <v>3368.3766513596902</v>
      </c>
      <c r="R125" s="48">
        <v>44.21</v>
      </c>
      <c r="S125" s="49">
        <v>325</v>
      </c>
      <c r="T125" s="46">
        <v>0</v>
      </c>
      <c r="U125" s="46">
        <v>1</v>
      </c>
      <c r="V125" s="46">
        <v>1</v>
      </c>
      <c r="W125" s="46">
        <v>0</v>
      </c>
      <c r="X125" s="7">
        <v>113.71</v>
      </c>
      <c r="Y125" s="7">
        <v>11412.06</v>
      </c>
      <c r="Z125" s="7">
        <v>126</v>
      </c>
    </row>
    <row r="126" spans="1:26" ht="14.25">
      <c r="A126" s="2" t="s">
        <v>67</v>
      </c>
      <c r="B126" s="1">
        <v>2020</v>
      </c>
      <c r="C126" s="40">
        <v>2074665825000</v>
      </c>
      <c r="D126" s="41">
        <v>6310752082464</v>
      </c>
      <c r="E126" s="41">
        <v>9136599655688</v>
      </c>
      <c r="F126" s="41">
        <v>7698110887370</v>
      </c>
      <c r="G126" s="41">
        <v>3342045014773</v>
      </c>
      <c r="H126" s="43">
        <v>66.02</v>
      </c>
      <c r="I126" s="41">
        <v>2934500</v>
      </c>
      <c r="J126" s="41">
        <v>84356970000000</v>
      </c>
      <c r="K126" s="41">
        <v>986000</v>
      </c>
      <c r="L126" s="43">
        <v>9.58</v>
      </c>
      <c r="M126" s="45">
        <v>0.2868</v>
      </c>
      <c r="N126" s="46">
        <v>0</v>
      </c>
      <c r="O126" s="46">
        <v>0</v>
      </c>
      <c r="P126" s="46">
        <v>3078.0758539341168</v>
      </c>
      <c r="Q126" s="46">
        <v>3368.3766513596902</v>
      </c>
      <c r="R126" s="48">
        <v>31.78</v>
      </c>
      <c r="S126" s="49">
        <v>328</v>
      </c>
      <c r="T126" s="46">
        <v>0</v>
      </c>
      <c r="U126" s="46">
        <v>1</v>
      </c>
      <c r="V126" s="46">
        <v>1</v>
      </c>
      <c r="W126" s="46">
        <v>0</v>
      </c>
      <c r="X126" s="7">
        <v>113.71</v>
      </c>
      <c r="Y126" s="7">
        <v>11412.06</v>
      </c>
      <c r="Z126" s="7">
        <v>126</v>
      </c>
    </row>
    <row r="127" spans="1:26" ht="14.25">
      <c r="A127" s="2" t="s">
        <v>68</v>
      </c>
      <c r="B127" s="1">
        <v>2016</v>
      </c>
      <c r="C127" s="40">
        <v>18291043910800.004</v>
      </c>
      <c r="D127" s="41">
        <v>13097093351545</v>
      </c>
      <c r="E127" s="41">
        <v>9073845499587</v>
      </c>
      <c r="F127" s="41">
        <v>7561855485591</v>
      </c>
      <c r="G127" s="41">
        <v>2018973960000</v>
      </c>
      <c r="H127" s="43">
        <v>70.97</v>
      </c>
      <c r="I127" s="41">
        <v>1878000</v>
      </c>
      <c r="J127" s="41">
        <v>652761630870000</v>
      </c>
      <c r="K127" s="41">
        <v>6478400</v>
      </c>
      <c r="L127" s="43">
        <v>75</v>
      </c>
      <c r="M127" s="45">
        <v>0</v>
      </c>
      <c r="N127" s="46">
        <v>0</v>
      </c>
      <c r="O127" s="46">
        <v>1</v>
      </c>
      <c r="P127" s="46">
        <v>959.99220874310822</v>
      </c>
      <c r="Q127" s="46">
        <v>280.00078123213041</v>
      </c>
      <c r="R127" s="48">
        <v>53.58</v>
      </c>
      <c r="S127" s="49">
        <v>134</v>
      </c>
      <c r="T127" s="46">
        <v>0</v>
      </c>
      <c r="U127" s="46">
        <v>1</v>
      </c>
      <c r="V127" s="46">
        <v>0</v>
      </c>
      <c r="W127" s="46">
        <v>0</v>
      </c>
      <c r="X127" s="7">
        <v>439.42</v>
      </c>
      <c r="Y127" s="7">
        <v>116.62</v>
      </c>
      <c r="Z127" s="7">
        <v>1800</v>
      </c>
    </row>
    <row r="128" spans="1:26" ht="14.25">
      <c r="A128" s="2" t="s">
        <v>68</v>
      </c>
      <c r="B128" s="1">
        <v>2017</v>
      </c>
      <c r="C128" s="40">
        <v>25206257510800</v>
      </c>
      <c r="D128" s="41">
        <v>13046117563883</v>
      </c>
      <c r="E128" s="41">
        <v>10076493285826</v>
      </c>
      <c r="F128" s="41">
        <v>7204413754043</v>
      </c>
      <c r="G128" s="41">
        <v>1713635956503</v>
      </c>
      <c r="H128" s="43">
        <v>70.989999999999995</v>
      </c>
      <c r="I128" s="41">
        <v>2095000</v>
      </c>
      <c r="J128" s="41">
        <v>681699030000000</v>
      </c>
      <c r="K128" s="41">
        <v>6598700</v>
      </c>
      <c r="L128" s="43">
        <v>75.83</v>
      </c>
      <c r="M128" s="45">
        <v>0</v>
      </c>
      <c r="N128" s="46">
        <v>0</v>
      </c>
      <c r="O128" s="46">
        <v>1</v>
      </c>
      <c r="P128" s="46">
        <v>959.99220874310822</v>
      </c>
      <c r="Q128" s="46">
        <v>280.00078123213041</v>
      </c>
      <c r="R128" s="48">
        <v>54.33</v>
      </c>
      <c r="S128" s="49">
        <v>103</v>
      </c>
      <c r="T128" s="46">
        <v>0</v>
      </c>
      <c r="U128" s="46">
        <v>1</v>
      </c>
      <c r="V128" s="46">
        <v>0</v>
      </c>
      <c r="W128" s="46">
        <v>0</v>
      </c>
      <c r="X128" s="7">
        <v>439.42</v>
      </c>
      <c r="Y128" s="7">
        <v>116.62</v>
      </c>
      <c r="Z128" s="7">
        <v>1800</v>
      </c>
    </row>
    <row r="129" spans="1:26" ht="14.25">
      <c r="A129" s="2" t="s">
        <v>68</v>
      </c>
      <c r="B129" s="1">
        <v>2018</v>
      </c>
      <c r="C129" s="40">
        <v>24013579323000</v>
      </c>
      <c r="D129" s="41">
        <v>13063731837692</v>
      </c>
      <c r="E129" s="41">
        <v>11291918092323</v>
      </c>
      <c r="F129" s="41">
        <v>6266018259942</v>
      </c>
      <c r="G129" s="41">
        <v>2057424511782</v>
      </c>
      <c r="H129" s="43">
        <v>71.19</v>
      </c>
      <c r="I129" s="41">
        <v>2266723</v>
      </c>
      <c r="J129" s="41">
        <v>704705030000000</v>
      </c>
      <c r="K129" s="41">
        <v>6717600</v>
      </c>
      <c r="L129" s="43">
        <v>77.19</v>
      </c>
      <c r="M129" s="45">
        <v>0</v>
      </c>
      <c r="N129" s="46">
        <v>0</v>
      </c>
      <c r="O129" s="46">
        <v>1</v>
      </c>
      <c r="P129" s="46">
        <v>959.99220874310822</v>
      </c>
      <c r="Q129" s="46">
        <v>280.00078123213041</v>
      </c>
      <c r="R129" s="48">
        <v>51.66</v>
      </c>
      <c r="S129" s="49">
        <v>109</v>
      </c>
      <c r="T129" s="46">
        <v>0</v>
      </c>
      <c r="U129" s="46">
        <v>1</v>
      </c>
      <c r="V129" s="46">
        <v>0</v>
      </c>
      <c r="W129" s="46">
        <v>0</v>
      </c>
      <c r="X129" s="7">
        <v>439.42</v>
      </c>
      <c r="Y129" s="7">
        <v>116.62</v>
      </c>
      <c r="Z129" s="7">
        <v>1800</v>
      </c>
    </row>
    <row r="130" spans="1:26" ht="14.25">
      <c r="A130" s="2" t="s">
        <v>68</v>
      </c>
      <c r="B130" s="1">
        <v>2019</v>
      </c>
      <c r="C130" s="40">
        <v>40666347968700</v>
      </c>
      <c r="D130" s="41">
        <v>13819312494849</v>
      </c>
      <c r="E130" s="41">
        <v>13063263669138</v>
      </c>
      <c r="F130" s="41">
        <v>7762343287295</v>
      </c>
      <c r="G130" s="41">
        <v>1615448503068</v>
      </c>
      <c r="H130" s="43">
        <v>71.48</v>
      </c>
      <c r="I130" s="41">
        <v>2464154</v>
      </c>
      <c r="J130" s="41">
        <v>752263070000000</v>
      </c>
      <c r="K130" s="41">
        <v>6835100</v>
      </c>
      <c r="L130" s="43">
        <v>80</v>
      </c>
      <c r="M130" s="45">
        <v>0</v>
      </c>
      <c r="N130" s="46">
        <v>0</v>
      </c>
      <c r="O130" s="46">
        <v>1</v>
      </c>
      <c r="P130" s="46">
        <v>959.99220874310822</v>
      </c>
      <c r="Q130" s="46">
        <v>280.00078123213041</v>
      </c>
      <c r="R130" s="48">
        <v>44.72</v>
      </c>
      <c r="S130" s="49">
        <v>99</v>
      </c>
      <c r="T130" s="46">
        <v>0</v>
      </c>
      <c r="U130" s="46">
        <v>1</v>
      </c>
      <c r="V130" s="46">
        <v>0</v>
      </c>
      <c r="W130" s="46">
        <v>0</v>
      </c>
      <c r="X130" s="7">
        <v>439.42</v>
      </c>
      <c r="Y130" s="7">
        <v>116.62</v>
      </c>
      <c r="Z130" s="7">
        <v>1800</v>
      </c>
    </row>
    <row r="131" spans="1:26" ht="14.25">
      <c r="A131" s="2" t="s">
        <v>68</v>
      </c>
      <c r="B131" s="1">
        <v>2020</v>
      </c>
      <c r="C131" s="40">
        <v>49322776141000</v>
      </c>
      <c r="D131" s="41">
        <v>13387245783491</v>
      </c>
      <c r="E131" s="41">
        <v>12277737750211</v>
      </c>
      <c r="F131" s="41">
        <v>5430171432555</v>
      </c>
      <c r="G131" s="41">
        <v>2644434134235</v>
      </c>
      <c r="H131" s="43">
        <v>71.599999999999994</v>
      </c>
      <c r="I131" s="41">
        <v>2662026</v>
      </c>
      <c r="J131" s="41">
        <v>760247510000000</v>
      </c>
      <c r="K131" s="41">
        <v>6951200</v>
      </c>
      <c r="L131" s="43">
        <v>79.88</v>
      </c>
      <c r="M131" s="45">
        <v>0</v>
      </c>
      <c r="N131" s="46">
        <v>0</v>
      </c>
      <c r="O131" s="46">
        <v>1</v>
      </c>
      <c r="P131" s="46">
        <v>959.99220874310822</v>
      </c>
      <c r="Q131" s="46">
        <v>280.00078123213041</v>
      </c>
      <c r="R131" s="48">
        <v>38.1</v>
      </c>
      <c r="S131" s="49">
        <v>123</v>
      </c>
      <c r="T131" s="46">
        <v>0</v>
      </c>
      <c r="U131" s="46">
        <v>1</v>
      </c>
      <c r="V131" s="46">
        <v>0</v>
      </c>
      <c r="W131" s="46">
        <v>0</v>
      </c>
      <c r="X131" s="7">
        <v>439.42</v>
      </c>
      <c r="Y131" s="7">
        <v>116.62</v>
      </c>
      <c r="Z131" s="7">
        <v>1800</v>
      </c>
    </row>
    <row r="132" spans="1:26" ht="14.25">
      <c r="A132" s="2" t="s">
        <v>69</v>
      </c>
      <c r="B132" s="1">
        <v>2016</v>
      </c>
      <c r="C132" s="40">
        <v>361270370000</v>
      </c>
      <c r="D132" s="41">
        <v>2980161439878</v>
      </c>
      <c r="E132" s="41">
        <v>2677851810374</v>
      </c>
      <c r="F132" s="41">
        <v>3454233196423</v>
      </c>
      <c r="G132" s="41">
        <v>561508950381</v>
      </c>
      <c r="H132" s="43">
        <v>64.31</v>
      </c>
      <c r="I132" s="41">
        <v>1655500</v>
      </c>
      <c r="J132" s="41">
        <v>32987549910000</v>
      </c>
      <c r="K132" s="41">
        <v>1301400</v>
      </c>
      <c r="L132" s="43">
        <v>78</v>
      </c>
      <c r="M132" s="45">
        <v>0</v>
      </c>
      <c r="N132" s="46">
        <v>0</v>
      </c>
      <c r="O132" s="46">
        <v>1</v>
      </c>
      <c r="P132" s="46">
        <v>1391.2844669525857</v>
      </c>
      <c r="Q132" s="46">
        <v>1728.6042049402051</v>
      </c>
      <c r="R132" s="48">
        <v>52.234999999999999</v>
      </c>
      <c r="S132" s="49">
        <v>155.5</v>
      </c>
      <c r="T132" s="46">
        <v>0</v>
      </c>
      <c r="U132" s="46">
        <v>0</v>
      </c>
      <c r="V132" s="46">
        <v>0</v>
      </c>
      <c r="W132" s="46">
        <v>0</v>
      </c>
      <c r="X132" s="7">
        <v>0</v>
      </c>
      <c r="Y132" s="7">
        <v>0</v>
      </c>
      <c r="Z132" s="7">
        <v>0</v>
      </c>
    </row>
    <row r="133" spans="1:26" ht="14.25">
      <c r="A133" s="2" t="s">
        <v>69</v>
      </c>
      <c r="B133" s="1">
        <v>2017</v>
      </c>
      <c r="C133" s="40">
        <v>814523836399.99988</v>
      </c>
      <c r="D133" s="41">
        <v>3367565888305</v>
      </c>
      <c r="E133" s="41">
        <v>2868128675600</v>
      </c>
      <c r="F133" s="41">
        <v>3142695585424</v>
      </c>
      <c r="G133" s="41">
        <v>619030829037</v>
      </c>
      <c r="H133" s="43">
        <v>64.34</v>
      </c>
      <c r="I133" s="41">
        <v>1864000</v>
      </c>
      <c r="J133" s="41">
        <v>35945200000000</v>
      </c>
      <c r="K133" s="41">
        <v>1320900</v>
      </c>
      <c r="L133" s="43">
        <v>78.69</v>
      </c>
      <c r="M133" s="45">
        <v>0</v>
      </c>
      <c r="N133" s="46">
        <v>0</v>
      </c>
      <c r="O133" s="46">
        <v>1</v>
      </c>
      <c r="P133" s="46">
        <v>1391.2844669525857</v>
      </c>
      <c r="Q133" s="46">
        <v>1728.6042049402051</v>
      </c>
      <c r="R133" s="48">
        <v>55.89</v>
      </c>
      <c r="S133" s="49">
        <v>146</v>
      </c>
      <c r="T133" s="46">
        <v>0</v>
      </c>
      <c r="U133" s="46">
        <v>0</v>
      </c>
      <c r="V133" s="46">
        <v>0</v>
      </c>
      <c r="W133" s="46">
        <v>0</v>
      </c>
      <c r="X133" s="7">
        <v>0</v>
      </c>
      <c r="Y133" s="7">
        <v>0</v>
      </c>
      <c r="Z133" s="7">
        <v>0</v>
      </c>
    </row>
    <row r="134" spans="1:26" ht="14.25">
      <c r="A134" s="2" t="s">
        <v>69</v>
      </c>
      <c r="B134" s="1">
        <v>2018</v>
      </c>
      <c r="C134" s="40">
        <v>3501888845599.9995</v>
      </c>
      <c r="D134" s="41">
        <v>3606994106313</v>
      </c>
      <c r="E134" s="41">
        <v>3316170394924</v>
      </c>
      <c r="F134" s="41">
        <v>2688532977822</v>
      </c>
      <c r="G134" s="41">
        <v>515122330875</v>
      </c>
      <c r="H134" s="43">
        <v>64.58</v>
      </c>
      <c r="I134" s="41">
        <v>2017780</v>
      </c>
      <c r="J134" s="41">
        <v>39497410000000</v>
      </c>
      <c r="K134" s="41">
        <v>1340100</v>
      </c>
      <c r="L134" s="43">
        <v>79.83</v>
      </c>
      <c r="M134" s="45">
        <v>0</v>
      </c>
      <c r="N134" s="46">
        <v>0</v>
      </c>
      <c r="O134" s="46">
        <v>1</v>
      </c>
      <c r="P134" s="46">
        <v>1391.2844669525857</v>
      </c>
      <c r="Q134" s="46">
        <v>1728.6042049402051</v>
      </c>
      <c r="R134" s="48">
        <v>56.19</v>
      </c>
      <c r="S134" s="49">
        <v>144</v>
      </c>
      <c r="T134" s="46">
        <v>0</v>
      </c>
      <c r="U134" s="46">
        <v>0</v>
      </c>
      <c r="V134" s="46">
        <v>0</v>
      </c>
      <c r="W134" s="46">
        <v>0</v>
      </c>
      <c r="X134" s="7">
        <v>0</v>
      </c>
      <c r="Y134" s="7">
        <v>0</v>
      </c>
      <c r="Z134" s="7">
        <v>0</v>
      </c>
    </row>
    <row r="135" spans="1:26" ht="14.25">
      <c r="A135" s="2" t="s">
        <v>69</v>
      </c>
      <c r="B135" s="1">
        <v>2019</v>
      </c>
      <c r="C135" s="40">
        <v>1328116584500</v>
      </c>
      <c r="D135" s="41">
        <v>3783714461245</v>
      </c>
      <c r="E135" s="41">
        <v>3459432661695</v>
      </c>
      <c r="F135" s="41">
        <v>2875552608810</v>
      </c>
      <c r="G135" s="41">
        <v>530322416694</v>
      </c>
      <c r="H135" s="43">
        <v>64.819999999999993</v>
      </c>
      <c r="I135" s="41">
        <v>2193530</v>
      </c>
      <c r="J135" s="41">
        <v>43457830000000</v>
      </c>
      <c r="K135" s="41">
        <v>1359200</v>
      </c>
      <c r="L135" s="43">
        <v>82</v>
      </c>
      <c r="M135" s="45">
        <v>0</v>
      </c>
      <c r="N135" s="46">
        <v>0</v>
      </c>
      <c r="O135" s="46">
        <v>1</v>
      </c>
      <c r="P135" s="46">
        <v>1391.2844669525857</v>
      </c>
      <c r="Q135" s="46">
        <v>1728.6042049402051</v>
      </c>
      <c r="R135" s="48">
        <v>61.03</v>
      </c>
      <c r="S135" s="49">
        <v>148</v>
      </c>
      <c r="T135" s="46">
        <v>0</v>
      </c>
      <c r="U135" s="46">
        <v>0</v>
      </c>
      <c r="V135" s="46">
        <v>0</v>
      </c>
      <c r="W135" s="46">
        <v>0</v>
      </c>
      <c r="X135" s="7">
        <v>0</v>
      </c>
      <c r="Y135" s="7">
        <v>0</v>
      </c>
      <c r="Z135" s="7">
        <v>0</v>
      </c>
    </row>
    <row r="136" spans="1:26" ht="14.25">
      <c r="A136" s="2" t="s">
        <v>69</v>
      </c>
      <c r="B136" s="1">
        <v>2020</v>
      </c>
      <c r="C136" s="40">
        <v>344999972000</v>
      </c>
      <c r="D136" s="41">
        <v>3785709421716</v>
      </c>
      <c r="E136" s="41">
        <v>3082093154315</v>
      </c>
      <c r="F136" s="41">
        <v>2050024062856</v>
      </c>
      <c r="G136" s="41">
        <v>801953034107</v>
      </c>
      <c r="H136" s="43">
        <v>65.06</v>
      </c>
      <c r="I136" s="41">
        <v>2381000</v>
      </c>
      <c r="J136" s="41">
        <v>46365790000000</v>
      </c>
      <c r="K136" s="41">
        <v>1378100</v>
      </c>
      <c r="L136" s="43">
        <v>82.09</v>
      </c>
      <c r="M136" s="45">
        <v>0</v>
      </c>
      <c r="N136" s="46">
        <v>0</v>
      </c>
      <c r="O136" s="46">
        <v>1</v>
      </c>
      <c r="P136" s="46">
        <v>1391.2844669525857</v>
      </c>
      <c r="Q136" s="46">
        <v>1728.6042049402051</v>
      </c>
      <c r="R136" s="48">
        <v>63.5</v>
      </c>
      <c r="S136" s="49">
        <v>125</v>
      </c>
      <c r="T136" s="46">
        <v>0</v>
      </c>
      <c r="U136" s="46">
        <v>0</v>
      </c>
      <c r="V136" s="46">
        <v>0</v>
      </c>
      <c r="W136" s="46">
        <v>0</v>
      </c>
      <c r="X136" s="7">
        <v>0</v>
      </c>
      <c r="Y136" s="7">
        <v>0</v>
      </c>
      <c r="Z136" s="7">
        <v>0</v>
      </c>
    </row>
    <row r="137" spans="1:26" ht="14.25">
      <c r="A137" s="2" t="s">
        <v>70</v>
      </c>
      <c r="B137" s="1">
        <v>2016</v>
      </c>
      <c r="C137" s="40">
        <v>8339050337600</v>
      </c>
      <c r="D137" s="41">
        <v>21537839526654</v>
      </c>
      <c r="E137" s="41">
        <v>13999608712602</v>
      </c>
      <c r="F137" s="41">
        <v>13960672109580</v>
      </c>
      <c r="G137" s="41">
        <v>2782616108842</v>
      </c>
      <c r="H137" s="43">
        <v>69.819999999999993</v>
      </c>
      <c r="I137" s="41">
        <v>2000000</v>
      </c>
      <c r="J137" s="41">
        <v>340390214270000</v>
      </c>
      <c r="K137" s="41">
        <v>8598600</v>
      </c>
      <c r="L137" s="43">
        <v>184</v>
      </c>
      <c r="M137" s="45">
        <v>0.57369999999999999</v>
      </c>
      <c r="N137" s="46">
        <v>1</v>
      </c>
      <c r="O137" s="46">
        <v>1</v>
      </c>
      <c r="P137" s="46">
        <v>1395.8478244180938</v>
      </c>
      <c r="Q137" s="46">
        <v>1870.2439875209791</v>
      </c>
      <c r="R137" s="48">
        <v>79.209999999999994</v>
      </c>
      <c r="S137" s="49">
        <v>154</v>
      </c>
      <c r="T137" s="46">
        <v>1</v>
      </c>
      <c r="U137" s="46">
        <v>0</v>
      </c>
      <c r="V137" s="46">
        <v>1</v>
      </c>
      <c r="W137" s="46">
        <v>0</v>
      </c>
      <c r="X137" s="7">
        <v>33.33</v>
      </c>
      <c r="Y137" s="7">
        <v>3223.83</v>
      </c>
      <c r="Z137" s="7">
        <v>231</v>
      </c>
    </row>
    <row r="138" spans="1:26" ht="14.25">
      <c r="A138" s="2" t="s">
        <v>70</v>
      </c>
      <c r="B138" s="1">
        <v>2017</v>
      </c>
      <c r="C138" s="40">
        <v>11626258724000</v>
      </c>
      <c r="D138" s="41">
        <v>21767940250265</v>
      </c>
      <c r="E138" s="41">
        <v>15851849664765</v>
      </c>
      <c r="F138" s="41">
        <v>12601206798619</v>
      </c>
      <c r="G138" s="41">
        <v>2694725322883</v>
      </c>
      <c r="H138" s="43">
        <v>69.84</v>
      </c>
      <c r="I138" s="41">
        <v>2250000</v>
      </c>
      <c r="J138" s="41">
        <v>377108910000000</v>
      </c>
      <c r="K138" s="41">
        <v>8674400</v>
      </c>
      <c r="L138" s="43">
        <v>185.68</v>
      </c>
      <c r="M138" s="45">
        <v>0.57369999999999999</v>
      </c>
      <c r="N138" s="46">
        <v>1</v>
      </c>
      <c r="O138" s="46">
        <v>1</v>
      </c>
      <c r="P138" s="46">
        <v>1395.8478244180938</v>
      </c>
      <c r="Q138" s="46">
        <v>1870.2439875209791</v>
      </c>
      <c r="R138" s="48">
        <v>62.07</v>
      </c>
      <c r="S138" s="49">
        <v>256</v>
      </c>
      <c r="T138" s="46">
        <v>1</v>
      </c>
      <c r="U138" s="46">
        <v>0</v>
      </c>
      <c r="V138" s="46">
        <v>1</v>
      </c>
      <c r="W138" s="46">
        <v>0</v>
      </c>
      <c r="X138" s="7">
        <v>33.33</v>
      </c>
      <c r="Y138" s="7">
        <v>3223.83</v>
      </c>
      <c r="Z138" s="7">
        <v>231</v>
      </c>
    </row>
    <row r="139" spans="1:26" ht="14.25">
      <c r="A139" s="2" t="s">
        <v>70</v>
      </c>
      <c r="B139" s="1">
        <v>2018</v>
      </c>
      <c r="C139" s="40">
        <v>12213377176100</v>
      </c>
      <c r="D139" s="41">
        <v>22752921425172</v>
      </c>
      <c r="E139" s="41">
        <v>18551455425911</v>
      </c>
      <c r="F139" s="41">
        <v>12175116716922</v>
      </c>
      <c r="G139" s="41">
        <v>3634495940488</v>
      </c>
      <c r="H139" s="43">
        <v>70.08</v>
      </c>
      <c r="I139" s="41">
        <v>2435625</v>
      </c>
      <c r="J139" s="41">
        <v>415588200000000</v>
      </c>
      <c r="K139" s="41">
        <v>8748100</v>
      </c>
      <c r="L139" s="43">
        <v>187.26</v>
      </c>
      <c r="M139" s="45">
        <v>0.57369999999999999</v>
      </c>
      <c r="N139" s="46">
        <v>1</v>
      </c>
      <c r="O139" s="46">
        <v>1</v>
      </c>
      <c r="P139" s="46">
        <v>1395.8478244180938</v>
      </c>
      <c r="Q139" s="46">
        <v>1870.2439875209791</v>
      </c>
      <c r="R139" s="48">
        <v>53.59</v>
      </c>
      <c r="S139" s="49">
        <v>255</v>
      </c>
      <c r="T139" s="46">
        <v>1</v>
      </c>
      <c r="U139" s="46">
        <v>0</v>
      </c>
      <c r="V139" s="46">
        <v>1</v>
      </c>
      <c r="W139" s="46">
        <v>0</v>
      </c>
      <c r="X139" s="7">
        <v>33.33</v>
      </c>
      <c r="Y139" s="7">
        <v>3223.83</v>
      </c>
      <c r="Z139" s="7">
        <v>231</v>
      </c>
    </row>
    <row r="140" spans="1:26" ht="14.25">
      <c r="A140" s="2" t="s">
        <v>70</v>
      </c>
      <c r="B140" s="1">
        <v>2019</v>
      </c>
      <c r="C140" s="40">
        <v>9879208333800</v>
      </c>
      <c r="D140" s="41">
        <v>23982221076410</v>
      </c>
      <c r="E140" s="41">
        <v>18949582456289</v>
      </c>
      <c r="F140" s="41">
        <v>11745891845284</v>
      </c>
      <c r="G140" s="41">
        <v>2750239352313</v>
      </c>
      <c r="H140" s="43">
        <v>70.430000000000007</v>
      </c>
      <c r="I140" s="41">
        <v>2647767</v>
      </c>
      <c r="J140" s="41">
        <v>461774740000000</v>
      </c>
      <c r="K140" s="41">
        <v>8819500</v>
      </c>
      <c r="L140" s="43">
        <v>189</v>
      </c>
      <c r="M140" s="45">
        <v>0.57369999999999999</v>
      </c>
      <c r="N140" s="46">
        <v>1</v>
      </c>
      <c r="O140" s="46">
        <v>1</v>
      </c>
      <c r="P140" s="46">
        <v>1395.8478244180938</v>
      </c>
      <c r="Q140" s="46">
        <v>1870.2439875209791</v>
      </c>
      <c r="R140" s="48">
        <v>71.53</v>
      </c>
      <c r="S140" s="49">
        <v>190</v>
      </c>
      <c r="T140" s="46">
        <v>1</v>
      </c>
      <c r="U140" s="46">
        <v>0</v>
      </c>
      <c r="V140" s="46">
        <v>1</v>
      </c>
      <c r="W140" s="46">
        <v>0</v>
      </c>
      <c r="X140" s="7">
        <v>33.33</v>
      </c>
      <c r="Y140" s="7">
        <v>3223.83</v>
      </c>
      <c r="Z140" s="7">
        <v>231</v>
      </c>
    </row>
    <row r="141" spans="1:26" ht="14.25">
      <c r="A141" s="2" t="s">
        <v>70</v>
      </c>
      <c r="B141" s="1">
        <v>2020</v>
      </c>
      <c r="C141" s="40">
        <v>12471600454000</v>
      </c>
      <c r="D141" s="41">
        <v>24394763909265</v>
      </c>
      <c r="E141" s="41">
        <v>16603182167644</v>
      </c>
      <c r="F141" s="41">
        <v>10014153950278</v>
      </c>
      <c r="G141" s="41">
        <v>4361383239341</v>
      </c>
      <c r="H141" s="43">
        <v>70.569999999999993</v>
      </c>
      <c r="I141" s="41">
        <v>2860382</v>
      </c>
      <c r="J141" s="41">
        <v>504320730000000</v>
      </c>
      <c r="K141" s="41">
        <v>8888800</v>
      </c>
      <c r="L141" s="43">
        <v>190.27</v>
      </c>
      <c r="M141" s="45">
        <v>0.57369999999999999</v>
      </c>
      <c r="N141" s="46">
        <v>1</v>
      </c>
      <c r="O141" s="46">
        <v>1</v>
      </c>
      <c r="P141" s="46">
        <v>1395.8478244180938</v>
      </c>
      <c r="Q141" s="46">
        <v>1870.2439875209791</v>
      </c>
      <c r="R141" s="48">
        <v>82.97</v>
      </c>
      <c r="S141" s="49">
        <v>145</v>
      </c>
      <c r="T141" s="46">
        <v>1</v>
      </c>
      <c r="U141" s="46">
        <v>0</v>
      </c>
      <c r="V141" s="46">
        <v>1</v>
      </c>
      <c r="W141" s="46">
        <v>0</v>
      </c>
      <c r="X141" s="7">
        <v>33.33</v>
      </c>
      <c r="Y141" s="7">
        <v>3223.83</v>
      </c>
      <c r="Z141" s="7">
        <v>231</v>
      </c>
    </row>
    <row r="142" spans="1:26" ht="14.25">
      <c r="A142" s="2" t="s">
        <v>71</v>
      </c>
      <c r="B142" s="1">
        <v>2016</v>
      </c>
      <c r="C142" s="40">
        <v>22583383311600.004</v>
      </c>
      <c r="D142" s="41">
        <v>8141707937571</v>
      </c>
      <c r="E142" s="41">
        <v>6341145448922</v>
      </c>
      <c r="F142" s="41">
        <v>6203493897947</v>
      </c>
      <c r="G142" s="41">
        <v>1052841543054</v>
      </c>
      <c r="H142" s="43">
        <v>67.31</v>
      </c>
      <c r="I142" s="41">
        <v>1500000</v>
      </c>
      <c r="J142" s="41">
        <v>107573474420000</v>
      </c>
      <c r="K142" s="41">
        <v>2919800</v>
      </c>
      <c r="L142" s="43">
        <v>47</v>
      </c>
      <c r="M142" s="45">
        <v>0.37640000000000001</v>
      </c>
      <c r="N142" s="46">
        <v>0</v>
      </c>
      <c r="O142" s="46">
        <v>0</v>
      </c>
      <c r="P142" s="46">
        <v>1560.2731848489607</v>
      </c>
      <c r="Q142" s="46">
        <v>1796.3381220448966</v>
      </c>
      <c r="R142" s="48">
        <v>40.46</v>
      </c>
      <c r="S142" s="49">
        <v>334</v>
      </c>
      <c r="T142" s="46">
        <v>0</v>
      </c>
      <c r="U142" s="46">
        <v>0</v>
      </c>
      <c r="V142" s="46">
        <v>0</v>
      </c>
      <c r="W142" s="46">
        <v>0</v>
      </c>
      <c r="X142" s="7">
        <v>0</v>
      </c>
      <c r="Y142" s="7">
        <v>0</v>
      </c>
      <c r="Z142" s="7">
        <v>0</v>
      </c>
    </row>
    <row r="143" spans="1:26" ht="14.25">
      <c r="A143" s="2" t="s">
        <v>71</v>
      </c>
      <c r="B143" s="1">
        <v>2017</v>
      </c>
      <c r="C143" s="40">
        <v>22868849388000</v>
      </c>
      <c r="D143" s="41">
        <v>8481906994224</v>
      </c>
      <c r="E143" s="41">
        <v>6547644007674</v>
      </c>
      <c r="F143" s="41">
        <v>6215822642880</v>
      </c>
      <c r="G143" s="41">
        <v>1381857903356</v>
      </c>
      <c r="H143" s="43">
        <v>67.319999999999993</v>
      </c>
      <c r="I143" s="41">
        <v>1670000</v>
      </c>
      <c r="J143" s="41">
        <v>120030010000000</v>
      </c>
      <c r="K143" s="41">
        <v>2961100</v>
      </c>
      <c r="L143" s="43">
        <v>47.88</v>
      </c>
      <c r="M143" s="45">
        <v>0.37640000000000001</v>
      </c>
      <c r="N143" s="46">
        <v>0</v>
      </c>
      <c r="O143" s="46">
        <v>0</v>
      </c>
      <c r="P143" s="46">
        <v>1560.2731848489607</v>
      </c>
      <c r="Q143" s="46">
        <v>1796.3381220448966</v>
      </c>
      <c r="R143" s="48">
        <v>46.75</v>
      </c>
      <c r="S143" s="49">
        <v>345</v>
      </c>
      <c r="T143" s="46">
        <v>0</v>
      </c>
      <c r="U143" s="46">
        <v>0</v>
      </c>
      <c r="V143" s="46">
        <v>0</v>
      </c>
      <c r="W143" s="46">
        <v>0</v>
      </c>
      <c r="X143" s="7">
        <v>0</v>
      </c>
      <c r="Y143" s="7">
        <v>0</v>
      </c>
      <c r="Z143" s="7">
        <v>0</v>
      </c>
    </row>
    <row r="144" spans="1:26" ht="14.25">
      <c r="A144" s="2" t="s">
        <v>71</v>
      </c>
      <c r="B144" s="1">
        <v>2018</v>
      </c>
      <c r="C144" s="40">
        <v>18226207004800</v>
      </c>
      <c r="D144" s="41">
        <v>8875206989191</v>
      </c>
      <c r="E144" s="41">
        <v>7979904133693</v>
      </c>
      <c r="F144" s="41">
        <v>5365393125002</v>
      </c>
      <c r="G144" s="41">
        <v>817467681825</v>
      </c>
      <c r="H144" s="43">
        <v>67.78</v>
      </c>
      <c r="I144" s="41">
        <v>1807775</v>
      </c>
      <c r="J144" s="41">
        <v>133951160000000</v>
      </c>
      <c r="K144" s="41">
        <v>3001900</v>
      </c>
      <c r="L144" s="43">
        <v>48.54</v>
      </c>
      <c r="M144" s="45">
        <v>0.37640000000000001</v>
      </c>
      <c r="N144" s="46">
        <v>0</v>
      </c>
      <c r="O144" s="46">
        <v>0</v>
      </c>
      <c r="P144" s="46">
        <v>1560.2731848489607</v>
      </c>
      <c r="Q144" s="46">
        <v>1796.3381220448966</v>
      </c>
      <c r="R144" s="48">
        <v>56.39</v>
      </c>
      <c r="S144" s="49">
        <v>316</v>
      </c>
      <c r="T144" s="46">
        <v>0</v>
      </c>
      <c r="U144" s="46">
        <v>0</v>
      </c>
      <c r="V144" s="46">
        <v>0</v>
      </c>
      <c r="W144" s="46">
        <v>0</v>
      </c>
      <c r="X144" s="7">
        <v>0</v>
      </c>
      <c r="Y144" s="7">
        <v>0</v>
      </c>
      <c r="Z144" s="7">
        <v>0</v>
      </c>
    </row>
    <row r="145" spans="1:26" ht="14.25">
      <c r="A145" s="2" t="s">
        <v>71</v>
      </c>
      <c r="B145" s="1">
        <v>2019</v>
      </c>
      <c r="C145" s="40">
        <v>29530644548899.996</v>
      </c>
      <c r="D145" s="41">
        <v>9244324619454</v>
      </c>
      <c r="E145" s="41">
        <v>8383017116452</v>
      </c>
      <c r="F145" s="41">
        <v>6489259110657</v>
      </c>
      <c r="G145" s="41">
        <v>2721358994424</v>
      </c>
      <c r="H145" s="43">
        <v>68.23</v>
      </c>
      <c r="I145" s="41">
        <v>1965232</v>
      </c>
      <c r="J145" s="41">
        <v>167135770000000</v>
      </c>
      <c r="K145" s="41">
        <v>3042100</v>
      </c>
      <c r="L145" s="43">
        <v>49</v>
      </c>
      <c r="M145" s="45">
        <v>0.37640000000000001</v>
      </c>
      <c r="N145" s="46">
        <v>0</v>
      </c>
      <c r="O145" s="46">
        <v>0</v>
      </c>
      <c r="P145" s="46">
        <v>1560.2731848489607</v>
      </c>
      <c r="Q145" s="46">
        <v>1796.3381220448966</v>
      </c>
      <c r="R145" s="48">
        <v>65.36</v>
      </c>
      <c r="S145" s="49">
        <v>211</v>
      </c>
      <c r="T145" s="46">
        <v>0</v>
      </c>
      <c r="U145" s="46">
        <v>0</v>
      </c>
      <c r="V145" s="46">
        <v>0</v>
      </c>
      <c r="W145" s="46">
        <v>0</v>
      </c>
      <c r="X145" s="7">
        <v>0</v>
      </c>
      <c r="Y145" s="7">
        <v>0</v>
      </c>
      <c r="Z145" s="7">
        <v>0</v>
      </c>
    </row>
    <row r="146" spans="1:26" ht="14.25">
      <c r="A146" s="2" t="s">
        <v>71</v>
      </c>
      <c r="B146" s="1">
        <v>2020</v>
      </c>
      <c r="C146" s="40">
        <v>30353918972000</v>
      </c>
      <c r="D146" s="41">
        <v>9154950063590</v>
      </c>
      <c r="E146" s="41">
        <v>7790160235980</v>
      </c>
      <c r="F146" s="41">
        <v>5245201924352</v>
      </c>
      <c r="G146" s="41">
        <v>3161141798121</v>
      </c>
      <c r="H146" s="43">
        <v>68.69</v>
      </c>
      <c r="I146" s="41">
        <v>2123040</v>
      </c>
      <c r="J146" s="41">
        <v>185740090000000</v>
      </c>
      <c r="K146" s="41">
        <v>3081700</v>
      </c>
      <c r="L146" s="43">
        <v>49.83</v>
      </c>
      <c r="M146" s="45">
        <v>0.37640000000000001</v>
      </c>
      <c r="N146" s="46">
        <v>0</v>
      </c>
      <c r="O146" s="46">
        <v>0</v>
      </c>
      <c r="P146" s="46">
        <v>1560.2731848489607</v>
      </c>
      <c r="Q146" s="46">
        <v>1796.3381220448966</v>
      </c>
      <c r="R146" s="48">
        <v>68.569999999999993</v>
      </c>
      <c r="S146" s="49">
        <v>179</v>
      </c>
      <c r="T146" s="46">
        <v>0</v>
      </c>
      <c r="U146" s="46">
        <v>0</v>
      </c>
      <c r="V146" s="46">
        <v>0</v>
      </c>
      <c r="W146" s="46">
        <v>0</v>
      </c>
      <c r="X146" s="7">
        <v>0</v>
      </c>
      <c r="Y146" s="7">
        <v>0</v>
      </c>
      <c r="Z146" s="7">
        <v>0</v>
      </c>
    </row>
    <row r="147" spans="1:26" ht="14.25">
      <c r="A147" s="2" t="s">
        <v>72</v>
      </c>
      <c r="B147" s="1">
        <v>2016</v>
      </c>
      <c r="C147" s="40">
        <v>6847614482800</v>
      </c>
      <c r="D147" s="41">
        <v>7711476432235</v>
      </c>
      <c r="E147" s="41">
        <v>5095936589335</v>
      </c>
      <c r="F147" s="41">
        <v>7130434423364</v>
      </c>
      <c r="G147" s="41">
        <v>934222670500</v>
      </c>
      <c r="H147" s="43">
        <v>70.459999999999994</v>
      </c>
      <c r="I147" s="41">
        <v>1652000</v>
      </c>
      <c r="J147" s="41">
        <v>87714475090000</v>
      </c>
      <c r="K147" s="41">
        <v>2543100</v>
      </c>
      <c r="L147" s="43">
        <v>67</v>
      </c>
      <c r="M147" s="45">
        <v>0.34210000000000002</v>
      </c>
      <c r="N147" s="46">
        <v>0</v>
      </c>
      <c r="O147" s="46">
        <v>1</v>
      </c>
      <c r="P147" s="46">
        <v>1762.0148970146111</v>
      </c>
      <c r="Q147" s="46">
        <v>2163.2880343768006</v>
      </c>
      <c r="R147" s="48">
        <v>45.87</v>
      </c>
      <c r="S147" s="49">
        <v>150</v>
      </c>
      <c r="T147" s="46">
        <v>0</v>
      </c>
      <c r="U147" s="46">
        <v>0</v>
      </c>
      <c r="V147" s="46">
        <v>0</v>
      </c>
      <c r="W147" s="46">
        <v>0</v>
      </c>
      <c r="X147" s="7">
        <v>0</v>
      </c>
      <c r="Y147" s="7">
        <v>0</v>
      </c>
      <c r="Z147" s="7">
        <v>2</v>
      </c>
    </row>
    <row r="148" spans="1:26" ht="14.25">
      <c r="A148" s="2" t="s">
        <v>72</v>
      </c>
      <c r="B148" s="1">
        <v>2017</v>
      </c>
      <c r="C148" s="40">
        <v>12537252538800</v>
      </c>
      <c r="D148" s="41">
        <v>8010167970054</v>
      </c>
      <c r="E148" s="41">
        <v>5884835467336</v>
      </c>
      <c r="F148" s="41">
        <v>6766029198998</v>
      </c>
      <c r="G148" s="41">
        <v>871867847000</v>
      </c>
      <c r="H148" s="43">
        <v>70.47</v>
      </c>
      <c r="I148" s="41">
        <v>1850000</v>
      </c>
      <c r="J148" s="41">
        <v>96994760000000</v>
      </c>
      <c r="K148" s="41">
        <v>2583400</v>
      </c>
      <c r="L148" s="43">
        <v>67.86</v>
      </c>
      <c r="M148" s="45">
        <v>0.34210000000000002</v>
      </c>
      <c r="N148" s="46">
        <v>0</v>
      </c>
      <c r="O148" s="46">
        <v>1</v>
      </c>
      <c r="P148" s="46">
        <v>1762.0148970146111</v>
      </c>
      <c r="Q148" s="46">
        <v>2163.2880343768006</v>
      </c>
      <c r="R148" s="48">
        <v>69.540000000000006</v>
      </c>
      <c r="S148" s="49">
        <v>110</v>
      </c>
      <c r="T148" s="46">
        <v>0</v>
      </c>
      <c r="U148" s="46">
        <v>0</v>
      </c>
      <c r="V148" s="46">
        <v>0</v>
      </c>
      <c r="W148" s="46">
        <v>0</v>
      </c>
      <c r="X148" s="7">
        <v>0</v>
      </c>
      <c r="Y148" s="7">
        <v>0</v>
      </c>
      <c r="Z148" s="7">
        <v>2</v>
      </c>
    </row>
    <row r="149" spans="1:26" ht="14.25">
      <c r="A149" s="2" t="s">
        <v>72</v>
      </c>
      <c r="B149" s="1">
        <v>2018</v>
      </c>
      <c r="C149" s="40">
        <v>11348056750300.002</v>
      </c>
      <c r="D149" s="41">
        <v>8214512521370</v>
      </c>
      <c r="E149" s="41">
        <v>7273946481282</v>
      </c>
      <c r="F149" s="41">
        <v>6383691754786</v>
      </c>
      <c r="G149" s="41">
        <v>959713542000</v>
      </c>
      <c r="H149" s="43">
        <v>70.72</v>
      </c>
      <c r="I149" s="41">
        <v>2002625</v>
      </c>
      <c r="J149" s="41">
        <v>107423450000000</v>
      </c>
      <c r="K149" s="41">
        <v>2623600</v>
      </c>
      <c r="L149" s="43">
        <v>68.92</v>
      </c>
      <c r="M149" s="45">
        <v>0.34210000000000002</v>
      </c>
      <c r="N149" s="46">
        <v>0</v>
      </c>
      <c r="O149" s="46">
        <v>1</v>
      </c>
      <c r="P149" s="46">
        <v>1762.0148970146111</v>
      </c>
      <c r="Q149" s="46">
        <v>2163.2880343768006</v>
      </c>
      <c r="R149" s="48">
        <v>69.599999999999994</v>
      </c>
      <c r="S149" s="49">
        <v>49</v>
      </c>
      <c r="T149" s="46">
        <v>0</v>
      </c>
      <c r="U149" s="46">
        <v>0</v>
      </c>
      <c r="V149" s="46">
        <v>0</v>
      </c>
      <c r="W149" s="46">
        <v>0</v>
      </c>
      <c r="X149" s="7">
        <v>0</v>
      </c>
      <c r="Y149" s="7">
        <v>0</v>
      </c>
      <c r="Z149" s="7">
        <v>2</v>
      </c>
    </row>
    <row r="150" spans="1:26" ht="14.25">
      <c r="A150" s="2" t="s">
        <v>72</v>
      </c>
      <c r="B150" s="1">
        <v>2019</v>
      </c>
      <c r="C150" s="40">
        <v>17556568081799.998</v>
      </c>
      <c r="D150" s="41">
        <v>8853132382313</v>
      </c>
      <c r="E150" s="41">
        <v>7579587003014</v>
      </c>
      <c r="F150" s="41">
        <v>7201165255462</v>
      </c>
      <c r="G150" s="41">
        <v>943301774322</v>
      </c>
      <c r="H150" s="43">
        <v>70.97</v>
      </c>
      <c r="I150" s="41">
        <v>2177052</v>
      </c>
      <c r="J150" s="41">
        <v>118066610000000</v>
      </c>
      <c r="K150" s="41">
        <v>2663700</v>
      </c>
      <c r="L150" s="43">
        <v>71</v>
      </c>
      <c r="M150" s="45">
        <v>0.34210000000000002</v>
      </c>
      <c r="N150" s="46">
        <v>0</v>
      </c>
      <c r="O150" s="46">
        <v>1</v>
      </c>
      <c r="P150" s="46">
        <v>1762.0148970146111</v>
      </c>
      <c r="Q150" s="46">
        <v>2163.2880343768006</v>
      </c>
      <c r="R150" s="48">
        <v>34.46</v>
      </c>
      <c r="S150" s="49">
        <v>47</v>
      </c>
      <c r="T150" s="46">
        <v>0</v>
      </c>
      <c r="U150" s="46">
        <v>0</v>
      </c>
      <c r="V150" s="46">
        <v>0</v>
      </c>
      <c r="W150" s="46">
        <v>0</v>
      </c>
      <c r="X150" s="7">
        <v>0</v>
      </c>
      <c r="Y150" s="7">
        <v>0</v>
      </c>
      <c r="Z150" s="7">
        <v>2</v>
      </c>
    </row>
    <row r="151" spans="1:26" ht="14.25">
      <c r="A151" s="2" t="s">
        <v>72</v>
      </c>
      <c r="B151" s="1">
        <v>2020</v>
      </c>
      <c r="C151" s="40">
        <v>20758974612000</v>
      </c>
      <c r="D151" s="41">
        <v>9160275216650</v>
      </c>
      <c r="E151" s="41">
        <v>6623810882035</v>
      </c>
      <c r="F151" s="41">
        <v>5842227811521</v>
      </c>
      <c r="G151" s="41">
        <v>1723254884363</v>
      </c>
      <c r="H151" s="43">
        <v>71.22</v>
      </c>
      <c r="I151" s="41">
        <v>2351870</v>
      </c>
      <c r="J151" s="41">
        <v>129225150000000</v>
      </c>
      <c r="K151" s="41">
        <v>2703500</v>
      </c>
      <c r="L151" s="43">
        <v>71.02</v>
      </c>
      <c r="M151" s="45">
        <v>0.34210000000000002</v>
      </c>
      <c r="N151" s="46">
        <v>0</v>
      </c>
      <c r="O151" s="46">
        <v>1</v>
      </c>
      <c r="P151" s="46">
        <v>1762.0148970146111</v>
      </c>
      <c r="Q151" s="46">
        <v>2163.2880343768006</v>
      </c>
      <c r="R151" s="48">
        <v>26.4</v>
      </c>
      <c r="S151" s="49">
        <v>81</v>
      </c>
      <c r="T151" s="46">
        <v>0</v>
      </c>
      <c r="U151" s="46">
        <v>0</v>
      </c>
      <c r="V151" s="46">
        <v>0</v>
      </c>
      <c r="W151" s="46">
        <v>0</v>
      </c>
      <c r="X151" s="7">
        <v>0</v>
      </c>
      <c r="Y151" s="7">
        <v>0</v>
      </c>
      <c r="Z151" s="7">
        <v>2</v>
      </c>
    </row>
    <row r="152" spans="1:26" ht="14.25">
      <c r="A152" s="2" t="s">
        <v>73</v>
      </c>
      <c r="B152" s="1">
        <v>2016</v>
      </c>
      <c r="C152" s="40">
        <v>10212961310800.002</v>
      </c>
      <c r="D152" s="41">
        <v>8184377731070</v>
      </c>
      <c r="E152" s="41">
        <v>6255623922326</v>
      </c>
      <c r="F152" s="41">
        <v>6720974034228</v>
      </c>
      <c r="G152" s="41">
        <v>777303069000</v>
      </c>
      <c r="H152" s="43">
        <v>71.02</v>
      </c>
      <c r="I152" s="41">
        <v>2150000</v>
      </c>
      <c r="J152" s="41">
        <v>91145677830000</v>
      </c>
      <c r="K152" s="41">
        <v>2432200</v>
      </c>
      <c r="L152" s="43">
        <v>176</v>
      </c>
      <c r="M152" s="45">
        <v>0.35649999999999998</v>
      </c>
      <c r="N152" s="46">
        <v>0</v>
      </c>
      <c r="O152" s="46">
        <v>1</v>
      </c>
      <c r="P152" s="46">
        <v>2173.929811556573</v>
      </c>
      <c r="Q152" s="46">
        <v>2333.3197680025401</v>
      </c>
      <c r="R152" s="48">
        <v>73.86</v>
      </c>
      <c r="S152" s="49">
        <v>411</v>
      </c>
      <c r="T152" s="46">
        <v>0</v>
      </c>
      <c r="U152" s="46">
        <v>0</v>
      </c>
      <c r="V152" s="46">
        <v>0</v>
      </c>
      <c r="W152" s="46">
        <v>0</v>
      </c>
      <c r="X152" s="7">
        <v>0</v>
      </c>
      <c r="Y152" s="7">
        <v>0</v>
      </c>
      <c r="Z152" s="7">
        <v>0</v>
      </c>
    </row>
    <row r="153" spans="1:26" ht="14.25">
      <c r="A153" s="2" t="s">
        <v>73</v>
      </c>
      <c r="B153" s="1">
        <v>2017</v>
      </c>
      <c r="C153" s="40">
        <v>8030845264400</v>
      </c>
      <c r="D153" s="41">
        <v>8318481619922</v>
      </c>
      <c r="E153" s="41">
        <v>6932000697975</v>
      </c>
      <c r="F153" s="41">
        <v>7010008715047</v>
      </c>
      <c r="G153" s="41">
        <v>926389615000</v>
      </c>
      <c r="H153" s="43">
        <v>71.040000000000006</v>
      </c>
      <c r="I153" s="41">
        <v>2400000</v>
      </c>
      <c r="J153" s="41">
        <v>100513840000000</v>
      </c>
      <c r="K153" s="41">
        <v>2453700</v>
      </c>
      <c r="L153" s="43">
        <v>177.14</v>
      </c>
      <c r="M153" s="45">
        <v>0.35649999999999998</v>
      </c>
      <c r="N153" s="46">
        <v>0</v>
      </c>
      <c r="O153" s="46">
        <v>1</v>
      </c>
      <c r="P153" s="46">
        <v>2173.929811556573</v>
      </c>
      <c r="Q153" s="46">
        <v>2333.3197680025401</v>
      </c>
      <c r="R153" s="48">
        <v>70.430000000000007</v>
      </c>
      <c r="S153" s="49">
        <v>324</v>
      </c>
      <c r="T153" s="46">
        <v>0</v>
      </c>
      <c r="U153" s="46">
        <v>0</v>
      </c>
      <c r="V153" s="46">
        <v>0</v>
      </c>
      <c r="W153" s="46">
        <v>0</v>
      </c>
      <c r="X153" s="7">
        <v>0</v>
      </c>
      <c r="Y153" s="7">
        <v>0</v>
      </c>
      <c r="Z153" s="7">
        <v>0</v>
      </c>
    </row>
    <row r="154" spans="1:26" ht="14.25">
      <c r="A154" s="2" t="s">
        <v>73</v>
      </c>
      <c r="B154" s="1">
        <v>2018</v>
      </c>
      <c r="C154" s="40">
        <v>8604302691800</v>
      </c>
      <c r="D154" s="41">
        <v>8837424726423</v>
      </c>
      <c r="E154" s="41">
        <v>8238389702687</v>
      </c>
      <c r="F154" s="41">
        <v>7082545629590</v>
      </c>
      <c r="G154" s="41">
        <v>909483688300</v>
      </c>
      <c r="H154" s="43">
        <v>71.260000000000005</v>
      </c>
      <c r="I154" s="41">
        <v>2598000</v>
      </c>
      <c r="J154" s="41">
        <v>110116730000000</v>
      </c>
      <c r="K154" s="41">
        <v>2474400</v>
      </c>
      <c r="L154" s="43">
        <v>178.64</v>
      </c>
      <c r="M154" s="45">
        <v>0.35649999999999998</v>
      </c>
      <c r="N154" s="46">
        <v>0</v>
      </c>
      <c r="O154" s="46">
        <v>1</v>
      </c>
      <c r="P154" s="46">
        <v>2173.929811556573</v>
      </c>
      <c r="Q154" s="46">
        <v>2333.3197680025401</v>
      </c>
      <c r="R154" s="48">
        <v>53.74</v>
      </c>
      <c r="S154" s="49">
        <v>416</v>
      </c>
      <c r="T154" s="46">
        <v>0</v>
      </c>
      <c r="U154" s="46">
        <v>0</v>
      </c>
      <c r="V154" s="46">
        <v>0</v>
      </c>
      <c r="W154" s="46">
        <v>0</v>
      </c>
      <c r="X154" s="7">
        <v>0</v>
      </c>
      <c r="Y154" s="7">
        <v>0</v>
      </c>
      <c r="Z154" s="7">
        <v>0</v>
      </c>
    </row>
    <row r="155" spans="1:26" ht="14.25">
      <c r="A155" s="2" t="s">
        <v>73</v>
      </c>
      <c r="B155" s="1">
        <v>2019</v>
      </c>
      <c r="C155" s="40">
        <v>11324399413600</v>
      </c>
      <c r="D155" s="41">
        <v>9248192544171</v>
      </c>
      <c r="E155" s="41">
        <v>8640813380860</v>
      </c>
      <c r="F155" s="41">
        <v>6242783171943</v>
      </c>
      <c r="G155" s="41">
        <v>880932871093</v>
      </c>
      <c r="H155" s="43">
        <v>71.58</v>
      </c>
      <c r="I155" s="41">
        <v>2824286</v>
      </c>
      <c r="J155" s="41">
        <v>119512680000000</v>
      </c>
      <c r="K155" s="41">
        <v>2494100</v>
      </c>
      <c r="L155" s="43">
        <v>181</v>
      </c>
      <c r="M155" s="45">
        <v>0.35649999999999998</v>
      </c>
      <c r="N155" s="46">
        <v>0</v>
      </c>
      <c r="O155" s="46">
        <v>1</v>
      </c>
      <c r="P155" s="46">
        <v>2173.929811556573</v>
      </c>
      <c r="Q155" s="46">
        <v>2333.3197680025401</v>
      </c>
      <c r="R155" s="48">
        <v>63.53</v>
      </c>
      <c r="S155" s="49">
        <v>302</v>
      </c>
      <c r="T155" s="46">
        <v>0</v>
      </c>
      <c r="U155" s="46">
        <v>0</v>
      </c>
      <c r="V155" s="46">
        <v>0</v>
      </c>
      <c r="W155" s="46">
        <v>0</v>
      </c>
      <c r="X155" s="7">
        <v>0</v>
      </c>
      <c r="Y155" s="7">
        <v>0</v>
      </c>
      <c r="Z155" s="7">
        <v>0</v>
      </c>
    </row>
    <row r="156" spans="1:26" ht="14.25">
      <c r="A156" s="2" t="s">
        <v>73</v>
      </c>
      <c r="B156" s="1">
        <v>2020</v>
      </c>
      <c r="C156" s="40">
        <v>5201639997500.001</v>
      </c>
      <c r="D156" s="41">
        <v>9078409483189</v>
      </c>
      <c r="E156" s="41">
        <v>7835677856121</v>
      </c>
      <c r="F156" s="41">
        <v>4711725798083</v>
      </c>
      <c r="G156" s="41">
        <v>2183272642081</v>
      </c>
      <c r="H156" s="43">
        <v>71.69</v>
      </c>
      <c r="I156" s="41">
        <v>3051076</v>
      </c>
      <c r="J156" s="41">
        <v>130126510000000</v>
      </c>
      <c r="K156" s="41">
        <v>2512900</v>
      </c>
      <c r="L156" s="43">
        <v>181.42</v>
      </c>
      <c r="M156" s="45">
        <v>0.35649999999999998</v>
      </c>
      <c r="N156" s="46">
        <v>0</v>
      </c>
      <c r="O156" s="46">
        <v>1</v>
      </c>
      <c r="P156" s="46">
        <v>2173.929811556573</v>
      </c>
      <c r="Q156" s="46">
        <v>2333.3197680025401</v>
      </c>
      <c r="R156" s="48">
        <v>77.459999999999994</v>
      </c>
      <c r="S156" s="49">
        <v>252</v>
      </c>
      <c r="T156" s="46">
        <v>0</v>
      </c>
      <c r="U156" s="46">
        <v>0</v>
      </c>
      <c r="V156" s="46">
        <v>0</v>
      </c>
      <c r="W156" s="46">
        <v>0</v>
      </c>
      <c r="X156" s="7">
        <v>0</v>
      </c>
      <c r="Y156" s="7">
        <v>0</v>
      </c>
      <c r="Z156" s="7">
        <v>0</v>
      </c>
    </row>
    <row r="157" spans="1:26" ht="14.25">
      <c r="A157" s="2" t="s">
        <v>74</v>
      </c>
      <c r="B157" s="1">
        <v>2016</v>
      </c>
      <c r="C157" s="40">
        <v>4860621691600</v>
      </c>
      <c r="D157" s="41">
        <v>13965332576554</v>
      </c>
      <c r="E157" s="41">
        <v>7857120048263</v>
      </c>
      <c r="F157" s="41">
        <v>7964365722716</v>
      </c>
      <c r="G157" s="41">
        <v>1555367266564</v>
      </c>
      <c r="H157" s="43">
        <v>68.73</v>
      </c>
      <c r="I157" s="41">
        <v>1615000</v>
      </c>
      <c r="J157" s="41">
        <v>179951980320000</v>
      </c>
      <c r="K157" s="41">
        <v>5272500</v>
      </c>
      <c r="L157" s="43">
        <v>125</v>
      </c>
      <c r="M157" s="45">
        <v>0.1686</v>
      </c>
      <c r="N157" s="46">
        <v>0</v>
      </c>
      <c r="O157" s="46">
        <v>1</v>
      </c>
      <c r="P157" s="46">
        <v>927.07143907125169</v>
      </c>
      <c r="Q157" s="46">
        <v>461.58425478562219</v>
      </c>
      <c r="R157" s="48">
        <v>43.11</v>
      </c>
      <c r="S157" s="49">
        <v>287</v>
      </c>
      <c r="T157" s="46">
        <v>0</v>
      </c>
      <c r="U157" s="46">
        <v>0</v>
      </c>
      <c r="V157" s="46">
        <v>0</v>
      </c>
      <c r="W157" s="46">
        <v>0</v>
      </c>
      <c r="X157" s="7">
        <v>0</v>
      </c>
      <c r="Y157" s="7">
        <v>0</v>
      </c>
      <c r="Z157" s="7">
        <v>795</v>
      </c>
    </row>
    <row r="158" spans="1:26" ht="14.25">
      <c r="A158" s="2" t="s">
        <v>74</v>
      </c>
      <c r="B158" s="1">
        <v>2017</v>
      </c>
      <c r="C158" s="40">
        <v>4151036909600.001</v>
      </c>
      <c r="D158" s="41">
        <v>14108565737410</v>
      </c>
      <c r="E158" s="41">
        <v>9442121374235</v>
      </c>
      <c r="F158" s="41">
        <v>8158885227801</v>
      </c>
      <c r="G158" s="41">
        <v>1352828182029</v>
      </c>
      <c r="H158" s="43">
        <v>68.78</v>
      </c>
      <c r="I158" s="41">
        <v>1800725</v>
      </c>
      <c r="J158" s="41">
        <v>196099180000000</v>
      </c>
      <c r="K158" s="41">
        <v>5342800</v>
      </c>
      <c r="L158" s="43">
        <v>127.17</v>
      </c>
      <c r="M158" s="45">
        <v>0.1686</v>
      </c>
      <c r="N158" s="46">
        <v>0</v>
      </c>
      <c r="O158" s="46">
        <v>1</v>
      </c>
      <c r="P158" s="46">
        <v>927.07143907125169</v>
      </c>
      <c r="Q158" s="46">
        <v>461.58425478562219</v>
      </c>
      <c r="R158" s="48">
        <v>42.88</v>
      </c>
      <c r="S158" s="49">
        <v>248</v>
      </c>
      <c r="T158" s="46">
        <v>0</v>
      </c>
      <c r="U158" s="46">
        <v>0</v>
      </c>
      <c r="V158" s="46">
        <v>0</v>
      </c>
      <c r="W158" s="46">
        <v>0</v>
      </c>
      <c r="X158" s="7">
        <v>0</v>
      </c>
      <c r="Y158" s="7">
        <v>0</v>
      </c>
      <c r="Z158" s="7">
        <v>795</v>
      </c>
    </row>
    <row r="159" spans="1:26" ht="14.25">
      <c r="A159" s="2" t="s">
        <v>74</v>
      </c>
      <c r="B159" s="1">
        <v>2018</v>
      </c>
      <c r="C159" s="40">
        <v>4927610055700</v>
      </c>
      <c r="D159" s="41">
        <v>14743137432386</v>
      </c>
      <c r="E159" s="41">
        <v>10813019161116</v>
      </c>
      <c r="F159" s="41">
        <v>7768583185118</v>
      </c>
      <c r="G159" s="41">
        <v>1473207203900</v>
      </c>
      <c r="H159" s="43">
        <v>69.010000000000005</v>
      </c>
      <c r="I159" s="41">
        <v>1949285</v>
      </c>
      <c r="J159" s="41">
        <v>213893470000000</v>
      </c>
      <c r="K159" s="41">
        <v>5411800</v>
      </c>
      <c r="L159" s="43">
        <v>128.81</v>
      </c>
      <c r="M159" s="45">
        <v>0.1686</v>
      </c>
      <c r="N159" s="46">
        <v>0</v>
      </c>
      <c r="O159" s="46">
        <v>1</v>
      </c>
      <c r="P159" s="46">
        <v>927.07143907125169</v>
      </c>
      <c r="Q159" s="46">
        <v>461.58425478562219</v>
      </c>
      <c r="R159" s="48">
        <v>45.27</v>
      </c>
      <c r="S159" s="49">
        <v>243</v>
      </c>
      <c r="T159" s="46">
        <v>0</v>
      </c>
      <c r="U159" s="46">
        <v>0</v>
      </c>
      <c r="V159" s="46">
        <v>0</v>
      </c>
      <c r="W159" s="46">
        <v>0</v>
      </c>
      <c r="X159" s="7">
        <v>0</v>
      </c>
      <c r="Y159" s="7">
        <v>0</v>
      </c>
      <c r="Z159" s="7">
        <v>795</v>
      </c>
    </row>
    <row r="160" spans="1:26" ht="14.25">
      <c r="A160" s="2" t="s">
        <v>74</v>
      </c>
      <c r="B160" s="1">
        <v>2019</v>
      </c>
      <c r="C160" s="40">
        <v>5210686123900</v>
      </c>
      <c r="D160" s="41">
        <v>15676132742289</v>
      </c>
      <c r="E160" s="41">
        <v>11929098190439</v>
      </c>
      <c r="F160" s="41">
        <v>8076046689066</v>
      </c>
      <c r="G160" s="41">
        <v>1636815343563</v>
      </c>
      <c r="H160" s="43">
        <v>69.31</v>
      </c>
      <c r="I160" s="41">
        <v>2119067</v>
      </c>
      <c r="J160" s="41">
        <v>230367220000000</v>
      </c>
      <c r="K160" s="41">
        <v>5479500</v>
      </c>
      <c r="L160" s="43">
        <v>130</v>
      </c>
      <c r="M160" s="45">
        <v>0.1686</v>
      </c>
      <c r="N160" s="46">
        <v>0</v>
      </c>
      <c r="O160" s="46">
        <v>1</v>
      </c>
      <c r="P160" s="46">
        <v>927.07143907125169</v>
      </c>
      <c r="Q160" s="46">
        <v>461.58425478562219</v>
      </c>
      <c r="R160" s="48">
        <v>54.19</v>
      </c>
      <c r="S160" s="49">
        <v>208</v>
      </c>
      <c r="T160" s="46">
        <v>0</v>
      </c>
      <c r="U160" s="46">
        <v>0</v>
      </c>
      <c r="V160" s="46">
        <v>0</v>
      </c>
      <c r="W160" s="46">
        <v>0</v>
      </c>
      <c r="X160" s="7">
        <v>0</v>
      </c>
      <c r="Y160" s="7">
        <v>0</v>
      </c>
      <c r="Z160" s="7">
        <v>795</v>
      </c>
    </row>
    <row r="161" spans="1:26" ht="14.25">
      <c r="A161" s="2" t="s">
        <v>74</v>
      </c>
      <c r="B161" s="1">
        <v>2020</v>
      </c>
      <c r="C161" s="40">
        <v>4877617187000</v>
      </c>
      <c r="D161" s="41">
        <v>15446409675813</v>
      </c>
      <c r="E161" s="41">
        <v>10343952753804</v>
      </c>
      <c r="F161" s="41">
        <v>5788845296345</v>
      </c>
      <c r="G161" s="41">
        <v>3304565803644</v>
      </c>
      <c r="H161" s="43">
        <v>69.47</v>
      </c>
      <c r="I161" s="41">
        <v>2289220</v>
      </c>
      <c r="J161" s="41">
        <v>245949740000000</v>
      </c>
      <c r="K161" s="41">
        <v>5545700</v>
      </c>
      <c r="L161" s="43">
        <v>132</v>
      </c>
      <c r="M161" s="45">
        <v>0.1686</v>
      </c>
      <c r="N161" s="46">
        <v>0</v>
      </c>
      <c r="O161" s="46">
        <v>1</v>
      </c>
      <c r="P161" s="46">
        <v>927.07143907125169</v>
      </c>
      <c r="Q161" s="46">
        <v>461.58425478562219</v>
      </c>
      <c r="R161" s="48">
        <v>83.93</v>
      </c>
      <c r="S161" s="49">
        <v>150</v>
      </c>
      <c r="T161" s="46">
        <v>0</v>
      </c>
      <c r="U161" s="46">
        <v>0</v>
      </c>
      <c r="V161" s="46">
        <v>0</v>
      </c>
      <c r="W161" s="46">
        <v>0</v>
      </c>
      <c r="X161" s="7">
        <v>0</v>
      </c>
      <c r="Y161" s="7">
        <v>0</v>
      </c>
      <c r="Z161" s="7">
        <v>795</v>
      </c>
    </row>
    <row r="162" spans="1:26" ht="14.25">
      <c r="A162" s="2" t="s">
        <v>75</v>
      </c>
      <c r="B162" s="1">
        <v>2016</v>
      </c>
      <c r="C162" s="40">
        <v>46067804147599.992</v>
      </c>
      <c r="D162" s="41">
        <v>14630618275239</v>
      </c>
      <c r="E162" s="41">
        <v>10432135903326</v>
      </c>
      <c r="F162" s="41">
        <v>9737573073471</v>
      </c>
      <c r="G162" s="41">
        <v>2671632416123</v>
      </c>
      <c r="H162" s="43">
        <v>69.16</v>
      </c>
      <c r="I162" s="41">
        <v>1974346</v>
      </c>
      <c r="J162" s="41">
        <v>331765701710000</v>
      </c>
      <c r="K162" s="41">
        <v>8174100</v>
      </c>
      <c r="L162" s="43">
        <v>89</v>
      </c>
      <c r="M162" s="45">
        <v>0.2205</v>
      </c>
      <c r="N162" s="46">
        <v>0</v>
      </c>
      <c r="O162" s="46">
        <v>1</v>
      </c>
      <c r="P162" s="46">
        <v>426.93080204289362</v>
      </c>
      <c r="Q162" s="46">
        <v>485.9025062479655</v>
      </c>
      <c r="R162" s="48">
        <v>43.47</v>
      </c>
      <c r="S162" s="49">
        <v>253</v>
      </c>
      <c r="T162" s="46">
        <v>1</v>
      </c>
      <c r="U162" s="46">
        <v>1</v>
      </c>
      <c r="V162" s="46">
        <v>1</v>
      </c>
      <c r="W162" s="46">
        <v>1</v>
      </c>
      <c r="X162" s="7">
        <v>381.98</v>
      </c>
      <c r="Y162" s="7">
        <v>4428.26</v>
      </c>
      <c r="Z162" s="7">
        <v>50226</v>
      </c>
    </row>
    <row r="163" spans="1:26" ht="14.25">
      <c r="A163" s="2" t="s">
        <v>75</v>
      </c>
      <c r="B163" s="1">
        <v>2017</v>
      </c>
      <c r="C163" s="40">
        <v>24226636048800.004</v>
      </c>
      <c r="D163" s="41">
        <v>14741236123554</v>
      </c>
      <c r="E163" s="41">
        <v>12386382190470</v>
      </c>
      <c r="F163" s="41">
        <v>11518248289758</v>
      </c>
      <c r="G163" s="41">
        <v>2896793038660</v>
      </c>
      <c r="H163" s="43">
        <v>69.180000000000007</v>
      </c>
      <c r="I163" s="41">
        <v>2206000</v>
      </c>
      <c r="J163" s="41">
        <v>353866960000000</v>
      </c>
      <c r="K163" s="41">
        <v>8283799.9999999991</v>
      </c>
      <c r="L163" s="43">
        <v>90.44</v>
      </c>
      <c r="M163" s="45">
        <v>0.2205</v>
      </c>
      <c r="N163" s="46">
        <v>0</v>
      </c>
      <c r="O163" s="46">
        <v>1</v>
      </c>
      <c r="P163" s="46">
        <v>426.93080204289362</v>
      </c>
      <c r="Q163" s="46">
        <v>485.9025062479655</v>
      </c>
      <c r="R163" s="48">
        <v>66.849999999999994</v>
      </c>
      <c r="S163" s="49">
        <v>190</v>
      </c>
      <c r="T163" s="46">
        <v>1</v>
      </c>
      <c r="U163" s="46">
        <v>1</v>
      </c>
      <c r="V163" s="46">
        <v>1</v>
      </c>
      <c r="W163" s="46">
        <v>1</v>
      </c>
      <c r="X163" s="7">
        <v>381.98</v>
      </c>
      <c r="Y163" s="7">
        <v>4428.26</v>
      </c>
      <c r="Z163" s="7">
        <v>50226</v>
      </c>
    </row>
    <row r="164" spans="1:26" ht="14.25">
      <c r="A164" s="2" t="s">
        <v>75</v>
      </c>
      <c r="B164" s="1">
        <v>2018</v>
      </c>
      <c r="C164" s="40">
        <v>25138356222100.004</v>
      </c>
      <c r="D164" s="41">
        <v>15609392083082</v>
      </c>
      <c r="E164" s="41">
        <v>14622529159570</v>
      </c>
      <c r="F164" s="41">
        <v>10668479495886</v>
      </c>
      <c r="G164" s="41">
        <v>3561281641979</v>
      </c>
      <c r="H164" s="43">
        <v>69.41</v>
      </c>
      <c r="I164" s="41">
        <v>2388000</v>
      </c>
      <c r="J164" s="41">
        <v>382885700000000</v>
      </c>
      <c r="K164" s="41">
        <v>8391500</v>
      </c>
      <c r="L164" s="43">
        <v>91.62</v>
      </c>
      <c r="M164" s="45">
        <v>0.2205</v>
      </c>
      <c r="N164" s="46">
        <v>0</v>
      </c>
      <c r="O164" s="46">
        <v>1</v>
      </c>
      <c r="P164" s="46">
        <v>426.93080204289362</v>
      </c>
      <c r="Q164" s="46">
        <v>485.9025062479655</v>
      </c>
      <c r="R164" s="48">
        <v>74.819999999999993</v>
      </c>
      <c r="S164" s="49">
        <v>164</v>
      </c>
      <c r="T164" s="46">
        <v>1</v>
      </c>
      <c r="U164" s="46">
        <v>1</v>
      </c>
      <c r="V164" s="46">
        <v>1</v>
      </c>
      <c r="W164" s="46">
        <v>1</v>
      </c>
      <c r="X164" s="7">
        <v>381.98</v>
      </c>
      <c r="Y164" s="7">
        <v>4428.26</v>
      </c>
      <c r="Z164" s="7">
        <v>50226</v>
      </c>
    </row>
    <row r="165" spans="1:26" ht="14.25">
      <c r="A165" s="2" t="s">
        <v>75</v>
      </c>
      <c r="B165" s="1">
        <v>2019</v>
      </c>
      <c r="C165" s="40">
        <v>27158951552300.004</v>
      </c>
      <c r="D165" s="41">
        <v>16661032692079</v>
      </c>
      <c r="E165" s="41">
        <v>16922922019480</v>
      </c>
      <c r="F165" s="41">
        <v>13370993258554</v>
      </c>
      <c r="G165" s="41">
        <v>2483346893943</v>
      </c>
      <c r="H165" s="43">
        <v>69.650000000000006</v>
      </c>
      <c r="I165" s="41">
        <v>2595995</v>
      </c>
      <c r="J165" s="41">
        <v>419392160000000</v>
      </c>
      <c r="K165" s="41">
        <v>8497200</v>
      </c>
      <c r="L165" s="43">
        <v>92</v>
      </c>
      <c r="M165" s="45">
        <v>0.2205</v>
      </c>
      <c r="N165" s="46">
        <v>0</v>
      </c>
      <c r="O165" s="46">
        <v>1</v>
      </c>
      <c r="P165" s="46">
        <v>426.93080204289362</v>
      </c>
      <c r="Q165" s="46">
        <v>485.9025062479655</v>
      </c>
      <c r="R165" s="48">
        <v>69.22</v>
      </c>
      <c r="S165" s="49">
        <v>156</v>
      </c>
      <c r="T165" s="46">
        <v>1</v>
      </c>
      <c r="U165" s="46">
        <v>1</v>
      </c>
      <c r="V165" s="46">
        <v>1</v>
      </c>
      <c r="W165" s="46">
        <v>1</v>
      </c>
      <c r="X165" s="7">
        <v>381.98</v>
      </c>
      <c r="Y165" s="7">
        <v>4428.26</v>
      </c>
      <c r="Z165" s="7">
        <v>50226</v>
      </c>
    </row>
    <row r="166" spans="1:26" ht="14.25">
      <c r="A166" s="2" t="s">
        <v>75</v>
      </c>
      <c r="B166" s="1">
        <v>2020</v>
      </c>
      <c r="C166" s="40">
        <v>37600883385500</v>
      </c>
      <c r="D166" s="41">
        <v>16914933577144</v>
      </c>
      <c r="E166" s="41">
        <v>14818398562284</v>
      </c>
      <c r="F166" s="41">
        <v>11803830931901</v>
      </c>
      <c r="G166" s="41">
        <v>3775691974355</v>
      </c>
      <c r="H166" s="43">
        <v>69.88</v>
      </c>
      <c r="I166" s="41">
        <v>2804453</v>
      </c>
      <c r="J166" s="41">
        <v>453402710000000</v>
      </c>
      <c r="K166" s="41">
        <v>8600800</v>
      </c>
      <c r="L166" s="43">
        <v>93.9</v>
      </c>
      <c r="M166" s="45">
        <v>0.2205</v>
      </c>
      <c r="N166" s="46">
        <v>0</v>
      </c>
      <c r="O166" s="46">
        <v>1</v>
      </c>
      <c r="P166" s="46">
        <v>426.93080204289362</v>
      </c>
      <c r="Q166" s="46">
        <v>485.9025062479655</v>
      </c>
      <c r="R166" s="48">
        <v>76.760000000000005</v>
      </c>
      <c r="S166" s="49">
        <v>147</v>
      </c>
      <c r="T166" s="46">
        <v>1</v>
      </c>
      <c r="U166" s="46">
        <v>1</v>
      </c>
      <c r="V166" s="46">
        <v>1</v>
      </c>
      <c r="W166" s="46">
        <v>1</v>
      </c>
      <c r="X166" s="7">
        <v>381.98</v>
      </c>
      <c r="Y166" s="7">
        <v>4428.26</v>
      </c>
      <c r="Z166" s="7">
        <v>50226</v>
      </c>
    </row>
    <row r="167" spans="1:26" ht="14.25">
      <c r="A167" s="2" t="s">
        <v>76</v>
      </c>
      <c r="B167" s="1">
        <v>2016</v>
      </c>
      <c r="C167" s="40">
        <v>18497129944000</v>
      </c>
      <c r="D167" s="41">
        <v>27495532230102</v>
      </c>
      <c r="E167" s="41">
        <v>14025325455862</v>
      </c>
      <c r="F167" s="41">
        <v>14082985258220</v>
      </c>
      <c r="G167" s="41">
        <v>3620271717909</v>
      </c>
      <c r="H167" s="43">
        <v>68.33</v>
      </c>
      <c r="I167" s="41">
        <v>1625000</v>
      </c>
      <c r="J167" s="41">
        <v>571722008760000</v>
      </c>
      <c r="K167" s="41">
        <v>14136800</v>
      </c>
      <c r="L167" s="43">
        <v>193</v>
      </c>
      <c r="M167" s="45">
        <v>0.68369999999999997</v>
      </c>
      <c r="N167" s="46">
        <v>1</v>
      </c>
      <c r="O167" s="46">
        <v>1</v>
      </c>
      <c r="P167" s="46">
        <v>1425.409290576401</v>
      </c>
      <c r="Q167" s="46">
        <v>633.71496306480446</v>
      </c>
      <c r="R167" s="48">
        <v>62.44</v>
      </c>
      <c r="S167" s="49">
        <v>266</v>
      </c>
      <c r="T167" s="46">
        <v>1</v>
      </c>
      <c r="U167" s="46">
        <v>0</v>
      </c>
      <c r="V167" s="46">
        <v>0</v>
      </c>
      <c r="W167" s="46">
        <v>0</v>
      </c>
      <c r="X167" s="7">
        <v>3.88</v>
      </c>
      <c r="Y167" s="7">
        <v>71.81</v>
      </c>
      <c r="Z167" s="7">
        <v>27</v>
      </c>
    </row>
    <row r="168" spans="1:26" ht="14.25">
      <c r="A168" s="2" t="s">
        <v>76</v>
      </c>
      <c r="B168" s="1">
        <v>2017</v>
      </c>
      <c r="C168" s="40">
        <v>32208085609199.996</v>
      </c>
      <c r="D168" s="41">
        <v>27812634014246</v>
      </c>
      <c r="E168" s="41">
        <v>17157371979897</v>
      </c>
      <c r="F168" s="41">
        <v>17567777118644</v>
      </c>
      <c r="G168" s="41">
        <v>3794142498053</v>
      </c>
      <c r="H168" s="43">
        <v>68.37</v>
      </c>
      <c r="I168" s="41">
        <v>1811875</v>
      </c>
      <c r="J168" s="41">
        <v>626062910000000</v>
      </c>
      <c r="K168" s="41">
        <v>14308400</v>
      </c>
      <c r="L168" s="43">
        <v>196.06</v>
      </c>
      <c r="M168" s="45">
        <v>0.68369999999999997</v>
      </c>
      <c r="N168" s="46">
        <v>1</v>
      </c>
      <c r="O168" s="46">
        <v>1</v>
      </c>
      <c r="P168" s="46">
        <v>1425.409290576401</v>
      </c>
      <c r="Q168" s="46">
        <v>633.71496306480446</v>
      </c>
      <c r="R168" s="48">
        <v>67.3</v>
      </c>
      <c r="S168" s="49">
        <v>280</v>
      </c>
      <c r="T168" s="46">
        <v>1</v>
      </c>
      <c r="U168" s="46">
        <v>0</v>
      </c>
      <c r="V168" s="46">
        <v>0</v>
      </c>
      <c r="W168" s="46">
        <v>0</v>
      </c>
      <c r="X168" s="7">
        <v>3.88</v>
      </c>
      <c r="Y168" s="7">
        <v>71.81</v>
      </c>
      <c r="Z168" s="7">
        <v>27</v>
      </c>
    </row>
    <row r="169" spans="1:26" ht="14.25">
      <c r="A169" s="2" t="s">
        <v>76</v>
      </c>
      <c r="B169" s="1">
        <v>2018</v>
      </c>
      <c r="C169" s="40">
        <v>26148832021399.996</v>
      </c>
      <c r="D169" s="41">
        <v>28527858067340</v>
      </c>
      <c r="E169" s="41">
        <v>20870438055329</v>
      </c>
      <c r="F169" s="41">
        <v>15728997964895</v>
      </c>
      <c r="G169" s="41">
        <v>4310733414923</v>
      </c>
      <c r="H169" s="43">
        <v>68.61</v>
      </c>
      <c r="I169" s="41">
        <v>1961355</v>
      </c>
      <c r="J169" s="41">
        <v>684634430000000</v>
      </c>
      <c r="K169" s="41">
        <v>14476000</v>
      </c>
      <c r="L169" s="43">
        <v>198.35</v>
      </c>
      <c r="M169" s="45">
        <v>0.68369999999999997</v>
      </c>
      <c r="N169" s="46">
        <v>1</v>
      </c>
      <c r="O169" s="46">
        <v>1</v>
      </c>
      <c r="P169" s="46">
        <v>1425.409290576401</v>
      </c>
      <c r="Q169" s="46">
        <v>633.71496306480446</v>
      </c>
      <c r="R169" s="48">
        <v>68.17</v>
      </c>
      <c r="S169" s="49">
        <v>231</v>
      </c>
      <c r="T169" s="46">
        <v>1</v>
      </c>
      <c r="U169" s="46">
        <v>0</v>
      </c>
      <c r="V169" s="46">
        <v>0</v>
      </c>
      <c r="W169" s="46">
        <v>0</v>
      </c>
      <c r="X169" s="7">
        <v>3.88</v>
      </c>
      <c r="Y169" s="7">
        <v>71.81</v>
      </c>
      <c r="Z169" s="7">
        <v>27</v>
      </c>
    </row>
    <row r="170" spans="1:26" ht="14.25">
      <c r="A170" s="2" t="s">
        <v>76</v>
      </c>
      <c r="B170" s="1">
        <v>2019</v>
      </c>
      <c r="C170" s="40">
        <v>25025080527200</v>
      </c>
      <c r="D170" s="41">
        <v>29496083329579</v>
      </c>
      <c r="E170" s="41">
        <v>22457507288110</v>
      </c>
      <c r="F170" s="41">
        <v>15431977709727</v>
      </c>
      <c r="G170" s="41">
        <v>4168167088054</v>
      </c>
      <c r="H170" s="43">
        <v>68.95</v>
      </c>
      <c r="I170" s="41">
        <v>2132189</v>
      </c>
      <c r="J170" s="41">
        <v>741347430000000</v>
      </c>
      <c r="K170" s="41">
        <v>14639400</v>
      </c>
      <c r="L170" s="43">
        <v>200</v>
      </c>
      <c r="M170" s="45">
        <v>0.68369999999999997</v>
      </c>
      <c r="N170" s="46">
        <v>1</v>
      </c>
      <c r="O170" s="46">
        <v>1</v>
      </c>
      <c r="P170" s="46">
        <v>1425.409290576401</v>
      </c>
      <c r="Q170" s="46">
        <v>633.71496306480446</v>
      </c>
      <c r="R170" s="48">
        <v>74.91</v>
      </c>
      <c r="S170" s="49">
        <v>216</v>
      </c>
      <c r="T170" s="46">
        <v>1</v>
      </c>
      <c r="U170" s="46">
        <v>0</v>
      </c>
      <c r="V170" s="46">
        <v>0</v>
      </c>
      <c r="W170" s="46">
        <v>0</v>
      </c>
      <c r="X170" s="7">
        <v>3.88</v>
      </c>
      <c r="Y170" s="7">
        <v>71.81</v>
      </c>
      <c r="Z170" s="7">
        <v>27</v>
      </c>
    </row>
    <row r="171" spans="1:26" ht="14.25">
      <c r="A171" s="2" t="s">
        <v>76</v>
      </c>
      <c r="B171" s="1">
        <v>2020</v>
      </c>
      <c r="C171" s="40">
        <v>31938556283500</v>
      </c>
      <c r="D171" s="41">
        <v>28651048754462</v>
      </c>
      <c r="E171" s="41">
        <v>19417989523640</v>
      </c>
      <c r="F171" s="41">
        <v>11881380302327</v>
      </c>
      <c r="G171" s="41">
        <v>7315580674274</v>
      </c>
      <c r="H171" s="43">
        <v>69.099999999999994</v>
      </c>
      <c r="I171" s="41">
        <v>2303403</v>
      </c>
      <c r="J171" s="41">
        <v>799608950000000</v>
      </c>
      <c r="K171" s="41">
        <v>14798400</v>
      </c>
      <c r="L171" s="43">
        <v>202.77</v>
      </c>
      <c r="M171" s="45">
        <v>0.68369999999999997</v>
      </c>
      <c r="N171" s="46">
        <v>1</v>
      </c>
      <c r="O171" s="46">
        <v>1</v>
      </c>
      <c r="P171" s="46">
        <v>1425.409290576401</v>
      </c>
      <c r="Q171" s="46">
        <v>633.71496306480446</v>
      </c>
      <c r="R171" s="48">
        <v>68.7</v>
      </c>
      <c r="S171" s="49">
        <v>231</v>
      </c>
      <c r="T171" s="46">
        <v>1</v>
      </c>
      <c r="U171" s="46">
        <v>0</v>
      </c>
      <c r="V171" s="46">
        <v>0</v>
      </c>
      <c r="W171" s="46">
        <v>0</v>
      </c>
      <c r="X171" s="7">
        <v>3.88</v>
      </c>
      <c r="Y171" s="7">
        <v>71.81</v>
      </c>
      <c r="Z171" s="7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966D8-F5BD-4925-99E3-7EA29F813FCE}">
  <sheetPr>
    <outlinePr summaryBelow="0" summaryRight="0"/>
  </sheetPr>
  <dimension ref="A1:Z3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8" sqref="D28:F32"/>
    </sheetView>
  </sheetViews>
  <sheetFormatPr defaultColWidth="14.3984375" defaultRowHeight="15.75" customHeight="1"/>
  <cols>
    <col min="1" max="1" width="23.59765625" bestFit="1" customWidth="1"/>
    <col min="3" max="3" width="17.86328125" bestFit="1" customWidth="1"/>
    <col min="4" max="5" width="19.265625" bestFit="1" customWidth="1"/>
    <col min="6" max="7" width="17.86328125" bestFit="1" customWidth="1"/>
    <col min="8" max="8" width="6.86328125" bestFit="1" customWidth="1"/>
    <col min="9" max="9" width="14.86328125" customWidth="1"/>
    <col min="10" max="10" width="20.265625" bestFit="1" customWidth="1"/>
    <col min="11" max="11" width="11.3984375" customWidth="1"/>
    <col min="12" max="12" width="11.86328125" customWidth="1"/>
    <col min="13" max="13" width="8.73046875" customWidth="1"/>
    <col min="14" max="14" width="12.86328125" customWidth="1"/>
    <col min="15" max="15" width="10.1328125" customWidth="1"/>
    <col min="16" max="16" width="10.3984375" customWidth="1"/>
    <col min="17" max="17" width="9.3984375" customWidth="1"/>
    <col min="18" max="18" width="9.265625" customWidth="1"/>
    <col min="19" max="19" width="10" customWidth="1"/>
    <col min="20" max="20" width="10" bestFit="1" customWidth="1"/>
    <col min="21" max="21" width="7.59765625" customWidth="1"/>
    <col min="22" max="22" width="7.86328125" customWidth="1"/>
    <col min="23" max="23" width="8.86328125" customWidth="1"/>
  </cols>
  <sheetData>
    <row r="1" spans="1:26" ht="15.75" customHeight="1">
      <c r="A1" s="1" t="s">
        <v>0</v>
      </c>
      <c r="B1" s="1" t="s">
        <v>1</v>
      </c>
      <c r="C1" s="1" t="s">
        <v>5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3" t="s">
        <v>20</v>
      </c>
      <c r="J1" s="3" t="s">
        <v>21</v>
      </c>
      <c r="K1" s="3" t="s">
        <v>23</v>
      </c>
      <c r="L1" s="3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2" t="s">
        <v>29</v>
      </c>
      <c r="R1" s="2" t="s">
        <v>33</v>
      </c>
      <c r="S1" s="2" t="s">
        <v>34</v>
      </c>
      <c r="T1" s="2" t="s">
        <v>37</v>
      </c>
      <c r="U1" s="2" t="s">
        <v>38</v>
      </c>
      <c r="V1" s="2" t="s">
        <v>39</v>
      </c>
      <c r="W1" s="2" t="s">
        <v>40</v>
      </c>
      <c r="X1" s="2" t="s">
        <v>137</v>
      </c>
      <c r="Y1" s="2" t="s">
        <v>138</v>
      </c>
      <c r="Z1" s="2" t="s">
        <v>139</v>
      </c>
    </row>
    <row r="2" spans="1:26" ht="15.75" customHeight="1">
      <c r="A2" s="2" t="s">
        <v>43</v>
      </c>
      <c r="B2" s="1" t="s">
        <v>136</v>
      </c>
      <c r="C2" s="4">
        <f ca="1">SUMIF('Rekap Data'!$A$2:$W$171,'Cross Sec'!$A2,'Rekap Data'!$C$2:$C$171)</f>
        <v>21842607723800</v>
      </c>
      <c r="D2" s="4">
        <f ca="1">SUMIF('Rekap Data'!$A$2:$W$171,'Cross Sec'!$A2,'Rekap Data'!$D$2:$D$171)</f>
        <v>90701723516186</v>
      </c>
      <c r="E2" s="4">
        <f ca="1">SUMIF('Rekap Data'!$A$2:$W$171,'Cross Sec'!$A2,'Rekap Data'!$E$2:$E$171)</f>
        <v>67125464443238</v>
      </c>
      <c r="F2" s="4">
        <f ca="1">SUMIF('Rekap Data'!$A$2:$W$171,'Cross Sec'!$A2,'Rekap Data'!$F$2:$F$171)</f>
        <v>53384903265709</v>
      </c>
      <c r="G2" s="4">
        <f ca="1">SUMIF('Rekap Data'!$A$2:$W$171,'Cross Sec'!$A2,'Rekap Data'!$G$2:$G$171)</f>
        <v>20401828546126</v>
      </c>
      <c r="H2" s="4">
        <f ca="1">AVERAGEIF('Rekap Data'!$A$2:$W$171,'Cross Sec'!$A2,'Rekap Data'!$H$2:$H$171)</f>
        <v>69.694000000000003</v>
      </c>
      <c r="I2" s="4">
        <f ca="1">AVERAGEIF('Rekap Data'!$A$2:$W$171,'Cross Sec'!$A2,'Rekap Data'!$I$2:$I$171)</f>
        <v>2427062</v>
      </c>
      <c r="J2" s="4">
        <f ca="1">SUMIF('Rekap Data'!$A$2:$W$171,'Cross Sec'!$A2,'Rekap Data'!$J$2:$J$171)</f>
        <v>731817359010000</v>
      </c>
      <c r="K2" s="4">
        <f ca="1">AVERAGEIF('Rekap Data'!$A$2:$W$171,'Cross Sec'!$A2,'Rekap Data'!$K$2:$K$171)</f>
        <v>5242340</v>
      </c>
      <c r="L2" s="4">
        <f ca="1">AVERAGEIF('Rekap Data'!$A$2:$W$171,'Cross Sec'!$A2,'Rekap Data'!$L$2:$L$171)</f>
        <v>90.727999999999994</v>
      </c>
      <c r="M2" s="9">
        <v>0.31630000000000003</v>
      </c>
      <c r="N2" s="7">
        <v>0</v>
      </c>
      <c r="O2" s="7">
        <v>1</v>
      </c>
      <c r="P2" s="7">
        <v>1829.8892519245269</v>
      </c>
      <c r="Q2" s="7">
        <v>1058.916599326423</v>
      </c>
      <c r="R2" s="4">
        <f ca="1">AVERAGEIF('Rekap Data'!$A$2:$W$171,'Cross Sec'!$A2,'Rekap Data'!$R$2:$R$171)</f>
        <v>36.323999999999998</v>
      </c>
      <c r="S2" s="4">
        <f ca="1">AVERAGEIF('Rekap Data'!$A$2:$W$171,'Cross Sec'!$A2,'Rekap Data'!$S$2:$S$171)</f>
        <v>165.2</v>
      </c>
      <c r="T2" s="7">
        <v>0</v>
      </c>
      <c r="U2" s="7">
        <v>0</v>
      </c>
      <c r="V2" s="7">
        <v>0</v>
      </c>
      <c r="W2" s="7">
        <v>0</v>
      </c>
      <c r="X2" s="4">
        <f ca="1">AVERAGEIF('Rekap Data'!$A$2:$W$171,'Cross Sec'!$A2,'Rekap Data'!$X$2:$X$171)</f>
        <v>30.410000000000004</v>
      </c>
      <c r="Y2" s="4">
        <f ca="1">AVERAGEIF('Rekap Data'!$A$2:$W$171,'Cross Sec'!$A2,'Rekap Data'!$Y$2:$Y$171)</f>
        <v>430.1</v>
      </c>
      <c r="Z2" s="4">
        <f ca="1">AVERAGEIF('Rekap Data'!$A$2:$W$171,'Cross Sec'!$A2,'Rekap Data'!$Z$2:$Z$171)</f>
        <v>450</v>
      </c>
    </row>
    <row r="3" spans="1:26" ht="15.75" customHeight="1">
      <c r="A3" s="2" t="s">
        <v>44</v>
      </c>
      <c r="B3" s="1" t="s">
        <v>136</v>
      </c>
      <c r="C3" s="4">
        <f ca="1">SUMIF('Rekap Data'!$A$2:$W$171,'Cross Sec'!$A3,'Rekap Data'!$C$2:$C$171)</f>
        <v>58094449493500</v>
      </c>
      <c r="D3" s="4">
        <f ca="1">SUMIF('Rekap Data'!$A$2:$W$171,'Cross Sec'!$A3,'Rekap Data'!$D$2:$D$171)</f>
        <v>61219545851616</v>
      </c>
      <c r="E3" s="4">
        <f ca="1">SUMIF('Rekap Data'!$A$2:$W$171,'Cross Sec'!$A3,'Rekap Data'!$E$2:$E$171)</f>
        <v>45965663691642</v>
      </c>
      <c r="F3" s="4">
        <f ca="1">SUMIF('Rekap Data'!$A$2:$W$171,'Cross Sec'!$A3,'Rekap Data'!$F$2:$F$171)</f>
        <v>25009898276148</v>
      </c>
      <c r="G3" s="4">
        <f ca="1">SUMIF('Rekap Data'!$A$2:$W$171,'Cross Sec'!$A3,'Rekap Data'!$G$2:$G$171)</f>
        <v>14677403263638</v>
      </c>
      <c r="H3" s="4">
        <f ca="1">AVERAGEIF('Rekap Data'!$A$2:$W$171,'Cross Sec'!$A3,'Rekap Data'!$H$2:$H$171)</f>
        <v>71.734000000000009</v>
      </c>
      <c r="I3" s="4">
        <f ca="1">AVERAGEIF('Rekap Data'!$A$2:$W$171,'Cross Sec'!$A3,'Rekap Data'!$I$2:$I$171)</f>
        <v>1962125</v>
      </c>
      <c r="J3" s="4">
        <f ca="1">SUMIF('Rekap Data'!$A$2:$W$171,'Cross Sec'!$A3,'Rekap Data'!$J$2:$J$171)</f>
        <v>1069108977660000</v>
      </c>
      <c r="K3" s="4">
        <f ca="1">AVERAGEIF('Rekap Data'!$A$2:$W$171,'Cross Sec'!$A3,'Rekap Data'!$K$2:$K$171)</f>
        <v>4308800</v>
      </c>
      <c r="L3" s="4">
        <f ca="1">AVERAGEIF('Rekap Data'!$A$2:$W$171,'Cross Sec'!$A3,'Rekap Data'!$L$2:$L$171)</f>
        <v>744.51600000000008</v>
      </c>
      <c r="M3" s="9">
        <v>0</v>
      </c>
      <c r="N3" s="7">
        <v>1</v>
      </c>
      <c r="O3" s="7">
        <v>2</v>
      </c>
      <c r="P3" s="7">
        <v>962.3858592158316</v>
      </c>
      <c r="Q3" s="7">
        <v>1676.9221972602809</v>
      </c>
      <c r="R3" s="4">
        <f ca="1">AVERAGEIF('Rekap Data'!$A$2:$W$171,'Cross Sec'!$A3,'Rekap Data'!$R$2:$R$171)</f>
        <v>78.317999999999998</v>
      </c>
      <c r="S3" s="4">
        <f ca="1">AVERAGEIF('Rekap Data'!$A$2:$W$171,'Cross Sec'!$A3,'Rekap Data'!$S$2:$S$171)</f>
        <v>81.599999999999994</v>
      </c>
      <c r="T3" s="7">
        <v>0</v>
      </c>
      <c r="U3" s="7">
        <v>0</v>
      </c>
      <c r="V3" s="7">
        <v>0</v>
      </c>
      <c r="W3" s="7">
        <v>0</v>
      </c>
      <c r="X3" s="4">
        <f ca="1">AVERAGEIF('Rekap Data'!$A$2:$W$171,'Cross Sec'!$A3,'Rekap Data'!$X$2:$X$171)</f>
        <v>0</v>
      </c>
      <c r="Y3" s="4">
        <f ca="1">AVERAGEIF('Rekap Data'!$A$2:$W$171,'Cross Sec'!$A3,'Rekap Data'!$Y$2:$Y$171)</f>
        <v>0</v>
      </c>
      <c r="Z3" s="4">
        <f ca="1">AVERAGEIF('Rekap Data'!$A$2:$W$171,'Cross Sec'!$A3,'Rekap Data'!$Z$2:$Z$171)</f>
        <v>0</v>
      </c>
    </row>
    <row r="4" spans="1:26" ht="15.75" customHeight="1">
      <c r="A4" s="2" t="s">
        <v>45</v>
      </c>
      <c r="B4" s="1" t="s">
        <v>136</v>
      </c>
      <c r="C4" s="4">
        <f ca="1">SUMIF('Rekap Data'!$A$2:$W$171,'Cross Sec'!$A4,'Rekap Data'!$C$2:$C$171)</f>
        <v>275619645473500</v>
      </c>
      <c r="D4" s="4">
        <f ca="1">SUMIF('Rekap Data'!$A$2:$W$171,'Cross Sec'!$A4,'Rekap Data'!$D$2:$D$171)</f>
        <v>67663609503362</v>
      </c>
      <c r="E4" s="4">
        <f ca="1">SUMIF('Rekap Data'!$A$2:$W$171,'Cross Sec'!$A4,'Rekap Data'!$E$2:$E$171)</f>
        <v>70175408809106</v>
      </c>
      <c r="F4" s="4">
        <f ca="1">SUMIF('Rekap Data'!$A$2:$W$171,'Cross Sec'!$A4,'Rekap Data'!$F$2:$F$171)</f>
        <v>42687389909590</v>
      </c>
      <c r="G4" s="4">
        <f ca="1">SUMIF('Rekap Data'!$A$2:$W$171,'Cross Sec'!$A4,'Rekap Data'!$G$2:$G$171)</f>
        <v>16377017325150</v>
      </c>
      <c r="H4" s="4">
        <f ca="1">AVERAGEIF('Rekap Data'!$A$2:$W$171,'Cross Sec'!$A4,'Rekap Data'!$H$2:$H$171)</f>
        <v>69.677999999999983</v>
      </c>
      <c r="I4" s="4">
        <f ca="1">AVERAGEIF('Rekap Data'!$A$2:$W$171,'Cross Sec'!$A4,'Rekap Data'!$I$2:$I$171)</f>
        <v>1936511</v>
      </c>
      <c r="J4" s="4">
        <f ca="1">SUMIF('Rekap Data'!$A$2:$W$171,'Cross Sec'!$A4,'Rekap Data'!$J$2:$J$171)</f>
        <v>2835922233650000</v>
      </c>
      <c r="K4" s="4">
        <f ca="1">AVERAGEIF('Rekap Data'!$A$2:$W$171,'Cross Sec'!$A4,'Rekap Data'!$K$2:$K$171)</f>
        <v>12528520</v>
      </c>
      <c r="L4" s="4">
        <f ca="1">AVERAGEIF('Rekap Data'!$A$2:$W$171,'Cross Sec'!$A4,'Rekap Data'!$L$2:$L$171)</f>
        <v>1301.9720000000002</v>
      </c>
      <c r="M4" s="9">
        <v>0.75600000000000001</v>
      </c>
      <c r="N4" s="7">
        <v>1</v>
      </c>
      <c r="O4" s="7">
        <v>2</v>
      </c>
      <c r="P4" s="7">
        <v>77.528013069698986</v>
      </c>
      <c r="Q4" s="7">
        <v>862.58672797594249</v>
      </c>
      <c r="R4" s="4">
        <f ca="1">AVERAGEIF('Rekap Data'!$A$2:$W$171,'Cross Sec'!$A4,'Rekap Data'!$R$2:$R$171)</f>
        <v>63.635999999999989</v>
      </c>
      <c r="S4" s="4">
        <f ca="1">AVERAGEIF('Rekap Data'!$A$2:$W$171,'Cross Sec'!$A4,'Rekap Data'!$S$2:$S$171)</f>
        <v>62.6</v>
      </c>
      <c r="T4" s="7">
        <v>0</v>
      </c>
      <c r="U4" s="7">
        <v>0</v>
      </c>
      <c r="V4" s="7">
        <v>0</v>
      </c>
      <c r="W4" s="7">
        <v>0</v>
      </c>
      <c r="X4" s="4">
        <f ca="1">AVERAGEIF('Rekap Data'!$A$2:$W$171,'Cross Sec'!$A4,'Rekap Data'!$X$2:$X$171)</f>
        <v>0</v>
      </c>
      <c r="Y4" s="4">
        <f ca="1">AVERAGEIF('Rekap Data'!$A$2:$W$171,'Cross Sec'!$A4,'Rekap Data'!$Y$2:$Y$171)</f>
        <v>0</v>
      </c>
      <c r="Z4" s="4">
        <f ca="1">AVERAGEIF('Rekap Data'!$A$2:$W$171,'Cross Sec'!$A4,'Rekap Data'!$Z$2:$Z$171)</f>
        <v>18</v>
      </c>
    </row>
    <row r="5" spans="1:26" ht="14.25">
      <c r="A5" s="2" t="s">
        <v>46</v>
      </c>
      <c r="B5" s="1" t="s">
        <v>136</v>
      </c>
      <c r="C5" s="4">
        <f ca="1">SUMIF('Rekap Data'!$A$2:$W$171,'Cross Sec'!$A5,'Rekap Data'!$C$2:$C$171)</f>
        <v>26337041952600</v>
      </c>
      <c r="D5" s="4">
        <f ca="1">SUMIF('Rekap Data'!$A$2:$W$171,'Cross Sec'!$A5,'Rekap Data'!$D$2:$D$171)</f>
        <v>30993479603932</v>
      </c>
      <c r="E5" s="4">
        <f ca="1">SUMIF('Rekap Data'!$A$2:$W$171,'Cross Sec'!$A5,'Rekap Data'!$E$2:$E$171)</f>
        <v>21841810016809</v>
      </c>
      <c r="F5" s="4">
        <f ca="1">SUMIF('Rekap Data'!$A$2:$W$171,'Cross Sec'!$A5,'Rekap Data'!$F$2:$F$171)</f>
        <v>16763122612289</v>
      </c>
      <c r="G5" s="4">
        <f ca="1">SUMIF('Rekap Data'!$A$2:$W$171,'Cross Sec'!$A5,'Rekap Data'!$G$2:$G$171)</f>
        <v>3330940304668</v>
      </c>
      <c r="H5" s="4">
        <f ca="1">AVERAGEIF('Rekap Data'!$A$2:$W$171,'Cross Sec'!$A5,'Rekap Data'!$H$2:$H$171)</f>
        <v>68.91</v>
      </c>
      <c r="I5" s="4">
        <f ca="1">AVERAGEIF('Rekap Data'!$A$2:$W$171,'Cross Sec'!$A5,'Rekap Data'!$I$2:$I$171)</f>
        <v>1754312.2</v>
      </c>
      <c r="J5" s="4">
        <f ca="1">SUMIF('Rekap Data'!$A$2:$W$171,'Cross Sec'!$A5,'Rekap Data'!$J$2:$J$171)</f>
        <v>304877097700000</v>
      </c>
      <c r="K5" s="4">
        <f ca="1">AVERAGEIF('Rekap Data'!$A$2:$W$171,'Cross Sec'!$A5,'Rekap Data'!$K$2:$K$171)</f>
        <v>1948060</v>
      </c>
      <c r="L5" s="4">
        <f ca="1">AVERAGEIF('Rekap Data'!$A$2:$W$171,'Cross Sec'!$A5,'Rekap Data'!$L$2:$L$171)</f>
        <v>98.114000000000004</v>
      </c>
      <c r="M5" s="9">
        <v>0</v>
      </c>
      <c r="N5" s="7">
        <v>0</v>
      </c>
      <c r="O5" s="7">
        <v>1</v>
      </c>
      <c r="P5" s="7">
        <v>574.76815390442164</v>
      </c>
      <c r="Q5" s="7">
        <v>592.57689604616485</v>
      </c>
      <c r="R5" s="4">
        <f ca="1">AVERAGEIF('Rekap Data'!$A$2:$W$171,'Cross Sec'!$A5,'Rekap Data'!$R$2:$R$171)</f>
        <v>63.557999999999993</v>
      </c>
      <c r="S5" s="4">
        <f ca="1">AVERAGEIF('Rekap Data'!$A$2:$W$171,'Cross Sec'!$A5,'Rekap Data'!$S$2:$S$171)</f>
        <v>218.6</v>
      </c>
      <c r="T5" s="7">
        <v>0</v>
      </c>
      <c r="U5" s="7">
        <v>0</v>
      </c>
      <c r="V5" s="7">
        <v>0</v>
      </c>
      <c r="W5" s="7">
        <v>0</v>
      </c>
      <c r="X5" s="4">
        <f ca="1">AVERAGEIF('Rekap Data'!$A$2:$W$171,'Cross Sec'!$A5,'Rekap Data'!$X$2:$X$171)</f>
        <v>0</v>
      </c>
      <c r="Y5" s="4">
        <f ca="1">AVERAGEIF('Rekap Data'!$A$2:$W$171,'Cross Sec'!$A5,'Rekap Data'!$Y$2:$Y$171)</f>
        <v>0</v>
      </c>
      <c r="Z5" s="4">
        <f ca="1">AVERAGEIF('Rekap Data'!$A$2:$W$171,'Cross Sec'!$A5,'Rekap Data'!$Z$2:$Z$171)</f>
        <v>192</v>
      </c>
    </row>
    <row r="6" spans="1:26" ht="14.25">
      <c r="A6" s="2" t="s">
        <v>47</v>
      </c>
      <c r="B6" s="1" t="s">
        <v>136</v>
      </c>
      <c r="C6" s="4">
        <f ca="1">SUMIF('Rekap Data'!$A$2:$W$171,'Cross Sec'!$A6,'Rekap Data'!$C$2:$C$171)</f>
        <v>18633791991700</v>
      </c>
      <c r="D6" s="4">
        <f ca="1">SUMIF('Rekap Data'!$A$2:$W$171,'Cross Sec'!$A6,'Rekap Data'!$D$2:$D$171)</f>
        <v>50665376119471</v>
      </c>
      <c r="E6" s="4">
        <f ca="1">SUMIF('Rekap Data'!$A$2:$W$171,'Cross Sec'!$A6,'Rekap Data'!$E$2:$E$171)</f>
        <v>33655576451951</v>
      </c>
      <c r="F6" s="4">
        <f ca="1">SUMIF('Rekap Data'!$A$2:$W$171,'Cross Sec'!$A6,'Rekap Data'!$F$2:$F$171)</f>
        <v>24536394897469</v>
      </c>
      <c r="G6" s="4">
        <f ca="1">SUMIF('Rekap Data'!$A$2:$W$171,'Cross Sec'!$A6,'Rekap Data'!$G$2:$G$171)</f>
        <v>6553590817428</v>
      </c>
      <c r="H6" s="4">
        <f ca="1">AVERAGEIF('Rekap Data'!$A$2:$W$171,'Cross Sec'!$A6,'Rekap Data'!$H$2:$H$171)</f>
        <v>74.835999999999999</v>
      </c>
      <c r="I6" s="4">
        <f ca="1">AVERAGEIF('Rekap Data'!$A$2:$W$171,'Cross Sec'!$A6,'Rekap Data'!$I$2:$I$171)</f>
        <v>1306746.3999999999</v>
      </c>
      <c r="J6" s="4">
        <f ca="1">SUMIF('Rekap Data'!$A$2:$W$171,'Cross Sec'!$A6,'Rekap Data'!$J$2:$J$171)</f>
        <v>601397638440000</v>
      </c>
      <c r="K6" s="4">
        <f ca="1">AVERAGEIF('Rekap Data'!$A$2:$W$171,'Cross Sec'!$A6,'Rekap Data'!$K$2:$K$171)</f>
        <v>3818560</v>
      </c>
      <c r="L6" s="4">
        <f ca="1">AVERAGEIF('Rekap Data'!$A$2:$W$171,'Cross Sec'!$A6,'Rekap Data'!$L$2:$L$171)</f>
        <v>1217.45</v>
      </c>
      <c r="M6" s="9">
        <v>0.36270000000000002</v>
      </c>
      <c r="N6" s="7">
        <v>0</v>
      </c>
      <c r="O6" s="7">
        <v>2</v>
      </c>
      <c r="P6" s="7">
        <v>426.59111546025758</v>
      </c>
      <c r="Q6" s="7">
        <v>1242.4200734483761</v>
      </c>
      <c r="R6" s="4">
        <f ca="1">AVERAGEIF('Rekap Data'!$A$2:$W$171,'Cross Sec'!$A6,'Rekap Data'!$R$2:$R$171)</f>
        <v>56.196000000000005</v>
      </c>
      <c r="S6" s="4">
        <f ca="1">AVERAGEIF('Rekap Data'!$A$2:$W$171,'Cross Sec'!$A6,'Rekap Data'!$S$2:$S$171)</f>
        <v>195.2</v>
      </c>
      <c r="T6" s="7">
        <v>0</v>
      </c>
      <c r="U6" s="7">
        <v>0</v>
      </c>
      <c r="V6" s="7">
        <v>0</v>
      </c>
      <c r="W6" s="7">
        <v>0</v>
      </c>
      <c r="X6" s="4">
        <f ca="1">AVERAGEIF('Rekap Data'!$A$2:$W$171,'Cross Sec'!$A6,'Rekap Data'!$X$2:$X$171)</f>
        <v>0</v>
      </c>
      <c r="Y6" s="4">
        <f ca="1">AVERAGEIF('Rekap Data'!$A$2:$W$171,'Cross Sec'!$A6,'Rekap Data'!$Y$2:$Y$171)</f>
        <v>0</v>
      </c>
      <c r="Z6" s="4">
        <f ca="1">AVERAGEIF('Rekap Data'!$A$2:$W$171,'Cross Sec'!$A6,'Rekap Data'!$Z$2:$Z$171)</f>
        <v>0</v>
      </c>
    </row>
    <row r="7" spans="1:26" ht="14.25">
      <c r="A7" s="2" t="s">
        <v>48</v>
      </c>
      <c r="B7" s="1" t="s">
        <v>136</v>
      </c>
      <c r="C7" s="4">
        <f ca="1">SUMIF('Rekap Data'!$A$2:$W$171,'Cross Sec'!$A7,'Rekap Data'!$C$2:$C$171)</f>
        <v>500161489616300</v>
      </c>
      <c r="D7" s="4">
        <f ca="1">SUMIF('Rekap Data'!$A$2:$W$171,'Cross Sec'!$A7,'Rekap Data'!$D$2:$D$171)</f>
        <v>1085807920758184</v>
      </c>
      <c r="E7" s="4">
        <f ca="1">SUMIF('Rekap Data'!$A$2:$W$171,'Cross Sec'!$A7,'Rekap Data'!$E$2:$E$171)</f>
        <v>1016992354548714</v>
      </c>
      <c r="F7" s="4">
        <f ca="1">SUMIF('Rekap Data'!$A$2:$W$171,'Cross Sec'!$A7,'Rekap Data'!$F$2:$F$171)</f>
        <v>501529639988592</v>
      </c>
      <c r="G7" s="4">
        <f ca="1">SUMIF('Rekap Data'!$A$2:$W$171,'Cross Sec'!$A7,'Rekap Data'!$G$2:$G$171)</f>
        <v>864855625569810</v>
      </c>
      <c r="H7" s="4">
        <f ca="1">AVERAGEIF('Rekap Data'!$A$2:$W$171,'Cross Sec'!$A7,'Rekap Data'!$H$2:$H$171)</f>
        <v>72.681999999999988</v>
      </c>
      <c r="I7" s="4">
        <f ca="1">AVERAGEIF('Rekap Data'!$A$2:$W$171,'Cross Sec'!$A7,'Rekap Data'!$I$2:$I$171)</f>
        <v>3348951.8</v>
      </c>
      <c r="J7" s="4">
        <f ca="1">SUMIF('Rekap Data'!$A$2:$W$171,'Cross Sec'!$A7,'Rekap Data'!$J$2:$J$171)</f>
        <v>1.192175892771E+16</v>
      </c>
      <c r="K7" s="4">
        <f ca="1">AVERAGEIF('Rekap Data'!$A$2:$W$171,'Cross Sec'!$A7,'Rekap Data'!$K$2:$K$171)</f>
        <v>10424420</v>
      </c>
      <c r="L7" s="4">
        <f ca="1">AVERAGEIF('Rekap Data'!$A$2:$W$171,'Cross Sec'!$A7,'Rekap Data'!$L$2:$L$171)</f>
        <v>15719.039999999999</v>
      </c>
      <c r="M7" s="9">
        <v>0.75600000000000001</v>
      </c>
      <c r="N7" s="7">
        <v>1</v>
      </c>
      <c r="O7" s="7">
        <v>2</v>
      </c>
      <c r="P7" s="7">
        <v>0</v>
      </c>
      <c r="Q7" s="7">
        <v>898.22218670742666</v>
      </c>
      <c r="R7" s="4">
        <f ca="1">AVERAGEIF('Rekap Data'!$A$2:$W$171,'Cross Sec'!$A7,'Rekap Data'!$R$2:$R$171)</f>
        <v>89.99</v>
      </c>
      <c r="S7" s="4">
        <f ca="1">AVERAGEIF('Rekap Data'!$A$2:$W$171,'Cross Sec'!$A7,'Rekap Data'!$S$2:$S$171)</f>
        <v>136.19999999999999</v>
      </c>
      <c r="T7" s="7">
        <v>1</v>
      </c>
      <c r="U7" s="7">
        <v>0</v>
      </c>
      <c r="V7" s="7">
        <v>0</v>
      </c>
      <c r="W7" s="7">
        <v>0</v>
      </c>
      <c r="X7" s="4">
        <f ca="1">AVERAGEIF('Rekap Data'!$A$2:$W$171,'Cross Sec'!$A7,'Rekap Data'!$X$2:$X$171)</f>
        <v>0</v>
      </c>
      <c r="Y7" s="4">
        <f ca="1">AVERAGEIF('Rekap Data'!$A$2:$W$171,'Cross Sec'!$A7,'Rekap Data'!$Y$2:$Y$171)</f>
        <v>0</v>
      </c>
      <c r="Z7" s="4">
        <f ca="1">AVERAGEIF('Rekap Data'!$A$2:$W$171,'Cross Sec'!$A7,'Rekap Data'!$Z$2:$Z$171)</f>
        <v>0</v>
      </c>
    </row>
    <row r="8" spans="1:26" ht="14.25">
      <c r="A8" s="2" t="s">
        <v>49</v>
      </c>
      <c r="B8" s="1" t="s">
        <v>136</v>
      </c>
      <c r="C8" s="4">
        <f ca="1">SUMIF('Rekap Data'!$A$2:$W$171,'Cross Sec'!$A8,'Rekap Data'!$C$2:$C$171)</f>
        <v>11941829187000</v>
      </c>
      <c r="D8" s="4">
        <f ca="1">SUMIF('Rekap Data'!$A$2:$W$171,'Cross Sec'!$A8,'Rekap Data'!$D$2:$D$171)</f>
        <v>19825606768535</v>
      </c>
      <c r="E8" s="4">
        <f ca="1">SUMIF('Rekap Data'!$A$2:$W$171,'Cross Sec'!$A8,'Rekap Data'!$E$2:$E$171)</f>
        <v>17123839809843</v>
      </c>
      <c r="F8" s="4">
        <f ca="1">SUMIF('Rekap Data'!$A$2:$W$171,'Cross Sec'!$A8,'Rekap Data'!$F$2:$F$171)</f>
        <v>12728341697017</v>
      </c>
      <c r="G8" s="4">
        <f ca="1">SUMIF('Rekap Data'!$A$2:$W$171,'Cross Sec'!$A8,'Rekap Data'!$G$2:$G$171)</f>
        <v>2782229733062</v>
      </c>
      <c r="H8" s="4">
        <f ca="1">AVERAGEIF('Rekap Data'!$A$2:$W$171,'Cross Sec'!$A8,'Rekap Data'!$H$2:$H$171)</f>
        <v>67.543999999999997</v>
      </c>
      <c r="I8" s="4">
        <f ca="1">AVERAGEIF('Rekap Data'!$A$2:$W$171,'Cross Sec'!$A8,'Rekap Data'!$I$2:$I$171)</f>
        <v>2019166.6</v>
      </c>
      <c r="J8" s="4">
        <f ca="1">SUMIF('Rekap Data'!$A$2:$W$171,'Cross Sec'!$A8,'Rekap Data'!$J$2:$J$171)</f>
        <v>173605496950000</v>
      </c>
      <c r="K8" s="4">
        <f ca="1">AVERAGEIF('Rekap Data'!$A$2:$W$171,'Cross Sec'!$A8,'Rekap Data'!$K$2:$K$171)</f>
        <v>1165840</v>
      </c>
      <c r="L8" s="4">
        <f ca="1">AVERAGEIF('Rekap Data'!$A$2:$W$171,'Cross Sec'!$A8,'Rekap Data'!$L$2:$L$171)</f>
        <v>104.126</v>
      </c>
      <c r="M8" s="9">
        <v>0</v>
      </c>
      <c r="N8" s="7">
        <v>0</v>
      </c>
      <c r="O8" s="7">
        <v>0</v>
      </c>
      <c r="P8" s="7">
        <v>1950.1580071470851</v>
      </c>
      <c r="Q8" s="7">
        <v>2137.1036113554237</v>
      </c>
      <c r="R8" s="4">
        <f ca="1">AVERAGEIF('Rekap Data'!$A$2:$W$171,'Cross Sec'!$A8,'Rekap Data'!$R$2:$R$171)</f>
        <v>67.217999999999989</v>
      </c>
      <c r="S8" s="4">
        <f ca="1">AVERAGEIF('Rekap Data'!$A$2:$W$171,'Cross Sec'!$A8,'Rekap Data'!$S$2:$S$171)</f>
        <v>251.4</v>
      </c>
      <c r="T8" s="7">
        <v>0</v>
      </c>
      <c r="U8" s="7">
        <v>0</v>
      </c>
      <c r="V8" s="7">
        <v>0</v>
      </c>
      <c r="W8" s="7">
        <v>0</v>
      </c>
      <c r="X8" s="4">
        <f ca="1">AVERAGEIF('Rekap Data'!$A$2:$W$171,'Cross Sec'!$A8,'Rekap Data'!$X$2:$X$171)</f>
        <v>0</v>
      </c>
      <c r="Y8" s="4">
        <f ca="1">AVERAGEIF('Rekap Data'!$A$2:$W$171,'Cross Sec'!$A8,'Rekap Data'!$Y$2:$Y$171)</f>
        <v>0</v>
      </c>
      <c r="Z8" s="4">
        <f ca="1">AVERAGEIF('Rekap Data'!$A$2:$W$171,'Cross Sec'!$A8,'Rekap Data'!$Z$2:$Z$171)</f>
        <v>0</v>
      </c>
    </row>
    <row r="9" spans="1:26" ht="14.25">
      <c r="A9" s="2" t="s">
        <v>50</v>
      </c>
      <c r="B9" s="1" t="s">
        <v>136</v>
      </c>
      <c r="C9" s="4">
        <f ca="1">SUMIF('Rekap Data'!$A$2:$W$171,'Cross Sec'!$A9,'Rekap Data'!$C$2:$C$171)</f>
        <v>22191564673300</v>
      </c>
      <c r="D9" s="4">
        <f ca="1">SUMIF('Rekap Data'!$A$2:$W$171,'Cross Sec'!$A9,'Rekap Data'!$D$2:$D$171)</f>
        <v>43596576766808</v>
      </c>
      <c r="E9" s="4">
        <f ca="1">SUMIF('Rekap Data'!$A$2:$W$171,'Cross Sec'!$A9,'Rekap Data'!$E$2:$E$171)</f>
        <v>29805679376801</v>
      </c>
      <c r="F9" s="4">
        <f ca="1">SUMIF('Rekap Data'!$A$2:$W$171,'Cross Sec'!$A9,'Rekap Data'!$F$2:$F$171)</f>
        <v>26347947731269</v>
      </c>
      <c r="G9" s="4">
        <f ca="1">SUMIF('Rekap Data'!$A$2:$W$171,'Cross Sec'!$A9,'Rekap Data'!$G$2:$G$171)</f>
        <v>5593160337937</v>
      </c>
      <c r="H9" s="4">
        <f ca="1">AVERAGEIF('Rekap Data'!$A$2:$W$171,'Cross Sec'!$A9,'Rekap Data'!$H$2:$H$171)</f>
        <v>70.916000000000011</v>
      </c>
      <c r="I9" s="4">
        <f ca="1">AVERAGEIF('Rekap Data'!$A$2:$W$171,'Cross Sec'!$A9,'Rekap Data'!$I$2:$I$171)</f>
        <v>2069641.4</v>
      </c>
      <c r="J9" s="4">
        <f ca="1">SUMIF('Rekap Data'!$A$2:$W$171,'Cross Sec'!$A9,'Rekap Data'!$J$2:$J$171)</f>
        <v>940859245990000</v>
      </c>
      <c r="K9" s="4">
        <f ca="1">AVERAGEIF('Rekap Data'!$A$2:$W$171,'Cross Sec'!$A9,'Rekap Data'!$K$2:$K$171)</f>
        <v>3526080</v>
      </c>
      <c r="L9" s="4">
        <f ca="1">AVERAGEIF('Rekap Data'!$A$2:$W$171,'Cross Sec'!$A9,'Rekap Data'!$L$2:$L$171)</f>
        <v>70.623999999999995</v>
      </c>
      <c r="M9" s="9">
        <v>0.31780000000000003</v>
      </c>
      <c r="N9" s="7">
        <v>0</v>
      </c>
      <c r="O9" s="7">
        <v>1</v>
      </c>
      <c r="P9" s="7">
        <v>627.03070357349259</v>
      </c>
      <c r="Q9" s="7">
        <v>321.39924977237382</v>
      </c>
      <c r="R9" s="4">
        <f ca="1">AVERAGEIF('Rekap Data'!$A$2:$W$171,'Cross Sec'!$A9,'Rekap Data'!$R$2:$R$171)</f>
        <v>68.39800000000001</v>
      </c>
      <c r="S9" s="4">
        <f ca="1">AVERAGEIF('Rekap Data'!$A$2:$W$171,'Cross Sec'!$A9,'Rekap Data'!$S$2:$S$171)</f>
        <v>211.4</v>
      </c>
      <c r="T9" s="7">
        <v>0</v>
      </c>
      <c r="U9" s="7">
        <v>0</v>
      </c>
      <c r="V9" s="7">
        <v>0</v>
      </c>
      <c r="W9" s="7">
        <v>0</v>
      </c>
      <c r="X9" s="4">
        <f ca="1">AVERAGEIF('Rekap Data'!$A$2:$W$171,'Cross Sec'!$A9,'Rekap Data'!$X$2:$X$171)</f>
        <v>0</v>
      </c>
      <c r="Y9" s="4">
        <f ca="1">AVERAGEIF('Rekap Data'!$A$2:$W$171,'Cross Sec'!$A9,'Rekap Data'!$Y$2:$Y$171)</f>
        <v>0</v>
      </c>
      <c r="Z9" s="4">
        <f ca="1">AVERAGEIF('Rekap Data'!$A$2:$W$171,'Cross Sec'!$A9,'Rekap Data'!$Z$2:$Z$171)</f>
        <v>2224</v>
      </c>
    </row>
    <row r="10" spans="1:26" ht="14.25">
      <c r="A10" s="2" t="s">
        <v>51</v>
      </c>
      <c r="B10" s="1" t="s">
        <v>136</v>
      </c>
      <c r="C10" s="4">
        <f ca="1">SUMIF('Rekap Data'!$A$2:$W$171,'Cross Sec'!$A10,'Rekap Data'!$C$2:$C$171)</f>
        <v>584974676967100</v>
      </c>
      <c r="D10" s="4">
        <f ca="1">SUMIF('Rekap Data'!$A$2:$W$171,'Cross Sec'!$A10,'Rekap Data'!$D$2:$D$171)</f>
        <v>296051111606509</v>
      </c>
      <c r="E10" s="4">
        <f ca="1">SUMIF('Rekap Data'!$A$2:$W$171,'Cross Sec'!$A10,'Rekap Data'!$E$2:$E$171)</f>
        <v>219353353628609</v>
      </c>
      <c r="F10" s="4">
        <f ca="1">SUMIF('Rekap Data'!$A$2:$W$171,'Cross Sec'!$A10,'Rekap Data'!$F$2:$F$171)</f>
        <v>138695226034342</v>
      </c>
      <c r="G10" s="4">
        <f ca="1">SUMIF('Rekap Data'!$A$2:$W$171,'Cross Sec'!$A10,'Rekap Data'!$G$2:$G$171)</f>
        <v>69949494671744</v>
      </c>
      <c r="H10" s="4">
        <f ca="1">AVERAGEIF('Rekap Data'!$A$2:$W$171,'Cross Sec'!$A10,'Rekap Data'!$H$2:$H$171)</f>
        <v>72.691999999999993</v>
      </c>
      <c r="I10" s="4">
        <f ca="1">AVERAGEIF('Rekap Data'!$A$2:$W$171,'Cross Sec'!$A10,'Rekap Data'!$I$2:$I$171)</f>
        <v>1576671.6</v>
      </c>
      <c r="J10" s="4">
        <f ca="1">SUMIF('Rekap Data'!$A$2:$W$171,'Cross Sec'!$A10,'Rekap Data'!$J$2:$J$171)</f>
        <v>9050111947420000</v>
      </c>
      <c r="K10" s="4">
        <f ca="1">AVERAGEIF('Rekap Data'!$A$2:$W$171,'Cross Sec'!$A10,'Rekap Data'!$K$2:$K$171)</f>
        <v>48470500</v>
      </c>
      <c r="L10" s="4">
        <f ca="1">AVERAGEIF('Rekap Data'!$A$2:$W$171,'Cross Sec'!$A10,'Rekap Data'!$L$2:$L$171)</f>
        <v>1371.7719999999999</v>
      </c>
      <c r="M10" s="9">
        <v>0.75600000000000001</v>
      </c>
      <c r="N10" s="7">
        <v>0</v>
      </c>
      <c r="O10" s="7">
        <v>2</v>
      </c>
      <c r="P10" s="7">
        <v>114.19400420583148</v>
      </c>
      <c r="Q10" s="7">
        <v>1004.723491235228</v>
      </c>
      <c r="R10" s="4">
        <f ca="1">AVERAGEIF('Rekap Data'!$A$2:$W$171,'Cross Sec'!$A10,'Rekap Data'!$R$2:$R$171)</f>
        <v>70.067999999999998</v>
      </c>
      <c r="S10" s="4">
        <f ca="1">AVERAGEIF('Rekap Data'!$A$2:$W$171,'Cross Sec'!$A10,'Rekap Data'!$S$2:$S$171)</f>
        <v>49.2</v>
      </c>
      <c r="T10" s="7">
        <v>1</v>
      </c>
      <c r="U10" s="7">
        <v>1</v>
      </c>
      <c r="V10" s="7">
        <v>1</v>
      </c>
      <c r="W10" s="7">
        <v>0</v>
      </c>
      <c r="X10" s="4">
        <f ca="1">AVERAGEIF('Rekap Data'!$A$2:$W$171,'Cross Sec'!$A10,'Rekap Data'!$X$2:$X$171)</f>
        <v>264.39</v>
      </c>
      <c r="Y10" s="4">
        <f ca="1">AVERAGEIF('Rekap Data'!$A$2:$W$171,'Cross Sec'!$A10,'Rekap Data'!$Y$2:$Y$171)</f>
        <v>1259.0999999999999</v>
      </c>
      <c r="Z10" s="4">
        <f ca="1">AVERAGEIF('Rekap Data'!$A$2:$W$171,'Cross Sec'!$A10,'Rekap Data'!$Z$2:$Z$171)</f>
        <v>0</v>
      </c>
    </row>
    <row r="11" spans="1:26" ht="14.25">
      <c r="A11" s="2" t="s">
        <v>52</v>
      </c>
      <c r="B11" s="1" t="s">
        <v>136</v>
      </c>
      <c r="C11" s="4">
        <f ca="1">SUMIF('Rekap Data'!$A$2:$W$171,'Cross Sec'!$A11,'Rekap Data'!$C$2:$C$171)</f>
        <v>258113729424900</v>
      </c>
      <c r="D11" s="4">
        <f ca="1">SUMIF('Rekap Data'!$A$2:$W$171,'Cross Sec'!$A11,'Rekap Data'!$D$2:$D$171)</f>
        <v>258495311298414</v>
      </c>
      <c r="E11" s="4">
        <f ca="1">SUMIF('Rekap Data'!$A$2:$W$171,'Cross Sec'!$A11,'Rekap Data'!$E$2:$E$171)</f>
        <v>168023695058298</v>
      </c>
      <c r="F11" s="4">
        <f ca="1">SUMIF('Rekap Data'!$A$2:$W$171,'Cross Sec'!$A11,'Rekap Data'!$F$2:$F$171)</f>
        <v>121040655075895</v>
      </c>
      <c r="G11" s="4">
        <f ca="1">SUMIF('Rekap Data'!$A$2:$W$171,'Cross Sec'!$A11,'Rekap Data'!$G$2:$G$171)</f>
        <v>43557942130417</v>
      </c>
      <c r="H11" s="4">
        <f ca="1">AVERAGEIF('Rekap Data'!$A$2:$W$171,'Cross Sec'!$A11,'Rekap Data'!$H$2:$H$171)</f>
        <v>74.176000000000002</v>
      </c>
      <c r="I11" s="4">
        <f ca="1">AVERAGEIF('Rekap Data'!$A$2:$W$171,'Cross Sec'!$A11,'Rekap Data'!$I$2:$I$171)</f>
        <v>1326692.2</v>
      </c>
      <c r="J11" s="4">
        <f ca="1">SUMIF('Rekap Data'!$A$2:$W$171,'Cross Sec'!$A11,'Rekap Data'!$J$2:$J$171)</f>
        <v>5900319157170000</v>
      </c>
      <c r="K11" s="4">
        <f ca="1">AVERAGEIF('Rekap Data'!$A$2:$W$171,'Cross Sec'!$A11,'Rekap Data'!$K$2:$K$171)</f>
        <v>34350400</v>
      </c>
      <c r="L11" s="4">
        <f ca="1">AVERAGEIF('Rekap Data'!$A$2:$W$171,'Cross Sec'!$A11,'Rekap Data'!$L$2:$L$171)</f>
        <v>1048.578</v>
      </c>
      <c r="M11" s="9">
        <v>0.36270000000000002</v>
      </c>
      <c r="N11" s="7">
        <v>0</v>
      </c>
      <c r="O11" s="7">
        <v>2</v>
      </c>
      <c r="P11" s="7">
        <v>403.28203520125271</v>
      </c>
      <c r="Q11" s="7">
        <v>1171.9998286878979</v>
      </c>
      <c r="R11" s="4">
        <f ca="1">AVERAGEIF('Rekap Data'!$A$2:$W$171,'Cross Sec'!$A11,'Rekap Data'!$R$2:$R$171)</f>
        <v>72.364000000000004</v>
      </c>
      <c r="S11" s="4">
        <f ca="1">AVERAGEIF('Rekap Data'!$A$2:$W$171,'Cross Sec'!$A11,'Rekap Data'!$S$2:$S$171)</f>
        <v>33</v>
      </c>
      <c r="T11" s="7">
        <v>1</v>
      </c>
      <c r="U11" s="7">
        <v>0</v>
      </c>
      <c r="V11" s="7">
        <v>0</v>
      </c>
      <c r="W11" s="7">
        <v>0</v>
      </c>
      <c r="X11" s="4">
        <f ca="1">AVERAGEIF('Rekap Data'!$A$2:$W$171,'Cross Sec'!$A11,'Rekap Data'!$X$2:$X$171)</f>
        <v>0</v>
      </c>
      <c r="Y11" s="4">
        <f ca="1">AVERAGEIF('Rekap Data'!$A$2:$W$171,'Cross Sec'!$A11,'Rekap Data'!$Y$2:$Y$171)</f>
        <v>0</v>
      </c>
      <c r="Z11" s="4">
        <f ca="1">AVERAGEIF('Rekap Data'!$A$2:$W$171,'Cross Sec'!$A11,'Rekap Data'!$Z$2:$Z$171)</f>
        <v>1</v>
      </c>
    </row>
    <row r="12" spans="1:26" ht="14.25">
      <c r="A12" s="2" t="s">
        <v>53</v>
      </c>
      <c r="B12" s="1" t="s">
        <v>136</v>
      </c>
      <c r="C12" s="4">
        <f ca="1">SUMIF('Rekap Data'!$A$2:$W$171,'Cross Sec'!$A12,'Rekap Data'!$C$2:$C$171)</f>
        <v>326700062602900</v>
      </c>
      <c r="D12" s="4">
        <f ca="1">SUMIF('Rekap Data'!$A$2:$W$171,'Cross Sec'!$A12,'Rekap Data'!$D$2:$D$171)</f>
        <v>302112931483647</v>
      </c>
      <c r="E12" s="4">
        <f ca="1">SUMIF('Rekap Data'!$A$2:$W$171,'Cross Sec'!$A12,'Rekap Data'!$E$2:$E$171)</f>
        <v>216104895192111</v>
      </c>
      <c r="F12" s="4">
        <f ca="1">SUMIF('Rekap Data'!$A$2:$W$171,'Cross Sec'!$A12,'Rekap Data'!$F$2:$F$171)</f>
        <v>132302837669352</v>
      </c>
      <c r="G12" s="4">
        <f ca="1">SUMIF('Rekap Data'!$A$2:$W$171,'Cross Sec'!$A12,'Rekap Data'!$G$2:$G$171)</f>
        <v>66875181147416</v>
      </c>
      <c r="H12" s="4">
        <f ca="1">AVERAGEIF('Rekap Data'!$A$2:$W$171,'Cross Sec'!$A12,'Rekap Data'!$H$2:$H$171)</f>
        <v>70.998000000000005</v>
      </c>
      <c r="I12" s="4">
        <f ca="1">AVERAGEIF('Rekap Data'!$A$2:$W$171,'Cross Sec'!$A12,'Rekap Data'!$I$2:$I$171)</f>
        <v>1361990.8</v>
      </c>
      <c r="J12" s="4">
        <f ca="1">SUMIF('Rekap Data'!$A$2:$W$171,'Cross Sec'!$A12,'Rekap Data'!$J$2:$J$171)</f>
        <v>1.00944483523E+16</v>
      </c>
      <c r="K12" s="4">
        <f ca="1">AVERAGEIF('Rekap Data'!$A$2:$W$171,'Cross Sec'!$A12,'Rekap Data'!$K$2:$K$171)</f>
        <v>39510260</v>
      </c>
      <c r="L12" s="4">
        <f ca="1">AVERAGEIF('Rekap Data'!$A$2:$W$171,'Cross Sec'!$A12,'Rekap Data'!$L$2:$L$171)</f>
        <v>826.52600000000007</v>
      </c>
      <c r="M12" s="9">
        <v>0.64280000000000004</v>
      </c>
      <c r="N12" s="7">
        <v>1</v>
      </c>
      <c r="O12" s="7">
        <v>2</v>
      </c>
      <c r="P12" s="7">
        <v>660.73550010167605</v>
      </c>
      <c r="Q12" s="7">
        <v>1368.4757672703859</v>
      </c>
      <c r="R12" s="4">
        <f ca="1">AVERAGEIF('Rekap Data'!$A$2:$W$171,'Cross Sec'!$A12,'Rekap Data'!$R$2:$R$171)</f>
        <v>54.944000000000003</v>
      </c>
      <c r="S12" s="4">
        <f ca="1">AVERAGEIF('Rekap Data'!$A$2:$W$171,'Cross Sec'!$A12,'Rekap Data'!$S$2:$S$171)</f>
        <v>68.400000000000006</v>
      </c>
      <c r="T12" s="7">
        <v>1</v>
      </c>
      <c r="U12" s="7">
        <v>1</v>
      </c>
      <c r="V12" s="7">
        <v>1</v>
      </c>
      <c r="W12" s="7">
        <v>0</v>
      </c>
      <c r="X12" s="4">
        <f ca="1">AVERAGEIF('Rekap Data'!$A$2:$W$171,'Cross Sec'!$A12,'Rekap Data'!$X$2:$X$171)</f>
        <v>499.47000000000008</v>
      </c>
      <c r="Y12" s="4">
        <f ca="1">AVERAGEIF('Rekap Data'!$A$2:$W$171,'Cross Sec'!$A12,'Rekap Data'!$Y$2:$Y$171)</f>
        <v>2736.69</v>
      </c>
      <c r="Z12" s="4">
        <f ca="1">AVERAGEIF('Rekap Data'!$A$2:$W$171,'Cross Sec'!$A12,'Rekap Data'!$Z$2:$Z$171)</f>
        <v>0.1</v>
      </c>
    </row>
    <row r="13" spans="1:26" ht="14.25">
      <c r="A13" s="2" t="s">
        <v>54</v>
      </c>
      <c r="B13" s="1" t="s">
        <v>136</v>
      </c>
      <c r="C13" s="4">
        <f ca="1">SUMIF('Rekap Data'!$A$2:$W$171,'Cross Sec'!$A13,'Rekap Data'!$C$2:$C$171)</f>
        <v>86351955618600</v>
      </c>
      <c r="D13" s="4">
        <f ca="1">SUMIF('Rekap Data'!$A$2:$W$171,'Cross Sec'!$A13,'Rekap Data'!$D$2:$D$171)</f>
        <v>56081059604508</v>
      </c>
      <c r="E13" s="4">
        <f ca="1">SUMIF('Rekap Data'!$A$2:$W$171,'Cross Sec'!$A13,'Rekap Data'!$E$2:$E$171)</f>
        <v>45214428560663</v>
      </c>
      <c r="F13" s="4">
        <f ca="1">SUMIF('Rekap Data'!$A$2:$W$171,'Cross Sec'!$A13,'Rekap Data'!$F$2:$F$171)</f>
        <v>37251265868623</v>
      </c>
      <c r="G13" s="4">
        <f ca="1">SUMIF('Rekap Data'!$A$2:$W$171,'Cross Sec'!$A13,'Rekap Data'!$G$2:$G$171)</f>
        <v>11591378525036</v>
      </c>
      <c r="H13" s="4">
        <f ca="1">AVERAGEIF('Rekap Data'!$A$2:$W$171,'Cross Sec'!$A13,'Rekap Data'!$H$2:$H$171)</f>
        <v>70.25</v>
      </c>
      <c r="I13" s="4">
        <f ca="1">AVERAGEIF('Rekap Data'!$A$2:$W$171,'Cross Sec'!$A13,'Rekap Data'!$I$2:$I$171)</f>
        <v>1888140</v>
      </c>
      <c r="J13" s="4">
        <f ca="1">SUMIF('Rekap Data'!$A$2:$W$171,'Cross Sec'!$A13,'Rekap Data'!$J$2:$J$171)</f>
        <v>891799987210000</v>
      </c>
      <c r="K13" s="4">
        <f ca="1">AVERAGEIF('Rekap Data'!$A$2:$W$171,'Cross Sec'!$A13,'Rekap Data'!$K$2:$K$171)</f>
        <v>4983740</v>
      </c>
      <c r="L13" s="4">
        <f ca="1">AVERAGEIF('Rekap Data'!$A$2:$W$171,'Cross Sec'!$A13,'Rekap Data'!$L$2:$L$171)</f>
        <v>33.781999999999996</v>
      </c>
      <c r="M13" s="9">
        <v>0.16189999999999999</v>
      </c>
      <c r="N13" s="7">
        <v>0</v>
      </c>
      <c r="O13" s="7">
        <v>0</v>
      </c>
      <c r="P13" s="7">
        <v>742.36758574180988</v>
      </c>
      <c r="Q13" s="7">
        <v>627.51116353096063</v>
      </c>
      <c r="R13" s="4">
        <f ca="1">AVERAGEIF('Rekap Data'!$A$2:$W$171,'Cross Sec'!$A13,'Rekap Data'!$R$2:$R$171)</f>
        <v>80.16</v>
      </c>
      <c r="S13" s="4">
        <f ca="1">AVERAGEIF('Rekap Data'!$A$2:$W$171,'Cross Sec'!$A13,'Rekap Data'!$S$2:$S$171)</f>
        <v>113</v>
      </c>
      <c r="T13" s="7">
        <v>0</v>
      </c>
      <c r="U13" s="7">
        <v>0</v>
      </c>
      <c r="V13" s="7">
        <v>0</v>
      </c>
      <c r="W13" s="7">
        <v>1</v>
      </c>
      <c r="X13" s="4">
        <f ca="1">AVERAGEIF('Rekap Data'!$A$2:$W$171,'Cross Sec'!$A13,'Rekap Data'!$X$2:$X$171)</f>
        <v>0</v>
      </c>
      <c r="Y13" s="4">
        <f ca="1">AVERAGEIF('Rekap Data'!$A$2:$W$171,'Cross Sec'!$A13,'Rekap Data'!$Y$2:$Y$171)</f>
        <v>0</v>
      </c>
      <c r="Z13" s="4">
        <f ca="1">AVERAGEIF('Rekap Data'!$A$2:$W$171,'Cross Sec'!$A13,'Rekap Data'!$Z$2:$Z$171)</f>
        <v>22759</v>
      </c>
    </row>
    <row r="14" spans="1:26" ht="14.25">
      <c r="A14" s="2" t="s">
        <v>55</v>
      </c>
      <c r="B14" s="1" t="s">
        <v>136</v>
      </c>
      <c r="C14" s="4">
        <f ca="1">SUMIF('Rekap Data'!$A$2:$W$171,'Cross Sec'!$A14,'Rekap Data'!$C$2:$C$171)</f>
        <v>50573097568800</v>
      </c>
      <c r="D14" s="4">
        <f ca="1">SUMIF('Rekap Data'!$A$2:$W$171,'Cross Sec'!$A14,'Rekap Data'!$D$2:$D$171)</f>
        <v>55344875205710</v>
      </c>
      <c r="E14" s="4">
        <f ca="1">SUMIF('Rekap Data'!$A$2:$W$171,'Cross Sec'!$A14,'Rekap Data'!$E$2:$E$171)</f>
        <v>44927602909251</v>
      </c>
      <c r="F14" s="4">
        <f ca="1">SUMIF('Rekap Data'!$A$2:$W$171,'Cross Sec'!$A14,'Rekap Data'!$F$2:$F$171)</f>
        <v>35123166689662</v>
      </c>
      <c r="G14" s="4">
        <f ca="1">SUMIF('Rekap Data'!$A$2:$W$171,'Cross Sec'!$A14,'Rekap Data'!$G$2:$G$171)</f>
        <v>8631861231851</v>
      </c>
      <c r="H14" s="4">
        <f ca="1">AVERAGEIF('Rekap Data'!$A$2:$W$171,'Cross Sec'!$A14,'Rekap Data'!$H$2:$H$171)</f>
        <v>68.26400000000001</v>
      </c>
      <c r="I14" s="4">
        <f ca="1">AVERAGEIF('Rekap Data'!$A$2:$W$171,'Cross Sec'!$A14,'Rekap Data'!$I$2:$I$171)</f>
        <v>2263900.6</v>
      </c>
      <c r="J14" s="4">
        <f ca="1">SUMIF('Rekap Data'!$A$2:$W$171,'Cross Sec'!$A14,'Rekap Data'!$J$2:$J$171)</f>
        <v>794492801370000</v>
      </c>
      <c r="K14" s="4">
        <f ca="1">AVERAGEIF('Rekap Data'!$A$2:$W$171,'Cross Sec'!$A14,'Rekap Data'!$K$2:$K$171)</f>
        <v>4160720</v>
      </c>
      <c r="L14" s="4">
        <f ca="1">AVERAGEIF('Rekap Data'!$A$2:$W$171,'Cross Sec'!$A14,'Rekap Data'!$L$2:$L$171)</f>
        <v>107.72</v>
      </c>
      <c r="M14" s="9">
        <v>0.40500000000000003</v>
      </c>
      <c r="N14" s="7">
        <v>0</v>
      </c>
      <c r="O14" s="7">
        <v>1</v>
      </c>
      <c r="P14" s="7">
        <v>915.27308993484769</v>
      </c>
      <c r="Q14" s="7">
        <v>1298.839531459615</v>
      </c>
      <c r="R14" s="4">
        <f ca="1">AVERAGEIF('Rekap Data'!$A$2:$W$171,'Cross Sec'!$A14,'Rekap Data'!$R$2:$R$171)</f>
        <v>78.84</v>
      </c>
      <c r="S14" s="4">
        <f ca="1">AVERAGEIF('Rekap Data'!$A$2:$W$171,'Cross Sec'!$A14,'Rekap Data'!$S$2:$S$171)</f>
        <v>161</v>
      </c>
      <c r="T14" s="7">
        <v>0</v>
      </c>
      <c r="U14" s="7">
        <v>0</v>
      </c>
      <c r="V14" s="7">
        <v>0</v>
      </c>
      <c r="W14" s="7">
        <v>1</v>
      </c>
      <c r="X14" s="4">
        <f ca="1">AVERAGEIF('Rekap Data'!$A$2:$W$171,'Cross Sec'!$A14,'Rekap Data'!$X$2:$X$171)</f>
        <v>0</v>
      </c>
      <c r="Y14" s="4">
        <f ca="1">AVERAGEIF('Rekap Data'!$A$2:$W$171,'Cross Sec'!$A14,'Rekap Data'!$Y$2:$Y$171)</f>
        <v>0</v>
      </c>
      <c r="Z14" s="4">
        <f ca="1">AVERAGEIF('Rekap Data'!$A$2:$W$171,'Cross Sec'!$A14,'Rekap Data'!$Z$2:$Z$171)</f>
        <v>16477</v>
      </c>
    </row>
    <row r="15" spans="1:26" ht="14.25">
      <c r="A15" s="2" t="s">
        <v>56</v>
      </c>
      <c r="B15" s="1" t="s">
        <v>136</v>
      </c>
      <c r="C15" s="4">
        <f ca="1">SUMIF('Rekap Data'!$A$2:$W$171,'Cross Sec'!$A15,'Rekap Data'!$C$2:$C$171)</f>
        <v>67051963837000</v>
      </c>
      <c r="D15" s="4">
        <f ca="1">SUMIF('Rekap Data'!$A$2:$W$171,'Cross Sec'!$A15,'Rekap Data'!$D$2:$D$171)</f>
        <v>44072508428259</v>
      </c>
      <c r="E15" s="4">
        <f ca="1">SUMIF('Rekap Data'!$A$2:$W$171,'Cross Sec'!$A15,'Rekap Data'!$E$2:$E$171)</f>
        <v>32537746571039</v>
      </c>
      <c r="F15" s="4">
        <f ca="1">SUMIF('Rekap Data'!$A$2:$W$171,'Cross Sec'!$A15,'Rekap Data'!$F$2:$F$171)</f>
        <v>31789932352428</v>
      </c>
      <c r="G15" s="4">
        <f ca="1">SUMIF('Rekap Data'!$A$2:$W$171,'Cross Sec'!$A15,'Rekap Data'!$G$2:$G$171)</f>
        <v>8326861753363</v>
      </c>
      <c r="H15" s="4">
        <f ca="1">AVERAGEIF('Rekap Data'!$A$2:$W$171,'Cross Sec'!$A15,'Rekap Data'!$H$2:$H$171)</f>
        <v>69.646000000000001</v>
      </c>
      <c r="I15" s="4">
        <f ca="1">AVERAGEIF('Rekap Data'!$A$2:$W$171,'Cross Sec'!$A15,'Rekap Data'!$I$2:$I$171)</f>
        <v>2253194.4</v>
      </c>
      <c r="J15" s="4">
        <f ca="1">SUMIF('Rekap Data'!$A$2:$W$171,'Cross Sec'!$A15,'Rekap Data'!$J$2:$J$171)</f>
        <v>626509840140000</v>
      </c>
      <c r="K15" s="4">
        <f ca="1">AVERAGEIF('Rekap Data'!$A$2:$W$171,'Cross Sec'!$A15,'Rekap Data'!$K$2:$K$171)</f>
        <v>2611960</v>
      </c>
      <c r="L15" s="4">
        <f ca="1">AVERAGEIF('Rekap Data'!$A$2:$W$171,'Cross Sec'!$A15,'Rekap Data'!$L$2:$L$171)</f>
        <v>17.253999999999998</v>
      </c>
      <c r="M15" s="9">
        <v>0</v>
      </c>
      <c r="N15" s="7">
        <v>0</v>
      </c>
      <c r="O15" s="7">
        <v>0</v>
      </c>
      <c r="P15" s="7">
        <v>901.9823150737584</v>
      </c>
      <c r="Q15" s="7">
        <v>1185.0439606294256</v>
      </c>
      <c r="R15" s="4">
        <f ca="1">AVERAGEIF('Rekap Data'!$A$2:$W$171,'Cross Sec'!$A15,'Rekap Data'!$R$2:$R$171)</f>
        <v>75.841999999999999</v>
      </c>
      <c r="S15" s="4">
        <f ca="1">AVERAGEIF('Rekap Data'!$A$2:$W$171,'Cross Sec'!$A15,'Rekap Data'!$S$2:$S$171)</f>
        <v>102.2</v>
      </c>
      <c r="T15" s="7">
        <v>0</v>
      </c>
      <c r="U15" s="7">
        <v>0</v>
      </c>
      <c r="V15" s="7">
        <v>0</v>
      </c>
      <c r="W15" s="7">
        <v>1</v>
      </c>
      <c r="X15" s="4">
        <f ca="1">AVERAGEIF('Rekap Data'!$A$2:$W$171,'Cross Sec'!$A15,'Rekap Data'!$X$2:$X$171)</f>
        <v>0</v>
      </c>
      <c r="Y15" s="4">
        <f ca="1">AVERAGEIF('Rekap Data'!$A$2:$W$171,'Cross Sec'!$A15,'Rekap Data'!$Y$2:$Y$171)</f>
        <v>0</v>
      </c>
      <c r="Z15" s="4">
        <f ca="1">AVERAGEIF('Rekap Data'!$A$2:$W$171,'Cross Sec'!$A15,'Rekap Data'!$Z$2:$Z$171)</f>
        <v>3426</v>
      </c>
    </row>
    <row r="16" spans="1:26" ht="14.25">
      <c r="A16" s="2" t="s">
        <v>57</v>
      </c>
      <c r="B16" s="1" t="s">
        <v>136</v>
      </c>
      <c r="C16" s="4">
        <f ca="1">SUMIF('Rekap Data'!$A$2:$W$171,'Cross Sec'!$A16,'Rekap Data'!$C$2:$C$171)</f>
        <v>150225623086700</v>
      </c>
      <c r="D16" s="4">
        <f ca="1">SUMIF('Rekap Data'!$A$2:$W$171,'Cross Sec'!$A16,'Rekap Data'!$D$2:$D$171)</f>
        <v>57428078756443</v>
      </c>
      <c r="E16" s="4">
        <f ca="1">SUMIF('Rekap Data'!$A$2:$W$171,'Cross Sec'!$A16,'Rekap Data'!$E$2:$E$171)</f>
        <v>57571883912531</v>
      </c>
      <c r="F16" s="4">
        <f ca="1">SUMIF('Rekap Data'!$A$2:$W$171,'Cross Sec'!$A16,'Rekap Data'!$F$2:$F$171)</f>
        <v>48484947837297</v>
      </c>
      <c r="G16" s="4">
        <f ca="1">SUMIF('Rekap Data'!$A$2:$W$171,'Cross Sec'!$A16,'Rekap Data'!$G$2:$G$171)</f>
        <v>8216291130370</v>
      </c>
      <c r="H16" s="4">
        <f ca="1">AVERAGEIF('Rekap Data'!$A$2:$W$171,'Cross Sec'!$A16,'Rekap Data'!$H$2:$H$171)</f>
        <v>73.97799999999998</v>
      </c>
      <c r="I16" s="4">
        <f ca="1">AVERAGEIF('Rekap Data'!$A$2:$W$171,'Cross Sec'!$A16,'Rekap Data'!$I$2:$I$171)</f>
        <v>2363565.6</v>
      </c>
      <c r="J16" s="4">
        <f ca="1">SUMIF('Rekap Data'!$A$2:$W$171,'Cross Sec'!$A16,'Rekap Data'!$J$2:$J$171)</f>
        <v>2893867732080000</v>
      </c>
      <c r="K16" s="4">
        <f ca="1">AVERAGEIF('Rekap Data'!$A$2:$W$171,'Cross Sec'!$A16,'Rekap Data'!$K$2:$K$171)</f>
        <v>3572980</v>
      </c>
      <c r="L16" s="4">
        <f ca="1">AVERAGEIF('Rekap Data'!$A$2:$W$171,'Cross Sec'!$A16,'Rekap Data'!$L$2:$L$171)</f>
        <v>27.881999999999998</v>
      </c>
      <c r="M16" s="9">
        <v>0.43359999999999999</v>
      </c>
      <c r="N16" s="7">
        <v>0</v>
      </c>
      <c r="O16" s="7">
        <v>0</v>
      </c>
      <c r="P16" s="7">
        <v>1308.3363908855997</v>
      </c>
      <c r="Q16" s="7">
        <v>1492.3492223420312</v>
      </c>
      <c r="R16" s="4">
        <f ca="1">AVERAGEIF('Rekap Data'!$A$2:$W$171,'Cross Sec'!$A16,'Rekap Data'!$R$2:$R$171)</f>
        <v>76.256</v>
      </c>
      <c r="S16" s="4">
        <f ca="1">AVERAGEIF('Rekap Data'!$A$2:$W$171,'Cross Sec'!$A16,'Rekap Data'!$S$2:$S$171)</f>
        <v>166.6</v>
      </c>
      <c r="T16" s="7">
        <v>0</v>
      </c>
      <c r="U16" s="7">
        <v>1</v>
      </c>
      <c r="V16" s="7">
        <v>1</v>
      </c>
      <c r="W16" s="7">
        <v>1</v>
      </c>
      <c r="X16" s="4">
        <f ca="1">AVERAGEIF('Rekap Data'!$A$2:$W$171,'Cross Sec'!$A16,'Rekap Data'!$X$2:$X$171)</f>
        <v>190.93</v>
      </c>
      <c r="Y16" s="4">
        <f ca="1">AVERAGEIF('Rekap Data'!$A$2:$W$171,'Cross Sec'!$A16,'Rekap Data'!$Y$2:$Y$171)</f>
        <v>2924.71</v>
      </c>
      <c r="Z16" s="4">
        <f ca="1">AVERAGEIF('Rekap Data'!$A$2:$W$171,'Cross Sec'!$A16,'Rekap Data'!$Z$2:$Z$171)</f>
        <v>48180</v>
      </c>
    </row>
    <row r="17" spans="1:26" ht="14.25">
      <c r="A17" s="2" t="s">
        <v>58</v>
      </c>
      <c r="B17" s="1" t="s">
        <v>136</v>
      </c>
      <c r="C17" s="4">
        <f ca="1">SUMIF('Rekap Data'!$A$2:$W$171,'Cross Sec'!$A17,'Rekap Data'!$C$2:$C$171)</f>
        <v>19446798983100</v>
      </c>
      <c r="D17" s="4">
        <f ca="1">SUMIF('Rekap Data'!$A$2:$W$171,'Cross Sec'!$A17,'Rekap Data'!$D$2:$D$171)</f>
        <v>15609387212592</v>
      </c>
      <c r="E17" s="4">
        <f ca="1">SUMIF('Rekap Data'!$A$2:$W$171,'Cross Sec'!$A17,'Rekap Data'!$E$2:$E$171)</f>
        <v>14643786756732</v>
      </c>
      <c r="F17" s="4">
        <f ca="1">SUMIF('Rekap Data'!$A$2:$W$171,'Cross Sec'!$A17,'Rekap Data'!$F$2:$F$171)</f>
        <v>16411152239359</v>
      </c>
      <c r="G17" s="4">
        <f ca="1">SUMIF('Rekap Data'!$A$2:$W$171,'Cross Sec'!$A17,'Rekap Data'!$G$2:$G$171)</f>
        <v>3045964226828</v>
      </c>
      <c r="H17" s="4">
        <f ca="1">AVERAGEIF('Rekap Data'!$A$2:$W$171,'Cross Sec'!$A17,'Rekap Data'!$H$2:$H$171)</f>
        <v>72.506</v>
      </c>
      <c r="I17" s="4">
        <f ca="1">AVERAGEIF('Rekap Data'!$A$2:$W$171,'Cross Sec'!$A17,'Rekap Data'!$I$2:$I$171)</f>
        <v>2376326.4</v>
      </c>
      <c r="J17" s="4">
        <f ca="1">SUMIF('Rekap Data'!$A$2:$W$171,'Cross Sec'!$A17,'Rekap Data'!$J$2:$J$171)</f>
        <v>386750642310000</v>
      </c>
      <c r="K17" s="4">
        <f ca="1">AVERAGEIF('Rekap Data'!$A$2:$W$171,'Cross Sec'!$A17,'Rekap Data'!$K$2:$K$171)</f>
        <v>682820</v>
      </c>
      <c r="L17" s="4">
        <f ca="1">AVERAGEIF('Rekap Data'!$A$2:$W$171,'Cross Sec'!$A17,'Rekap Data'!$L$2:$L$171)</f>
        <v>9.2640000000000011</v>
      </c>
      <c r="M17" s="9">
        <v>0</v>
      </c>
      <c r="N17" s="7">
        <v>0</v>
      </c>
      <c r="O17" s="7">
        <v>0</v>
      </c>
      <c r="P17" s="7">
        <v>1541.9169220257013</v>
      </c>
      <c r="Q17" s="7">
        <v>1511.4136285740171</v>
      </c>
      <c r="R17" s="4">
        <f ca="1">AVERAGEIF('Rekap Data'!$A$2:$W$171,'Cross Sec'!$A17,'Rekap Data'!$R$2:$R$171)</f>
        <v>72.831666666666649</v>
      </c>
      <c r="S17" s="4">
        <f ca="1">AVERAGEIF('Rekap Data'!$A$2:$W$171,'Cross Sec'!$A17,'Rekap Data'!$S$2:$S$171)</f>
        <v>88.8</v>
      </c>
      <c r="T17" s="7">
        <v>0</v>
      </c>
      <c r="U17" s="7">
        <v>0</v>
      </c>
      <c r="V17" s="7">
        <v>0</v>
      </c>
      <c r="W17" s="7">
        <v>0</v>
      </c>
      <c r="X17" s="4">
        <f ca="1">AVERAGEIF('Rekap Data'!$A$2:$W$171,'Cross Sec'!$A17,'Rekap Data'!$X$2:$X$171)</f>
        <v>0</v>
      </c>
      <c r="Y17" s="4">
        <f ca="1">AVERAGEIF('Rekap Data'!$A$2:$W$171,'Cross Sec'!$A17,'Rekap Data'!$Y$2:$Y$171)</f>
        <v>0</v>
      </c>
      <c r="Z17" s="4">
        <f ca="1">AVERAGEIF('Rekap Data'!$A$2:$W$171,'Cross Sec'!$A17,'Rekap Data'!$Z$2:$Z$171)</f>
        <v>491</v>
      </c>
    </row>
    <row r="18" spans="1:26" ht="14.25">
      <c r="A18" s="2" t="s">
        <v>59</v>
      </c>
      <c r="B18" s="1" t="s">
        <v>136</v>
      </c>
      <c r="C18" s="4">
        <f ca="1">SUMIF('Rekap Data'!$A$2:$W$171,'Cross Sec'!$A18,'Rekap Data'!$C$2:$C$171)</f>
        <v>17198055866200</v>
      </c>
      <c r="D18" s="4">
        <f ca="1">SUMIF('Rekap Data'!$A$2:$W$171,'Cross Sec'!$A18,'Rekap Data'!$D$2:$D$171)</f>
        <v>20957293124434</v>
      </c>
      <c r="E18" s="4">
        <f ca="1">SUMIF('Rekap Data'!$A$2:$W$171,'Cross Sec'!$A18,'Rekap Data'!$E$2:$E$171)</f>
        <v>16736090106281</v>
      </c>
      <c r="F18" s="4">
        <f ca="1">SUMIF('Rekap Data'!$A$2:$W$171,'Cross Sec'!$A18,'Rekap Data'!$F$2:$F$171)</f>
        <v>11003883094839</v>
      </c>
      <c r="G18" s="4">
        <f ca="1">SUMIF('Rekap Data'!$A$2:$W$171,'Cross Sec'!$A18,'Rekap Data'!$G$2:$G$171)</f>
        <v>2815236789779</v>
      </c>
      <c r="H18" s="4">
        <f ca="1">AVERAGEIF('Rekap Data'!$A$2:$W$171,'Cross Sec'!$A18,'Rekap Data'!$H$2:$H$171)</f>
        <v>70.238</v>
      </c>
      <c r="I18" s="4">
        <f ca="1">AVERAGEIF('Rekap Data'!$A$2:$W$171,'Cross Sec'!$A18,'Rekap Data'!$I$2:$I$171)</f>
        <v>2541664.7999999998</v>
      </c>
      <c r="J18" s="4">
        <f ca="1">SUMIF('Rekap Data'!$A$2:$W$171,'Cross Sec'!$A18,'Rekap Data'!$J$2:$J$171)</f>
        <v>344809004500000</v>
      </c>
      <c r="K18" s="4">
        <f ca="1">AVERAGEIF('Rekap Data'!$A$2:$W$171,'Cross Sec'!$A18,'Rekap Data'!$K$2:$K$171)</f>
        <v>1431760</v>
      </c>
      <c r="L18" s="4">
        <f ca="1">AVERAGEIF('Rekap Data'!$A$2:$W$171,'Cross Sec'!$A18,'Rekap Data'!$L$2:$L$171)</f>
        <v>87.74</v>
      </c>
      <c r="M18" s="9">
        <v>0</v>
      </c>
      <c r="N18" s="7">
        <v>0</v>
      </c>
      <c r="O18" s="7">
        <v>1</v>
      </c>
      <c r="P18" s="7">
        <v>464.92177607349032</v>
      </c>
      <c r="Q18" s="7">
        <v>452.30361972539816</v>
      </c>
      <c r="R18" s="4">
        <f ca="1">AVERAGEIF('Rekap Data'!$A$2:$W$171,'Cross Sec'!$A18,'Rekap Data'!$R$2:$R$171)</f>
        <v>56.918000000000006</v>
      </c>
      <c r="S18" s="4">
        <f ca="1">AVERAGEIF('Rekap Data'!$A$2:$W$171,'Cross Sec'!$A18,'Rekap Data'!$S$2:$S$171)</f>
        <v>140</v>
      </c>
      <c r="T18" s="7">
        <v>0</v>
      </c>
      <c r="U18" s="7">
        <v>0</v>
      </c>
      <c r="V18" s="7">
        <v>0</v>
      </c>
      <c r="W18" s="7">
        <v>0</v>
      </c>
      <c r="X18" s="4">
        <f ca="1">AVERAGEIF('Rekap Data'!$A$2:$W$171,'Cross Sec'!$A18,'Rekap Data'!$X$2:$X$171)</f>
        <v>0</v>
      </c>
      <c r="Y18" s="4">
        <f ca="1">AVERAGEIF('Rekap Data'!$A$2:$W$171,'Cross Sec'!$A18,'Rekap Data'!$Y$2:$Y$171)</f>
        <v>0</v>
      </c>
      <c r="Z18" s="4">
        <f ca="1">AVERAGEIF('Rekap Data'!$A$2:$W$171,'Cross Sec'!$A18,'Rekap Data'!$Z$2:$Z$171)</f>
        <v>0</v>
      </c>
    </row>
    <row r="19" spans="1:26" ht="14.25">
      <c r="A19" s="2" t="s">
        <v>60</v>
      </c>
      <c r="B19" s="1" t="s">
        <v>136</v>
      </c>
      <c r="C19" s="4">
        <f ca="1">SUMIF('Rekap Data'!$A$2:$W$171,'Cross Sec'!$A19,'Rekap Data'!$C$2:$C$171)</f>
        <v>101385255190500</v>
      </c>
      <c r="D19" s="4">
        <f ca="1">SUMIF('Rekap Data'!$A$2:$W$171,'Cross Sec'!$A19,'Rekap Data'!$D$2:$D$171)</f>
        <v>28823926119413</v>
      </c>
      <c r="E19" s="4">
        <f ca="1">SUMIF('Rekap Data'!$A$2:$W$171,'Cross Sec'!$A19,'Rekap Data'!$E$2:$E$171)</f>
        <v>32507563024824</v>
      </c>
      <c r="F19" s="4">
        <f ca="1">SUMIF('Rekap Data'!$A$2:$W$171,'Cross Sec'!$A19,'Rekap Data'!$F$2:$F$171)</f>
        <v>19088162536254</v>
      </c>
      <c r="G19" s="4">
        <f ca="1">SUMIF('Rekap Data'!$A$2:$W$171,'Cross Sec'!$A19,'Rekap Data'!$G$2:$G$171)</f>
        <v>4305709720918</v>
      </c>
      <c r="H19" s="4">
        <f ca="1">AVERAGEIF('Rekap Data'!$A$2:$W$171,'Cross Sec'!$A19,'Rekap Data'!$H$2:$H$171)</f>
        <v>69.665999999999997</v>
      </c>
      <c r="I19" s="4">
        <f ca="1">AVERAGEIF('Rekap Data'!$A$2:$W$171,'Cross Sec'!$A19,'Rekap Data'!$I$2:$I$171)</f>
        <v>2364958.6</v>
      </c>
      <c r="J19" s="4">
        <f ca="1">SUMIF('Rekap Data'!$A$2:$W$171,'Cross Sec'!$A19,'Rekap Data'!$J$2:$J$171)</f>
        <v>1159738644480000</v>
      </c>
      <c r="K19" s="4">
        <f ca="1">AVERAGEIF('Rekap Data'!$A$2:$W$171,'Cross Sec'!$A19,'Rekap Data'!$K$2:$K$171)</f>
        <v>2176120</v>
      </c>
      <c r="L19" s="4">
        <f ca="1">AVERAGEIF('Rekap Data'!$A$2:$W$171,'Cross Sec'!$A19,'Rekap Data'!$L$2:$L$171)</f>
        <v>263.58799999999997</v>
      </c>
      <c r="M19" s="9">
        <v>0.46139999999999998</v>
      </c>
      <c r="N19" s="7">
        <v>0</v>
      </c>
      <c r="O19" s="7">
        <v>2</v>
      </c>
      <c r="P19" s="7">
        <v>836.37850674044171</v>
      </c>
      <c r="Q19" s="7">
        <v>78.783344744939839</v>
      </c>
      <c r="R19" s="4">
        <f ca="1">AVERAGEIF('Rekap Data'!$A$2:$W$171,'Cross Sec'!$A19,'Rekap Data'!$R$2:$R$171)</f>
        <v>57.672000000000004</v>
      </c>
      <c r="S19" s="4">
        <f ca="1">AVERAGEIF('Rekap Data'!$A$2:$W$171,'Cross Sec'!$A19,'Rekap Data'!$S$2:$S$171)</f>
        <v>173.4</v>
      </c>
      <c r="T19" s="7">
        <v>1</v>
      </c>
      <c r="U19" s="7">
        <v>0</v>
      </c>
      <c r="V19" s="7">
        <v>1</v>
      </c>
      <c r="W19" s="7">
        <v>0</v>
      </c>
      <c r="X19" s="4">
        <f ca="1">AVERAGEIF('Rekap Data'!$A$2:$W$171,'Cross Sec'!$A19,'Rekap Data'!$X$2:$X$171)</f>
        <v>63.13000000000001</v>
      </c>
      <c r="Y19" s="4">
        <f ca="1">AVERAGEIF('Rekap Data'!$A$2:$W$171,'Cross Sec'!$A19,'Rekap Data'!$Y$2:$Y$171)</f>
        <v>924.2</v>
      </c>
      <c r="Z19" s="4">
        <f ca="1">AVERAGEIF('Rekap Data'!$A$2:$W$171,'Cross Sec'!$A19,'Rekap Data'!$Z$2:$Z$171)</f>
        <v>0</v>
      </c>
    </row>
    <row r="20" spans="1:26" ht="14.25">
      <c r="A20" s="2" t="s">
        <v>61</v>
      </c>
      <c r="B20" s="1" t="s">
        <v>136</v>
      </c>
      <c r="C20" s="4">
        <f ca="1">SUMIF('Rekap Data'!$A$2:$W$171,'Cross Sec'!$A20,'Rekap Data'!$C$2:$C$171)</f>
        <v>48799222659800</v>
      </c>
      <c r="D20" s="4">
        <f ca="1">SUMIF('Rekap Data'!$A$2:$W$171,'Cross Sec'!$A20,'Rekap Data'!$D$2:$D$171)</f>
        <v>70463774676186</v>
      </c>
      <c r="E20" s="4">
        <f ca="1">SUMIF('Rekap Data'!$A$2:$W$171,'Cross Sec'!$A20,'Rekap Data'!$E$2:$E$171)</f>
        <v>46897005475035</v>
      </c>
      <c r="F20" s="4">
        <f ca="1">SUMIF('Rekap Data'!$A$2:$W$171,'Cross Sec'!$A20,'Rekap Data'!$F$2:$F$171)</f>
        <v>37546931066499</v>
      </c>
      <c r="G20" s="4">
        <f ca="1">SUMIF('Rekap Data'!$A$2:$W$171,'Cross Sec'!$A20,'Rekap Data'!$G$2:$G$171)</f>
        <v>10689931504926</v>
      </c>
      <c r="H20" s="4">
        <f ca="1">AVERAGEIF('Rekap Data'!$A$2:$W$171,'Cross Sec'!$A20,'Rekap Data'!$H$2:$H$171)</f>
        <v>70.246000000000009</v>
      </c>
      <c r="I20" s="4">
        <f ca="1">AVERAGEIF('Rekap Data'!$A$2:$W$171,'Cross Sec'!$A20,'Rekap Data'!$I$2:$I$171)</f>
        <v>1913678.2</v>
      </c>
      <c r="J20" s="4">
        <f ca="1">SUMIF('Rekap Data'!$A$2:$W$171,'Cross Sec'!$A20,'Rekap Data'!$J$2:$J$171)</f>
        <v>1528124053490000</v>
      </c>
      <c r="K20" s="4">
        <f ca="1">AVERAGEIF('Rekap Data'!$A$2:$W$171,'Cross Sec'!$A20,'Rekap Data'!$K$2:$K$171)</f>
        <v>8375140</v>
      </c>
      <c r="L20" s="4">
        <f ca="1">AVERAGEIF('Rekap Data'!$A$2:$W$171,'Cross Sec'!$A20,'Rekap Data'!$L$2:$L$171)</f>
        <v>241.80799999999999</v>
      </c>
      <c r="M20" s="9">
        <v>0.34589999999999999</v>
      </c>
      <c r="N20" s="7">
        <v>0</v>
      </c>
      <c r="O20" s="7">
        <v>1</v>
      </c>
      <c r="P20" s="7">
        <v>195.63192747663939</v>
      </c>
      <c r="Q20" s="7">
        <v>763.43807232765801</v>
      </c>
      <c r="R20" s="4">
        <f ca="1">AVERAGEIF('Rekap Data'!$A$2:$W$171,'Cross Sec'!$A20,'Rekap Data'!$R$2:$R$171)</f>
        <v>69.915999999999997</v>
      </c>
      <c r="S20" s="4">
        <f ca="1">AVERAGEIF('Rekap Data'!$A$2:$W$171,'Cross Sec'!$A20,'Rekap Data'!$S$2:$S$171)</f>
        <v>113.2</v>
      </c>
      <c r="T20" s="7">
        <v>1</v>
      </c>
      <c r="U20" s="7">
        <v>0</v>
      </c>
      <c r="V20" s="7">
        <v>0</v>
      </c>
      <c r="W20" s="7">
        <v>0</v>
      </c>
      <c r="X20" s="4">
        <f ca="1">AVERAGEIF('Rekap Data'!$A$2:$W$171,'Cross Sec'!$A20,'Rekap Data'!$X$2:$X$171)</f>
        <v>0</v>
      </c>
      <c r="Y20" s="4">
        <f ca="1">AVERAGEIF('Rekap Data'!$A$2:$W$171,'Cross Sec'!$A20,'Rekap Data'!$Y$2:$Y$171)</f>
        <v>0</v>
      </c>
      <c r="Z20" s="4">
        <f ca="1">AVERAGEIF('Rekap Data'!$A$2:$W$171,'Cross Sec'!$A20,'Rekap Data'!$Z$2:$Z$171)</f>
        <v>107</v>
      </c>
    </row>
    <row r="21" spans="1:26" ht="14.25">
      <c r="A21" s="2" t="s">
        <v>62</v>
      </c>
      <c r="B21" s="1" t="s">
        <v>136</v>
      </c>
      <c r="C21" s="4">
        <f ca="1">SUMIF('Rekap Data'!$A$2:$W$171,'Cross Sec'!$A21,'Rekap Data'!$C$2:$C$171)</f>
        <v>9152681775200</v>
      </c>
      <c r="D21" s="4">
        <f ca="1">SUMIF('Rekap Data'!$A$2:$W$171,'Cross Sec'!$A21,'Rekap Data'!$D$2:$D$171)</f>
        <v>34996785466366</v>
      </c>
      <c r="E21" s="4">
        <f ca="1">SUMIF('Rekap Data'!$A$2:$W$171,'Cross Sec'!$A21,'Rekap Data'!$E$2:$E$171)</f>
        <v>30457787414145</v>
      </c>
      <c r="F21" s="4">
        <f ca="1">SUMIF('Rekap Data'!$A$2:$W$171,'Cross Sec'!$A21,'Rekap Data'!$F$2:$F$171)</f>
        <v>25286215658077</v>
      </c>
      <c r="G21" s="4">
        <f ca="1">SUMIF('Rekap Data'!$A$2:$W$171,'Cross Sec'!$A21,'Rekap Data'!$G$2:$G$171)</f>
        <v>5682674589866</v>
      </c>
      <c r="H21" s="4">
        <f ca="1">AVERAGEIF('Rekap Data'!$A$2:$W$171,'Cross Sec'!$A21,'Rekap Data'!$H$2:$H$171)</f>
        <v>65.628</v>
      </c>
      <c r="I21" s="4">
        <f ca="1">AVERAGEIF('Rekap Data'!$A$2:$W$171,'Cross Sec'!$A21,'Rekap Data'!$I$2:$I$171)</f>
        <v>1994576.8</v>
      </c>
      <c r="J21" s="4">
        <f ca="1">SUMIF('Rekap Data'!$A$2:$W$171,'Cross Sec'!$A21,'Rekap Data'!$J$2:$J$171)</f>
        <v>200481826200000</v>
      </c>
      <c r="K21" s="4">
        <f ca="1">AVERAGEIF('Rekap Data'!$A$2:$W$171,'Cross Sec'!$A21,'Rekap Data'!$K$2:$K$171)</f>
        <v>1749140</v>
      </c>
      <c r="L21" s="4">
        <f ca="1">AVERAGEIF('Rekap Data'!$A$2:$W$171,'Cross Sec'!$A21,'Rekap Data'!$L$2:$L$171)</f>
        <v>37.451999999999998</v>
      </c>
      <c r="M21" s="9">
        <v>0.27750000000000002</v>
      </c>
      <c r="N21" s="7">
        <v>0</v>
      </c>
      <c r="O21" s="7">
        <v>0</v>
      </c>
      <c r="P21" s="7">
        <v>2378.4717754748403</v>
      </c>
      <c r="Q21" s="7">
        <v>2759.062248472354</v>
      </c>
      <c r="R21" s="4">
        <f ca="1">AVERAGEIF('Rekap Data'!$A$2:$W$171,'Cross Sec'!$A21,'Rekap Data'!$R$2:$R$171)</f>
        <v>27.630000000000003</v>
      </c>
      <c r="S21" s="4">
        <f ca="1">AVERAGEIF('Rekap Data'!$A$2:$W$171,'Cross Sec'!$A21,'Rekap Data'!$S$2:$S$171)</f>
        <v>198</v>
      </c>
      <c r="T21" s="7">
        <v>0</v>
      </c>
      <c r="U21" s="7">
        <v>1</v>
      </c>
      <c r="V21" s="7">
        <v>1</v>
      </c>
      <c r="W21" s="7">
        <v>0</v>
      </c>
      <c r="X21" s="4">
        <f ca="1">AVERAGEIF('Rekap Data'!$A$2:$W$171,'Cross Sec'!$A21,'Rekap Data'!$X$2:$X$171)</f>
        <v>214.52000000000004</v>
      </c>
      <c r="Y21" s="4">
        <f ca="1">AVERAGEIF('Rekap Data'!$A$2:$W$171,'Cross Sec'!$A21,'Rekap Data'!$Y$2:$Y$171)</f>
        <v>139986</v>
      </c>
      <c r="Z21" s="4">
        <f ca="1">AVERAGEIF('Rekap Data'!$A$2:$W$171,'Cross Sec'!$A21,'Rekap Data'!$Z$2:$Z$171)</f>
        <v>0</v>
      </c>
    </row>
    <row r="22" spans="1:26" ht="14.25">
      <c r="A22" s="2" t="s">
        <v>63</v>
      </c>
      <c r="B22" s="1" t="s">
        <v>136</v>
      </c>
      <c r="C22" s="4">
        <f ca="1">SUMIF('Rekap Data'!$A$2:$W$171,'Cross Sec'!$A22,'Rekap Data'!$C$2:$C$171)</f>
        <v>67020126932400</v>
      </c>
      <c r="D22" s="4">
        <f ca="1">SUMIF('Rekap Data'!$A$2:$W$171,'Cross Sec'!$A22,'Rekap Data'!$D$2:$D$171)</f>
        <v>21965739354611</v>
      </c>
      <c r="E22" s="4">
        <f ca="1">SUMIF('Rekap Data'!$A$2:$W$171,'Cross Sec'!$A22,'Rekap Data'!$E$2:$E$171)</f>
        <v>24788610957326</v>
      </c>
      <c r="F22" s="4">
        <f ca="1">SUMIF('Rekap Data'!$A$2:$W$171,'Cross Sec'!$A22,'Rekap Data'!$F$2:$F$171)</f>
        <v>21840664456067</v>
      </c>
      <c r="G22" s="4">
        <f ca="1">SUMIF('Rekap Data'!$A$2:$W$171,'Cross Sec'!$A22,'Rekap Data'!$G$2:$G$171)</f>
        <v>4047793623943</v>
      </c>
      <c r="H22" s="4">
        <f ca="1">AVERAGEIF('Rekap Data'!$A$2:$W$171,'Cross Sec'!$A22,'Rekap Data'!$H$2:$H$171)</f>
        <v>67.872</v>
      </c>
      <c r="I22" s="4">
        <f ca="1">AVERAGEIF('Rekap Data'!$A$2:$W$171,'Cross Sec'!$A22,'Rekap Data'!$I$2:$I$171)</f>
        <v>2012585.8</v>
      </c>
      <c r="J22" s="4">
        <f ca="1">SUMIF('Rekap Data'!$A$2:$W$171,'Cross Sec'!$A22,'Rekap Data'!$J$2:$J$171)</f>
        <v>164225753080000</v>
      </c>
      <c r="K22" s="4">
        <f ca="1">AVERAGEIF('Rekap Data'!$A$2:$W$171,'Cross Sec'!$A22,'Rekap Data'!$K$2:$K$171)</f>
        <v>1218600</v>
      </c>
      <c r="L22" s="4">
        <f ca="1">AVERAGEIF('Rekap Data'!$A$2:$W$171,'Cross Sec'!$A22,'Rekap Data'!$L$2:$L$171)</f>
        <v>38.167999999999999</v>
      </c>
      <c r="M22" s="9">
        <v>0.21629999999999999</v>
      </c>
      <c r="N22" s="7">
        <v>0</v>
      </c>
      <c r="O22" s="7">
        <v>0</v>
      </c>
      <c r="P22" s="7">
        <v>2407.1147797612443</v>
      </c>
      <c r="Q22" s="7">
        <v>2614.8810835457371</v>
      </c>
      <c r="R22" s="4">
        <f ca="1">AVERAGEIF('Rekap Data'!$A$2:$W$171,'Cross Sec'!$A22,'Rekap Data'!$R$2:$R$171)</f>
        <v>52.604000000000006</v>
      </c>
      <c r="S22" s="4">
        <f ca="1">AVERAGEIF('Rekap Data'!$A$2:$W$171,'Cross Sec'!$A22,'Rekap Data'!$S$2:$S$171)</f>
        <v>69.400000000000006</v>
      </c>
      <c r="T22" s="7">
        <v>0</v>
      </c>
      <c r="U22" s="7">
        <v>0</v>
      </c>
      <c r="V22" s="7">
        <v>0</v>
      </c>
      <c r="W22" s="7">
        <v>0</v>
      </c>
      <c r="X22" s="4">
        <f ca="1">AVERAGEIF('Rekap Data'!$A$2:$W$171,'Cross Sec'!$A22,'Rekap Data'!$X$2:$X$171)</f>
        <v>0</v>
      </c>
      <c r="Y22" s="4">
        <f ca="1">AVERAGEIF('Rekap Data'!$A$2:$W$171,'Cross Sec'!$A22,'Rekap Data'!$Y$2:$Y$171)</f>
        <v>0</v>
      </c>
      <c r="Z22" s="4">
        <f ca="1">AVERAGEIF('Rekap Data'!$A$2:$W$171,'Cross Sec'!$A22,'Rekap Data'!$Z$2:$Z$171)</f>
        <v>8</v>
      </c>
    </row>
    <row r="23" spans="1:26" ht="14.25">
      <c r="A23" s="2" t="s">
        <v>64</v>
      </c>
      <c r="B23" s="1" t="s">
        <v>136</v>
      </c>
      <c r="C23" s="4">
        <f ca="1">SUMIF('Rekap Data'!$A$2:$W$171,'Cross Sec'!$A23,'Rekap Data'!$C$2:$C$171)</f>
        <v>40347122884100</v>
      </c>
      <c r="D23" s="4">
        <f ca="1">SUMIF('Rekap Data'!$A$2:$W$171,'Cross Sec'!$A23,'Rekap Data'!$D$2:$D$171)</f>
        <v>49812160535813</v>
      </c>
      <c r="E23" s="4">
        <f ca="1">SUMIF('Rekap Data'!$A$2:$W$171,'Cross Sec'!$A23,'Rekap Data'!$E$2:$E$171)</f>
        <v>35891767135603</v>
      </c>
      <c r="F23" s="4">
        <f ca="1">SUMIF('Rekap Data'!$A$2:$W$171,'Cross Sec'!$A23,'Rekap Data'!$F$2:$F$171)</f>
        <v>29755939446826</v>
      </c>
      <c r="G23" s="4">
        <f ca="1">SUMIF('Rekap Data'!$A$2:$W$171,'Cross Sec'!$A23,'Rekap Data'!$G$2:$G$171)</f>
        <v>12664019358563</v>
      </c>
      <c r="H23" s="4">
        <f ca="1">AVERAGEIF('Rekap Data'!$A$2:$W$171,'Cross Sec'!$A23,'Rekap Data'!$H$2:$H$171)</f>
        <v>65.938000000000002</v>
      </c>
      <c r="I23" s="4">
        <f ca="1">AVERAGEIF('Rekap Data'!$A$2:$W$171,'Cross Sec'!$A23,'Rekap Data'!$I$2:$I$171)</f>
        <v>1656361</v>
      </c>
      <c r="J23" s="4">
        <f ca="1">SUMIF('Rekap Data'!$A$2:$W$171,'Cross Sec'!$A23,'Rekap Data'!$J$2:$J$171)</f>
        <v>602320382460000</v>
      </c>
      <c r="K23" s="4">
        <f ca="1">AVERAGEIF('Rekap Data'!$A$2:$W$171,'Cross Sec'!$A23,'Rekap Data'!$K$2:$K$171)</f>
        <v>5076520</v>
      </c>
      <c r="L23" s="4">
        <f ca="1">AVERAGEIF('Rekap Data'!$A$2:$W$171,'Cross Sec'!$A23,'Rekap Data'!$L$2:$L$171)</f>
        <v>272.21800000000002</v>
      </c>
      <c r="M23" s="9">
        <v>0</v>
      </c>
      <c r="N23" s="7">
        <v>0</v>
      </c>
      <c r="O23" s="7">
        <v>1</v>
      </c>
      <c r="P23" s="7">
        <v>1055.6610701625184</v>
      </c>
      <c r="Q23" s="7">
        <v>1747.2990680339149</v>
      </c>
      <c r="R23" s="4">
        <f ca="1">AVERAGEIF('Rekap Data'!$A$2:$W$171,'Cross Sec'!$A23,'Rekap Data'!$R$2:$R$171)</f>
        <v>58.224000000000004</v>
      </c>
      <c r="S23" s="4">
        <f ca="1">AVERAGEIF('Rekap Data'!$A$2:$W$171,'Cross Sec'!$A23,'Rekap Data'!$S$2:$S$171)</f>
        <v>157.4</v>
      </c>
      <c r="T23" s="7">
        <v>0</v>
      </c>
      <c r="U23" s="7">
        <v>0</v>
      </c>
      <c r="V23" s="7">
        <v>0</v>
      </c>
      <c r="W23" s="7">
        <v>0</v>
      </c>
      <c r="X23" s="4">
        <f ca="1">AVERAGEIF('Rekap Data'!$A$2:$W$171,'Cross Sec'!$A23,'Rekap Data'!$X$2:$X$171)</f>
        <v>0</v>
      </c>
      <c r="Y23" s="4">
        <f ca="1">AVERAGEIF('Rekap Data'!$A$2:$W$171,'Cross Sec'!$A23,'Rekap Data'!$Y$2:$Y$171)</f>
        <v>0</v>
      </c>
      <c r="Z23" s="4">
        <f ca="1">AVERAGEIF('Rekap Data'!$A$2:$W$171,'Cross Sec'!$A23,'Rekap Data'!$Z$2:$Z$171)</f>
        <v>0</v>
      </c>
    </row>
    <row r="24" spans="1:26" ht="14.25">
      <c r="A24" s="2" t="s">
        <v>65</v>
      </c>
      <c r="B24" s="1" t="s">
        <v>136</v>
      </c>
      <c r="C24" s="4">
        <f ca="1">SUMIF('Rekap Data'!$A$2:$W$171,'Cross Sec'!$A24,'Rekap Data'!$C$2:$C$171)</f>
        <v>19959472709400</v>
      </c>
      <c r="D24" s="4">
        <f ca="1">SUMIF('Rekap Data'!$A$2:$W$171,'Cross Sec'!$A24,'Rekap Data'!$D$2:$D$171)</f>
        <v>58749410660965</v>
      </c>
      <c r="E24" s="4">
        <f ca="1">SUMIF('Rekap Data'!$A$2:$W$171,'Cross Sec'!$A24,'Rekap Data'!$E$2:$E$171)</f>
        <v>47290790520100</v>
      </c>
      <c r="F24" s="4">
        <f ca="1">SUMIF('Rekap Data'!$A$2:$W$171,'Cross Sec'!$A24,'Rekap Data'!$F$2:$F$171)</f>
        <v>41142564792721</v>
      </c>
      <c r="G24" s="4">
        <f ca="1">SUMIF('Rekap Data'!$A$2:$W$171,'Cross Sec'!$A24,'Rekap Data'!$G$2:$G$171)</f>
        <v>10529440443621</v>
      </c>
      <c r="H24" s="4">
        <f ca="1">AVERAGEIF('Rekap Data'!$A$2:$W$171,'Cross Sec'!$A24,'Rekap Data'!$H$2:$H$171)</f>
        <v>66.47</v>
      </c>
      <c r="I24" s="4">
        <f ca="1">AVERAGEIF('Rekap Data'!$A$2:$W$171,'Cross Sec'!$A24,'Rekap Data'!$I$2:$I$171)</f>
        <v>1531000</v>
      </c>
      <c r="J24" s="4">
        <f ca="1">SUMIF('Rekap Data'!$A$2:$W$171,'Cross Sec'!$A24,'Rekap Data'!$J$2:$J$171)</f>
        <v>456284460890000</v>
      </c>
      <c r="K24" s="4">
        <f ca="1">AVERAGEIF('Rekap Data'!$A$2:$W$171,'Cross Sec'!$A24,'Rekap Data'!$K$2:$K$171)</f>
        <v>5359680</v>
      </c>
      <c r="L24" s="4">
        <f ca="1">AVERAGEIF('Rekap Data'!$A$2:$W$171,'Cross Sec'!$A24,'Rekap Data'!$L$2:$L$171)</f>
        <v>110.128</v>
      </c>
      <c r="M24" s="9">
        <v>0.39279999999999998</v>
      </c>
      <c r="N24" s="7">
        <v>0</v>
      </c>
      <c r="O24" s="7">
        <v>1</v>
      </c>
      <c r="P24" s="7">
        <v>1892.7310901458836</v>
      </c>
      <c r="Q24" s="7">
        <v>2527.3966698204081</v>
      </c>
      <c r="R24" s="4">
        <f ca="1">AVERAGEIF('Rekap Data'!$A$2:$W$171,'Cross Sec'!$A24,'Rekap Data'!$R$2:$R$171)</f>
        <v>60.068000000000005</v>
      </c>
      <c r="S24" s="4">
        <f ca="1">AVERAGEIF('Rekap Data'!$A$2:$W$171,'Cross Sec'!$A24,'Rekap Data'!$S$2:$S$171)</f>
        <v>119.4</v>
      </c>
      <c r="T24" s="7">
        <v>0</v>
      </c>
      <c r="U24" s="7">
        <v>0</v>
      </c>
      <c r="V24" s="7">
        <v>0</v>
      </c>
      <c r="W24" s="7">
        <v>0</v>
      </c>
      <c r="X24" s="4">
        <f ca="1">AVERAGEIF('Rekap Data'!$A$2:$W$171,'Cross Sec'!$A24,'Rekap Data'!$X$2:$X$171)</f>
        <v>0</v>
      </c>
      <c r="Y24" s="4">
        <f ca="1">AVERAGEIF('Rekap Data'!$A$2:$W$171,'Cross Sec'!$A24,'Rekap Data'!$Y$2:$Y$171)</f>
        <v>0</v>
      </c>
      <c r="Z24" s="4">
        <f ca="1">AVERAGEIF('Rekap Data'!$A$2:$W$171,'Cross Sec'!$A24,'Rekap Data'!$Z$2:$Z$171)</f>
        <v>0</v>
      </c>
    </row>
    <row r="25" spans="1:26" ht="14.25">
      <c r="A25" s="2" t="s">
        <v>66</v>
      </c>
      <c r="B25" s="1" t="s">
        <v>136</v>
      </c>
      <c r="C25" s="4">
        <f ca="1">SUMIF('Rekap Data'!$A$2:$W$171,'Cross Sec'!$A25,'Rekap Data'!$C$2:$C$171)</f>
        <v>84083442888900</v>
      </c>
      <c r="D25" s="4">
        <f ca="1">SUMIF('Rekap Data'!$A$2:$W$171,'Cross Sec'!$A25,'Rekap Data'!$D$2:$D$171)</f>
        <v>72602158834792</v>
      </c>
      <c r="E25" s="4">
        <f ca="1">SUMIF('Rekap Data'!$A$2:$W$171,'Cross Sec'!$A25,'Rekap Data'!$E$2:$E$171)</f>
        <v>94416811829151</v>
      </c>
      <c r="F25" s="4">
        <f ca="1">SUMIF('Rekap Data'!$A$2:$W$171,'Cross Sec'!$A25,'Rekap Data'!$F$2:$F$171)</f>
        <v>76014859020378</v>
      </c>
      <c r="G25" s="4">
        <f ca="1">SUMIF('Rekap Data'!$A$2:$W$171,'Cross Sec'!$A25,'Rekap Data'!$G$2:$G$171)</f>
        <v>24293010279997</v>
      </c>
      <c r="H25" s="4">
        <f ca="1">AVERAGEIF('Rekap Data'!$A$2:$W$171,'Cross Sec'!$A25,'Rekap Data'!$H$2:$H$171)</f>
        <v>65.412000000000006</v>
      </c>
      <c r="I25" s="4">
        <f ca="1">AVERAGEIF('Rekap Data'!$A$2:$W$171,'Cross Sec'!$A25,'Rekap Data'!$I$2:$I$171)</f>
        <v>2706509.4</v>
      </c>
      <c r="J25" s="4">
        <f ca="1">SUMIF('Rekap Data'!$A$2:$W$171,'Cross Sec'!$A25,'Rekap Data'!$J$2:$J$171)</f>
        <v>912565494320000</v>
      </c>
      <c r="K25" s="4">
        <f ca="1">AVERAGEIF('Rekap Data'!$A$2:$W$171,'Cross Sec'!$A25,'Rekap Data'!$K$2:$K$171)</f>
        <v>3299200</v>
      </c>
      <c r="L25" s="4">
        <f ca="1">AVERAGEIF('Rekap Data'!$A$2:$W$171,'Cross Sec'!$A25,'Rekap Data'!$L$2:$L$171)</f>
        <v>10.434000000000001</v>
      </c>
      <c r="M25" s="9">
        <v>0.2177</v>
      </c>
      <c r="N25" s="7">
        <v>0</v>
      </c>
      <c r="O25" s="7">
        <v>0</v>
      </c>
      <c r="P25" s="7">
        <v>3776.6391175647141</v>
      </c>
      <c r="Q25" s="7">
        <v>4120.151115032736</v>
      </c>
      <c r="R25" s="4">
        <f ca="1">AVERAGEIF('Rekap Data'!$A$2:$W$171,'Cross Sec'!$A25,'Rekap Data'!$R$2:$R$171)</f>
        <v>44.186</v>
      </c>
      <c r="S25" s="4">
        <f ca="1">AVERAGEIF('Rekap Data'!$A$2:$W$171,'Cross Sec'!$A25,'Rekap Data'!$S$2:$S$171)</f>
        <v>242.4</v>
      </c>
      <c r="T25" s="7">
        <v>0</v>
      </c>
      <c r="U25" s="7">
        <v>0</v>
      </c>
      <c r="V25" s="7">
        <v>0</v>
      </c>
      <c r="W25" s="7">
        <v>0</v>
      </c>
      <c r="X25" s="4">
        <f ca="1">AVERAGEIF('Rekap Data'!$A$2:$W$171,'Cross Sec'!$A25,'Rekap Data'!$X$2:$X$171)</f>
        <v>0</v>
      </c>
      <c r="Y25" s="4">
        <f ca="1">AVERAGEIF('Rekap Data'!$A$2:$W$171,'Cross Sec'!$A25,'Rekap Data'!$Y$2:$Y$171)</f>
        <v>0</v>
      </c>
      <c r="Z25" s="4">
        <f ca="1">AVERAGEIF('Rekap Data'!$A$2:$W$171,'Cross Sec'!$A25,'Rekap Data'!$Z$2:$Z$171)</f>
        <v>9</v>
      </c>
    </row>
    <row r="26" spans="1:26" ht="14.25">
      <c r="A26" s="2" t="s">
        <v>67</v>
      </c>
      <c r="B26" s="1" t="s">
        <v>136</v>
      </c>
      <c r="C26" s="4">
        <f ca="1">SUMIF('Rekap Data'!$A$2:$W$171,'Cross Sec'!$A26,'Rekap Data'!$C$2:$C$171)</f>
        <v>15431738800500</v>
      </c>
      <c r="D26" s="4">
        <f ca="1">SUMIF('Rekap Data'!$A$2:$W$171,'Cross Sec'!$A26,'Rekap Data'!$D$2:$D$171)</f>
        <v>27353443613157</v>
      </c>
      <c r="E26" s="4">
        <f ca="1">SUMIF('Rekap Data'!$A$2:$W$171,'Cross Sec'!$A26,'Rekap Data'!$E$2:$E$171)</f>
        <v>44454961916463</v>
      </c>
      <c r="F26" s="4">
        <f ca="1">SUMIF('Rekap Data'!$A$2:$W$171,'Cross Sec'!$A26,'Rekap Data'!$F$2:$F$171)</f>
        <v>41135891373791</v>
      </c>
      <c r="G26" s="4">
        <f ca="1">SUMIF('Rekap Data'!$A$2:$W$171,'Cross Sec'!$A26,'Rekap Data'!$G$2:$G$171)</f>
        <v>10625389322554</v>
      </c>
      <c r="H26" s="4">
        <f ca="1">AVERAGEIF('Rekap Data'!$A$2:$W$171,'Cross Sec'!$A26,'Rekap Data'!$H$2:$H$171)</f>
        <v>65.618000000000009</v>
      </c>
      <c r="I26" s="4">
        <f ca="1">AVERAGEIF('Rekap Data'!$A$2:$W$171,'Cross Sec'!$A26,'Rekap Data'!$I$2:$I$171)</f>
        <v>2455000</v>
      </c>
      <c r="J26" s="4">
        <f ca="1">SUMIF('Rekap Data'!$A$2:$W$171,'Cross Sec'!$A26,'Rekap Data'!$J$2:$J$171)</f>
        <v>365306589780000</v>
      </c>
      <c r="K26" s="4">
        <f ca="1">AVERAGEIF('Rekap Data'!$A$2:$W$171,'Cross Sec'!$A26,'Rekap Data'!$K$2:$K$171)</f>
        <v>941600</v>
      </c>
      <c r="L26" s="4">
        <f ca="1">AVERAGEIF('Rekap Data'!$A$2:$W$171,'Cross Sec'!$A26,'Rekap Data'!$L$2:$L$171)</f>
        <v>9.129999999999999</v>
      </c>
      <c r="M26" s="9">
        <v>0.2868</v>
      </c>
      <c r="N26" s="7">
        <v>0</v>
      </c>
      <c r="O26" s="7">
        <v>0</v>
      </c>
      <c r="P26" s="7">
        <v>3078.0758539341168</v>
      </c>
      <c r="Q26" s="7">
        <v>3368.3766513596902</v>
      </c>
      <c r="R26" s="4">
        <f ca="1">AVERAGEIF('Rekap Data'!$A$2:$W$171,'Cross Sec'!$A26,'Rekap Data'!$R$2:$R$171)</f>
        <v>47.122</v>
      </c>
      <c r="S26" s="4">
        <f ca="1">AVERAGEIF('Rekap Data'!$A$2:$W$171,'Cross Sec'!$A26,'Rekap Data'!$S$2:$S$171)</f>
        <v>287.2</v>
      </c>
      <c r="T26" s="7">
        <v>0</v>
      </c>
      <c r="U26" s="7">
        <v>1</v>
      </c>
      <c r="V26" s="7">
        <v>1</v>
      </c>
      <c r="W26" s="7">
        <v>0</v>
      </c>
      <c r="X26" s="4">
        <f ca="1">AVERAGEIF('Rekap Data'!$A$2:$W$171,'Cross Sec'!$A26,'Rekap Data'!$X$2:$X$171)</f>
        <v>113.71</v>
      </c>
      <c r="Y26" s="4">
        <f ca="1">AVERAGEIF('Rekap Data'!$A$2:$W$171,'Cross Sec'!$A26,'Rekap Data'!$Y$2:$Y$171)</f>
        <v>11412.06</v>
      </c>
      <c r="Z26" s="4">
        <f ca="1">AVERAGEIF('Rekap Data'!$A$2:$W$171,'Cross Sec'!$A26,'Rekap Data'!$Z$2:$Z$171)</f>
        <v>126</v>
      </c>
    </row>
    <row r="27" spans="1:26" ht="14.25">
      <c r="A27" s="2" t="s">
        <v>68</v>
      </c>
      <c r="B27" s="1" t="s">
        <v>136</v>
      </c>
      <c r="C27" s="4">
        <f ca="1">SUMIF('Rekap Data'!$A$2:$W$171,'Cross Sec'!$A27,'Rekap Data'!$C$2:$C$171)</f>
        <v>157500004854300</v>
      </c>
      <c r="D27" s="4">
        <f ca="1">SUMIF('Rekap Data'!$A$2:$W$171,'Cross Sec'!$A27,'Rekap Data'!$D$2:$D$171)</f>
        <v>66413501031460</v>
      </c>
      <c r="E27" s="4">
        <f ca="1">SUMIF('Rekap Data'!$A$2:$W$171,'Cross Sec'!$A27,'Rekap Data'!$E$2:$E$171)</f>
        <v>55783258297085</v>
      </c>
      <c r="F27" s="4">
        <f ca="1">SUMIF('Rekap Data'!$A$2:$W$171,'Cross Sec'!$A27,'Rekap Data'!$F$2:$F$171)</f>
        <v>34224802219426</v>
      </c>
      <c r="G27" s="4">
        <f ca="1">SUMIF('Rekap Data'!$A$2:$W$171,'Cross Sec'!$A27,'Rekap Data'!$G$2:$G$171)</f>
        <v>10049917065588</v>
      </c>
      <c r="H27" s="4">
        <f ca="1">AVERAGEIF('Rekap Data'!$A$2:$W$171,'Cross Sec'!$A27,'Rekap Data'!$H$2:$H$171)</f>
        <v>71.246000000000009</v>
      </c>
      <c r="I27" s="4">
        <f ca="1">AVERAGEIF('Rekap Data'!$A$2:$W$171,'Cross Sec'!$A27,'Rekap Data'!$I$2:$I$171)</f>
        <v>2273180.6</v>
      </c>
      <c r="J27" s="4">
        <f ca="1">SUMIF('Rekap Data'!$A$2:$W$171,'Cross Sec'!$A27,'Rekap Data'!$J$2:$J$171)</f>
        <v>3551676270870000</v>
      </c>
      <c r="K27" s="4">
        <f ca="1">AVERAGEIF('Rekap Data'!$A$2:$W$171,'Cross Sec'!$A27,'Rekap Data'!$K$2:$K$171)</f>
        <v>6716200</v>
      </c>
      <c r="L27" s="4">
        <f ca="1">AVERAGEIF('Rekap Data'!$A$2:$W$171,'Cross Sec'!$A27,'Rekap Data'!$L$2:$L$171)</f>
        <v>77.58</v>
      </c>
      <c r="M27" s="9">
        <v>0</v>
      </c>
      <c r="N27" s="7">
        <v>0</v>
      </c>
      <c r="O27" s="7">
        <v>1</v>
      </c>
      <c r="P27" s="7">
        <v>959.99220874310822</v>
      </c>
      <c r="Q27" s="7">
        <v>280.00078123213041</v>
      </c>
      <c r="R27" s="4">
        <f ca="1">AVERAGEIF('Rekap Data'!$A$2:$W$171,'Cross Sec'!$A27,'Rekap Data'!$R$2:$R$171)</f>
        <v>48.477999999999994</v>
      </c>
      <c r="S27" s="4">
        <f ca="1">AVERAGEIF('Rekap Data'!$A$2:$W$171,'Cross Sec'!$A27,'Rekap Data'!$S$2:$S$171)</f>
        <v>113.6</v>
      </c>
      <c r="T27" s="7">
        <v>0</v>
      </c>
      <c r="U27" s="7">
        <v>1</v>
      </c>
      <c r="V27" s="7">
        <v>0</v>
      </c>
      <c r="W27" s="7">
        <v>0</v>
      </c>
      <c r="X27" s="4">
        <f ca="1">AVERAGEIF('Rekap Data'!$A$2:$W$171,'Cross Sec'!$A27,'Rekap Data'!$X$2:$X$171)</f>
        <v>439.41999999999996</v>
      </c>
      <c r="Y27" s="4">
        <f ca="1">AVERAGEIF('Rekap Data'!$A$2:$W$171,'Cross Sec'!$A27,'Rekap Data'!$Y$2:$Y$171)</f>
        <v>116.62</v>
      </c>
      <c r="Z27" s="4">
        <f ca="1">AVERAGEIF('Rekap Data'!$A$2:$W$171,'Cross Sec'!$A27,'Rekap Data'!$Z$2:$Z$171)</f>
        <v>1800</v>
      </c>
    </row>
    <row r="28" spans="1:26" ht="14.25">
      <c r="A28" s="2" t="s">
        <v>69</v>
      </c>
      <c r="B28" s="1" t="s">
        <v>136</v>
      </c>
      <c r="C28" s="4">
        <f ca="1">SUMIF('Rekap Data'!$A$2:$W$171,'Cross Sec'!$A28,'Rekap Data'!$C$2:$C$171)</f>
        <v>6350799608500</v>
      </c>
      <c r="D28" s="4">
        <f ca="1">SUMIF('Rekap Data'!$A$2:$W$171,'Cross Sec'!$A28,'Rekap Data'!$D$2:$D$171)</f>
        <v>17524145317457</v>
      </c>
      <c r="E28" s="4">
        <f ca="1">SUMIF('Rekap Data'!$A$2:$W$171,'Cross Sec'!$A28,'Rekap Data'!$E$2:$E$171)</f>
        <v>15403676696908</v>
      </c>
      <c r="F28" s="4">
        <f ca="1">SUMIF('Rekap Data'!$A$2:$W$171,'Cross Sec'!$A28,'Rekap Data'!$F$2:$F$171)</f>
        <v>14211038431335</v>
      </c>
      <c r="G28" s="4">
        <f ca="1">SUMIF('Rekap Data'!$A$2:$W$171,'Cross Sec'!$A28,'Rekap Data'!$G$2:$G$171)</f>
        <v>3027937561094</v>
      </c>
      <c r="H28" s="4">
        <f ca="1">AVERAGEIF('Rekap Data'!$A$2:$W$171,'Cross Sec'!$A28,'Rekap Data'!$H$2:$H$171)</f>
        <v>64.622</v>
      </c>
      <c r="I28" s="4">
        <f ca="1">AVERAGEIF('Rekap Data'!$A$2:$W$171,'Cross Sec'!$A28,'Rekap Data'!$I$2:$I$171)</f>
        <v>2022362</v>
      </c>
      <c r="J28" s="4">
        <f ca="1">SUMIF('Rekap Data'!$A$2:$W$171,'Cross Sec'!$A28,'Rekap Data'!$J$2:$J$171)</f>
        <v>198253779910000</v>
      </c>
      <c r="K28" s="4">
        <f ca="1">AVERAGEIF('Rekap Data'!$A$2:$W$171,'Cross Sec'!$A28,'Rekap Data'!$K$2:$K$171)</f>
        <v>1339940</v>
      </c>
      <c r="L28" s="4">
        <f ca="1">AVERAGEIF('Rekap Data'!$A$2:$W$171,'Cross Sec'!$A28,'Rekap Data'!$L$2:$L$171)</f>
        <v>80.122</v>
      </c>
      <c r="M28" s="9">
        <v>0</v>
      </c>
      <c r="N28" s="7">
        <v>0</v>
      </c>
      <c r="O28" s="7">
        <v>1</v>
      </c>
      <c r="P28" s="7">
        <v>1391.2844669525857</v>
      </c>
      <c r="Q28" s="7">
        <v>1728.6042049402051</v>
      </c>
      <c r="R28" s="4">
        <f ca="1">AVERAGEIF('Rekap Data'!$A$2:$W$171,'Cross Sec'!$A28,'Rekap Data'!$R$2:$R$171)</f>
        <v>57.769000000000005</v>
      </c>
      <c r="S28" s="4">
        <f ca="1">AVERAGEIF('Rekap Data'!$A$2:$W$171,'Cross Sec'!$A28,'Rekap Data'!$S$2:$S$171)</f>
        <v>143.69999999999999</v>
      </c>
      <c r="T28" s="7">
        <v>0</v>
      </c>
      <c r="U28" s="7">
        <v>0</v>
      </c>
      <c r="V28" s="7">
        <v>0</v>
      </c>
      <c r="W28" s="7">
        <v>0</v>
      </c>
      <c r="X28" s="4">
        <f ca="1">AVERAGEIF('Rekap Data'!$A$2:$W$171,'Cross Sec'!$A28,'Rekap Data'!$X$2:$X$171)</f>
        <v>0</v>
      </c>
      <c r="Y28" s="4">
        <f ca="1">AVERAGEIF('Rekap Data'!$A$2:$W$171,'Cross Sec'!$A28,'Rekap Data'!$Y$2:$Y$171)</f>
        <v>0</v>
      </c>
      <c r="Z28" s="4">
        <f ca="1">AVERAGEIF('Rekap Data'!$A$2:$W$171,'Cross Sec'!$A28,'Rekap Data'!$Z$2:$Z$171)</f>
        <v>0</v>
      </c>
    </row>
    <row r="29" spans="1:26" ht="14.25">
      <c r="A29" s="2" t="s">
        <v>70</v>
      </c>
      <c r="B29" s="1" t="s">
        <v>136</v>
      </c>
      <c r="C29" s="4">
        <f ca="1">SUMIF('Rekap Data'!$A$2:$W$171,'Cross Sec'!$A29,'Rekap Data'!$C$2:$C$171)</f>
        <v>54529495025500</v>
      </c>
      <c r="D29" s="4">
        <f ca="1">SUMIF('Rekap Data'!$A$2:$W$171,'Cross Sec'!$A29,'Rekap Data'!$D$2:$D$171)</f>
        <v>114435686187766</v>
      </c>
      <c r="E29" s="4">
        <f ca="1">SUMIF('Rekap Data'!$A$2:$W$171,'Cross Sec'!$A29,'Rekap Data'!$E$2:$E$171)</f>
        <v>83955678427211</v>
      </c>
      <c r="F29" s="4">
        <f ca="1">SUMIF('Rekap Data'!$A$2:$W$171,'Cross Sec'!$A29,'Rekap Data'!$F$2:$F$171)</f>
        <v>60497041420683</v>
      </c>
      <c r="G29" s="4">
        <f ca="1">SUMIF('Rekap Data'!$A$2:$W$171,'Cross Sec'!$A29,'Rekap Data'!$G$2:$G$171)</f>
        <v>16223459963867</v>
      </c>
      <c r="H29" s="4">
        <f ca="1">AVERAGEIF('Rekap Data'!$A$2:$W$171,'Cross Sec'!$A29,'Rekap Data'!$H$2:$H$171)</f>
        <v>70.147999999999996</v>
      </c>
      <c r="I29" s="4">
        <f ca="1">AVERAGEIF('Rekap Data'!$A$2:$W$171,'Cross Sec'!$A29,'Rekap Data'!$I$2:$I$171)</f>
        <v>2438754.7999999998</v>
      </c>
      <c r="J29" s="4">
        <f ca="1">SUMIF('Rekap Data'!$A$2:$W$171,'Cross Sec'!$A29,'Rekap Data'!$J$2:$J$171)</f>
        <v>2099182794270000</v>
      </c>
      <c r="K29" s="4">
        <f ca="1">AVERAGEIF('Rekap Data'!$A$2:$W$171,'Cross Sec'!$A29,'Rekap Data'!$K$2:$K$171)</f>
        <v>8745880</v>
      </c>
      <c r="L29" s="4">
        <f ca="1">AVERAGEIF('Rekap Data'!$A$2:$W$171,'Cross Sec'!$A29,'Rekap Data'!$L$2:$L$171)</f>
        <v>187.24200000000002</v>
      </c>
      <c r="M29" s="9">
        <v>0.57369999999999999</v>
      </c>
      <c r="N29" s="7">
        <v>1</v>
      </c>
      <c r="O29" s="7">
        <v>1</v>
      </c>
      <c r="P29" s="7">
        <v>1395.8478244180938</v>
      </c>
      <c r="Q29" s="7">
        <v>1870.2439875209791</v>
      </c>
      <c r="R29" s="4">
        <f ca="1">AVERAGEIF('Rekap Data'!$A$2:$W$171,'Cross Sec'!$A29,'Rekap Data'!$R$2:$R$171)</f>
        <v>69.873999999999995</v>
      </c>
      <c r="S29" s="4">
        <f ca="1">AVERAGEIF('Rekap Data'!$A$2:$W$171,'Cross Sec'!$A29,'Rekap Data'!$S$2:$S$171)</f>
        <v>200</v>
      </c>
      <c r="T29" s="7">
        <v>1</v>
      </c>
      <c r="U29" s="7">
        <v>0</v>
      </c>
      <c r="V29" s="7">
        <v>1</v>
      </c>
      <c r="W29" s="7">
        <v>0</v>
      </c>
      <c r="X29" s="4">
        <f ca="1">AVERAGEIF('Rekap Data'!$A$2:$W$171,'Cross Sec'!$A29,'Rekap Data'!$X$2:$X$171)</f>
        <v>33.33</v>
      </c>
      <c r="Y29" s="4">
        <f ca="1">AVERAGEIF('Rekap Data'!$A$2:$W$171,'Cross Sec'!$A29,'Rekap Data'!$Y$2:$Y$171)</f>
        <v>3223.83</v>
      </c>
      <c r="Z29" s="4">
        <f ca="1">AVERAGEIF('Rekap Data'!$A$2:$W$171,'Cross Sec'!$A29,'Rekap Data'!$Z$2:$Z$171)</f>
        <v>231</v>
      </c>
    </row>
    <row r="30" spans="1:26" ht="14.25">
      <c r="A30" s="2" t="s">
        <v>71</v>
      </c>
      <c r="B30" s="1" t="s">
        <v>136</v>
      </c>
      <c r="C30" s="4">
        <f ca="1">SUMIF('Rekap Data'!$A$2:$W$171,'Cross Sec'!$A30,'Rekap Data'!$C$2:$C$171)</f>
        <v>123563003225300</v>
      </c>
      <c r="D30" s="4">
        <f ca="1">SUMIF('Rekap Data'!$A$2:$W$171,'Cross Sec'!$A30,'Rekap Data'!$D$2:$D$171)</f>
        <v>43898096604030</v>
      </c>
      <c r="E30" s="4">
        <f ca="1">SUMIF('Rekap Data'!$A$2:$W$171,'Cross Sec'!$A30,'Rekap Data'!$E$2:$E$171)</f>
        <v>37041870942721</v>
      </c>
      <c r="F30" s="4">
        <f ca="1">SUMIF('Rekap Data'!$A$2:$W$171,'Cross Sec'!$A30,'Rekap Data'!$F$2:$F$171)</f>
        <v>29519170700838</v>
      </c>
      <c r="G30" s="4">
        <f ca="1">SUMIF('Rekap Data'!$A$2:$W$171,'Cross Sec'!$A30,'Rekap Data'!$G$2:$G$171)</f>
        <v>9134667920780</v>
      </c>
      <c r="H30" s="4">
        <f ca="1">AVERAGEIF('Rekap Data'!$A$2:$W$171,'Cross Sec'!$A30,'Rekap Data'!$H$2:$H$171)</f>
        <v>67.866</v>
      </c>
      <c r="I30" s="4">
        <f ca="1">AVERAGEIF('Rekap Data'!$A$2:$W$171,'Cross Sec'!$A30,'Rekap Data'!$I$2:$I$171)</f>
        <v>1813209.4</v>
      </c>
      <c r="J30" s="4">
        <f ca="1">SUMIF('Rekap Data'!$A$2:$W$171,'Cross Sec'!$A30,'Rekap Data'!$J$2:$J$171)</f>
        <v>714430504420000</v>
      </c>
      <c r="K30" s="4">
        <f ca="1">AVERAGEIF('Rekap Data'!$A$2:$W$171,'Cross Sec'!$A30,'Rekap Data'!$K$2:$K$171)</f>
        <v>3001320</v>
      </c>
      <c r="L30" s="4">
        <f ca="1">AVERAGEIF('Rekap Data'!$A$2:$W$171,'Cross Sec'!$A30,'Rekap Data'!$L$2:$L$171)</f>
        <v>48.45</v>
      </c>
      <c r="M30" s="9">
        <v>0.37640000000000001</v>
      </c>
      <c r="N30" s="7">
        <v>0</v>
      </c>
      <c r="O30" s="7">
        <v>0</v>
      </c>
      <c r="P30" s="7">
        <v>1560.2731848489607</v>
      </c>
      <c r="Q30" s="7">
        <v>1796.3381220448966</v>
      </c>
      <c r="R30" s="4">
        <f ca="1">AVERAGEIF('Rekap Data'!$A$2:$W$171,'Cross Sec'!$A30,'Rekap Data'!$R$2:$R$171)</f>
        <v>55.506000000000007</v>
      </c>
      <c r="S30" s="4">
        <f ca="1">AVERAGEIF('Rekap Data'!$A$2:$W$171,'Cross Sec'!$A30,'Rekap Data'!$S$2:$S$171)</f>
        <v>277</v>
      </c>
      <c r="T30" s="7">
        <v>0</v>
      </c>
      <c r="U30" s="7">
        <v>0</v>
      </c>
      <c r="V30" s="7">
        <v>0</v>
      </c>
      <c r="W30" s="7">
        <v>0</v>
      </c>
      <c r="X30" s="4">
        <f ca="1">AVERAGEIF('Rekap Data'!$A$2:$W$171,'Cross Sec'!$A30,'Rekap Data'!$X$2:$X$171)</f>
        <v>0</v>
      </c>
      <c r="Y30" s="4">
        <f ca="1">AVERAGEIF('Rekap Data'!$A$2:$W$171,'Cross Sec'!$A30,'Rekap Data'!$Y$2:$Y$171)</f>
        <v>0</v>
      </c>
      <c r="Z30" s="4">
        <f ca="1">AVERAGEIF('Rekap Data'!$A$2:$W$171,'Cross Sec'!$A30,'Rekap Data'!$Z$2:$Z$171)</f>
        <v>0</v>
      </c>
    </row>
    <row r="31" spans="1:26" ht="14.25">
      <c r="A31" s="2" t="s">
        <v>72</v>
      </c>
      <c r="B31" s="1" t="s">
        <v>136</v>
      </c>
      <c r="C31" s="4">
        <f ca="1">SUMIF('Rekap Data'!$A$2:$W$171,'Cross Sec'!$A31,'Rekap Data'!$C$2:$C$171)</f>
        <v>69048466465700</v>
      </c>
      <c r="D31" s="4">
        <f ca="1">SUMIF('Rekap Data'!$A$2:$W$171,'Cross Sec'!$A31,'Rekap Data'!$D$2:$D$171)</f>
        <v>41949564522622</v>
      </c>
      <c r="E31" s="4">
        <f ca="1">SUMIF('Rekap Data'!$A$2:$W$171,'Cross Sec'!$A31,'Rekap Data'!$E$2:$E$171)</f>
        <v>32458116423002</v>
      </c>
      <c r="F31" s="4">
        <f ca="1">SUMIF('Rekap Data'!$A$2:$W$171,'Cross Sec'!$A31,'Rekap Data'!$F$2:$F$171)</f>
        <v>33323548444131</v>
      </c>
      <c r="G31" s="4">
        <f ca="1">SUMIF('Rekap Data'!$A$2:$W$171,'Cross Sec'!$A31,'Rekap Data'!$G$2:$G$171)</f>
        <v>5432360718185</v>
      </c>
      <c r="H31" s="4">
        <f ca="1">AVERAGEIF('Rekap Data'!$A$2:$W$171,'Cross Sec'!$A31,'Rekap Data'!$H$2:$H$171)</f>
        <v>70.768000000000001</v>
      </c>
      <c r="I31" s="4">
        <f ca="1">AVERAGEIF('Rekap Data'!$A$2:$W$171,'Cross Sec'!$A31,'Rekap Data'!$I$2:$I$171)</f>
        <v>2006709.4</v>
      </c>
      <c r="J31" s="4">
        <f ca="1">SUMIF('Rekap Data'!$A$2:$W$171,'Cross Sec'!$A31,'Rekap Data'!$J$2:$J$171)</f>
        <v>539424445090000</v>
      </c>
      <c r="K31" s="4">
        <f ca="1">AVERAGEIF('Rekap Data'!$A$2:$W$171,'Cross Sec'!$A31,'Rekap Data'!$K$2:$K$171)</f>
        <v>2623460</v>
      </c>
      <c r="L31" s="4">
        <f ca="1">AVERAGEIF('Rekap Data'!$A$2:$W$171,'Cross Sec'!$A31,'Rekap Data'!$L$2:$L$171)</f>
        <v>69.16</v>
      </c>
      <c r="M31" s="9">
        <v>0.34210000000000002</v>
      </c>
      <c r="N31" s="7">
        <v>0</v>
      </c>
      <c r="O31" s="7">
        <v>1</v>
      </c>
      <c r="P31" s="7">
        <v>1762.0148970146111</v>
      </c>
      <c r="Q31" s="7">
        <v>2163.2880343768006</v>
      </c>
      <c r="R31" s="4">
        <f ca="1">AVERAGEIF('Rekap Data'!$A$2:$W$171,'Cross Sec'!$A31,'Rekap Data'!$R$2:$R$171)</f>
        <v>49.173999999999999</v>
      </c>
      <c r="S31" s="4">
        <f ca="1">AVERAGEIF('Rekap Data'!$A$2:$W$171,'Cross Sec'!$A31,'Rekap Data'!$S$2:$S$171)</f>
        <v>87.4</v>
      </c>
      <c r="T31" s="7">
        <v>0</v>
      </c>
      <c r="U31" s="7">
        <v>0</v>
      </c>
      <c r="V31" s="7">
        <v>0</v>
      </c>
      <c r="W31" s="7">
        <v>0</v>
      </c>
      <c r="X31" s="4">
        <f ca="1">AVERAGEIF('Rekap Data'!$A$2:$W$171,'Cross Sec'!$A31,'Rekap Data'!$X$2:$X$171)</f>
        <v>0</v>
      </c>
      <c r="Y31" s="4">
        <f ca="1">AVERAGEIF('Rekap Data'!$A$2:$W$171,'Cross Sec'!$A31,'Rekap Data'!$Y$2:$Y$171)</f>
        <v>0</v>
      </c>
      <c r="Z31" s="4">
        <f ca="1">AVERAGEIF('Rekap Data'!$A$2:$W$171,'Cross Sec'!$A31,'Rekap Data'!$Z$2:$Z$171)</f>
        <v>2</v>
      </c>
    </row>
    <row r="32" spans="1:26" ht="14.25">
      <c r="A32" s="2" t="s">
        <v>73</v>
      </c>
      <c r="B32" s="1" t="s">
        <v>136</v>
      </c>
      <c r="C32" s="4">
        <f ca="1">SUMIF('Rekap Data'!$A$2:$W$171,'Cross Sec'!$A32,'Rekap Data'!$C$2:$C$171)</f>
        <v>43374148678100</v>
      </c>
      <c r="D32" s="4">
        <f ca="1">SUMIF('Rekap Data'!$A$2:$W$171,'Cross Sec'!$A32,'Rekap Data'!$D$2:$D$171)</f>
        <v>43666886104775</v>
      </c>
      <c r="E32" s="4">
        <f ca="1">SUMIF('Rekap Data'!$A$2:$W$171,'Cross Sec'!$A32,'Rekap Data'!$E$2:$E$171)</f>
        <v>37902505559969</v>
      </c>
      <c r="F32" s="4">
        <f ca="1">SUMIF('Rekap Data'!$A$2:$W$171,'Cross Sec'!$A32,'Rekap Data'!$F$2:$F$171)</f>
        <v>31768037348891</v>
      </c>
      <c r="G32" s="4">
        <f ca="1">SUMIF('Rekap Data'!$A$2:$W$171,'Cross Sec'!$A32,'Rekap Data'!$G$2:$G$171)</f>
        <v>5677381885474</v>
      </c>
      <c r="H32" s="4">
        <f ca="1">AVERAGEIF('Rekap Data'!$A$2:$W$171,'Cross Sec'!$A32,'Rekap Data'!$H$2:$H$171)</f>
        <v>71.317999999999998</v>
      </c>
      <c r="I32" s="4">
        <f ca="1">AVERAGEIF('Rekap Data'!$A$2:$W$171,'Cross Sec'!$A32,'Rekap Data'!$I$2:$I$171)</f>
        <v>2604672.4</v>
      </c>
      <c r="J32" s="4">
        <f ca="1">SUMIF('Rekap Data'!$A$2:$W$171,'Cross Sec'!$A32,'Rekap Data'!$J$2:$J$171)</f>
        <v>551415437830000</v>
      </c>
      <c r="K32" s="4">
        <f ca="1">AVERAGEIF('Rekap Data'!$A$2:$W$171,'Cross Sec'!$A32,'Rekap Data'!$K$2:$K$171)</f>
        <v>2473460</v>
      </c>
      <c r="L32" s="4">
        <f ca="1">AVERAGEIF('Rekap Data'!$A$2:$W$171,'Cross Sec'!$A32,'Rekap Data'!$L$2:$L$171)</f>
        <v>178.83999999999997</v>
      </c>
      <c r="M32" s="9">
        <v>0.35649999999999998</v>
      </c>
      <c r="N32" s="7">
        <v>0</v>
      </c>
      <c r="O32" s="7">
        <v>1</v>
      </c>
      <c r="P32" s="7">
        <v>2173.929811556573</v>
      </c>
      <c r="Q32" s="7">
        <v>2333.3197680025401</v>
      </c>
      <c r="R32" s="4">
        <f ca="1">AVERAGEIF('Rekap Data'!$A$2:$W$171,'Cross Sec'!$A32,'Rekap Data'!$R$2:$R$171)</f>
        <v>67.804000000000002</v>
      </c>
      <c r="S32" s="4">
        <f ca="1">AVERAGEIF('Rekap Data'!$A$2:$W$171,'Cross Sec'!$A32,'Rekap Data'!$S$2:$S$171)</f>
        <v>341</v>
      </c>
      <c r="T32" s="7">
        <v>0</v>
      </c>
      <c r="U32" s="7">
        <v>0</v>
      </c>
      <c r="V32" s="7">
        <v>0</v>
      </c>
      <c r="W32" s="7">
        <v>0</v>
      </c>
      <c r="X32" s="4">
        <f ca="1">AVERAGEIF('Rekap Data'!$A$2:$W$171,'Cross Sec'!$A32,'Rekap Data'!$X$2:$X$171)</f>
        <v>0</v>
      </c>
      <c r="Y32" s="4">
        <f ca="1">AVERAGEIF('Rekap Data'!$A$2:$W$171,'Cross Sec'!$A32,'Rekap Data'!$Y$2:$Y$171)</f>
        <v>0</v>
      </c>
      <c r="Z32" s="4">
        <f ca="1">AVERAGEIF('Rekap Data'!$A$2:$W$171,'Cross Sec'!$A32,'Rekap Data'!$Z$2:$Z$171)</f>
        <v>0</v>
      </c>
    </row>
    <row r="33" spans="1:26" ht="14.25">
      <c r="A33" s="2" t="s">
        <v>74</v>
      </c>
      <c r="B33" s="1" t="s">
        <v>136</v>
      </c>
      <c r="C33" s="4">
        <f ca="1">SUMIF('Rekap Data'!$A$2:$W$171,'Cross Sec'!$A33,'Rekap Data'!$C$2:$C$171)</f>
        <v>24027571967800</v>
      </c>
      <c r="D33" s="4">
        <f ca="1">SUMIF('Rekap Data'!$A$2:$W$171,'Cross Sec'!$A33,'Rekap Data'!$D$2:$D$171)</f>
        <v>73939578164452</v>
      </c>
      <c r="E33" s="4">
        <f ca="1">SUMIF('Rekap Data'!$A$2:$W$171,'Cross Sec'!$A33,'Rekap Data'!$E$2:$E$171)</f>
        <v>50385311527857</v>
      </c>
      <c r="F33" s="4">
        <f ca="1">SUMIF('Rekap Data'!$A$2:$W$171,'Cross Sec'!$A33,'Rekap Data'!$F$2:$F$171)</f>
        <v>37756726121046</v>
      </c>
      <c r="G33" s="4">
        <f ca="1">SUMIF('Rekap Data'!$A$2:$W$171,'Cross Sec'!$A33,'Rekap Data'!$G$2:$G$171)</f>
        <v>9322783799700</v>
      </c>
      <c r="H33" s="4">
        <f ca="1">AVERAGEIF('Rekap Data'!$A$2:$W$171,'Cross Sec'!$A33,'Rekap Data'!$H$2:$H$171)</f>
        <v>69.059999999999988</v>
      </c>
      <c r="I33" s="4">
        <f ca="1">AVERAGEIF('Rekap Data'!$A$2:$W$171,'Cross Sec'!$A33,'Rekap Data'!$I$2:$I$171)</f>
        <v>1954659.4</v>
      </c>
      <c r="J33" s="4">
        <f ca="1">SUMIF('Rekap Data'!$A$2:$W$171,'Cross Sec'!$A33,'Rekap Data'!$J$2:$J$171)</f>
        <v>1066261590320000</v>
      </c>
      <c r="K33" s="4">
        <f ca="1">AVERAGEIF('Rekap Data'!$A$2:$W$171,'Cross Sec'!$A33,'Rekap Data'!$K$2:$K$171)</f>
        <v>5410460</v>
      </c>
      <c r="L33" s="4">
        <f ca="1">AVERAGEIF('Rekap Data'!$A$2:$W$171,'Cross Sec'!$A33,'Rekap Data'!$L$2:$L$171)</f>
        <v>128.596</v>
      </c>
      <c r="M33" s="9">
        <v>0.1686</v>
      </c>
      <c r="N33" s="7">
        <v>0</v>
      </c>
      <c r="O33" s="7">
        <v>1</v>
      </c>
      <c r="P33" s="7">
        <v>927.07143907125169</v>
      </c>
      <c r="Q33" s="7">
        <v>461.58425478562219</v>
      </c>
      <c r="R33" s="4">
        <f ca="1">AVERAGEIF('Rekap Data'!$A$2:$W$171,'Cross Sec'!$A33,'Rekap Data'!$R$2:$R$171)</f>
        <v>53.875999999999998</v>
      </c>
      <c r="S33" s="4">
        <f ca="1">AVERAGEIF('Rekap Data'!$A$2:$W$171,'Cross Sec'!$A33,'Rekap Data'!$S$2:$S$171)</f>
        <v>227.2</v>
      </c>
      <c r="T33" s="7">
        <v>0</v>
      </c>
      <c r="U33" s="7">
        <v>0</v>
      </c>
      <c r="V33" s="7">
        <v>0</v>
      </c>
      <c r="W33" s="7">
        <v>0</v>
      </c>
      <c r="X33" s="4">
        <f ca="1">AVERAGEIF('Rekap Data'!$A$2:$W$171,'Cross Sec'!$A33,'Rekap Data'!$X$2:$X$171)</f>
        <v>0</v>
      </c>
      <c r="Y33" s="4">
        <f ca="1">AVERAGEIF('Rekap Data'!$A$2:$W$171,'Cross Sec'!$A33,'Rekap Data'!$Y$2:$Y$171)</f>
        <v>0</v>
      </c>
      <c r="Z33" s="4">
        <f ca="1">AVERAGEIF('Rekap Data'!$A$2:$W$171,'Cross Sec'!$A33,'Rekap Data'!$Z$2:$Z$171)</f>
        <v>795</v>
      </c>
    </row>
    <row r="34" spans="1:26" ht="14.25">
      <c r="A34" s="2" t="s">
        <v>75</v>
      </c>
      <c r="B34" s="1" t="s">
        <v>136</v>
      </c>
      <c r="C34" s="4">
        <f ca="1">SUMIF('Rekap Data'!$A$2:$W$171,'Cross Sec'!$A34,'Rekap Data'!$C$2:$C$171)</f>
        <v>160192631356300</v>
      </c>
      <c r="D34" s="4">
        <f ca="1">SUMIF('Rekap Data'!$A$2:$W$171,'Cross Sec'!$A34,'Rekap Data'!$D$2:$D$171)</f>
        <v>78557212751098</v>
      </c>
      <c r="E34" s="4">
        <f ca="1">SUMIF('Rekap Data'!$A$2:$W$171,'Cross Sec'!$A34,'Rekap Data'!$E$2:$E$171)</f>
        <v>69182367835130</v>
      </c>
      <c r="F34" s="4">
        <f ca="1">SUMIF('Rekap Data'!$A$2:$W$171,'Cross Sec'!$A34,'Rekap Data'!$F$2:$F$171)</f>
        <v>57099125049570</v>
      </c>
      <c r="G34" s="4">
        <f ca="1">SUMIF('Rekap Data'!$A$2:$W$171,'Cross Sec'!$A34,'Rekap Data'!$G$2:$G$171)</f>
        <v>15388745965060</v>
      </c>
      <c r="H34" s="4">
        <f ca="1">AVERAGEIF('Rekap Data'!$A$2:$W$171,'Cross Sec'!$A34,'Rekap Data'!$H$2:$H$171)</f>
        <v>69.455999999999989</v>
      </c>
      <c r="I34" s="4">
        <f ca="1">AVERAGEIF('Rekap Data'!$A$2:$W$171,'Cross Sec'!$A34,'Rekap Data'!$I$2:$I$171)</f>
        <v>2393758.7999999998</v>
      </c>
      <c r="J34" s="4">
        <f ca="1">SUMIF('Rekap Data'!$A$2:$W$171,'Cross Sec'!$A34,'Rekap Data'!$J$2:$J$171)</f>
        <v>1941313231710000</v>
      </c>
      <c r="K34" s="4">
        <f ca="1">AVERAGEIF('Rekap Data'!$A$2:$W$171,'Cross Sec'!$A34,'Rekap Data'!$K$2:$K$171)</f>
        <v>8389480</v>
      </c>
      <c r="L34" s="4">
        <f ca="1">AVERAGEIF('Rekap Data'!$A$2:$W$171,'Cross Sec'!$A34,'Rekap Data'!$L$2:$L$171)</f>
        <v>91.39200000000001</v>
      </c>
      <c r="M34" s="9">
        <v>0.2205</v>
      </c>
      <c r="N34" s="7">
        <v>0</v>
      </c>
      <c r="O34" s="7">
        <v>1</v>
      </c>
      <c r="P34" s="7">
        <v>426.93080204289362</v>
      </c>
      <c r="Q34" s="7">
        <v>485.9025062479655</v>
      </c>
      <c r="R34" s="4">
        <f ca="1">AVERAGEIF('Rekap Data'!$A$2:$W$171,'Cross Sec'!$A34,'Rekap Data'!$R$2:$R$171)</f>
        <v>66.224000000000004</v>
      </c>
      <c r="S34" s="4">
        <f ca="1">AVERAGEIF('Rekap Data'!$A$2:$W$171,'Cross Sec'!$A34,'Rekap Data'!$S$2:$S$171)</f>
        <v>182</v>
      </c>
      <c r="T34" s="7">
        <v>1</v>
      </c>
      <c r="U34" s="7">
        <v>1</v>
      </c>
      <c r="V34" s="7">
        <v>1</v>
      </c>
      <c r="W34" s="7">
        <v>1</v>
      </c>
      <c r="X34" s="4">
        <f ca="1">AVERAGEIF('Rekap Data'!$A$2:$W$171,'Cross Sec'!$A34,'Rekap Data'!$X$2:$X$171)</f>
        <v>381.98</v>
      </c>
      <c r="Y34" s="4">
        <f ca="1">AVERAGEIF('Rekap Data'!$A$2:$W$171,'Cross Sec'!$A34,'Rekap Data'!$Y$2:$Y$171)</f>
        <v>4428.26</v>
      </c>
      <c r="Z34" s="4">
        <f ca="1">AVERAGEIF('Rekap Data'!$A$2:$W$171,'Cross Sec'!$A34,'Rekap Data'!$Z$2:$Z$171)</f>
        <v>50226</v>
      </c>
    </row>
    <row r="35" spans="1:26" ht="14.25">
      <c r="A35" s="2" t="s">
        <v>76</v>
      </c>
      <c r="B35" s="1" t="s">
        <v>136</v>
      </c>
      <c r="C35" s="4">
        <f ca="1">SUMIF('Rekap Data'!$A$2:$W$171,'Cross Sec'!$A35,'Rekap Data'!$C$2:$C$171)</f>
        <v>133817684385300</v>
      </c>
      <c r="D35" s="4">
        <f ca="1">SUMIF('Rekap Data'!$A$2:$W$171,'Cross Sec'!$A35,'Rekap Data'!$D$2:$D$171)</f>
        <v>141983156395729</v>
      </c>
      <c r="E35" s="4">
        <f ca="1">SUMIF('Rekap Data'!$A$2:$W$171,'Cross Sec'!$A35,'Rekap Data'!$E$2:$E$171)</f>
        <v>93928632302838</v>
      </c>
      <c r="F35" s="4">
        <f ca="1">SUMIF('Rekap Data'!$A$2:$W$171,'Cross Sec'!$A35,'Rekap Data'!$F$2:$F$171)</f>
        <v>74693118353813</v>
      </c>
      <c r="G35" s="4">
        <f ca="1">SUMIF('Rekap Data'!$A$2:$W$171,'Cross Sec'!$A35,'Rekap Data'!$G$2:$G$171)</f>
        <v>23208895393213</v>
      </c>
      <c r="H35" s="4">
        <f ca="1">AVERAGEIF('Rekap Data'!$A$2:$W$171,'Cross Sec'!$A35,'Rekap Data'!$H$2:$H$171)</f>
        <v>68.671999999999997</v>
      </c>
      <c r="I35" s="4">
        <f ca="1">AVERAGEIF('Rekap Data'!$A$2:$W$171,'Cross Sec'!$A35,'Rekap Data'!$I$2:$I$171)</f>
        <v>1966764.4</v>
      </c>
      <c r="J35" s="4">
        <f ca="1">SUMIF('Rekap Data'!$A$2:$W$171,'Cross Sec'!$A35,'Rekap Data'!$J$2:$J$171)</f>
        <v>3423375728760000</v>
      </c>
      <c r="K35" s="4">
        <f ca="1">AVERAGEIF('Rekap Data'!$A$2:$W$171,'Cross Sec'!$A35,'Rekap Data'!$K$2:$K$171)</f>
        <v>14471800</v>
      </c>
      <c r="L35" s="4">
        <f ca="1">AVERAGEIF('Rekap Data'!$A$2:$W$171,'Cross Sec'!$A35,'Rekap Data'!$L$2:$L$171)</f>
        <v>198.036</v>
      </c>
      <c r="M35" s="9">
        <v>0.68369999999999997</v>
      </c>
      <c r="N35" s="7">
        <v>1</v>
      </c>
      <c r="O35" s="7">
        <v>1</v>
      </c>
      <c r="P35" s="7">
        <v>1425.409290576401</v>
      </c>
      <c r="Q35" s="7">
        <v>633.71496306480446</v>
      </c>
      <c r="R35" s="4">
        <f ca="1">AVERAGEIF('Rekap Data'!$A$2:$W$171,'Cross Sec'!$A35,'Rekap Data'!$R$2:$R$171)</f>
        <v>68.304000000000002</v>
      </c>
      <c r="S35" s="4">
        <f ca="1">AVERAGEIF('Rekap Data'!$A$2:$W$171,'Cross Sec'!$A35,'Rekap Data'!$S$2:$S$171)</f>
        <v>244.8</v>
      </c>
      <c r="T35" s="7">
        <v>1</v>
      </c>
      <c r="U35" s="7">
        <v>0</v>
      </c>
      <c r="V35" s="7">
        <v>0</v>
      </c>
      <c r="W35" s="7">
        <v>0</v>
      </c>
      <c r="X35" s="4">
        <f ca="1">AVERAGEIF('Rekap Data'!$A$2:$W$171,'Cross Sec'!$A35,'Rekap Data'!$X$2:$X$171)</f>
        <v>3.88</v>
      </c>
      <c r="Y35" s="4">
        <f ca="1">AVERAGEIF('Rekap Data'!$A$2:$W$171,'Cross Sec'!$A35,'Rekap Data'!$Y$2:$Y$171)</f>
        <v>71.81</v>
      </c>
      <c r="Z35" s="4">
        <f ca="1">AVERAGEIF('Rekap Data'!$A$2:$W$171,'Cross Sec'!$A35,'Rekap Data'!$Z$2:$Z$171)</f>
        <v>27</v>
      </c>
    </row>
  </sheetData>
  <autoFilter ref="A1:Z35" xr:uid="{352FD1FF-95F3-4B62-BB82-E0AB8734705D}"/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088EE-8C16-4C3A-B6C2-55522A25009A}">
  <dimension ref="A1:V22"/>
  <sheetViews>
    <sheetView workbookViewId="0">
      <selection activeCell="B1" sqref="B1"/>
    </sheetView>
  </sheetViews>
  <sheetFormatPr defaultRowHeight="12.75"/>
  <cols>
    <col min="1" max="1" width="11.73046875" bestFit="1" customWidth="1"/>
    <col min="9" max="11" width="12.3984375" bestFit="1" customWidth="1"/>
  </cols>
  <sheetData>
    <row r="1" spans="1:22">
      <c r="A1" s="29"/>
      <c r="B1" s="29" t="s">
        <v>5</v>
      </c>
      <c r="C1" s="29" t="s">
        <v>14</v>
      </c>
      <c r="D1" s="29" t="s">
        <v>15</v>
      </c>
      <c r="E1" s="29" t="s">
        <v>16</v>
      </c>
      <c r="F1" s="29" t="s">
        <v>17</v>
      </c>
      <c r="G1" s="29" t="s">
        <v>18</v>
      </c>
      <c r="H1" s="29" t="s">
        <v>20</v>
      </c>
      <c r="I1" s="29" t="s">
        <v>21</v>
      </c>
      <c r="J1" s="29" t="s">
        <v>23</v>
      </c>
      <c r="K1" s="29" t="s">
        <v>24</v>
      </c>
      <c r="L1" s="29" t="s">
        <v>25</v>
      </c>
      <c r="M1" s="29" t="s">
        <v>26</v>
      </c>
      <c r="N1" s="29" t="s">
        <v>27</v>
      </c>
      <c r="O1" s="29" t="s">
        <v>28</v>
      </c>
      <c r="P1" s="29" t="s">
        <v>29</v>
      </c>
      <c r="Q1" s="29" t="s">
        <v>33</v>
      </c>
      <c r="R1" s="29" t="s">
        <v>34</v>
      </c>
      <c r="S1" s="29" t="s">
        <v>37</v>
      </c>
      <c r="T1" s="29" t="s">
        <v>38</v>
      </c>
      <c r="U1" s="29" t="s">
        <v>39</v>
      </c>
      <c r="V1" s="29" t="s">
        <v>40</v>
      </c>
    </row>
    <row r="2" spans="1:22">
      <c r="A2" t="s">
        <v>5</v>
      </c>
      <c r="B2">
        <v>1</v>
      </c>
    </row>
    <row r="3" spans="1:22">
      <c r="A3" t="s">
        <v>14</v>
      </c>
      <c r="B3">
        <v>0.72477858061307077</v>
      </c>
      <c r="C3">
        <v>1</v>
      </c>
    </row>
    <row r="4" spans="1:22">
      <c r="A4" t="s">
        <v>15</v>
      </c>
      <c r="B4">
        <v>0.67011393163222865</v>
      </c>
      <c r="C4">
        <v>0.97567128283702953</v>
      </c>
      <c r="D4">
        <v>1</v>
      </c>
    </row>
    <row r="5" spans="1:22">
      <c r="A5" t="s">
        <v>16</v>
      </c>
      <c r="B5">
        <v>0.70640240043559255</v>
      </c>
      <c r="C5">
        <v>0.97469920584237102</v>
      </c>
      <c r="D5">
        <v>0.96497339530109805</v>
      </c>
      <c r="E5">
        <v>1</v>
      </c>
    </row>
    <row r="6" spans="1:22">
      <c r="A6" t="s">
        <v>17</v>
      </c>
      <c r="B6">
        <v>0.49138383150381909</v>
      </c>
      <c r="C6">
        <v>0.81238383003315073</v>
      </c>
      <c r="D6">
        <v>0.79148109510554276</v>
      </c>
      <c r="E6">
        <v>0.73097274716519467</v>
      </c>
      <c r="F6">
        <v>1</v>
      </c>
    </row>
    <row r="7" spans="1:22">
      <c r="A7" t="s">
        <v>18</v>
      </c>
      <c r="B7">
        <v>0.41932978631856027</v>
      </c>
      <c r="C7">
        <v>0.33077632710147148</v>
      </c>
      <c r="D7">
        <v>0.28221984712509468</v>
      </c>
      <c r="E7">
        <v>0.28779917616313067</v>
      </c>
      <c r="F7">
        <v>0.19180684517698116</v>
      </c>
      <c r="G7">
        <v>1</v>
      </c>
    </row>
    <row r="8" spans="1:22">
      <c r="A8" t="s">
        <v>20</v>
      </c>
      <c r="B8">
        <v>4.2057807473297786E-2</v>
      </c>
      <c r="C8">
        <v>0.28839264853310914</v>
      </c>
      <c r="D8">
        <v>0.36796819772263828</v>
      </c>
      <c r="E8">
        <v>0.2913943131390514</v>
      </c>
      <c r="F8">
        <v>0.38151969641496913</v>
      </c>
      <c r="G8">
        <v>-1.211724128539557E-3</v>
      </c>
      <c r="H8">
        <v>1</v>
      </c>
    </row>
    <row r="9" spans="1:22">
      <c r="A9" t="s">
        <v>21</v>
      </c>
      <c r="B9">
        <v>0.89739387880019872</v>
      </c>
      <c r="C9">
        <v>0.83975989392974604</v>
      </c>
      <c r="D9">
        <v>0.7844065463784432</v>
      </c>
      <c r="E9">
        <v>0.8043092457336577</v>
      </c>
      <c r="F9">
        <v>0.5743116957624097</v>
      </c>
      <c r="G9">
        <v>0.4561331560731689</v>
      </c>
      <c r="H9">
        <v>5.3993519043910657E-2</v>
      </c>
      <c r="I9">
        <v>1</v>
      </c>
    </row>
    <row r="10" spans="1:22">
      <c r="A10" t="s">
        <v>23</v>
      </c>
      <c r="B10">
        <v>0.76807788486324058</v>
      </c>
      <c r="C10">
        <v>0.41128885688833322</v>
      </c>
      <c r="D10">
        <v>0.31153546505492985</v>
      </c>
      <c r="E10">
        <v>0.38085009524422053</v>
      </c>
      <c r="F10">
        <v>0.11868172298755601</v>
      </c>
      <c r="G10">
        <v>0.37950178143904445</v>
      </c>
      <c r="H10">
        <v>-0.35405782957325799</v>
      </c>
      <c r="I10">
        <v>0.78237672668668012</v>
      </c>
      <c r="J10">
        <v>1</v>
      </c>
    </row>
    <row r="11" spans="1:22">
      <c r="A11" t="s">
        <v>24</v>
      </c>
      <c r="B11">
        <v>0.57488656086017353</v>
      </c>
      <c r="C11">
        <v>0.94526123963973008</v>
      </c>
      <c r="D11">
        <v>0.94748742553669196</v>
      </c>
      <c r="E11">
        <v>0.93687608024217406</v>
      </c>
      <c r="F11">
        <v>0.80473282061644713</v>
      </c>
      <c r="G11">
        <v>0.27445435394279794</v>
      </c>
      <c r="H11">
        <v>0.36760902961287867</v>
      </c>
      <c r="I11">
        <v>0.66059682891465477</v>
      </c>
      <c r="J11">
        <v>0.14680968131387928</v>
      </c>
      <c r="K11">
        <v>1</v>
      </c>
    </row>
    <row r="12" spans="1:22">
      <c r="A12" t="s">
        <v>25</v>
      </c>
      <c r="B12">
        <v>0.64223181640493943</v>
      </c>
      <c r="C12">
        <v>0.51742668408251968</v>
      </c>
      <c r="D12">
        <v>0.47552674527155142</v>
      </c>
      <c r="E12">
        <v>0.52283714270511972</v>
      </c>
      <c r="F12">
        <v>0.31362709449544673</v>
      </c>
      <c r="G12">
        <v>0.27937562075810674</v>
      </c>
      <c r="H12">
        <v>-4.8048148270744256E-3</v>
      </c>
      <c r="I12">
        <v>0.63207306779644767</v>
      </c>
      <c r="J12">
        <v>0.55899415756609971</v>
      </c>
      <c r="K12">
        <v>0.40220946966119686</v>
      </c>
      <c r="L12">
        <v>1</v>
      </c>
    </row>
    <row r="13" spans="1:22">
      <c r="A13" t="s">
        <v>26</v>
      </c>
      <c r="B13">
        <v>0.39295839312141506</v>
      </c>
      <c r="C13">
        <v>0.47606421017346462</v>
      </c>
      <c r="D13">
        <v>0.4459239836591713</v>
      </c>
      <c r="E13">
        <v>0.45229694405320808</v>
      </c>
      <c r="F13">
        <v>0.32915886084891333</v>
      </c>
      <c r="G13">
        <v>0.17681866728741602</v>
      </c>
      <c r="H13">
        <v>7.7029736581209429E-2</v>
      </c>
      <c r="I13">
        <v>0.51060163645495471</v>
      </c>
      <c r="J13">
        <v>0.30673824565279201</v>
      </c>
      <c r="K13">
        <v>0.42634231478893936</v>
      </c>
      <c r="L13">
        <v>0.52457661051740267</v>
      </c>
      <c r="M13">
        <v>1</v>
      </c>
    </row>
    <row r="14" spans="1:22">
      <c r="A14" t="s">
        <v>27</v>
      </c>
      <c r="B14">
        <v>0.50001232110280369</v>
      </c>
      <c r="C14">
        <v>0.42849624612941484</v>
      </c>
      <c r="D14">
        <v>0.367542817086013</v>
      </c>
      <c r="E14">
        <v>0.37442080165365627</v>
      </c>
      <c r="F14">
        <v>0.24348521739456394</v>
      </c>
      <c r="G14">
        <v>0.46460234507094078</v>
      </c>
      <c r="H14">
        <v>-0.20232445840052063</v>
      </c>
      <c r="I14">
        <v>0.54854487359715842</v>
      </c>
      <c r="J14">
        <v>0.5496799000290381</v>
      </c>
      <c r="K14">
        <v>0.36312122099529309</v>
      </c>
      <c r="L14">
        <v>0.46592144358072807</v>
      </c>
      <c r="M14">
        <v>0.46307921124762486</v>
      </c>
      <c r="N14">
        <v>1</v>
      </c>
    </row>
    <row r="15" spans="1:22">
      <c r="A15" t="s">
        <v>28</v>
      </c>
      <c r="B15">
        <v>-0.44660329123635834</v>
      </c>
      <c r="C15">
        <v>-0.34758901704668438</v>
      </c>
      <c r="D15">
        <v>-0.29196739682474482</v>
      </c>
      <c r="E15">
        <v>-0.28057141079390902</v>
      </c>
      <c r="F15">
        <v>-0.21632332124285472</v>
      </c>
      <c r="G15">
        <v>-0.58140850111312015</v>
      </c>
      <c r="H15">
        <v>0.20198782001120144</v>
      </c>
      <c r="I15">
        <v>-0.449771403311086</v>
      </c>
      <c r="J15">
        <v>-0.40815119081986723</v>
      </c>
      <c r="K15">
        <v>-0.31804953503875411</v>
      </c>
      <c r="L15">
        <v>-0.22385408082204819</v>
      </c>
      <c r="M15">
        <v>-0.24600903128929635</v>
      </c>
      <c r="N15">
        <v>-0.6489071648006115</v>
      </c>
      <c r="O15">
        <v>1</v>
      </c>
    </row>
    <row r="16" spans="1:22">
      <c r="A16" t="s">
        <v>29</v>
      </c>
      <c r="B16">
        <v>-0.22806940103726775</v>
      </c>
      <c r="C16">
        <v>-0.15086191400911469</v>
      </c>
      <c r="D16">
        <v>-0.10966533456179602</v>
      </c>
      <c r="E16">
        <v>-9.0778343520267646E-2</v>
      </c>
      <c r="F16">
        <v>-8.4742805198269655E-2</v>
      </c>
      <c r="G16">
        <v>-0.48630376386870489</v>
      </c>
      <c r="H16">
        <v>7.1605521951841208E-2</v>
      </c>
      <c r="I16">
        <v>-0.24473585271801487</v>
      </c>
      <c r="J16">
        <v>-0.19652386950783154</v>
      </c>
      <c r="K16">
        <v>-0.12903333091394409</v>
      </c>
      <c r="L16">
        <v>-8.0214134279432775E-2</v>
      </c>
      <c r="M16">
        <v>-0.10722491938062266</v>
      </c>
      <c r="N16">
        <v>-0.46273851424539497</v>
      </c>
      <c r="O16">
        <v>0.85450052677160659</v>
      </c>
      <c r="P16">
        <v>1</v>
      </c>
    </row>
    <row r="17" spans="1:22">
      <c r="A17" t="s">
        <v>33</v>
      </c>
      <c r="B17">
        <v>0.25443675472663951</v>
      </c>
      <c r="C17">
        <v>0.30185489763434592</v>
      </c>
      <c r="D17">
        <v>0.30634006300560102</v>
      </c>
      <c r="E17">
        <v>0.2717649166642071</v>
      </c>
      <c r="F17">
        <v>0.28395491056978217</v>
      </c>
      <c r="G17">
        <v>0.37160335846568682</v>
      </c>
      <c r="H17">
        <v>0.19647042045160309</v>
      </c>
      <c r="I17">
        <v>0.26516437316329722</v>
      </c>
      <c r="J17">
        <v>0.12533448273947748</v>
      </c>
      <c r="K17">
        <v>0.28957747308042087</v>
      </c>
      <c r="L17">
        <v>0.11789337898335764</v>
      </c>
      <c r="M17">
        <v>0.22444200075030282</v>
      </c>
      <c r="N17">
        <v>0.15620115029491083</v>
      </c>
      <c r="O17">
        <v>-0.39698705543029633</v>
      </c>
      <c r="P17">
        <v>-0.27386684633763875</v>
      </c>
      <c r="Q17">
        <v>1</v>
      </c>
    </row>
    <row r="18" spans="1:22">
      <c r="A18" t="s">
        <v>34</v>
      </c>
      <c r="B18">
        <v>-0.38616138080589646</v>
      </c>
      <c r="C18">
        <v>-0.18541592352475592</v>
      </c>
      <c r="D18">
        <v>-0.15285012891377259</v>
      </c>
      <c r="E18">
        <v>-0.14476170269347036</v>
      </c>
      <c r="F18">
        <v>-8.5628656063708578E-2</v>
      </c>
      <c r="G18">
        <v>-0.34206529508820455</v>
      </c>
      <c r="H18">
        <v>0.12419032774667724</v>
      </c>
      <c r="I18">
        <v>-0.35533658765311688</v>
      </c>
      <c r="J18">
        <v>-0.41635958331085904</v>
      </c>
      <c r="K18">
        <v>-0.10830082653113096</v>
      </c>
      <c r="L18">
        <v>-7.198326139035878E-2</v>
      </c>
      <c r="M18">
        <v>-0.15189024088687564</v>
      </c>
      <c r="N18">
        <v>-0.33157864298553502</v>
      </c>
      <c r="O18">
        <v>0.41896114757314618</v>
      </c>
      <c r="P18">
        <v>0.23065383659989563</v>
      </c>
      <c r="Q18">
        <v>-0.28922913943534817</v>
      </c>
      <c r="R18">
        <v>1</v>
      </c>
    </row>
    <row r="19" spans="1:22">
      <c r="A19" t="s">
        <v>37</v>
      </c>
      <c r="B19">
        <v>0.57939973441135906</v>
      </c>
      <c r="C19">
        <v>0.5155914758124388</v>
      </c>
      <c r="D19">
        <v>0.44638071338193797</v>
      </c>
      <c r="E19">
        <v>0.49723655634045189</v>
      </c>
      <c r="F19">
        <v>0.28249101621985517</v>
      </c>
      <c r="G19">
        <v>0.30348370830307514</v>
      </c>
      <c r="H19">
        <v>-9.41527292069122E-3</v>
      </c>
      <c r="I19">
        <v>0.66073133432401654</v>
      </c>
      <c r="J19">
        <v>0.64153199970914232</v>
      </c>
      <c r="K19">
        <v>0.3373696554163601</v>
      </c>
      <c r="L19">
        <v>0.59128516892571226</v>
      </c>
      <c r="M19">
        <v>0.42176248989638349</v>
      </c>
      <c r="N19">
        <v>0.50829378620972154</v>
      </c>
      <c r="O19">
        <v>-0.42165792282147252</v>
      </c>
      <c r="P19">
        <v>-0.3348219804201325</v>
      </c>
      <c r="Q19">
        <v>0.22234669112028688</v>
      </c>
      <c r="R19">
        <v>-0.18898780325766315</v>
      </c>
      <c r="S19">
        <v>1</v>
      </c>
    </row>
    <row r="20" spans="1:22">
      <c r="A20" t="s">
        <v>38</v>
      </c>
      <c r="B20">
        <v>0.3430086606621619</v>
      </c>
      <c r="C20">
        <v>5.2129340472479226E-2</v>
      </c>
      <c r="D20">
        <v>3.5692322301338966E-2</v>
      </c>
      <c r="E20">
        <v>6.7124244592990295E-2</v>
      </c>
      <c r="F20">
        <v>-3.5913481138413736E-2</v>
      </c>
      <c r="G20">
        <v>5.4627635658351159E-2</v>
      </c>
      <c r="H20">
        <v>-2.516606687199606E-2</v>
      </c>
      <c r="I20">
        <v>0.34700640729176191</v>
      </c>
      <c r="J20">
        <v>0.36647388233478567</v>
      </c>
      <c r="K20">
        <v>-7.4127511987320788E-2</v>
      </c>
      <c r="L20">
        <v>0.15908718653746257</v>
      </c>
      <c r="M20">
        <v>-4.4895668646764877E-2</v>
      </c>
      <c r="N20">
        <v>-5.8999360450398795E-2</v>
      </c>
      <c r="O20">
        <v>3.8593399062600203E-2</v>
      </c>
      <c r="P20">
        <v>5.9245747260078127E-2</v>
      </c>
      <c r="Q20">
        <v>-0.18447059082341852</v>
      </c>
      <c r="R20">
        <v>-4.4936660041331254E-2</v>
      </c>
      <c r="S20">
        <v>0.18912217153786015</v>
      </c>
      <c r="T20">
        <v>1</v>
      </c>
    </row>
    <row r="21" spans="1:22">
      <c r="A21" t="s">
        <v>39</v>
      </c>
      <c r="B21">
        <v>0.27226647241366964</v>
      </c>
      <c r="C21">
        <v>3.9485085797811854E-2</v>
      </c>
      <c r="D21">
        <v>2.362988890083987E-2</v>
      </c>
      <c r="E21">
        <v>5.4366341619764023E-2</v>
      </c>
      <c r="F21">
        <v>-4.5381585374575387E-2</v>
      </c>
      <c r="G21">
        <v>2.2405256620042165E-2</v>
      </c>
      <c r="H21">
        <v>3.6995511273385059E-2</v>
      </c>
      <c r="I21">
        <v>0.27542698828359841</v>
      </c>
      <c r="J21">
        <v>0.32670070824724279</v>
      </c>
      <c r="K21">
        <v>-8.011316992067942E-2</v>
      </c>
      <c r="L21">
        <v>0.36646938278493579</v>
      </c>
      <c r="M21">
        <v>0.10699012312772804</v>
      </c>
      <c r="N21">
        <v>4.4992127066584356E-2</v>
      </c>
      <c r="O21">
        <v>4.1800726018717822E-2</v>
      </c>
      <c r="P21">
        <v>7.4542155054747011E-2</v>
      </c>
      <c r="Q21">
        <v>-0.11007964456619068</v>
      </c>
      <c r="R21">
        <v>4.1129594132205842E-2</v>
      </c>
      <c r="S21">
        <v>0.45300516025060267</v>
      </c>
      <c r="T21">
        <v>0.74644729029152024</v>
      </c>
      <c r="U21">
        <v>1</v>
      </c>
    </row>
    <row r="22" spans="1:22" ht="13.15" thickBot="1">
      <c r="A22" s="28" t="s">
        <v>40</v>
      </c>
      <c r="B22" s="28">
        <v>-1.3795274338478158E-2</v>
      </c>
      <c r="C22" s="28">
        <v>-0.10252524489808243</v>
      </c>
      <c r="D22" s="28">
        <v>-8.797710889786918E-2</v>
      </c>
      <c r="E22" s="28">
        <v>-7.4395900854880279E-2</v>
      </c>
      <c r="F22" s="28">
        <v>-6.6869196435650535E-2</v>
      </c>
      <c r="G22" s="28">
        <v>0.10484081021602917</v>
      </c>
      <c r="H22" s="28">
        <v>0.12099057834432121</v>
      </c>
      <c r="I22" s="28">
        <v>-8.5733206127491982E-2</v>
      </c>
      <c r="J22" s="28">
        <v>-0.11507441670493984</v>
      </c>
      <c r="K22" s="28">
        <v>-0.10659599234790174</v>
      </c>
      <c r="L22" s="28">
        <v>-9.713792990571847E-2</v>
      </c>
      <c r="M22" s="28">
        <v>-0.19221293610962265</v>
      </c>
      <c r="N22" s="28">
        <v>-0.30985038248827457</v>
      </c>
      <c r="O22" s="28">
        <v>-0.16975327692563671</v>
      </c>
      <c r="P22" s="28">
        <v>-0.18707503359401045</v>
      </c>
      <c r="Q22" s="28">
        <v>0.30947181824503495</v>
      </c>
      <c r="R22" s="28">
        <v>-7.2638562385926586E-2</v>
      </c>
      <c r="S22" s="28">
        <v>-6.0900018559410192E-2</v>
      </c>
      <c r="T22" s="28">
        <v>0.19934210348050668</v>
      </c>
      <c r="U22" s="28">
        <v>0.16122870389670763</v>
      </c>
      <c r="V22" s="28">
        <v>1</v>
      </c>
    </row>
  </sheetData>
  <conditionalFormatting sqref="B3:B22">
    <cfRule type="colorScale" priority="1">
      <colorScale>
        <cfvo type="min"/>
        <cfvo type="num" val="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1000"/>
  <sheetViews>
    <sheetView workbookViewId="0">
      <pane xSplit="1" ySplit="1" topLeftCell="O2" activePane="bottomRight" state="frozen"/>
      <selection pane="topRight" activeCell="B1" sqref="B1"/>
      <selection pane="bottomLeft" activeCell="A2" sqref="A2"/>
      <selection pane="bottomRight" sqref="A1:W4"/>
    </sheetView>
  </sheetViews>
  <sheetFormatPr defaultColWidth="14.3984375" defaultRowHeight="15.75" customHeight="1"/>
  <cols>
    <col min="1" max="1" width="13.1328125" bestFit="1" customWidth="1"/>
    <col min="2" max="7" width="20.59765625" customWidth="1"/>
    <col min="10" max="10" width="18" customWidth="1"/>
    <col min="11" max="11" width="23.3984375" customWidth="1"/>
    <col min="12" max="12" width="18.59765625" customWidth="1"/>
    <col min="13" max="13" width="24.265625" customWidth="1"/>
    <col min="14" max="17" width="24.73046875" customWidth="1"/>
    <col min="18" max="18" width="31" customWidth="1"/>
    <col min="19" max="20" width="24.73046875" customWidth="1"/>
    <col min="21" max="23" width="20.265625" customWidth="1"/>
  </cols>
  <sheetData>
    <row r="1" spans="1:34" ht="15.75" customHeight="1">
      <c r="A1" s="15" t="s">
        <v>77</v>
      </c>
      <c r="B1" s="1" t="s">
        <v>5</v>
      </c>
      <c r="C1" s="2" t="s">
        <v>14</v>
      </c>
      <c r="D1" s="2" t="s">
        <v>15</v>
      </c>
      <c r="E1" s="2" t="s">
        <v>16</v>
      </c>
      <c r="F1" s="2" t="s">
        <v>17</v>
      </c>
      <c r="G1" s="15" t="s">
        <v>18</v>
      </c>
      <c r="H1" s="15" t="s">
        <v>20</v>
      </c>
      <c r="I1" s="16" t="s">
        <v>21</v>
      </c>
      <c r="J1" s="16" t="s">
        <v>22</v>
      </c>
      <c r="K1" s="15" t="s">
        <v>23</v>
      </c>
      <c r="L1" s="16" t="s">
        <v>24</v>
      </c>
      <c r="M1" s="15" t="s">
        <v>25</v>
      </c>
      <c r="N1" s="15" t="s">
        <v>26</v>
      </c>
      <c r="O1" s="15" t="s">
        <v>78</v>
      </c>
      <c r="P1" s="2" t="s">
        <v>28</v>
      </c>
      <c r="Q1" s="2" t="s">
        <v>29</v>
      </c>
      <c r="R1" s="15" t="s">
        <v>79</v>
      </c>
      <c r="S1" s="15" t="s">
        <v>34</v>
      </c>
      <c r="T1" s="15" t="s">
        <v>37</v>
      </c>
      <c r="U1" s="15" t="s">
        <v>38</v>
      </c>
      <c r="V1" s="15" t="s">
        <v>39</v>
      </c>
      <c r="W1" s="15" t="s">
        <v>40</v>
      </c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</row>
    <row r="2" spans="1:34" ht="114">
      <c r="A2" s="15" t="s">
        <v>80</v>
      </c>
      <c r="B2" s="15" t="s">
        <v>81</v>
      </c>
      <c r="C2" s="15" t="s">
        <v>82</v>
      </c>
      <c r="D2" s="15" t="s">
        <v>83</v>
      </c>
      <c r="E2" s="15" t="s">
        <v>84</v>
      </c>
      <c r="F2" s="15" t="s">
        <v>85</v>
      </c>
      <c r="G2" s="15" t="s">
        <v>86</v>
      </c>
      <c r="H2" s="15" t="s">
        <v>134</v>
      </c>
      <c r="I2" s="16" t="s">
        <v>133</v>
      </c>
      <c r="J2" s="16" t="s">
        <v>87</v>
      </c>
      <c r="K2" s="15" t="s">
        <v>88</v>
      </c>
      <c r="L2" s="16" t="s">
        <v>89</v>
      </c>
      <c r="M2" s="15" t="s">
        <v>90</v>
      </c>
      <c r="N2" s="17" t="s">
        <v>132</v>
      </c>
      <c r="O2" s="15" t="s">
        <v>91</v>
      </c>
      <c r="P2" s="15" t="s">
        <v>92</v>
      </c>
      <c r="Q2" s="15" t="s">
        <v>93</v>
      </c>
      <c r="R2" s="15" t="s">
        <v>94</v>
      </c>
      <c r="S2" s="15" t="s">
        <v>95</v>
      </c>
      <c r="T2" s="15" t="s">
        <v>96</v>
      </c>
      <c r="U2" s="17" t="s">
        <v>97</v>
      </c>
      <c r="V2" s="17" t="s">
        <v>98</v>
      </c>
      <c r="W2" s="17" t="s">
        <v>99</v>
      </c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 ht="51">
      <c r="A3" s="16" t="s">
        <v>100</v>
      </c>
      <c r="B3" s="16" t="s">
        <v>101</v>
      </c>
      <c r="C3" s="16" t="s">
        <v>101</v>
      </c>
      <c r="D3" s="16" t="s">
        <v>101</v>
      </c>
      <c r="E3" s="16" t="s">
        <v>101</v>
      </c>
      <c r="F3" s="16" t="s">
        <v>101</v>
      </c>
      <c r="G3" s="16" t="s">
        <v>102</v>
      </c>
      <c r="H3" s="16" t="s">
        <v>101</v>
      </c>
      <c r="I3" s="16" t="s">
        <v>101</v>
      </c>
      <c r="J3" s="16" t="s">
        <v>101</v>
      </c>
      <c r="K3" s="16" t="s">
        <v>103</v>
      </c>
      <c r="L3" s="16" t="s">
        <v>104</v>
      </c>
      <c r="M3" s="16" t="s">
        <v>105</v>
      </c>
      <c r="N3" s="16" t="s">
        <v>106</v>
      </c>
      <c r="O3" s="16" t="s">
        <v>107</v>
      </c>
      <c r="P3" s="16" t="s">
        <v>108</v>
      </c>
      <c r="Q3" s="16" t="s">
        <v>108</v>
      </c>
      <c r="R3" s="16" t="s">
        <v>109</v>
      </c>
      <c r="S3" s="16" t="s">
        <v>110</v>
      </c>
      <c r="T3" s="16" t="s">
        <v>111</v>
      </c>
      <c r="U3" s="16" t="s">
        <v>112</v>
      </c>
      <c r="V3" s="16" t="s">
        <v>112</v>
      </c>
      <c r="W3" s="16" t="s">
        <v>112</v>
      </c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</row>
    <row r="4" spans="1:34" ht="25.5">
      <c r="A4" s="16" t="s">
        <v>113</v>
      </c>
      <c r="B4" s="16" t="s">
        <v>114</v>
      </c>
      <c r="C4" s="16" t="s">
        <v>135</v>
      </c>
      <c r="D4" s="16" t="s">
        <v>135</v>
      </c>
      <c r="E4" s="16" t="s">
        <v>135</v>
      </c>
      <c r="F4" s="16" t="s">
        <v>135</v>
      </c>
      <c r="G4" s="16" t="s">
        <v>115</v>
      </c>
      <c r="H4" s="16" t="s">
        <v>115</v>
      </c>
      <c r="I4" s="16" t="s">
        <v>115</v>
      </c>
      <c r="J4" s="16" t="s">
        <v>115</v>
      </c>
      <c r="K4" s="16" t="s">
        <v>115</v>
      </c>
      <c r="L4" s="16" t="s">
        <v>115</v>
      </c>
      <c r="M4" s="16" t="s">
        <v>116</v>
      </c>
      <c r="N4" s="16" t="s">
        <v>117</v>
      </c>
      <c r="O4" s="16" t="s">
        <v>118</v>
      </c>
      <c r="P4" s="16" t="s">
        <v>119</v>
      </c>
      <c r="Q4" s="16" t="s">
        <v>119</v>
      </c>
      <c r="R4" s="16" t="s">
        <v>115</v>
      </c>
      <c r="S4" s="16" t="s">
        <v>115</v>
      </c>
      <c r="T4" s="16" t="s">
        <v>120</v>
      </c>
      <c r="U4" s="16" t="s">
        <v>121</v>
      </c>
      <c r="V4" s="16" t="s">
        <v>121</v>
      </c>
      <c r="W4" s="16" t="s">
        <v>121</v>
      </c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 spans="1:34" ht="15.75" customHeigh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4" ht="15.75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4" ht="15.7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</row>
    <row r="8" spans="1:34" ht="15.7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</row>
    <row r="9" spans="1:34" ht="15.75" customHeigh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</row>
    <row r="10" spans="1:34" ht="15.75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</row>
    <row r="11" spans="1:34" ht="15.75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</row>
    <row r="12" spans="1:34" ht="15.75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</row>
    <row r="13" spans="1:34" ht="15.7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</row>
    <row r="14" spans="1:34" ht="15.7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</row>
    <row r="15" spans="1:34" ht="15.7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</row>
    <row r="16" spans="1:34" ht="15.7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</row>
    <row r="17" spans="1:34" ht="15.7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</row>
    <row r="18" spans="1:34" ht="15.7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</row>
    <row r="19" spans="1:34" ht="15.7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</row>
    <row r="20" spans="1:34" ht="15.7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</row>
    <row r="21" spans="1:34" ht="12.7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</row>
    <row r="22" spans="1:34" ht="12.7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</row>
    <row r="23" spans="1:34" ht="12.7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</row>
    <row r="24" spans="1:34" ht="12.7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</row>
    <row r="25" spans="1:34" ht="12.7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</row>
    <row r="26" spans="1:34" ht="12.7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</row>
    <row r="27" spans="1:34" ht="12.7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</row>
    <row r="28" spans="1:34" ht="12.7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</row>
    <row r="29" spans="1:34" ht="12.7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</row>
    <row r="30" spans="1:34" ht="12.7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</row>
    <row r="31" spans="1:34" ht="12.7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</row>
    <row r="32" spans="1:34" ht="12.7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</row>
    <row r="33" spans="1:34" ht="12.7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</row>
    <row r="34" spans="1:34" ht="12.7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</row>
    <row r="35" spans="1:34" ht="12.7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</row>
    <row r="36" spans="1:34" ht="12.7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</row>
    <row r="37" spans="1:34" ht="12.7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</row>
    <row r="38" spans="1:34" ht="12.7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</row>
    <row r="39" spans="1:34" ht="12.7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</row>
    <row r="40" spans="1:34" ht="12.7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</row>
    <row r="41" spans="1:34" ht="12.7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</row>
    <row r="42" spans="1:34" ht="12.7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</row>
    <row r="43" spans="1:34" ht="12.7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</row>
    <row r="44" spans="1:34" ht="12.7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</row>
    <row r="45" spans="1:34" ht="12.7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</row>
    <row r="46" spans="1:34" ht="12.7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</row>
    <row r="47" spans="1:34" ht="12.7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</row>
    <row r="48" spans="1:34" ht="12.7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</row>
    <row r="49" spans="1:34" ht="12.7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</row>
    <row r="50" spans="1:34" ht="12.7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</row>
    <row r="51" spans="1:34" ht="12.7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</row>
    <row r="52" spans="1:34" ht="12.7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</row>
    <row r="53" spans="1:34" ht="12.7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</row>
    <row r="54" spans="1:34" ht="12.7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</row>
    <row r="55" spans="1:34" ht="12.7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</row>
    <row r="56" spans="1:34" ht="12.7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</row>
    <row r="57" spans="1:34" ht="12.7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</row>
    <row r="58" spans="1:34" ht="12.7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</row>
    <row r="59" spans="1:34" ht="12.7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</row>
    <row r="60" spans="1:34" ht="12.7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</row>
    <row r="61" spans="1:34" ht="12.7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</row>
    <row r="62" spans="1:34" ht="12.7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</row>
    <row r="63" spans="1:34" ht="12.7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</row>
    <row r="64" spans="1:34" ht="12.7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</row>
    <row r="65" spans="1:34" ht="12.7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</row>
    <row r="66" spans="1:34" ht="12.7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</row>
    <row r="67" spans="1:34" ht="12.7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</row>
    <row r="68" spans="1:34" ht="12.7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</row>
    <row r="69" spans="1:34" ht="12.7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</row>
    <row r="70" spans="1:34" ht="12.7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</row>
    <row r="71" spans="1:34" ht="12.7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</row>
    <row r="72" spans="1:34" ht="12.7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</row>
    <row r="73" spans="1:34" ht="12.7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</row>
    <row r="74" spans="1:34" ht="12.7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</row>
    <row r="75" spans="1:34" ht="12.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</row>
    <row r="76" spans="1:34" ht="12.7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</row>
    <row r="77" spans="1:34" ht="12.7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</row>
    <row r="78" spans="1:34" ht="12.7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</row>
    <row r="79" spans="1:34" ht="12.7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</row>
    <row r="80" spans="1:34" ht="12.7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</row>
    <row r="81" spans="1:34" ht="12.7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</row>
    <row r="82" spans="1:34" ht="12.7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</row>
    <row r="83" spans="1:34" ht="12.7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</row>
    <row r="84" spans="1:34" ht="12.7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</row>
    <row r="85" spans="1:34" ht="12.7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</row>
    <row r="86" spans="1:34" ht="12.7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</row>
    <row r="87" spans="1:34" ht="12.7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</row>
    <row r="88" spans="1:34" ht="12.7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</row>
    <row r="89" spans="1:34" ht="12.7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</row>
    <row r="90" spans="1:34" ht="12.7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</row>
    <row r="91" spans="1:34" ht="12.7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</row>
    <row r="92" spans="1:34" ht="12.7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</row>
    <row r="93" spans="1:34" ht="12.7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</row>
    <row r="94" spans="1:34" ht="12.7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</row>
    <row r="95" spans="1:34" ht="12.7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</row>
    <row r="96" spans="1:34" ht="12.7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</row>
    <row r="97" spans="1:34" ht="12.7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</row>
    <row r="98" spans="1:34" ht="12.7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</row>
    <row r="99" spans="1:34" ht="12.7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</row>
    <row r="100" spans="1:34" ht="12.7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</row>
    <row r="101" spans="1:34" ht="12.7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</row>
    <row r="102" spans="1:34" ht="12.7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</row>
    <row r="103" spans="1:34" ht="12.7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</row>
    <row r="104" spans="1:34" ht="12.7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</row>
    <row r="105" spans="1:34" ht="12.7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</row>
    <row r="106" spans="1:34" ht="12.7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</row>
    <row r="107" spans="1:34" ht="12.7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</row>
    <row r="108" spans="1:34" ht="12.7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</row>
    <row r="109" spans="1:34" ht="12.7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</row>
    <row r="110" spans="1:34" ht="12.7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</row>
    <row r="111" spans="1:34" ht="12.7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</row>
    <row r="112" spans="1:34" ht="12.7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</row>
    <row r="113" spans="1:34" ht="12.7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</row>
    <row r="114" spans="1:34" ht="12.7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</row>
    <row r="115" spans="1:34" ht="12.7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</row>
    <row r="116" spans="1:34" ht="12.7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</row>
    <row r="117" spans="1:34" ht="12.7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</row>
    <row r="118" spans="1:34" ht="12.7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</row>
    <row r="119" spans="1:34" ht="12.7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</row>
    <row r="120" spans="1:34" ht="12.7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</row>
    <row r="121" spans="1:34" ht="12.7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</row>
    <row r="122" spans="1:34" ht="12.7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</row>
    <row r="123" spans="1:34" ht="12.7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</row>
    <row r="124" spans="1:34" ht="12.7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</row>
    <row r="125" spans="1:34" ht="12.7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</row>
    <row r="126" spans="1:34" ht="12.7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</row>
    <row r="127" spans="1:34" ht="12.7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</row>
    <row r="128" spans="1:34" ht="12.7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</row>
    <row r="129" spans="1:34" ht="12.7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</row>
    <row r="130" spans="1:34" ht="12.7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</row>
    <row r="131" spans="1:34" ht="12.7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</row>
    <row r="132" spans="1:34" ht="12.7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</row>
    <row r="133" spans="1:34" ht="12.7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</row>
    <row r="134" spans="1:34" ht="12.7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</row>
    <row r="135" spans="1:34" ht="12.7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</row>
    <row r="136" spans="1:34" ht="12.7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</row>
    <row r="137" spans="1:34" ht="12.7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</row>
    <row r="138" spans="1:34" ht="12.7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</row>
    <row r="139" spans="1:34" ht="12.7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</row>
    <row r="140" spans="1:34" ht="12.7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</row>
    <row r="141" spans="1:34" ht="12.7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</row>
    <row r="142" spans="1:34" ht="12.7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</row>
    <row r="143" spans="1:34" ht="12.7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</row>
    <row r="144" spans="1:34" ht="12.7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</row>
    <row r="145" spans="1:34" ht="12.7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</row>
    <row r="146" spans="1:34" ht="12.7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</row>
    <row r="147" spans="1:34" ht="12.7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</row>
    <row r="148" spans="1:34" ht="12.7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</row>
    <row r="149" spans="1:34" ht="12.7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</row>
    <row r="150" spans="1:34" ht="12.7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</row>
    <row r="151" spans="1:34" ht="12.7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</row>
    <row r="152" spans="1:34" ht="12.7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</row>
    <row r="153" spans="1:34" ht="12.7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</row>
    <row r="154" spans="1:34" ht="12.7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</row>
    <row r="155" spans="1:34" ht="12.7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</row>
    <row r="156" spans="1:34" ht="12.7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</row>
    <row r="157" spans="1:34" ht="12.7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</row>
    <row r="158" spans="1:34" ht="12.7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</row>
    <row r="159" spans="1:34" ht="12.7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</row>
    <row r="160" spans="1:34" ht="12.7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</row>
    <row r="161" spans="1:34" ht="12.7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</row>
    <row r="162" spans="1:34" ht="12.7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</row>
    <row r="163" spans="1:34" ht="12.7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</row>
    <row r="164" spans="1:34" ht="12.7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</row>
    <row r="165" spans="1:34" ht="12.7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</row>
    <row r="166" spans="1:34" ht="12.7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</row>
    <row r="167" spans="1:34" ht="12.7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</row>
    <row r="168" spans="1:34" ht="12.7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</row>
    <row r="169" spans="1:34" ht="12.7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</row>
    <row r="170" spans="1:34" ht="12.7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</row>
    <row r="171" spans="1:34" ht="12.7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</row>
    <row r="172" spans="1:34" ht="12.7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</row>
    <row r="173" spans="1:34" ht="12.7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</row>
    <row r="174" spans="1:34" ht="12.7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</row>
    <row r="175" spans="1:34" ht="12.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</row>
    <row r="176" spans="1:34" ht="12.7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</row>
    <row r="177" spans="1:34" ht="12.7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</row>
    <row r="178" spans="1:34" ht="12.7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</row>
    <row r="179" spans="1:34" ht="12.7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</row>
    <row r="180" spans="1:34" ht="12.7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</row>
    <row r="181" spans="1:34" ht="12.7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</row>
    <row r="182" spans="1:34" ht="12.7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</row>
    <row r="183" spans="1:34" ht="12.7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</row>
    <row r="184" spans="1:34" ht="12.7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</row>
    <row r="185" spans="1:34" ht="12.7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</row>
    <row r="186" spans="1:34" ht="12.7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</row>
    <row r="187" spans="1:34" ht="12.7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</row>
    <row r="188" spans="1:34" ht="12.7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</row>
    <row r="189" spans="1:34" ht="12.7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</row>
    <row r="190" spans="1:34" ht="12.7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</row>
    <row r="191" spans="1:34" ht="12.7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</row>
    <row r="192" spans="1:34" ht="12.7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</row>
    <row r="193" spans="1:34" ht="12.7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</row>
    <row r="194" spans="1:34" ht="12.7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</row>
    <row r="195" spans="1:34" ht="12.7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</row>
    <row r="196" spans="1:34" ht="12.7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</row>
    <row r="197" spans="1:34" ht="12.7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</row>
    <row r="198" spans="1:34" ht="12.7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</row>
    <row r="199" spans="1:34" ht="12.7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</row>
    <row r="200" spans="1:34" ht="12.7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</row>
    <row r="201" spans="1:34" ht="12.7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</row>
    <row r="202" spans="1:34" ht="12.7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</row>
    <row r="203" spans="1:34" ht="12.7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</row>
    <row r="204" spans="1:34" ht="12.7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</row>
    <row r="205" spans="1:34" ht="12.7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</row>
    <row r="206" spans="1:34" ht="12.7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</row>
    <row r="207" spans="1:34" ht="12.7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</row>
    <row r="208" spans="1:34" ht="12.7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</row>
    <row r="209" spans="1:34" ht="12.7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</row>
    <row r="210" spans="1:34" ht="12.7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</row>
    <row r="211" spans="1:34" ht="12.7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</row>
    <row r="212" spans="1:34" ht="12.7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</row>
    <row r="213" spans="1:34" ht="12.7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</row>
    <row r="214" spans="1:34" ht="12.7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</row>
    <row r="215" spans="1:34" ht="12.7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</row>
    <row r="216" spans="1:34" ht="12.7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</row>
    <row r="217" spans="1:34" ht="12.7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</row>
    <row r="218" spans="1:34" ht="12.7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</row>
    <row r="219" spans="1:34" ht="12.7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</row>
    <row r="220" spans="1:34" ht="12.7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</row>
    <row r="221" spans="1:34" ht="12.7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</row>
    <row r="222" spans="1:34" ht="12.7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</row>
    <row r="223" spans="1:34" ht="12.7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</row>
    <row r="224" spans="1:34" ht="12.7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</row>
    <row r="225" spans="1:34" ht="12.7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</row>
    <row r="226" spans="1:34" ht="12.7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</row>
    <row r="227" spans="1:34" ht="12.7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</row>
    <row r="228" spans="1:34" ht="12.7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</row>
    <row r="229" spans="1:34" ht="12.7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</row>
    <row r="230" spans="1:34" ht="12.7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</row>
    <row r="231" spans="1:34" ht="12.7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</row>
    <row r="232" spans="1:34" ht="12.7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</row>
    <row r="233" spans="1:34" ht="12.7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</row>
    <row r="234" spans="1:34" ht="12.7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</row>
    <row r="235" spans="1:34" ht="12.7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</row>
    <row r="236" spans="1:34" ht="12.7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</row>
    <row r="237" spans="1:34" ht="12.7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</row>
    <row r="238" spans="1:34" ht="12.7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</row>
    <row r="239" spans="1:34" ht="12.7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</row>
    <row r="240" spans="1:34" ht="12.7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</row>
    <row r="241" spans="1:34" ht="12.7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</row>
    <row r="242" spans="1:34" ht="12.7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</row>
    <row r="243" spans="1:34" ht="12.7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</row>
    <row r="244" spans="1:34" ht="12.7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</row>
    <row r="245" spans="1:34" ht="12.7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</row>
    <row r="246" spans="1:34" ht="12.7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</row>
    <row r="247" spans="1:34" ht="12.7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</row>
    <row r="248" spans="1:34" ht="12.7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</row>
    <row r="249" spans="1:34" ht="12.7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</row>
    <row r="250" spans="1:34" ht="12.7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</row>
    <row r="251" spans="1:34" ht="12.7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</row>
    <row r="252" spans="1:34" ht="12.7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</row>
    <row r="253" spans="1:34" ht="12.7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</row>
    <row r="254" spans="1:34" ht="12.7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</row>
    <row r="255" spans="1:34" ht="12.7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</row>
    <row r="256" spans="1:34" ht="12.7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</row>
    <row r="257" spans="1:34" ht="12.7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</row>
    <row r="258" spans="1:34" ht="12.7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</row>
    <row r="259" spans="1:34" ht="12.7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</row>
    <row r="260" spans="1:34" ht="12.7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</row>
    <row r="261" spans="1:34" ht="12.7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</row>
    <row r="262" spans="1:34" ht="12.7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</row>
    <row r="263" spans="1:34" ht="12.7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</row>
    <row r="264" spans="1:34" ht="12.7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</row>
    <row r="265" spans="1:34" ht="12.7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</row>
    <row r="266" spans="1:34" ht="12.7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</row>
    <row r="267" spans="1:34" ht="12.7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</row>
    <row r="268" spans="1:34" ht="12.7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</row>
    <row r="269" spans="1:34" ht="12.7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</row>
    <row r="270" spans="1:34" ht="12.7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</row>
    <row r="271" spans="1:34" ht="12.7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</row>
    <row r="272" spans="1:34" ht="12.7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</row>
    <row r="273" spans="1:34" ht="12.7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</row>
    <row r="274" spans="1:34" ht="12.7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</row>
    <row r="275" spans="1:34" ht="12.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</row>
    <row r="276" spans="1:34" ht="12.7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</row>
    <row r="277" spans="1:34" ht="12.7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</row>
    <row r="278" spans="1:34" ht="12.7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</row>
    <row r="279" spans="1:34" ht="12.7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</row>
    <row r="280" spans="1:34" ht="12.7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</row>
    <row r="281" spans="1:34" ht="12.7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</row>
    <row r="282" spans="1:34" ht="12.7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</row>
    <row r="283" spans="1:34" ht="12.7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</row>
    <row r="284" spans="1:34" ht="12.7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</row>
    <row r="285" spans="1:34" ht="12.7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</row>
    <row r="286" spans="1:34" ht="12.7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</row>
    <row r="287" spans="1:34" ht="12.7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</row>
    <row r="288" spans="1:34" ht="12.7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</row>
    <row r="289" spans="1:34" ht="12.7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</row>
    <row r="290" spans="1:34" ht="12.7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</row>
    <row r="291" spans="1:34" ht="12.7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</row>
    <row r="292" spans="1:34" ht="12.7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</row>
    <row r="293" spans="1:34" ht="12.7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</row>
    <row r="294" spans="1:34" ht="12.7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</row>
    <row r="295" spans="1:34" ht="12.7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</row>
    <row r="296" spans="1:34" ht="12.7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</row>
    <row r="297" spans="1:34" ht="12.7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</row>
    <row r="298" spans="1:34" ht="12.7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</row>
    <row r="299" spans="1:34" ht="12.7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</row>
    <row r="300" spans="1:34" ht="12.7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</row>
    <row r="301" spans="1:34" ht="12.7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</row>
    <row r="302" spans="1:34" ht="12.7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</row>
    <row r="303" spans="1:34" ht="12.7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</row>
    <row r="304" spans="1:34" ht="12.7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</row>
    <row r="305" spans="1:34" ht="12.7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</row>
    <row r="306" spans="1:34" ht="12.7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</row>
    <row r="307" spans="1:34" ht="12.7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</row>
    <row r="308" spans="1:34" ht="12.7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</row>
    <row r="309" spans="1:34" ht="12.7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</row>
    <row r="310" spans="1:34" ht="12.7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</row>
    <row r="311" spans="1:34" ht="12.7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</row>
    <row r="312" spans="1:34" ht="12.7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</row>
    <row r="313" spans="1:34" ht="12.7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</row>
    <row r="314" spans="1:34" ht="12.7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</row>
    <row r="315" spans="1:34" ht="12.7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</row>
    <row r="316" spans="1:34" ht="12.7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</row>
    <row r="317" spans="1:34" ht="12.7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</row>
    <row r="318" spans="1:34" ht="12.7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</row>
    <row r="319" spans="1:34" ht="12.7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</row>
    <row r="320" spans="1:34" ht="12.7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</row>
    <row r="321" spans="1:34" ht="12.7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</row>
    <row r="322" spans="1:34" ht="12.7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</row>
    <row r="323" spans="1:34" ht="12.7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</row>
    <row r="324" spans="1:34" ht="12.7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</row>
    <row r="325" spans="1:34" ht="12.7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</row>
    <row r="326" spans="1:34" ht="12.7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</row>
    <row r="327" spans="1:34" ht="12.7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</row>
    <row r="328" spans="1:34" ht="12.7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</row>
    <row r="329" spans="1:34" ht="12.7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</row>
    <row r="330" spans="1:34" ht="12.7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</row>
    <row r="331" spans="1:34" ht="12.7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</row>
    <row r="332" spans="1:34" ht="12.7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</row>
    <row r="333" spans="1:34" ht="12.7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</row>
    <row r="334" spans="1:34" ht="12.7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</row>
    <row r="335" spans="1:34" ht="12.7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</row>
    <row r="336" spans="1:34" ht="12.7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</row>
    <row r="337" spans="1:34" ht="12.7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</row>
    <row r="338" spans="1:34" ht="12.7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</row>
    <row r="339" spans="1:34" ht="12.7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</row>
    <row r="340" spans="1:34" ht="12.7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</row>
    <row r="341" spans="1:34" ht="12.7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</row>
    <row r="342" spans="1:34" ht="12.7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</row>
    <row r="343" spans="1:34" ht="12.7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</row>
    <row r="344" spans="1:34" ht="12.7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</row>
    <row r="345" spans="1:34" ht="12.7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</row>
    <row r="346" spans="1:34" ht="12.7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</row>
    <row r="347" spans="1:34" ht="12.7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</row>
    <row r="348" spans="1:34" ht="12.7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</row>
    <row r="349" spans="1:34" ht="12.7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</row>
    <row r="350" spans="1:34" ht="12.7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</row>
    <row r="351" spans="1:34" ht="12.7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</row>
    <row r="352" spans="1:34" ht="12.7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</row>
    <row r="353" spans="1:34" ht="12.7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</row>
    <row r="354" spans="1:34" ht="12.7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</row>
    <row r="355" spans="1:34" ht="12.7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</row>
    <row r="356" spans="1:34" ht="12.7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</row>
    <row r="357" spans="1:34" ht="12.7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</row>
    <row r="358" spans="1:34" ht="12.7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</row>
    <row r="359" spans="1:34" ht="12.7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</row>
    <row r="360" spans="1:34" ht="12.7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</row>
    <row r="361" spans="1:34" ht="12.7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</row>
    <row r="362" spans="1:34" ht="12.7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</row>
    <row r="363" spans="1:34" ht="12.7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</row>
    <row r="364" spans="1:34" ht="12.7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</row>
    <row r="365" spans="1:34" ht="12.7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</row>
    <row r="366" spans="1:34" ht="12.7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</row>
    <row r="367" spans="1:34" ht="12.7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</row>
    <row r="368" spans="1:34" ht="12.7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</row>
    <row r="369" spans="1:34" ht="12.7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</row>
    <row r="370" spans="1:34" ht="12.7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</row>
    <row r="371" spans="1:34" ht="12.7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</row>
    <row r="372" spans="1:34" ht="12.7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</row>
    <row r="373" spans="1:34" ht="12.7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</row>
    <row r="374" spans="1:34" ht="12.7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</row>
    <row r="375" spans="1:34" ht="12.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</row>
    <row r="376" spans="1:34" ht="12.7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</row>
    <row r="377" spans="1:34" ht="12.7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</row>
    <row r="378" spans="1:34" ht="12.7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</row>
    <row r="379" spans="1:34" ht="12.7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</row>
    <row r="380" spans="1:34" ht="12.7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</row>
    <row r="381" spans="1:34" ht="12.7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</row>
    <row r="382" spans="1:34" ht="12.7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</row>
    <row r="383" spans="1:34" ht="12.7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</row>
    <row r="384" spans="1:34" ht="12.7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</row>
    <row r="385" spans="1:34" ht="12.7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</row>
    <row r="386" spans="1:34" ht="12.7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</row>
    <row r="387" spans="1:34" ht="12.7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</row>
    <row r="388" spans="1:34" ht="12.7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</row>
    <row r="389" spans="1:34" ht="12.7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</row>
    <row r="390" spans="1:34" ht="12.7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</row>
    <row r="391" spans="1:34" ht="12.7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</row>
    <row r="392" spans="1:34" ht="12.7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</row>
    <row r="393" spans="1:34" ht="12.7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</row>
    <row r="394" spans="1:34" ht="12.7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</row>
    <row r="395" spans="1:34" ht="12.7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</row>
    <row r="396" spans="1:34" ht="12.7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</row>
    <row r="397" spans="1:34" ht="12.7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</row>
    <row r="398" spans="1:34" ht="12.7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</row>
    <row r="399" spans="1:34" ht="12.7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</row>
    <row r="400" spans="1:34" ht="12.7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</row>
    <row r="401" spans="1:34" ht="12.7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</row>
    <row r="402" spans="1:34" ht="12.7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</row>
    <row r="403" spans="1:34" ht="12.7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</row>
    <row r="404" spans="1:34" ht="12.7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</row>
    <row r="405" spans="1:34" ht="12.7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</row>
    <row r="406" spans="1:34" ht="12.7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</row>
    <row r="407" spans="1:34" ht="12.7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</row>
    <row r="408" spans="1:34" ht="12.7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</row>
    <row r="409" spans="1:34" ht="12.7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</row>
    <row r="410" spans="1:34" ht="12.7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</row>
    <row r="411" spans="1:34" ht="12.7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</row>
    <row r="412" spans="1:34" ht="12.7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</row>
    <row r="413" spans="1:34" ht="12.7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</row>
    <row r="414" spans="1:34" ht="12.7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</row>
    <row r="415" spans="1:34" ht="12.7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</row>
    <row r="416" spans="1:34" ht="12.7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</row>
    <row r="417" spans="1:34" ht="12.7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</row>
    <row r="418" spans="1:34" ht="12.7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</row>
    <row r="419" spans="1:34" ht="12.7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</row>
    <row r="420" spans="1:34" ht="12.7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</row>
    <row r="421" spans="1:34" ht="12.7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</row>
    <row r="422" spans="1:34" ht="12.7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</row>
    <row r="423" spans="1:34" ht="12.7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</row>
    <row r="424" spans="1:34" ht="12.7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</row>
    <row r="425" spans="1:34" ht="12.7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</row>
    <row r="426" spans="1:34" ht="12.7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</row>
    <row r="427" spans="1:34" ht="12.7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</row>
    <row r="428" spans="1:34" ht="12.7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</row>
    <row r="429" spans="1:34" ht="12.7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</row>
    <row r="430" spans="1:34" ht="12.7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</row>
    <row r="431" spans="1:34" ht="12.7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</row>
    <row r="432" spans="1:34" ht="12.7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</row>
    <row r="433" spans="1:34" ht="12.7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</row>
    <row r="434" spans="1:34" ht="12.7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</row>
    <row r="435" spans="1:34" ht="12.7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</row>
    <row r="436" spans="1:34" ht="12.7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</row>
    <row r="437" spans="1:34" ht="12.7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</row>
    <row r="438" spans="1:34" ht="12.7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</row>
    <row r="439" spans="1:34" ht="12.7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</row>
    <row r="440" spans="1:34" ht="12.7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</row>
    <row r="441" spans="1:34" ht="12.7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</row>
    <row r="442" spans="1:34" ht="12.7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</row>
    <row r="443" spans="1:34" ht="12.7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</row>
    <row r="444" spans="1:34" ht="12.7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</row>
    <row r="445" spans="1:34" ht="12.7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</row>
    <row r="446" spans="1:34" ht="12.7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</row>
    <row r="447" spans="1:34" ht="12.7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</row>
    <row r="448" spans="1:34" ht="12.7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</row>
    <row r="449" spans="1:34" ht="12.7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</row>
    <row r="450" spans="1:34" ht="12.7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</row>
    <row r="451" spans="1:34" ht="12.7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</row>
    <row r="452" spans="1:34" ht="12.7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</row>
    <row r="453" spans="1:34" ht="12.7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</row>
    <row r="454" spans="1:34" ht="12.7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</row>
    <row r="455" spans="1:34" ht="12.7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</row>
    <row r="456" spans="1:34" ht="12.7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</row>
    <row r="457" spans="1:34" ht="12.7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</row>
    <row r="458" spans="1:34" ht="12.7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</row>
    <row r="459" spans="1:34" ht="12.7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</row>
    <row r="460" spans="1:34" ht="12.7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</row>
    <row r="461" spans="1:34" ht="12.7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</row>
    <row r="462" spans="1:34" ht="12.7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</row>
    <row r="463" spans="1:34" ht="12.7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</row>
    <row r="464" spans="1:34" ht="12.7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</row>
    <row r="465" spans="1:34" ht="12.7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</row>
    <row r="466" spans="1:34" ht="12.7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</row>
    <row r="467" spans="1:34" ht="12.7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</row>
    <row r="468" spans="1:34" ht="12.7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</row>
    <row r="469" spans="1:34" ht="12.7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</row>
    <row r="470" spans="1:34" ht="12.7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</row>
    <row r="471" spans="1:34" ht="12.7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</row>
    <row r="472" spans="1:34" ht="12.7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</row>
    <row r="473" spans="1:34" ht="12.7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</row>
    <row r="474" spans="1:34" ht="12.7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</row>
    <row r="475" spans="1:34" ht="12.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</row>
    <row r="476" spans="1:34" ht="12.7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</row>
    <row r="477" spans="1:34" ht="12.7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</row>
    <row r="478" spans="1:34" ht="12.7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</row>
    <row r="479" spans="1:34" ht="12.7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</row>
    <row r="480" spans="1:34" ht="12.7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</row>
    <row r="481" spans="1:34" ht="12.7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</row>
    <row r="482" spans="1:34" ht="12.7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</row>
    <row r="483" spans="1:34" ht="12.7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</row>
    <row r="484" spans="1:34" ht="12.7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</row>
    <row r="485" spans="1:34" ht="12.7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</row>
    <row r="486" spans="1:34" ht="12.7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</row>
    <row r="487" spans="1:34" ht="12.7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</row>
    <row r="488" spans="1:34" ht="12.7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</row>
    <row r="489" spans="1:34" ht="12.7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</row>
    <row r="490" spans="1:34" ht="12.7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</row>
    <row r="491" spans="1:34" ht="12.7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</row>
    <row r="492" spans="1:34" ht="12.7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</row>
    <row r="493" spans="1:34" ht="12.7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</row>
    <row r="494" spans="1:34" ht="12.7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</row>
    <row r="495" spans="1:34" ht="12.7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</row>
    <row r="496" spans="1:34" ht="12.7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</row>
    <row r="497" spans="1:34" ht="12.7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</row>
    <row r="498" spans="1:34" ht="12.7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</row>
    <row r="499" spans="1:34" ht="12.7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</row>
    <row r="500" spans="1:34" ht="12.7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</row>
    <row r="501" spans="1:34" ht="12.7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</row>
    <row r="502" spans="1:34" ht="12.7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</row>
    <row r="503" spans="1:34" ht="12.7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</row>
    <row r="504" spans="1:34" ht="12.7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</row>
    <row r="505" spans="1:34" ht="12.7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</row>
    <row r="506" spans="1:34" ht="12.7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</row>
    <row r="507" spans="1:34" ht="12.7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</row>
    <row r="508" spans="1:34" ht="12.7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</row>
    <row r="509" spans="1:34" ht="12.7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</row>
    <row r="510" spans="1:34" ht="12.7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</row>
    <row r="511" spans="1:34" ht="12.7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</row>
    <row r="512" spans="1:34" ht="12.7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</row>
    <row r="513" spans="1:34" ht="12.7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</row>
    <row r="514" spans="1:34" ht="12.7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</row>
    <row r="515" spans="1:34" ht="12.7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</row>
    <row r="516" spans="1:34" ht="12.7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</row>
    <row r="517" spans="1:34" ht="12.7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</row>
    <row r="518" spans="1:34" ht="12.7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</row>
    <row r="519" spans="1:34" ht="12.7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</row>
    <row r="520" spans="1:34" ht="12.7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</row>
    <row r="521" spans="1:34" ht="12.7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</row>
    <row r="522" spans="1:34" ht="12.7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</row>
    <row r="523" spans="1:34" ht="12.7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</row>
    <row r="524" spans="1:34" ht="12.7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</row>
    <row r="525" spans="1:34" ht="12.7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</row>
    <row r="526" spans="1:34" ht="12.7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</row>
    <row r="527" spans="1:34" ht="12.7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</row>
    <row r="528" spans="1:34" ht="12.7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</row>
    <row r="529" spans="1:34" ht="12.7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</row>
    <row r="530" spans="1:34" ht="12.7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</row>
    <row r="531" spans="1:34" ht="12.7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</row>
    <row r="532" spans="1:34" ht="12.7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</row>
    <row r="533" spans="1:34" ht="12.7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</row>
    <row r="534" spans="1:34" ht="12.7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</row>
    <row r="535" spans="1:34" ht="12.7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</row>
    <row r="536" spans="1:34" ht="12.7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</row>
    <row r="537" spans="1:34" ht="12.7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</row>
    <row r="538" spans="1:34" ht="12.7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</row>
    <row r="539" spans="1:34" ht="12.7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</row>
    <row r="540" spans="1:34" ht="12.7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</row>
    <row r="541" spans="1:34" ht="12.7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</row>
    <row r="542" spans="1:34" ht="12.7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</row>
    <row r="543" spans="1:34" ht="12.7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</row>
    <row r="544" spans="1:34" ht="12.7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</row>
    <row r="545" spans="1:34" ht="12.7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</row>
    <row r="546" spans="1:34" ht="12.7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</row>
    <row r="547" spans="1:34" ht="12.7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</row>
    <row r="548" spans="1:34" ht="12.7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</row>
    <row r="549" spans="1:34" ht="12.7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</row>
    <row r="550" spans="1:34" ht="12.7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</row>
    <row r="551" spans="1:34" ht="12.7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</row>
    <row r="552" spans="1:34" ht="12.7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</row>
    <row r="553" spans="1:34" ht="12.7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</row>
    <row r="554" spans="1:34" ht="12.7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</row>
    <row r="555" spans="1:34" ht="12.7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</row>
    <row r="556" spans="1:34" ht="12.7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</row>
    <row r="557" spans="1:34" ht="12.7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</row>
    <row r="558" spans="1:34" ht="12.7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</row>
    <row r="559" spans="1:34" ht="12.7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</row>
    <row r="560" spans="1:34" ht="12.7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</row>
    <row r="561" spans="1:34" ht="12.7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</row>
    <row r="562" spans="1:34" ht="12.7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</row>
    <row r="563" spans="1:34" ht="12.7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</row>
    <row r="564" spans="1:34" ht="12.7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</row>
    <row r="565" spans="1:34" ht="12.7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</row>
    <row r="566" spans="1:34" ht="12.7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</row>
    <row r="567" spans="1:34" ht="12.7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</row>
    <row r="568" spans="1:34" ht="12.7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</row>
    <row r="569" spans="1:34" ht="12.7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</row>
    <row r="570" spans="1:34" ht="12.7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</row>
    <row r="571" spans="1:34" ht="12.7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</row>
    <row r="572" spans="1:34" ht="12.7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</row>
    <row r="573" spans="1:34" ht="12.7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</row>
    <row r="574" spans="1:34" ht="12.7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</row>
    <row r="575" spans="1:34" ht="12.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</row>
    <row r="576" spans="1:34" ht="12.7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</row>
    <row r="577" spans="1:34" ht="12.7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</row>
    <row r="578" spans="1:34" ht="12.7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</row>
    <row r="579" spans="1:34" ht="12.7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</row>
    <row r="580" spans="1:34" ht="12.7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</row>
    <row r="581" spans="1:34" ht="12.7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</row>
    <row r="582" spans="1:34" ht="12.7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</row>
    <row r="583" spans="1:34" ht="12.7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</row>
    <row r="584" spans="1:34" ht="12.7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</row>
    <row r="585" spans="1:34" ht="12.7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</row>
    <row r="586" spans="1:34" ht="12.7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</row>
    <row r="587" spans="1:34" ht="12.7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</row>
    <row r="588" spans="1:34" ht="12.7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</row>
    <row r="589" spans="1:34" ht="12.7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</row>
    <row r="590" spans="1:34" ht="12.7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</row>
    <row r="591" spans="1:34" ht="12.7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</row>
    <row r="592" spans="1:34" ht="12.7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</row>
    <row r="593" spans="1:34" ht="12.7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</row>
    <row r="594" spans="1:34" ht="12.7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</row>
    <row r="595" spans="1:34" ht="12.7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</row>
    <row r="596" spans="1:34" ht="12.7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</row>
    <row r="597" spans="1:34" ht="12.7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</row>
    <row r="598" spans="1:34" ht="12.7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</row>
    <row r="599" spans="1:34" ht="12.7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</row>
    <row r="600" spans="1:34" ht="12.7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</row>
    <row r="601" spans="1:34" ht="12.7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</row>
    <row r="602" spans="1:34" ht="12.7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</row>
    <row r="603" spans="1:34" ht="12.7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</row>
    <row r="604" spans="1:34" ht="12.7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</row>
    <row r="605" spans="1:34" ht="12.7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</row>
    <row r="606" spans="1:34" ht="12.7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</row>
    <row r="607" spans="1:34" ht="12.7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</row>
    <row r="608" spans="1:34" ht="12.7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</row>
    <row r="609" spans="1:34" ht="12.7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</row>
    <row r="610" spans="1:34" ht="12.7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</row>
    <row r="611" spans="1:34" ht="12.7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</row>
    <row r="612" spans="1:34" ht="12.7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</row>
    <row r="613" spans="1:34" ht="12.7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</row>
    <row r="614" spans="1:34" ht="12.7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</row>
    <row r="615" spans="1:34" ht="12.7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</row>
    <row r="616" spans="1:34" ht="12.7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</row>
    <row r="617" spans="1:34" ht="12.7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</row>
    <row r="618" spans="1:34" ht="12.7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</row>
    <row r="619" spans="1:34" ht="12.7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</row>
    <row r="620" spans="1:34" ht="12.7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</row>
    <row r="621" spans="1:34" ht="12.7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</row>
    <row r="622" spans="1:34" ht="12.7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</row>
    <row r="623" spans="1:34" ht="12.7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</row>
    <row r="624" spans="1:34" ht="12.7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</row>
    <row r="625" spans="1:34" ht="12.7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</row>
    <row r="626" spans="1:34" ht="12.7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</row>
    <row r="627" spans="1:34" ht="12.7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</row>
    <row r="628" spans="1:34" ht="12.7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</row>
    <row r="629" spans="1:34" ht="12.7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</row>
    <row r="630" spans="1:34" ht="12.7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</row>
    <row r="631" spans="1:34" ht="12.7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</row>
    <row r="632" spans="1:34" ht="12.7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</row>
    <row r="633" spans="1:34" ht="12.7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</row>
    <row r="634" spans="1:34" ht="12.7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</row>
    <row r="635" spans="1:34" ht="12.7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</row>
    <row r="636" spans="1:34" ht="12.7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</row>
    <row r="637" spans="1:34" ht="12.7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</row>
    <row r="638" spans="1:34" ht="12.7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</row>
    <row r="639" spans="1:34" ht="12.7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</row>
    <row r="640" spans="1:34" ht="12.7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</row>
    <row r="641" spans="1:34" ht="12.7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</row>
    <row r="642" spans="1:34" ht="12.7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</row>
    <row r="643" spans="1:34" ht="12.7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</row>
    <row r="644" spans="1:34" ht="12.7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</row>
    <row r="645" spans="1:34" ht="12.7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</row>
    <row r="646" spans="1:34" ht="12.7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</row>
    <row r="647" spans="1:34" ht="12.7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</row>
    <row r="648" spans="1:34" ht="12.7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</row>
    <row r="649" spans="1:34" ht="12.7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</row>
    <row r="650" spans="1:34" ht="12.7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</row>
    <row r="651" spans="1:34" ht="12.7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</row>
    <row r="652" spans="1:34" ht="12.7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</row>
    <row r="653" spans="1:34" ht="12.7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</row>
    <row r="654" spans="1:34" ht="12.7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</row>
    <row r="655" spans="1:34" ht="12.7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</row>
    <row r="656" spans="1:34" ht="12.7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</row>
    <row r="657" spans="1:34" ht="12.7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</row>
    <row r="658" spans="1:34" ht="12.7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</row>
    <row r="659" spans="1:34" ht="12.7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</row>
    <row r="660" spans="1:34" ht="12.7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</row>
    <row r="661" spans="1:34" ht="12.7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</row>
    <row r="662" spans="1:34" ht="12.7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</row>
    <row r="663" spans="1:34" ht="12.7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</row>
    <row r="664" spans="1:34" ht="12.7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</row>
    <row r="665" spans="1:34" ht="12.7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</row>
    <row r="666" spans="1:34" ht="12.7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</row>
    <row r="667" spans="1:34" ht="12.7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</row>
    <row r="668" spans="1:34" ht="12.7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</row>
    <row r="669" spans="1:34" ht="12.7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</row>
    <row r="670" spans="1:34" ht="12.7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</row>
    <row r="671" spans="1:34" ht="12.7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</row>
    <row r="672" spans="1:34" ht="12.7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</row>
    <row r="673" spans="1:34" ht="12.7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</row>
    <row r="674" spans="1:34" ht="12.7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</row>
    <row r="675" spans="1:34" ht="12.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</row>
    <row r="676" spans="1:34" ht="12.7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</row>
    <row r="677" spans="1:34" ht="12.7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</row>
    <row r="678" spans="1:34" ht="12.7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</row>
    <row r="679" spans="1:34" ht="12.7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</row>
    <row r="680" spans="1:34" ht="12.7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</row>
    <row r="681" spans="1:34" ht="12.7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</row>
    <row r="682" spans="1:34" ht="12.7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</row>
    <row r="683" spans="1:34" ht="12.7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</row>
    <row r="684" spans="1:34" ht="12.7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</row>
    <row r="685" spans="1:34" ht="12.7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</row>
    <row r="686" spans="1:34" ht="12.7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</row>
    <row r="687" spans="1:34" ht="12.7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</row>
    <row r="688" spans="1:34" ht="12.7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</row>
    <row r="689" spans="1:34" ht="12.7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</row>
    <row r="690" spans="1:34" ht="12.7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</row>
    <row r="691" spans="1:34" ht="12.7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</row>
    <row r="692" spans="1:34" ht="12.7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</row>
    <row r="693" spans="1:34" ht="12.7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</row>
    <row r="694" spans="1:34" ht="12.7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</row>
    <row r="695" spans="1:34" ht="12.7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</row>
    <row r="696" spans="1:34" ht="12.7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</row>
    <row r="697" spans="1:34" ht="12.7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</row>
    <row r="698" spans="1:34" ht="12.7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</row>
    <row r="699" spans="1:34" ht="12.7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</row>
    <row r="700" spans="1:34" ht="12.7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</row>
    <row r="701" spans="1:34" ht="12.7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</row>
    <row r="702" spans="1:34" ht="12.7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</row>
    <row r="703" spans="1:34" ht="12.7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</row>
    <row r="704" spans="1:34" ht="12.7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</row>
    <row r="705" spans="1:34" ht="12.7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</row>
    <row r="706" spans="1:34" ht="12.7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</row>
    <row r="707" spans="1:34" ht="12.7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</row>
    <row r="708" spans="1:34" ht="12.7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</row>
    <row r="709" spans="1:34" ht="12.7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</row>
    <row r="710" spans="1:34" ht="12.7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</row>
    <row r="711" spans="1:34" ht="12.7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</row>
    <row r="712" spans="1:34" ht="12.7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</row>
    <row r="713" spans="1:34" ht="12.7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</row>
    <row r="714" spans="1:34" ht="12.7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</row>
    <row r="715" spans="1:34" ht="12.7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</row>
    <row r="716" spans="1:34" ht="12.7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</row>
    <row r="717" spans="1:34" ht="12.7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</row>
    <row r="718" spans="1:34" ht="12.7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</row>
    <row r="719" spans="1:34" ht="12.7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</row>
    <row r="720" spans="1:34" ht="12.7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</row>
    <row r="721" spans="1:34" ht="12.7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</row>
    <row r="722" spans="1:34" ht="12.7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</row>
    <row r="723" spans="1:34" ht="12.7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</row>
    <row r="724" spans="1:34" ht="12.7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</row>
    <row r="725" spans="1:34" ht="12.7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</row>
    <row r="726" spans="1:34" ht="12.7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</row>
    <row r="727" spans="1:34" ht="12.7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</row>
    <row r="728" spans="1:34" ht="12.7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</row>
    <row r="729" spans="1:34" ht="12.7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</row>
    <row r="730" spans="1:34" ht="12.7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</row>
    <row r="731" spans="1:34" ht="12.7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</row>
    <row r="732" spans="1:34" ht="12.7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</row>
    <row r="733" spans="1:34" ht="12.7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</row>
    <row r="734" spans="1:34" ht="12.7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</row>
    <row r="735" spans="1:34" ht="12.7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</row>
    <row r="736" spans="1:34" ht="12.7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</row>
    <row r="737" spans="1:34" ht="12.7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</row>
    <row r="738" spans="1:34" ht="12.7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</row>
    <row r="739" spans="1:34" ht="12.7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</row>
    <row r="740" spans="1:34" ht="12.7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</row>
    <row r="741" spans="1:34" ht="12.7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</row>
    <row r="742" spans="1:34" ht="12.7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</row>
    <row r="743" spans="1:34" ht="12.7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</row>
    <row r="744" spans="1:34" ht="12.7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</row>
    <row r="745" spans="1:34" ht="12.7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</row>
    <row r="746" spans="1:34" ht="12.7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</row>
    <row r="747" spans="1:34" ht="12.7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</row>
    <row r="748" spans="1:34" ht="12.7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</row>
    <row r="749" spans="1:34" ht="12.7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</row>
    <row r="750" spans="1:34" ht="12.7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</row>
    <row r="751" spans="1:34" ht="12.7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</row>
    <row r="752" spans="1:34" ht="12.7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</row>
    <row r="753" spans="1:34" ht="12.7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</row>
    <row r="754" spans="1:34" ht="12.7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</row>
    <row r="755" spans="1:34" ht="12.7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</row>
    <row r="756" spans="1:34" ht="12.7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</row>
    <row r="757" spans="1:34" ht="12.7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</row>
    <row r="758" spans="1:34" ht="12.7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</row>
    <row r="759" spans="1:34" ht="12.7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</row>
    <row r="760" spans="1:34" ht="12.7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</row>
    <row r="761" spans="1:34" ht="12.7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</row>
    <row r="762" spans="1:34" ht="12.7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</row>
    <row r="763" spans="1:34" ht="12.7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</row>
    <row r="764" spans="1:34" ht="12.7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</row>
    <row r="765" spans="1:34" ht="12.7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</row>
    <row r="766" spans="1:34" ht="12.7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</row>
    <row r="767" spans="1:34" ht="12.7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</row>
    <row r="768" spans="1:34" ht="12.7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</row>
    <row r="769" spans="1:34" ht="12.7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</row>
    <row r="770" spans="1:34" ht="12.7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</row>
    <row r="771" spans="1:34" ht="12.7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</row>
    <row r="772" spans="1:34" ht="12.7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</row>
    <row r="773" spans="1:34" ht="12.7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</row>
    <row r="774" spans="1:34" ht="12.7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</row>
    <row r="775" spans="1:34" ht="12.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</row>
    <row r="776" spans="1:34" ht="12.7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</row>
    <row r="777" spans="1:34" ht="12.7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</row>
    <row r="778" spans="1:34" ht="12.7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</row>
    <row r="779" spans="1:34" ht="12.7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</row>
    <row r="780" spans="1:34" ht="12.7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</row>
    <row r="781" spans="1:34" ht="12.7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</row>
    <row r="782" spans="1:34" ht="12.7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</row>
    <row r="783" spans="1:34" ht="12.7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</row>
    <row r="784" spans="1:34" ht="12.7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</row>
    <row r="785" spans="1:34" ht="12.7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</row>
    <row r="786" spans="1:34" ht="12.7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</row>
    <row r="787" spans="1:34" ht="12.7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</row>
    <row r="788" spans="1:34" ht="12.7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</row>
    <row r="789" spans="1:34" ht="12.7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</row>
    <row r="790" spans="1:34" ht="12.7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</row>
    <row r="791" spans="1:34" ht="12.7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</row>
    <row r="792" spans="1:34" ht="12.7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</row>
    <row r="793" spans="1:34" ht="12.7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</row>
    <row r="794" spans="1:34" ht="12.7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</row>
    <row r="795" spans="1:34" ht="12.7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</row>
    <row r="796" spans="1:34" ht="12.7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</row>
    <row r="797" spans="1:34" ht="12.7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</row>
    <row r="798" spans="1:34" ht="12.7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</row>
    <row r="799" spans="1:34" ht="12.7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</row>
    <row r="800" spans="1:34" ht="12.7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</row>
    <row r="801" spans="1:34" ht="12.7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</row>
    <row r="802" spans="1:34" ht="12.7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</row>
    <row r="803" spans="1:34" ht="12.7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</row>
    <row r="804" spans="1:34" ht="12.7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</row>
    <row r="805" spans="1:34" ht="12.7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</row>
    <row r="806" spans="1:34" ht="12.7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</row>
    <row r="807" spans="1:34" ht="12.7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</row>
    <row r="808" spans="1:34" ht="12.7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</row>
    <row r="809" spans="1:34" ht="12.7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</row>
    <row r="810" spans="1:34" ht="12.7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</row>
    <row r="811" spans="1:34" ht="12.7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</row>
    <row r="812" spans="1:34" ht="12.7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</row>
    <row r="813" spans="1:34" ht="12.7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</row>
    <row r="814" spans="1:34" ht="12.7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</row>
    <row r="815" spans="1:34" ht="12.7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</row>
    <row r="816" spans="1:34" ht="12.7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</row>
    <row r="817" spans="1:34" ht="12.7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</row>
    <row r="818" spans="1:34" ht="12.7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</row>
    <row r="819" spans="1:34" ht="12.7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</row>
    <row r="820" spans="1:34" ht="12.7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</row>
    <row r="821" spans="1:34" ht="12.7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</row>
    <row r="822" spans="1:34" ht="12.7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</row>
    <row r="823" spans="1:34" ht="12.7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</row>
    <row r="824" spans="1:34" ht="12.7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</row>
    <row r="825" spans="1:34" ht="12.7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</row>
    <row r="826" spans="1:34" ht="12.7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</row>
    <row r="827" spans="1:34" ht="12.7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</row>
    <row r="828" spans="1:34" ht="12.7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</row>
    <row r="829" spans="1:34" ht="12.7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</row>
    <row r="830" spans="1:34" ht="12.7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</row>
    <row r="831" spans="1:34" ht="12.7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</row>
    <row r="832" spans="1:34" ht="12.7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</row>
    <row r="833" spans="1:34" ht="12.7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</row>
    <row r="834" spans="1:34" ht="12.7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</row>
    <row r="835" spans="1:34" ht="12.7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</row>
    <row r="836" spans="1:34" ht="12.7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</row>
    <row r="837" spans="1:34" ht="12.7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</row>
    <row r="838" spans="1:34" ht="12.7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</row>
    <row r="839" spans="1:34" ht="12.7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</row>
    <row r="840" spans="1:34" ht="12.7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</row>
    <row r="841" spans="1:34" ht="12.7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</row>
    <row r="842" spans="1:34" ht="12.7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</row>
    <row r="843" spans="1:34" ht="12.7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</row>
    <row r="844" spans="1:34" ht="12.7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</row>
    <row r="845" spans="1:34" ht="12.7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</row>
    <row r="846" spans="1:34" ht="12.7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</row>
    <row r="847" spans="1:34" ht="12.7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</row>
    <row r="848" spans="1:34" ht="12.7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</row>
    <row r="849" spans="1:34" ht="12.7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</row>
    <row r="850" spans="1:34" ht="12.7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</row>
    <row r="851" spans="1:34" ht="12.7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</row>
    <row r="852" spans="1:34" ht="12.7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</row>
    <row r="853" spans="1:34" ht="12.7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</row>
    <row r="854" spans="1:34" ht="12.7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</row>
    <row r="855" spans="1:34" ht="12.7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</row>
    <row r="856" spans="1:34" ht="12.7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</row>
    <row r="857" spans="1:34" ht="12.7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</row>
    <row r="858" spans="1:34" ht="12.7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</row>
    <row r="859" spans="1:34" ht="12.7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</row>
    <row r="860" spans="1:34" ht="12.7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</row>
    <row r="861" spans="1:34" ht="12.7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</row>
    <row r="862" spans="1:34" ht="12.7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</row>
    <row r="863" spans="1:34" ht="12.7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</row>
    <row r="864" spans="1:34" ht="12.7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</row>
    <row r="865" spans="1:34" ht="12.7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</row>
    <row r="866" spans="1:34" ht="12.7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</row>
    <row r="867" spans="1:34" ht="12.7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</row>
    <row r="868" spans="1:34" ht="12.7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</row>
    <row r="869" spans="1:34" ht="12.7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</row>
    <row r="870" spans="1:34" ht="12.7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</row>
    <row r="871" spans="1:34" ht="12.7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</row>
    <row r="872" spans="1:34" ht="12.7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</row>
    <row r="873" spans="1:34" ht="12.7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</row>
    <row r="874" spans="1:34" ht="12.7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</row>
    <row r="875" spans="1:34" ht="12.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</row>
    <row r="876" spans="1:34" ht="12.7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</row>
    <row r="877" spans="1:34" ht="12.7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</row>
    <row r="878" spans="1:34" ht="12.7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</row>
    <row r="879" spans="1:34" ht="12.7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</row>
    <row r="880" spans="1:34" ht="12.7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</row>
    <row r="881" spans="1:34" ht="12.7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</row>
    <row r="882" spans="1:34" ht="12.7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</row>
    <row r="883" spans="1:34" ht="12.7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</row>
    <row r="884" spans="1:34" ht="12.7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</row>
    <row r="885" spans="1:34" ht="12.7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</row>
    <row r="886" spans="1:34" ht="12.7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</row>
    <row r="887" spans="1:34" ht="12.7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</row>
    <row r="888" spans="1:34" ht="12.7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</row>
    <row r="889" spans="1:34" ht="12.7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</row>
    <row r="890" spans="1:34" ht="12.7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</row>
    <row r="891" spans="1:34" ht="12.7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</row>
    <row r="892" spans="1:34" ht="12.7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</row>
    <row r="893" spans="1:34" ht="12.7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</row>
    <row r="894" spans="1:34" ht="12.7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</row>
    <row r="895" spans="1:34" ht="12.7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</row>
    <row r="896" spans="1:34" ht="12.7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</row>
    <row r="897" spans="1:34" ht="12.7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</row>
    <row r="898" spans="1:34" ht="12.7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</row>
    <row r="899" spans="1:34" ht="12.7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</row>
    <row r="900" spans="1:34" ht="12.7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</row>
    <row r="901" spans="1:34" ht="12.7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</row>
    <row r="902" spans="1:34" ht="12.7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</row>
    <row r="903" spans="1:34" ht="12.7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</row>
    <row r="904" spans="1:34" ht="12.7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</row>
    <row r="905" spans="1:34" ht="12.7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</row>
    <row r="906" spans="1:34" ht="12.7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</row>
    <row r="907" spans="1:34" ht="12.7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</row>
    <row r="908" spans="1:34" ht="12.7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</row>
    <row r="909" spans="1:34" ht="12.7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</row>
    <row r="910" spans="1:34" ht="12.7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</row>
    <row r="911" spans="1:34" ht="12.7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</row>
    <row r="912" spans="1:34" ht="12.7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</row>
    <row r="913" spans="1:34" ht="12.7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</row>
    <row r="914" spans="1:34" ht="12.7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</row>
    <row r="915" spans="1:34" ht="12.7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</row>
    <row r="916" spans="1:34" ht="12.7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</row>
    <row r="917" spans="1:34" ht="12.7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</row>
    <row r="918" spans="1:34" ht="12.7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</row>
    <row r="919" spans="1:34" ht="12.7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</row>
    <row r="920" spans="1:34" ht="12.7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</row>
    <row r="921" spans="1:34" ht="12.7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</row>
    <row r="922" spans="1:34" ht="12.7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</row>
    <row r="923" spans="1:34" ht="12.7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</row>
    <row r="924" spans="1:34" ht="12.7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</row>
    <row r="925" spans="1:34" ht="12.7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</row>
    <row r="926" spans="1:34" ht="12.7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</row>
    <row r="927" spans="1:34" ht="12.7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</row>
    <row r="928" spans="1:34" ht="12.7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</row>
    <row r="929" spans="1:34" ht="12.7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</row>
    <row r="930" spans="1:34" ht="12.7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</row>
    <row r="931" spans="1:34" ht="12.7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</row>
    <row r="932" spans="1:34" ht="12.7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</row>
    <row r="933" spans="1:34" ht="12.7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</row>
    <row r="934" spans="1:34" ht="12.7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</row>
    <row r="935" spans="1:34" ht="12.7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</row>
    <row r="936" spans="1:34" ht="12.7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</row>
    <row r="937" spans="1:34" ht="12.7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</row>
    <row r="938" spans="1:34" ht="12.7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</row>
    <row r="939" spans="1:34" ht="12.7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</row>
    <row r="940" spans="1:34" ht="12.7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</row>
    <row r="941" spans="1:34" ht="12.7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</row>
    <row r="942" spans="1:34" ht="12.7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</row>
    <row r="943" spans="1:34" ht="12.7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</row>
    <row r="944" spans="1:34" ht="12.7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</row>
    <row r="945" spans="1:34" ht="12.7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</row>
    <row r="946" spans="1:34" ht="12.7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</row>
    <row r="947" spans="1:34" ht="12.7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</row>
    <row r="948" spans="1:34" ht="12.7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</row>
    <row r="949" spans="1:34" ht="12.7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</row>
    <row r="950" spans="1:34" ht="12.7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</row>
    <row r="951" spans="1:34" ht="12.7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</row>
    <row r="952" spans="1:34" ht="12.7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</row>
    <row r="953" spans="1:34" ht="12.7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</row>
    <row r="954" spans="1:34" ht="12.7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</row>
    <row r="955" spans="1:34" ht="12.7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</row>
    <row r="956" spans="1:34" ht="12.7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</row>
    <row r="957" spans="1:34" ht="12.7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</row>
    <row r="958" spans="1:34" ht="12.7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</row>
    <row r="959" spans="1:34" ht="12.7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</row>
    <row r="960" spans="1:34" ht="12.7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</row>
    <row r="961" spans="1:34" ht="12.7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</row>
    <row r="962" spans="1:34" ht="12.7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</row>
    <row r="963" spans="1:34" ht="12.7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</row>
    <row r="964" spans="1:34" ht="12.7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</row>
    <row r="965" spans="1:34" ht="12.7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</row>
    <row r="966" spans="1:34" ht="12.7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</row>
    <row r="967" spans="1:34" ht="12.7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</row>
    <row r="968" spans="1:34" ht="12.7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</row>
    <row r="969" spans="1:34" ht="12.7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</row>
    <row r="970" spans="1:34" ht="12.7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</row>
    <row r="971" spans="1:34" ht="12.7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</row>
    <row r="972" spans="1:34" ht="12.7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</row>
    <row r="973" spans="1:34" ht="12.7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</row>
    <row r="974" spans="1:34" ht="12.7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</row>
    <row r="975" spans="1:34" ht="12.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</row>
    <row r="976" spans="1:34" ht="12.7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</row>
    <row r="977" spans="1:34" ht="12.7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</row>
    <row r="978" spans="1:34" ht="12.7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</row>
    <row r="979" spans="1:34" ht="12.7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</row>
    <row r="980" spans="1:34" ht="12.7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</row>
    <row r="981" spans="1:34" ht="12.7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</row>
    <row r="982" spans="1:34" ht="12.7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</row>
    <row r="983" spans="1:34" ht="12.7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</row>
    <row r="984" spans="1:34" ht="12.7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</row>
    <row r="985" spans="1:34" ht="12.7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</row>
    <row r="986" spans="1:34" ht="12.7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</row>
    <row r="987" spans="1:34" ht="12.7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</row>
    <row r="988" spans="1:34" ht="12.7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</row>
    <row r="989" spans="1:34" ht="12.7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</row>
    <row r="990" spans="1:34" ht="12.7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</row>
    <row r="991" spans="1:34" ht="12.7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</row>
    <row r="992" spans="1:34" ht="12.7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</row>
    <row r="993" spans="1:34" ht="12.7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</row>
    <row r="994" spans="1:34" ht="12.7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</row>
    <row r="995" spans="1:34" ht="12.7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  <c r="AH995" s="16"/>
    </row>
    <row r="996" spans="1:34" ht="12.75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  <c r="AH996" s="16"/>
    </row>
    <row r="997" spans="1:34" ht="12.75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  <c r="AH997" s="16"/>
    </row>
    <row r="998" spans="1:34" ht="12.75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  <c r="AH998" s="16"/>
    </row>
    <row r="999" spans="1:34" ht="12.75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  <c r="AH999" s="16"/>
    </row>
    <row r="1000" spans="1:34" ht="12.75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  <c r="AH1000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59E4E-5613-4D38-82E6-CF0AD498347E}">
  <dimension ref="A1:E22"/>
  <sheetViews>
    <sheetView workbookViewId="0">
      <selection activeCell="D19" sqref="D19"/>
    </sheetView>
  </sheetViews>
  <sheetFormatPr defaultRowHeight="12.75"/>
  <cols>
    <col min="1" max="1" width="16.3984375" customWidth="1"/>
    <col min="2" max="2" width="36.265625" customWidth="1"/>
    <col min="3" max="3" width="18.3984375" customWidth="1"/>
    <col min="4" max="4" width="18" customWidth="1"/>
    <col min="5" max="5" width="13.265625" customWidth="1"/>
  </cols>
  <sheetData>
    <row r="1" spans="1:5" ht="19.5" customHeight="1">
      <c r="A1" s="30" t="s">
        <v>77</v>
      </c>
      <c r="B1" s="30" t="s">
        <v>80</v>
      </c>
      <c r="C1" s="30" t="s">
        <v>100</v>
      </c>
      <c r="D1" s="30" t="s">
        <v>113</v>
      </c>
      <c r="E1" s="31" t="s">
        <v>140</v>
      </c>
    </row>
    <row r="2" spans="1:5" ht="29.25" customHeight="1">
      <c r="A2" s="36" t="s">
        <v>5</v>
      </c>
      <c r="B2" s="32" t="s">
        <v>81</v>
      </c>
      <c r="C2" s="32" t="s">
        <v>101</v>
      </c>
      <c r="D2" s="32" t="s">
        <v>114</v>
      </c>
      <c r="E2" s="33" t="s">
        <v>136</v>
      </c>
    </row>
    <row r="3" spans="1:5" ht="29.25" customHeight="1">
      <c r="A3" s="36" t="s">
        <v>14</v>
      </c>
      <c r="B3" s="32" t="s">
        <v>82</v>
      </c>
      <c r="C3" s="32" t="s">
        <v>101</v>
      </c>
      <c r="D3" s="32" t="s">
        <v>135</v>
      </c>
      <c r="E3" s="33" t="s">
        <v>136</v>
      </c>
    </row>
    <row r="4" spans="1:5" ht="29.25" customHeight="1">
      <c r="A4" s="36" t="s">
        <v>15</v>
      </c>
      <c r="B4" s="32" t="s">
        <v>83</v>
      </c>
      <c r="C4" s="32" t="s">
        <v>101</v>
      </c>
      <c r="D4" s="32" t="s">
        <v>135</v>
      </c>
      <c r="E4" s="33" t="s">
        <v>136</v>
      </c>
    </row>
    <row r="5" spans="1:5" ht="29.25" customHeight="1">
      <c r="A5" s="36" t="s">
        <v>16</v>
      </c>
      <c r="B5" s="32" t="s">
        <v>84</v>
      </c>
      <c r="C5" s="32" t="s">
        <v>101</v>
      </c>
      <c r="D5" s="32" t="s">
        <v>135</v>
      </c>
      <c r="E5" s="33" t="s">
        <v>136</v>
      </c>
    </row>
    <row r="6" spans="1:5" ht="29.25" customHeight="1">
      <c r="A6" s="36" t="s">
        <v>17</v>
      </c>
      <c r="B6" s="32" t="s">
        <v>85</v>
      </c>
      <c r="C6" s="32" t="s">
        <v>101</v>
      </c>
      <c r="D6" s="32" t="s">
        <v>135</v>
      </c>
      <c r="E6" s="33" t="s">
        <v>136</v>
      </c>
    </row>
    <row r="7" spans="1:5" ht="29.25" customHeight="1">
      <c r="A7" s="37" t="s">
        <v>18</v>
      </c>
      <c r="B7" s="32" t="s">
        <v>86</v>
      </c>
      <c r="C7" s="32" t="s">
        <v>102</v>
      </c>
      <c r="D7" s="32" t="s">
        <v>115</v>
      </c>
      <c r="E7" s="33" t="s">
        <v>136</v>
      </c>
    </row>
    <row r="8" spans="1:5" ht="29.25" customHeight="1">
      <c r="A8" s="37" t="s">
        <v>20</v>
      </c>
      <c r="B8" s="32" t="s">
        <v>134</v>
      </c>
      <c r="C8" s="32" t="s">
        <v>101</v>
      </c>
      <c r="D8" s="32" t="s">
        <v>115</v>
      </c>
      <c r="E8" s="33" t="s">
        <v>152</v>
      </c>
    </row>
    <row r="9" spans="1:5" ht="29.25" customHeight="1">
      <c r="A9" s="37" t="s">
        <v>21</v>
      </c>
      <c r="B9" s="32" t="s">
        <v>133</v>
      </c>
      <c r="C9" s="32" t="s">
        <v>101</v>
      </c>
      <c r="D9" s="32" t="s">
        <v>115</v>
      </c>
      <c r="E9" s="33" t="s">
        <v>152</v>
      </c>
    </row>
    <row r="10" spans="1:5" ht="34.5" customHeight="1">
      <c r="A10" s="37" t="s">
        <v>23</v>
      </c>
      <c r="B10" s="32" t="s">
        <v>88</v>
      </c>
      <c r="C10" s="32" t="s">
        <v>103</v>
      </c>
      <c r="D10" s="32" t="s">
        <v>115</v>
      </c>
      <c r="E10" s="33" t="s">
        <v>136</v>
      </c>
    </row>
    <row r="11" spans="1:5" ht="42.75" customHeight="1">
      <c r="A11" s="37" t="s">
        <v>24</v>
      </c>
      <c r="B11" s="32" t="s">
        <v>89</v>
      </c>
      <c r="C11" s="32" t="s">
        <v>104</v>
      </c>
      <c r="D11" s="32" t="s">
        <v>115</v>
      </c>
      <c r="E11" s="33" t="s">
        <v>136</v>
      </c>
    </row>
    <row r="12" spans="1:5" ht="42.75" customHeight="1">
      <c r="A12" s="37" t="s">
        <v>141</v>
      </c>
      <c r="B12" s="32" t="s">
        <v>153</v>
      </c>
      <c r="C12" s="32" t="s">
        <v>105</v>
      </c>
      <c r="D12" s="32" t="s">
        <v>116</v>
      </c>
      <c r="E12" s="35" t="s">
        <v>164</v>
      </c>
    </row>
    <row r="13" spans="1:5" ht="55.5" customHeight="1">
      <c r="A13" s="37" t="s">
        <v>142</v>
      </c>
      <c r="B13" s="34" t="s">
        <v>154</v>
      </c>
      <c r="C13" s="32" t="s">
        <v>106</v>
      </c>
      <c r="D13" s="32" t="s">
        <v>117</v>
      </c>
      <c r="E13" s="35" t="s">
        <v>163</v>
      </c>
    </row>
    <row r="14" spans="1:5" ht="42.75" customHeight="1">
      <c r="A14" s="37" t="s">
        <v>143</v>
      </c>
      <c r="B14" s="32" t="s">
        <v>91</v>
      </c>
      <c r="C14" s="32" t="s">
        <v>165</v>
      </c>
      <c r="D14" s="32" t="s">
        <v>118</v>
      </c>
      <c r="E14" s="35" t="s">
        <v>161</v>
      </c>
    </row>
    <row r="15" spans="1:5" ht="42.75" customHeight="1">
      <c r="A15" s="36" t="s">
        <v>144</v>
      </c>
      <c r="B15" s="32" t="s">
        <v>92</v>
      </c>
      <c r="C15" s="32" t="s">
        <v>108</v>
      </c>
      <c r="D15" s="32" t="s">
        <v>119</v>
      </c>
      <c r="E15" s="33" t="s">
        <v>160</v>
      </c>
    </row>
    <row r="16" spans="1:5" ht="42.75" customHeight="1">
      <c r="A16" s="36" t="s">
        <v>145</v>
      </c>
      <c r="B16" s="32" t="s">
        <v>93</v>
      </c>
      <c r="C16" s="32" t="s">
        <v>108</v>
      </c>
      <c r="D16" s="32" t="s">
        <v>119</v>
      </c>
      <c r="E16" s="33" t="s">
        <v>160</v>
      </c>
    </row>
    <row r="17" spans="1:5" ht="42.75" customHeight="1">
      <c r="A17" s="37" t="s">
        <v>146</v>
      </c>
      <c r="B17" s="32" t="s">
        <v>155</v>
      </c>
      <c r="C17" s="32" t="s">
        <v>109</v>
      </c>
      <c r="D17" s="32" t="s">
        <v>115</v>
      </c>
      <c r="E17" s="33" t="s">
        <v>136</v>
      </c>
    </row>
    <row r="18" spans="1:5" ht="42.75" customHeight="1">
      <c r="A18" s="37" t="s">
        <v>147</v>
      </c>
      <c r="B18" s="32" t="s">
        <v>95</v>
      </c>
      <c r="C18" s="32" t="s">
        <v>110</v>
      </c>
      <c r="D18" s="32" t="s">
        <v>115</v>
      </c>
      <c r="E18" s="33" t="s">
        <v>136</v>
      </c>
    </row>
    <row r="19" spans="1:5" ht="56.25" customHeight="1">
      <c r="A19" s="37" t="s">
        <v>148</v>
      </c>
      <c r="B19" s="32" t="s">
        <v>156</v>
      </c>
      <c r="C19" s="32" t="s">
        <v>111</v>
      </c>
      <c r="D19" s="32" t="s">
        <v>120</v>
      </c>
      <c r="E19" s="35" t="s">
        <v>162</v>
      </c>
    </row>
    <row r="20" spans="1:5" ht="42.75" customHeight="1">
      <c r="A20" s="37" t="s">
        <v>149</v>
      </c>
      <c r="B20" s="34" t="s">
        <v>157</v>
      </c>
      <c r="C20" s="32" t="s">
        <v>112</v>
      </c>
      <c r="D20" s="32" t="s">
        <v>121</v>
      </c>
      <c r="E20" s="35" t="s">
        <v>163</v>
      </c>
    </row>
    <row r="21" spans="1:5" ht="42.75" customHeight="1">
      <c r="A21" s="37" t="s">
        <v>150</v>
      </c>
      <c r="B21" s="34" t="s">
        <v>158</v>
      </c>
      <c r="C21" s="32" t="s">
        <v>112</v>
      </c>
      <c r="D21" s="32" t="s">
        <v>121</v>
      </c>
      <c r="E21" s="35" t="s">
        <v>163</v>
      </c>
    </row>
    <row r="22" spans="1:5" ht="42.75" customHeight="1">
      <c r="A22" s="37" t="s">
        <v>151</v>
      </c>
      <c r="B22" s="34" t="s">
        <v>159</v>
      </c>
      <c r="C22" s="32" t="s">
        <v>112</v>
      </c>
      <c r="D22" s="32" t="s">
        <v>121</v>
      </c>
      <c r="E22" s="35" t="s">
        <v>163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73"/>
  <sheetViews>
    <sheetView workbookViewId="0">
      <pane xSplit="2" topLeftCell="C1" activePane="topRight" state="frozen"/>
      <selection pane="topRight" activeCell="D2" sqref="D2"/>
    </sheetView>
  </sheetViews>
  <sheetFormatPr defaultColWidth="14.3984375" defaultRowHeight="15.75" customHeight="1"/>
  <cols>
    <col min="1" max="1" width="24.265625" customWidth="1"/>
    <col min="2" max="2" width="9.59765625" customWidth="1"/>
    <col min="3" max="11" width="19.1328125" customWidth="1"/>
    <col min="12" max="12" width="20.86328125" customWidth="1"/>
    <col min="13" max="16" width="18.1328125" customWidth="1"/>
    <col min="17" max="20" width="19.1328125" customWidth="1"/>
    <col min="21" max="21" width="5.86328125" customWidth="1"/>
    <col min="22" max="22" width="8.59765625" customWidth="1"/>
    <col min="23" max="24" width="5.86328125" customWidth="1"/>
    <col min="25" max="25" width="11.86328125" customWidth="1"/>
    <col min="26" max="26" width="10.265625" customWidth="1"/>
  </cols>
  <sheetData>
    <row r="1" spans="1:30" ht="15.75" customHeight="1">
      <c r="A1" s="1" t="s">
        <v>0</v>
      </c>
      <c r="B1" s="1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122</v>
      </c>
      <c r="K1" s="18" t="s">
        <v>123</v>
      </c>
      <c r="L1" s="18" t="s">
        <v>9</v>
      </c>
      <c r="M1" s="18" t="s">
        <v>10</v>
      </c>
      <c r="N1" s="18" t="s">
        <v>11</v>
      </c>
      <c r="O1" s="18" t="s">
        <v>12</v>
      </c>
      <c r="P1" s="18" t="s">
        <v>13</v>
      </c>
      <c r="Q1" s="18" t="s">
        <v>14</v>
      </c>
      <c r="R1" s="18" t="s">
        <v>15</v>
      </c>
      <c r="S1" s="18" t="s">
        <v>16</v>
      </c>
      <c r="T1" s="18" t="s">
        <v>17</v>
      </c>
      <c r="U1" s="18" t="s">
        <v>18</v>
      </c>
      <c r="V1" s="18" t="s">
        <v>19</v>
      </c>
      <c r="W1" s="18" t="s">
        <v>31</v>
      </c>
      <c r="X1" s="18" t="s">
        <v>32</v>
      </c>
      <c r="Y1" s="18" t="s">
        <v>124</v>
      </c>
      <c r="Z1" s="18" t="s">
        <v>34</v>
      </c>
      <c r="AA1" s="18" t="s">
        <v>35</v>
      </c>
      <c r="AB1" s="19" t="s">
        <v>36</v>
      </c>
      <c r="AC1" s="19" t="s">
        <v>41</v>
      </c>
      <c r="AD1" s="19" t="s">
        <v>42</v>
      </c>
    </row>
    <row r="2" spans="1:30" ht="15.75" customHeight="1">
      <c r="A2" s="2" t="s">
        <v>43</v>
      </c>
      <c r="B2" s="1">
        <v>2016</v>
      </c>
      <c r="C2" s="4">
        <v>2456092</v>
      </c>
      <c r="D2" s="4">
        <v>134505</v>
      </c>
      <c r="E2" s="4">
        <f t="shared" ref="E2:E171" si="0">D2*AD2/1000</f>
        <v>1807209.18</v>
      </c>
      <c r="F2" s="4">
        <f t="shared" ref="F2:F171" si="1">E2+C2</f>
        <v>4263301.18</v>
      </c>
      <c r="G2" s="4">
        <v>5330498668654</v>
      </c>
      <c r="H2" s="4">
        <v>3597460564084</v>
      </c>
      <c r="I2" s="4">
        <v>2574074828688</v>
      </c>
      <c r="J2" s="4">
        <v>161320895206</v>
      </c>
      <c r="K2" s="6"/>
      <c r="L2" s="4">
        <f t="shared" ref="L2:L171" si="2">J2-K2</f>
        <v>161320895206</v>
      </c>
      <c r="M2" s="4">
        <v>11646070000000</v>
      </c>
      <c r="N2" s="4">
        <v>7330770000000</v>
      </c>
      <c r="O2" s="4">
        <v>9870070000000</v>
      </c>
      <c r="P2" s="4">
        <v>4493850000000</v>
      </c>
      <c r="Q2" s="5">
        <f t="shared" ref="Q2:S2" si="3">M2+G2</f>
        <v>16976568668654</v>
      </c>
      <c r="R2" s="5">
        <f t="shared" si="3"/>
        <v>10928230564084</v>
      </c>
      <c r="S2" s="5">
        <f t="shared" si="3"/>
        <v>12444144828688</v>
      </c>
      <c r="T2" s="5">
        <f t="shared" ref="T2:T171" si="4">P2+L2</f>
        <v>4655170895206</v>
      </c>
      <c r="U2" s="6">
        <v>69.510000000000005</v>
      </c>
      <c r="V2" s="20">
        <v>2118500</v>
      </c>
      <c r="W2" s="10">
        <v>72.48</v>
      </c>
      <c r="X2" s="10">
        <v>37</v>
      </c>
      <c r="Y2" s="8">
        <v>42.86</v>
      </c>
      <c r="Z2" s="7">
        <v>193</v>
      </c>
      <c r="AA2" s="7">
        <v>91</v>
      </c>
      <c r="AB2" s="1">
        <v>0</v>
      </c>
      <c r="AC2" s="11">
        <v>4.166666666666667</v>
      </c>
      <c r="AD2" s="12">
        <v>13436</v>
      </c>
    </row>
    <row r="3" spans="1:30" ht="15.75" customHeight="1">
      <c r="A3" s="2" t="s">
        <v>43</v>
      </c>
      <c r="B3" s="1">
        <v>2017</v>
      </c>
      <c r="C3" s="4">
        <v>782798.9</v>
      </c>
      <c r="D3" s="21">
        <v>23245.7</v>
      </c>
      <c r="E3" s="4">
        <f t="shared" si="0"/>
        <v>314932.74360000005</v>
      </c>
      <c r="F3" s="4">
        <f t="shared" si="1"/>
        <v>1097731.6436000001</v>
      </c>
      <c r="G3" s="4">
        <v>5416342096530</v>
      </c>
      <c r="H3" s="4">
        <v>4017778851856</v>
      </c>
      <c r="I3" s="4">
        <v>2640991458176</v>
      </c>
      <c r="J3" s="4">
        <v>72800700588</v>
      </c>
      <c r="K3" s="6"/>
      <c r="L3" s="4">
        <f t="shared" si="2"/>
        <v>72800700588</v>
      </c>
      <c r="M3" s="4">
        <v>12067330000000</v>
      </c>
      <c r="N3" s="4">
        <v>8709250000000</v>
      </c>
      <c r="O3" s="4">
        <v>8920150000000</v>
      </c>
      <c r="P3" s="4">
        <v>3723130000000</v>
      </c>
      <c r="Q3" s="5">
        <f t="shared" ref="Q3:S3" si="5">M3+G3</f>
        <v>17483672096530</v>
      </c>
      <c r="R3" s="5">
        <f t="shared" si="5"/>
        <v>12727028851856</v>
      </c>
      <c r="S3" s="5">
        <f t="shared" si="5"/>
        <v>11561141458176</v>
      </c>
      <c r="T3" s="5">
        <f t="shared" si="4"/>
        <v>3795930700588</v>
      </c>
      <c r="U3" s="6">
        <v>69.52</v>
      </c>
      <c r="V3" s="20">
        <v>2500000</v>
      </c>
      <c r="W3" s="10">
        <v>70.930000000000007</v>
      </c>
      <c r="X3" s="10">
        <v>37</v>
      </c>
      <c r="Y3" s="8">
        <v>27.19</v>
      </c>
      <c r="Z3" s="7">
        <v>171</v>
      </c>
      <c r="AA3" s="7">
        <v>72</v>
      </c>
      <c r="AB3" s="1">
        <v>0</v>
      </c>
      <c r="AC3" s="11">
        <v>4.163333333333334</v>
      </c>
      <c r="AD3" s="12">
        <v>13548</v>
      </c>
    </row>
    <row r="4" spans="1:30" ht="15.75" customHeight="1">
      <c r="A4" s="2" t="s">
        <v>43</v>
      </c>
      <c r="B4" s="1">
        <v>2018</v>
      </c>
      <c r="C4" s="4">
        <v>969983.8</v>
      </c>
      <c r="D4" s="4">
        <v>71210.100000000006</v>
      </c>
      <c r="E4" s="4">
        <f t="shared" si="0"/>
        <v>1031193.4581000002</v>
      </c>
      <c r="F4" s="4">
        <f t="shared" si="1"/>
        <v>2001177.2581000002</v>
      </c>
      <c r="G4" s="4">
        <v>5873929001087</v>
      </c>
      <c r="H4" s="4">
        <v>4854812297726</v>
      </c>
      <c r="I4" s="4">
        <v>2861423415370</v>
      </c>
      <c r="J4" s="4">
        <v>27938797588</v>
      </c>
      <c r="K4" s="6"/>
      <c r="L4" s="4">
        <f t="shared" si="2"/>
        <v>27938797588</v>
      </c>
      <c r="M4" s="4">
        <v>12083310000000</v>
      </c>
      <c r="N4" s="4">
        <v>8845610000000</v>
      </c>
      <c r="O4" s="4">
        <v>6320930000000</v>
      </c>
      <c r="P4" s="4">
        <v>4821590000000</v>
      </c>
      <c r="Q4" s="5">
        <f t="shared" ref="Q4:S4" si="6">M4+G4</f>
        <v>17957239001087</v>
      </c>
      <c r="R4" s="5">
        <f t="shared" si="6"/>
        <v>13700422297726</v>
      </c>
      <c r="S4" s="5">
        <f t="shared" si="6"/>
        <v>9182353415370</v>
      </c>
      <c r="T4" s="5">
        <f t="shared" si="4"/>
        <v>4849528797588</v>
      </c>
      <c r="U4" s="6">
        <v>69.64</v>
      </c>
      <c r="V4" s="20">
        <v>2700000</v>
      </c>
      <c r="W4" s="10">
        <v>79.97</v>
      </c>
      <c r="X4" s="10">
        <v>38</v>
      </c>
      <c r="Y4" s="8">
        <v>38.270000000000003</v>
      </c>
      <c r="Z4" s="7">
        <v>169</v>
      </c>
      <c r="AA4" s="7">
        <v>73</v>
      </c>
      <c r="AB4" s="1">
        <v>0</v>
      </c>
      <c r="AC4" s="11">
        <v>1.6466666666666665</v>
      </c>
      <c r="AD4" s="12">
        <v>14481</v>
      </c>
    </row>
    <row r="5" spans="1:30" ht="15.75" customHeight="1">
      <c r="A5" s="2" t="s">
        <v>43</v>
      </c>
      <c r="B5" s="1">
        <v>2019</v>
      </c>
      <c r="C5" s="4">
        <v>3606930.6</v>
      </c>
      <c r="D5" s="4">
        <v>137484.6</v>
      </c>
      <c r="E5" s="4">
        <f t="shared" si="0"/>
        <v>1911173.4246</v>
      </c>
      <c r="F5" s="4">
        <f t="shared" si="1"/>
        <v>5518104.0246000001</v>
      </c>
      <c r="G5" s="4">
        <v>6543467650895</v>
      </c>
      <c r="H5" s="4">
        <v>5338951871261</v>
      </c>
      <c r="I5" s="4">
        <v>2960996948550</v>
      </c>
      <c r="J5" s="4">
        <v>160381852441</v>
      </c>
      <c r="K5" s="6"/>
      <c r="L5" s="4">
        <f t="shared" si="2"/>
        <v>160381852441</v>
      </c>
      <c r="M5" s="4">
        <v>12455290000000</v>
      </c>
      <c r="N5" s="4">
        <v>11172170000000</v>
      </c>
      <c r="O5" s="4">
        <v>8743710000000</v>
      </c>
      <c r="P5" s="4">
        <v>3512430000000</v>
      </c>
      <c r="Q5" s="5">
        <f t="shared" ref="Q5:S5" si="7">M5+G5</f>
        <v>18998757650895</v>
      </c>
      <c r="R5" s="5">
        <f t="shared" si="7"/>
        <v>16511121871261</v>
      </c>
      <c r="S5" s="5">
        <f t="shared" si="7"/>
        <v>11704706948550</v>
      </c>
      <c r="T5" s="5">
        <f t="shared" si="4"/>
        <v>3672811852441</v>
      </c>
      <c r="U5" s="6">
        <v>69.87</v>
      </c>
      <c r="V5" s="20">
        <v>2916810</v>
      </c>
      <c r="W5" s="10">
        <v>78</v>
      </c>
      <c r="X5" s="10">
        <v>40</v>
      </c>
      <c r="Y5" s="8">
        <v>35.39</v>
      </c>
      <c r="Z5" s="7">
        <v>144</v>
      </c>
      <c r="AA5" s="7">
        <v>73</v>
      </c>
      <c r="AB5" s="1">
        <v>0</v>
      </c>
      <c r="AC5" s="11">
        <v>2.2866666666666666</v>
      </c>
      <c r="AD5" s="13">
        <v>13901</v>
      </c>
    </row>
    <row r="6" spans="1:30" ht="15.75" customHeight="1">
      <c r="A6" s="2" t="s">
        <v>43</v>
      </c>
      <c r="B6" s="1">
        <v>2020</v>
      </c>
      <c r="C6" s="4">
        <v>8241055.5999999996</v>
      </c>
      <c r="D6" s="4">
        <v>51133.5</v>
      </c>
      <c r="E6" s="4">
        <f t="shared" si="0"/>
        <v>721238.01749999996</v>
      </c>
      <c r="F6" s="4">
        <f t="shared" si="1"/>
        <v>8962293.6174999997</v>
      </c>
      <c r="G6" s="4">
        <v>6595196099020</v>
      </c>
      <c r="H6" s="4">
        <v>3893090858311</v>
      </c>
      <c r="I6" s="4">
        <v>2096986614925</v>
      </c>
      <c r="J6" s="4">
        <v>128426300303</v>
      </c>
      <c r="K6" s="6"/>
      <c r="L6" s="4">
        <f t="shared" si="2"/>
        <v>128426300303</v>
      </c>
      <c r="M6" s="4">
        <v>12690290000000</v>
      </c>
      <c r="N6" s="4">
        <v>9365570000000</v>
      </c>
      <c r="O6" s="4">
        <v>6395570000000</v>
      </c>
      <c r="P6" s="4">
        <v>3299960000000</v>
      </c>
      <c r="Q6" s="5">
        <f t="shared" ref="Q6:S6" si="8">M6+G6</f>
        <v>19285486099020</v>
      </c>
      <c r="R6" s="5">
        <f t="shared" si="8"/>
        <v>13258660858311</v>
      </c>
      <c r="S6" s="5">
        <f t="shared" si="8"/>
        <v>8492556614925</v>
      </c>
      <c r="T6" s="5">
        <f t="shared" si="4"/>
        <v>3428386300303</v>
      </c>
      <c r="U6" s="6">
        <v>69.930000000000007</v>
      </c>
      <c r="V6" s="20">
        <v>3165031</v>
      </c>
      <c r="W6" s="10">
        <v>73.930000000000007</v>
      </c>
      <c r="X6" s="10">
        <v>37</v>
      </c>
      <c r="Y6" s="8">
        <v>37.909999999999997</v>
      </c>
      <c r="Z6" s="7">
        <v>149</v>
      </c>
      <c r="AA6" s="7">
        <v>65</v>
      </c>
      <c r="AB6" s="1">
        <v>1</v>
      </c>
      <c r="AC6" s="11">
        <v>3.75</v>
      </c>
      <c r="AD6" s="12">
        <v>14105</v>
      </c>
    </row>
    <row r="7" spans="1:30" ht="15.75" customHeight="1">
      <c r="A7" s="2" t="s">
        <v>44</v>
      </c>
      <c r="B7" s="1">
        <v>2016</v>
      </c>
      <c r="C7" s="4">
        <v>482322.3</v>
      </c>
      <c r="D7" s="4">
        <v>450633.1</v>
      </c>
      <c r="E7" s="4">
        <f t="shared" si="0"/>
        <v>6054706.3315999992</v>
      </c>
      <c r="F7" s="4">
        <f t="shared" si="1"/>
        <v>6537028.631599999</v>
      </c>
      <c r="G7" s="4">
        <v>3741310076910</v>
      </c>
      <c r="H7" s="4">
        <v>2833462302140</v>
      </c>
      <c r="I7" s="4">
        <v>1376098756311</v>
      </c>
      <c r="J7" s="4">
        <v>12932115000</v>
      </c>
      <c r="K7" s="6"/>
      <c r="L7" s="4">
        <f t="shared" si="2"/>
        <v>12932115000</v>
      </c>
      <c r="M7" s="4">
        <v>7767660000000</v>
      </c>
      <c r="N7" s="4">
        <v>4304970000000</v>
      </c>
      <c r="O7" s="4">
        <v>4085340000000</v>
      </c>
      <c r="P7" s="4">
        <v>1934610000000</v>
      </c>
      <c r="Q7" s="5">
        <f t="shared" ref="Q7:S7" si="9">M7+G7</f>
        <v>11508970076910</v>
      </c>
      <c r="R7" s="5">
        <f t="shared" si="9"/>
        <v>7138432302140</v>
      </c>
      <c r="S7" s="5">
        <f t="shared" si="9"/>
        <v>5461438756311</v>
      </c>
      <c r="T7" s="5">
        <f t="shared" si="4"/>
        <v>1947542115000</v>
      </c>
      <c r="U7" s="6">
        <v>71.41</v>
      </c>
      <c r="V7" s="20">
        <v>1807600</v>
      </c>
      <c r="W7" s="10">
        <v>78.95</v>
      </c>
      <c r="X7" s="10">
        <v>37</v>
      </c>
      <c r="Y7" s="8">
        <v>63.73</v>
      </c>
      <c r="Z7" s="7">
        <v>115</v>
      </c>
      <c r="AA7" s="7">
        <v>91</v>
      </c>
      <c r="AB7" s="1">
        <v>0</v>
      </c>
      <c r="AC7" s="11">
        <v>3.7549999999999999</v>
      </c>
      <c r="AD7" s="12">
        <v>13436</v>
      </c>
    </row>
    <row r="8" spans="1:30" ht="15.75" customHeight="1">
      <c r="A8" s="2" t="s">
        <v>44</v>
      </c>
      <c r="B8" s="1">
        <v>2017</v>
      </c>
      <c r="C8" s="4">
        <v>592520.19999999995</v>
      </c>
      <c r="D8" s="22">
        <v>886854.7</v>
      </c>
      <c r="E8" s="4">
        <f t="shared" si="0"/>
        <v>12015107.475599999</v>
      </c>
      <c r="F8" s="4">
        <f t="shared" si="1"/>
        <v>12607627.675599998</v>
      </c>
      <c r="G8" s="4">
        <v>3776584729682</v>
      </c>
      <c r="H8" s="4">
        <v>3132008577592</v>
      </c>
      <c r="I8" s="4">
        <v>1537297479515</v>
      </c>
      <c r="J8" s="4">
        <v>41603575000</v>
      </c>
      <c r="K8" s="6"/>
      <c r="L8" s="4">
        <f t="shared" si="2"/>
        <v>41603575000</v>
      </c>
      <c r="M8" s="4">
        <v>7829820000000</v>
      </c>
      <c r="N8" s="4">
        <v>5481740000000</v>
      </c>
      <c r="O8" s="4">
        <v>3974130000000</v>
      </c>
      <c r="P8" s="4">
        <v>2540860000000</v>
      </c>
      <c r="Q8" s="5">
        <f t="shared" ref="Q8:S8" si="10">M8+G8</f>
        <v>11606404729682</v>
      </c>
      <c r="R8" s="5">
        <f t="shared" si="10"/>
        <v>8613748577592</v>
      </c>
      <c r="S8" s="5">
        <f t="shared" si="10"/>
        <v>5511427479515</v>
      </c>
      <c r="T8" s="5">
        <f t="shared" si="4"/>
        <v>2582463575000</v>
      </c>
      <c r="U8" s="6">
        <v>71.459999999999994</v>
      </c>
      <c r="V8" s="20">
        <v>1956727</v>
      </c>
      <c r="W8" s="10">
        <v>78.8</v>
      </c>
      <c r="X8" s="10">
        <v>37</v>
      </c>
      <c r="Y8" s="8">
        <v>79.41</v>
      </c>
      <c r="Z8" s="7">
        <v>85</v>
      </c>
      <c r="AA8" s="7">
        <v>72</v>
      </c>
      <c r="AB8" s="1">
        <v>0</v>
      </c>
      <c r="AC8" s="11">
        <v>3.3449999999999998</v>
      </c>
      <c r="AD8" s="12">
        <v>13548</v>
      </c>
    </row>
    <row r="9" spans="1:30" ht="15.75" customHeight="1">
      <c r="A9" s="2" t="s">
        <v>44</v>
      </c>
      <c r="B9" s="1">
        <v>2018</v>
      </c>
      <c r="C9" s="4">
        <v>1548853.4</v>
      </c>
      <c r="D9" s="4">
        <v>1002459.4</v>
      </c>
      <c r="E9" s="4">
        <f t="shared" si="0"/>
        <v>14516614.5714</v>
      </c>
      <c r="F9" s="4">
        <f t="shared" si="1"/>
        <v>16065467.9714</v>
      </c>
      <c r="G9" s="4">
        <v>4112813201804</v>
      </c>
      <c r="H9" s="4">
        <v>3913231730506</v>
      </c>
      <c r="I9" s="4">
        <v>1720425708755</v>
      </c>
      <c r="J9" s="4">
        <v>23993790798</v>
      </c>
      <c r="K9" s="6"/>
      <c r="L9" s="4">
        <f t="shared" si="2"/>
        <v>23993790798</v>
      </c>
      <c r="M9" s="4">
        <v>8548630000000</v>
      </c>
      <c r="N9" s="4">
        <v>5929500000000</v>
      </c>
      <c r="O9" s="4">
        <v>3146070000000</v>
      </c>
      <c r="P9" s="4">
        <v>3003540000000</v>
      </c>
      <c r="Q9" s="5">
        <f t="shared" ref="Q9:S9" si="11">M9+G9</f>
        <v>12661443201804</v>
      </c>
      <c r="R9" s="5">
        <f t="shared" si="11"/>
        <v>9842731730506</v>
      </c>
      <c r="S9" s="5">
        <f t="shared" si="11"/>
        <v>4866495708755</v>
      </c>
      <c r="T9" s="5">
        <f t="shared" si="4"/>
        <v>3027533790798</v>
      </c>
      <c r="U9" s="6">
        <v>71.680000000000007</v>
      </c>
      <c r="V9" s="20">
        <v>2127157</v>
      </c>
      <c r="W9" s="10">
        <v>82.37</v>
      </c>
      <c r="X9" s="10">
        <v>38</v>
      </c>
      <c r="Y9" s="8">
        <v>74.930000000000007</v>
      </c>
      <c r="Z9" s="7">
        <v>76</v>
      </c>
      <c r="AA9" s="7">
        <v>73</v>
      </c>
      <c r="AB9" s="1">
        <v>0</v>
      </c>
      <c r="AC9" s="11">
        <v>2.6399999999999997</v>
      </c>
      <c r="AD9" s="12">
        <v>14481</v>
      </c>
    </row>
    <row r="10" spans="1:30" ht="15.75" customHeight="1">
      <c r="A10" s="2" t="s">
        <v>44</v>
      </c>
      <c r="B10" s="1">
        <v>2019</v>
      </c>
      <c r="C10" s="4">
        <v>7393170.2000000002</v>
      </c>
      <c r="D10" s="4">
        <v>426023.9</v>
      </c>
      <c r="E10" s="4">
        <f t="shared" si="0"/>
        <v>5922158.2339000003</v>
      </c>
      <c r="F10" s="4">
        <f t="shared" si="1"/>
        <v>13315328.433900001</v>
      </c>
      <c r="G10" s="4">
        <v>4360373992704</v>
      </c>
      <c r="H10" s="4">
        <v>4047468790933</v>
      </c>
      <c r="I10" s="4">
        <v>2346031876807</v>
      </c>
      <c r="J10" s="4">
        <v>44454458000</v>
      </c>
      <c r="K10" s="6"/>
      <c r="L10" s="4">
        <f t="shared" si="2"/>
        <v>44454458000</v>
      </c>
      <c r="M10" s="4">
        <v>8653820000000</v>
      </c>
      <c r="N10" s="4">
        <v>6611400000000</v>
      </c>
      <c r="O10" s="4">
        <v>3038860000000</v>
      </c>
      <c r="P10" s="4">
        <v>2894190000000</v>
      </c>
      <c r="Q10" s="5">
        <f t="shared" ref="Q10:S10" si="12">M10+G10</f>
        <v>13014193992704</v>
      </c>
      <c r="R10" s="5">
        <f t="shared" si="12"/>
        <v>10658868790933</v>
      </c>
      <c r="S10" s="5">
        <f t="shared" si="12"/>
        <v>5384891876807</v>
      </c>
      <c r="T10" s="5">
        <f t="shared" si="4"/>
        <v>2938644458000</v>
      </c>
      <c r="U10" s="6">
        <v>71.989999999999995</v>
      </c>
      <c r="V10" s="20">
        <v>2297969</v>
      </c>
      <c r="W10" s="10">
        <v>81.38</v>
      </c>
      <c r="X10" s="10">
        <v>40</v>
      </c>
      <c r="Y10" s="8">
        <v>83.26</v>
      </c>
      <c r="Z10" s="7">
        <v>72</v>
      </c>
      <c r="AA10" s="7">
        <v>73</v>
      </c>
      <c r="AB10" s="1">
        <v>0</v>
      </c>
      <c r="AC10" s="11">
        <v>2.395</v>
      </c>
      <c r="AD10" s="13">
        <v>13901</v>
      </c>
    </row>
    <row r="11" spans="1:30" ht="15.75" customHeight="1">
      <c r="A11" s="2" t="s">
        <v>44</v>
      </c>
      <c r="B11" s="1">
        <v>2020</v>
      </c>
      <c r="C11" s="4">
        <v>5432674.5</v>
      </c>
      <c r="D11" s="4">
        <v>293252.2</v>
      </c>
      <c r="E11" s="4">
        <f t="shared" si="0"/>
        <v>4136322.281</v>
      </c>
      <c r="F11" s="4">
        <f t="shared" si="1"/>
        <v>9568996.7809999995</v>
      </c>
      <c r="G11" s="4">
        <v>4291883850516</v>
      </c>
      <c r="H11" s="4">
        <v>3654022290471</v>
      </c>
      <c r="I11" s="4">
        <v>1627824454760</v>
      </c>
      <c r="J11" s="4">
        <v>1098759324840</v>
      </c>
      <c r="K11" s="6"/>
      <c r="L11" s="4">
        <f t="shared" si="2"/>
        <v>1098759324840</v>
      </c>
      <c r="M11" s="4">
        <v>8136650000000</v>
      </c>
      <c r="N11" s="4">
        <v>6057860000000</v>
      </c>
      <c r="O11" s="4">
        <v>2157820000000</v>
      </c>
      <c r="P11" s="4">
        <v>3082460000000</v>
      </c>
      <c r="Q11" s="5">
        <f t="shared" ref="Q11:S11" si="13">M11+G11</f>
        <v>12428533850516</v>
      </c>
      <c r="R11" s="5">
        <f t="shared" si="13"/>
        <v>9711882290471</v>
      </c>
      <c r="S11" s="5">
        <f t="shared" si="13"/>
        <v>3785644454760</v>
      </c>
      <c r="T11" s="5">
        <f t="shared" si="4"/>
        <v>4181219324840</v>
      </c>
      <c r="U11" s="6">
        <v>72.13</v>
      </c>
      <c r="V11" s="20">
        <v>2494000</v>
      </c>
      <c r="W11" s="10">
        <v>77.59</v>
      </c>
      <c r="X11" s="10">
        <v>37</v>
      </c>
      <c r="Y11" s="8">
        <v>90.26</v>
      </c>
      <c r="Z11" s="7">
        <v>60</v>
      </c>
      <c r="AA11" s="7">
        <v>65</v>
      </c>
      <c r="AB11" s="1">
        <v>1</v>
      </c>
      <c r="AC11" s="11">
        <v>1.5150000000000001</v>
      </c>
      <c r="AD11" s="12">
        <v>14105</v>
      </c>
    </row>
    <row r="12" spans="1:30" ht="15.75" customHeight="1">
      <c r="A12" s="2" t="s">
        <v>45</v>
      </c>
      <c r="B12" s="1">
        <v>2016</v>
      </c>
      <c r="C12" s="4">
        <v>12426311.1</v>
      </c>
      <c r="D12" s="4">
        <v>2912062.1</v>
      </c>
      <c r="E12" s="4">
        <f t="shared" si="0"/>
        <v>39126466.375599995</v>
      </c>
      <c r="F12" s="4">
        <f t="shared" si="1"/>
        <v>51552777.475599997</v>
      </c>
      <c r="G12" s="4">
        <v>3280585281408</v>
      </c>
      <c r="H12" s="4">
        <v>3612422824864</v>
      </c>
      <c r="I12" s="4">
        <v>1785281572862</v>
      </c>
      <c r="J12" s="4">
        <v>82641775000</v>
      </c>
      <c r="K12" s="6"/>
      <c r="L12" s="4">
        <f t="shared" si="2"/>
        <v>82641775000</v>
      </c>
      <c r="M12" s="4">
        <v>8617410000000</v>
      </c>
      <c r="N12" s="4">
        <v>7760280000000</v>
      </c>
      <c r="O12" s="4">
        <v>6687280000000</v>
      </c>
      <c r="P12" s="4">
        <v>3000950000000</v>
      </c>
      <c r="Q12" s="5">
        <f t="shared" ref="Q12:S12" si="14">M12+G12</f>
        <v>11897995281408</v>
      </c>
      <c r="R12" s="5">
        <f t="shared" si="14"/>
        <v>11372702824864</v>
      </c>
      <c r="S12" s="5">
        <f t="shared" si="14"/>
        <v>8472561572862</v>
      </c>
      <c r="T12" s="5">
        <f t="shared" si="4"/>
        <v>3083591775000</v>
      </c>
      <c r="U12" s="6">
        <v>69.459999999999994</v>
      </c>
      <c r="V12" s="20">
        <v>1784000</v>
      </c>
      <c r="W12" s="10">
        <v>71.36</v>
      </c>
      <c r="X12" s="10">
        <v>37</v>
      </c>
      <c r="Y12" s="8">
        <v>59.41</v>
      </c>
      <c r="Z12" s="7">
        <v>92</v>
      </c>
      <c r="AA12" s="7">
        <v>91</v>
      </c>
      <c r="AB12" s="1">
        <v>0</v>
      </c>
      <c r="AC12" s="11">
        <v>3.3766666666666665</v>
      </c>
      <c r="AD12" s="12">
        <v>13436</v>
      </c>
    </row>
    <row r="13" spans="1:30" ht="15.75" customHeight="1">
      <c r="A13" s="2" t="s">
        <v>45</v>
      </c>
      <c r="B13" s="1">
        <v>2017</v>
      </c>
      <c r="C13" s="4">
        <v>15141904.699999999</v>
      </c>
      <c r="D13" s="22">
        <v>3047469.5</v>
      </c>
      <c r="E13" s="4">
        <f t="shared" si="0"/>
        <v>41287116.785999998</v>
      </c>
      <c r="F13" s="4">
        <f t="shared" si="1"/>
        <v>56429021.486000001</v>
      </c>
      <c r="G13" s="4">
        <v>3453103444315</v>
      </c>
      <c r="H13" s="4">
        <v>3986127401858</v>
      </c>
      <c r="I13" s="4">
        <v>2452918672098</v>
      </c>
      <c r="J13" s="4">
        <v>90525837500</v>
      </c>
      <c r="K13" s="6"/>
      <c r="L13" s="4">
        <f t="shared" si="2"/>
        <v>90525837500</v>
      </c>
      <c r="M13" s="4">
        <v>9165560000000</v>
      </c>
      <c r="N13" s="4">
        <v>9078450000000</v>
      </c>
      <c r="O13" s="4">
        <v>7114910000000</v>
      </c>
      <c r="P13" s="4">
        <v>2599750000000</v>
      </c>
      <c r="Q13" s="5">
        <f t="shared" ref="Q13:S13" si="15">M13+G13</f>
        <v>12618663444315</v>
      </c>
      <c r="R13" s="5">
        <f t="shared" si="15"/>
        <v>13064577401858</v>
      </c>
      <c r="S13" s="5">
        <f t="shared" si="15"/>
        <v>9567828672098</v>
      </c>
      <c r="T13" s="5">
        <f t="shared" si="4"/>
        <v>2690275837500</v>
      </c>
      <c r="U13" s="6">
        <v>69.489999999999995</v>
      </c>
      <c r="V13" s="20">
        <v>1931180</v>
      </c>
      <c r="W13" s="10">
        <v>73.72</v>
      </c>
      <c r="X13" s="10">
        <v>37</v>
      </c>
      <c r="Y13" s="8">
        <v>61.32</v>
      </c>
      <c r="Z13" s="7">
        <v>55</v>
      </c>
      <c r="AA13" s="7">
        <v>72</v>
      </c>
      <c r="AB13" s="1">
        <v>0</v>
      </c>
      <c r="AC13" s="11">
        <v>4.6366666666666667</v>
      </c>
      <c r="AD13" s="12">
        <v>13548</v>
      </c>
    </row>
    <row r="14" spans="1:30" ht="15.75" customHeight="1">
      <c r="A14" s="2" t="s">
        <v>45</v>
      </c>
      <c r="B14" s="1">
        <v>2018</v>
      </c>
      <c r="C14" s="4">
        <v>18637560.800000001</v>
      </c>
      <c r="D14" s="4">
        <v>2827275.4</v>
      </c>
      <c r="E14" s="4">
        <f t="shared" si="0"/>
        <v>40941775.067400001</v>
      </c>
      <c r="F14" s="4">
        <f t="shared" si="1"/>
        <v>59579335.867400005</v>
      </c>
      <c r="G14" s="4">
        <v>3561988290556</v>
      </c>
      <c r="H14" s="4">
        <v>4850002878900</v>
      </c>
      <c r="I14" s="4">
        <v>1849977556072</v>
      </c>
      <c r="J14" s="4">
        <v>32331625590</v>
      </c>
      <c r="K14" s="6"/>
      <c r="L14" s="4">
        <f t="shared" si="2"/>
        <v>32331625590</v>
      </c>
      <c r="M14" s="4">
        <v>10173400000000</v>
      </c>
      <c r="N14" s="4">
        <v>9920740000000</v>
      </c>
      <c r="O14" s="4">
        <v>6926220000000</v>
      </c>
      <c r="P14" s="4">
        <v>2789990000000</v>
      </c>
      <c r="Q14" s="5">
        <f t="shared" ref="Q14:S14" si="16">M14+G14</f>
        <v>13735388290556</v>
      </c>
      <c r="R14" s="5">
        <f t="shared" si="16"/>
        <v>14770742878900</v>
      </c>
      <c r="S14" s="5">
        <f t="shared" si="16"/>
        <v>8776197556072</v>
      </c>
      <c r="T14" s="5">
        <f t="shared" si="4"/>
        <v>2822321625590</v>
      </c>
      <c r="U14" s="6">
        <v>69.64</v>
      </c>
      <c r="V14" s="20">
        <v>2099385</v>
      </c>
      <c r="W14" s="10">
        <v>73.78</v>
      </c>
      <c r="X14" s="10">
        <v>38</v>
      </c>
      <c r="Y14" s="8">
        <v>61.36</v>
      </c>
      <c r="Z14" s="7">
        <v>54</v>
      </c>
      <c r="AA14" s="7">
        <v>73</v>
      </c>
      <c r="AB14" s="1">
        <v>0</v>
      </c>
      <c r="AC14" s="11">
        <v>3.3233333333333328</v>
      </c>
      <c r="AD14" s="12">
        <v>14481</v>
      </c>
    </row>
    <row r="15" spans="1:30" ht="15.75" customHeight="1">
      <c r="A15" s="2" t="s">
        <v>45</v>
      </c>
      <c r="B15" s="1">
        <v>2019</v>
      </c>
      <c r="C15" s="4">
        <v>20708396.899999999</v>
      </c>
      <c r="D15" s="4">
        <v>1868178.5</v>
      </c>
      <c r="E15" s="4">
        <f t="shared" si="0"/>
        <v>25969549.328499999</v>
      </c>
      <c r="F15" s="4">
        <f t="shared" si="1"/>
        <v>46677946.228499994</v>
      </c>
      <c r="G15" s="4">
        <v>3930802408607</v>
      </c>
      <c r="H15" s="4">
        <v>5509395201401</v>
      </c>
      <c r="I15" s="4">
        <v>2613621848308</v>
      </c>
      <c r="J15" s="4">
        <v>107240821730</v>
      </c>
      <c r="K15" s="6"/>
      <c r="L15" s="4">
        <f t="shared" si="2"/>
        <v>107240821730</v>
      </c>
      <c r="M15" s="4">
        <v>11006080000000</v>
      </c>
      <c r="N15" s="4">
        <v>11376760000000</v>
      </c>
      <c r="O15" s="4">
        <v>6871900000000</v>
      </c>
      <c r="P15" s="4">
        <v>2761000000000</v>
      </c>
      <c r="Q15" s="5">
        <f t="shared" ref="Q15:S15" si="17">M15+G15</f>
        <v>14936882408607</v>
      </c>
      <c r="R15" s="5">
        <f t="shared" si="17"/>
        <v>16886155201401</v>
      </c>
      <c r="S15" s="5">
        <f t="shared" si="17"/>
        <v>9485521848308</v>
      </c>
      <c r="T15" s="5">
        <f t="shared" si="4"/>
        <v>2868240821730</v>
      </c>
      <c r="U15" s="6">
        <v>69.84</v>
      </c>
      <c r="V15" s="20">
        <v>2267990</v>
      </c>
      <c r="W15" s="10">
        <v>72.599999999999994</v>
      </c>
      <c r="X15" s="10">
        <v>40</v>
      </c>
      <c r="Y15" s="8">
        <v>63.01</v>
      </c>
      <c r="Z15" s="7">
        <v>49</v>
      </c>
      <c r="AA15" s="7">
        <v>73</v>
      </c>
      <c r="AB15" s="1">
        <v>0</v>
      </c>
      <c r="AC15" s="11">
        <v>3.3033333333333332</v>
      </c>
      <c r="AD15" s="13">
        <v>13901</v>
      </c>
    </row>
    <row r="16" spans="1:30" ht="15.75" customHeight="1">
      <c r="A16" s="2" t="s">
        <v>45</v>
      </c>
      <c r="B16" s="1">
        <v>2020</v>
      </c>
      <c r="C16" s="4">
        <v>31145661.899999999</v>
      </c>
      <c r="D16" s="4">
        <v>2143559.2000000002</v>
      </c>
      <c r="E16" s="4">
        <f t="shared" si="0"/>
        <v>30234902.516000003</v>
      </c>
      <c r="F16" s="4">
        <f t="shared" si="1"/>
        <v>61380564.416000001</v>
      </c>
      <c r="G16" s="4">
        <v>3899210078476</v>
      </c>
      <c r="H16" s="4">
        <v>4498530502083</v>
      </c>
      <c r="I16" s="4">
        <v>2106400260250</v>
      </c>
      <c r="J16" s="4">
        <v>261757265330</v>
      </c>
      <c r="K16" s="6"/>
      <c r="L16" s="4">
        <f t="shared" si="2"/>
        <v>261757265330</v>
      </c>
      <c r="M16" s="4">
        <v>10575470000000</v>
      </c>
      <c r="N16" s="4">
        <v>9582700000000</v>
      </c>
      <c r="O16" s="4">
        <v>4278880000000</v>
      </c>
      <c r="P16" s="4">
        <v>4650830000000</v>
      </c>
      <c r="Q16" s="5">
        <f t="shared" ref="Q16:S16" si="18">M16+G16</f>
        <v>14474680078476</v>
      </c>
      <c r="R16" s="5">
        <f t="shared" si="18"/>
        <v>14081230502083</v>
      </c>
      <c r="S16" s="5">
        <f t="shared" si="18"/>
        <v>6385280260250</v>
      </c>
      <c r="T16" s="5">
        <f t="shared" si="4"/>
        <v>4912587265330</v>
      </c>
      <c r="U16" s="6">
        <v>69.959999999999994</v>
      </c>
      <c r="V16" s="20">
        <v>2460997</v>
      </c>
      <c r="W16" s="10">
        <v>75.819999999999993</v>
      </c>
      <c r="X16" s="10">
        <v>37</v>
      </c>
      <c r="Y16" s="8">
        <v>73.08</v>
      </c>
      <c r="Z16" s="7">
        <v>63</v>
      </c>
      <c r="AA16" s="7">
        <v>65</v>
      </c>
      <c r="AB16" s="1">
        <v>1</v>
      </c>
      <c r="AC16" s="11">
        <v>1.9033333333333333</v>
      </c>
      <c r="AD16" s="12">
        <v>14105</v>
      </c>
    </row>
    <row r="17" spans="1:30" ht="15.75" customHeight="1">
      <c r="A17" s="2" t="s">
        <v>46</v>
      </c>
      <c r="B17" s="1">
        <v>2016</v>
      </c>
      <c r="C17" s="4">
        <v>949083.6</v>
      </c>
      <c r="D17" s="4">
        <v>55740.2</v>
      </c>
      <c r="E17" s="4">
        <f t="shared" si="0"/>
        <v>748925.32719999994</v>
      </c>
      <c r="F17" s="4">
        <f t="shared" si="1"/>
        <v>1698008.9271999998</v>
      </c>
      <c r="G17" s="4">
        <v>1427221102033</v>
      </c>
      <c r="H17" s="4">
        <v>1284405760873</v>
      </c>
      <c r="I17" s="4">
        <v>1378680346171</v>
      </c>
      <c r="J17" s="4">
        <v>29939281000</v>
      </c>
      <c r="K17" s="6"/>
      <c r="L17" s="4">
        <f t="shared" si="2"/>
        <v>29939281000</v>
      </c>
      <c r="M17" s="4">
        <v>4438280000000</v>
      </c>
      <c r="N17" s="4">
        <v>2148530000000</v>
      </c>
      <c r="O17" s="4">
        <v>2608940000000</v>
      </c>
      <c r="P17" s="4">
        <v>584850000000</v>
      </c>
      <c r="Q17" s="5">
        <f t="shared" ref="Q17:S17" si="19">M17+G17</f>
        <v>5865501102033</v>
      </c>
      <c r="R17" s="5">
        <f t="shared" si="19"/>
        <v>3432935760873</v>
      </c>
      <c r="S17" s="5">
        <f t="shared" si="19"/>
        <v>3987620346171</v>
      </c>
      <c r="T17" s="5">
        <f t="shared" si="4"/>
        <v>614789281000</v>
      </c>
      <c r="U17" s="6">
        <v>68.56</v>
      </c>
      <c r="V17" s="20">
        <v>1605000</v>
      </c>
      <c r="W17" s="10">
        <v>74.23</v>
      </c>
      <c r="X17" s="10">
        <v>37</v>
      </c>
      <c r="Y17" s="8">
        <v>48.59</v>
      </c>
      <c r="Z17" s="7">
        <v>315</v>
      </c>
      <c r="AA17" s="7">
        <v>91</v>
      </c>
      <c r="AB17" s="1">
        <v>0</v>
      </c>
      <c r="AC17" s="11">
        <v>5</v>
      </c>
      <c r="AD17" s="12">
        <v>13436</v>
      </c>
    </row>
    <row r="18" spans="1:30" ht="15.75" customHeight="1">
      <c r="A18" s="2" t="s">
        <v>46</v>
      </c>
      <c r="B18" s="1">
        <v>2017</v>
      </c>
      <c r="C18" s="4">
        <v>296533.7</v>
      </c>
      <c r="D18" s="22">
        <v>138653.1</v>
      </c>
      <c r="E18" s="4">
        <f t="shared" si="0"/>
        <v>1878472.1988000001</v>
      </c>
      <c r="F18" s="4">
        <f t="shared" si="1"/>
        <v>2175005.8988000001</v>
      </c>
      <c r="G18" s="4">
        <v>1428140191699</v>
      </c>
      <c r="H18" s="4">
        <v>1338782769660</v>
      </c>
      <c r="I18" s="4">
        <v>1405645942439</v>
      </c>
      <c r="J18" s="4">
        <v>18528265500</v>
      </c>
      <c r="K18" s="6"/>
      <c r="L18" s="4">
        <f t="shared" si="2"/>
        <v>18528265500</v>
      </c>
      <c r="M18" s="4">
        <v>4516150000000</v>
      </c>
      <c r="N18" s="4">
        <v>2618870000000</v>
      </c>
      <c r="O18" s="4">
        <v>2446440000000</v>
      </c>
      <c r="P18" s="4">
        <v>533700000000</v>
      </c>
      <c r="Q18" s="5">
        <f t="shared" ref="Q18:S18" si="20">M18+G18</f>
        <v>5944290191699</v>
      </c>
      <c r="R18" s="5">
        <f t="shared" si="20"/>
        <v>3957652769660</v>
      </c>
      <c r="S18" s="5">
        <f t="shared" si="20"/>
        <v>3852085942439</v>
      </c>
      <c r="T18" s="5">
        <f t="shared" si="4"/>
        <v>552228265500</v>
      </c>
      <c r="U18" s="6">
        <v>68.59</v>
      </c>
      <c r="V18" s="20">
        <v>1737413</v>
      </c>
      <c r="W18" s="10">
        <v>72.73</v>
      </c>
      <c r="X18" s="10">
        <v>37</v>
      </c>
      <c r="Y18" s="8">
        <v>49.72</v>
      </c>
      <c r="Z18" s="7">
        <v>252</v>
      </c>
      <c r="AA18" s="7">
        <v>72</v>
      </c>
      <c r="AB18" s="1">
        <v>0</v>
      </c>
      <c r="AC18" s="11">
        <v>3.56</v>
      </c>
      <c r="AD18" s="12">
        <v>13548</v>
      </c>
    </row>
    <row r="19" spans="1:30" ht="15.75" customHeight="1">
      <c r="A19" s="2" t="s">
        <v>46</v>
      </c>
      <c r="B19" s="1">
        <v>2018</v>
      </c>
      <c r="C19" s="4">
        <v>4902804.0999999996</v>
      </c>
      <c r="D19" s="4">
        <v>136608.79999999999</v>
      </c>
      <c r="E19" s="4">
        <f t="shared" si="0"/>
        <v>1978232.0327999997</v>
      </c>
      <c r="F19" s="4">
        <f t="shared" si="1"/>
        <v>6881036.1327999998</v>
      </c>
      <c r="G19" s="4">
        <v>1568170699682</v>
      </c>
      <c r="H19" s="4">
        <v>1817685806632</v>
      </c>
      <c r="I19" s="4">
        <v>1241642443682</v>
      </c>
      <c r="J19" s="4">
        <v>20078977500</v>
      </c>
      <c r="K19" s="6"/>
      <c r="L19" s="4">
        <f t="shared" si="2"/>
        <v>20078977500</v>
      </c>
      <c r="M19" s="4">
        <v>4625260000000</v>
      </c>
      <c r="N19" s="4">
        <v>2987260000000</v>
      </c>
      <c r="O19" s="4">
        <v>2029480000000</v>
      </c>
      <c r="P19" s="4">
        <v>428520000000</v>
      </c>
      <c r="Q19" s="5">
        <f t="shared" ref="Q19:S19" si="21">M19+G19</f>
        <v>6193430699682</v>
      </c>
      <c r="R19" s="5">
        <f t="shared" si="21"/>
        <v>4804945806632</v>
      </c>
      <c r="S19" s="5">
        <f t="shared" si="21"/>
        <v>3271122443682</v>
      </c>
      <c r="T19" s="5">
        <f t="shared" si="4"/>
        <v>448598977500</v>
      </c>
      <c r="U19" s="6">
        <v>68.84</v>
      </c>
      <c r="V19" s="20">
        <v>1888741</v>
      </c>
      <c r="W19" s="10">
        <v>70.709999999999994</v>
      </c>
      <c r="X19" s="10">
        <v>38</v>
      </c>
      <c r="Y19" s="8">
        <v>83.59</v>
      </c>
      <c r="Z19" s="7">
        <v>175</v>
      </c>
      <c r="AA19" s="7">
        <v>73</v>
      </c>
      <c r="AB19" s="1">
        <v>0</v>
      </c>
      <c r="AC19" s="11">
        <v>2.35</v>
      </c>
      <c r="AD19" s="12">
        <v>14481</v>
      </c>
    </row>
    <row r="20" spans="1:30" ht="14.25">
      <c r="A20" s="2" t="s">
        <v>46</v>
      </c>
      <c r="B20" s="1">
        <v>2019</v>
      </c>
      <c r="C20" s="4">
        <v>5458077.2000000002</v>
      </c>
      <c r="D20" s="4">
        <v>144844.79999999999</v>
      </c>
      <c r="E20" s="4">
        <f t="shared" si="0"/>
        <v>2013487.5648000001</v>
      </c>
      <c r="F20" s="4">
        <f t="shared" si="1"/>
        <v>7471564.7648</v>
      </c>
      <c r="G20" s="4">
        <v>1719035978829</v>
      </c>
      <c r="H20" s="4">
        <v>2054641809845</v>
      </c>
      <c r="I20" s="4">
        <v>794566692080</v>
      </c>
      <c r="J20" s="4">
        <v>72904687330</v>
      </c>
      <c r="K20" s="6"/>
      <c r="L20" s="4">
        <f t="shared" si="2"/>
        <v>72904687330</v>
      </c>
      <c r="M20" s="4">
        <v>4779700000000</v>
      </c>
      <c r="N20" s="4">
        <v>3216950000000</v>
      </c>
      <c r="O20" s="4">
        <v>2467320000000</v>
      </c>
      <c r="P20" s="4">
        <v>448200000000</v>
      </c>
      <c r="Q20" s="5">
        <f t="shared" ref="Q20:S20" si="22">M20+G20</f>
        <v>6498735978829</v>
      </c>
      <c r="R20" s="5">
        <f t="shared" si="22"/>
        <v>5271591809845</v>
      </c>
      <c r="S20" s="5">
        <f t="shared" si="22"/>
        <v>3261886692080</v>
      </c>
      <c r="T20" s="5">
        <f t="shared" si="4"/>
        <v>521104687330</v>
      </c>
      <c r="U20" s="6">
        <v>69.209999999999994</v>
      </c>
      <c r="V20" s="20">
        <v>2040407</v>
      </c>
      <c r="W20" s="10">
        <v>78.790000000000006</v>
      </c>
      <c r="X20" s="10">
        <v>40</v>
      </c>
      <c r="Y20" s="8">
        <v>67.540000000000006</v>
      </c>
      <c r="Z20" s="7">
        <v>179</v>
      </c>
      <c r="AA20" s="7">
        <v>73</v>
      </c>
      <c r="AB20" s="1">
        <v>0</v>
      </c>
      <c r="AC20" s="11">
        <v>2.91</v>
      </c>
      <c r="AD20" s="13">
        <v>13901</v>
      </c>
    </row>
    <row r="21" spans="1:30" ht="14.25">
      <c r="A21" s="2" t="s">
        <v>46</v>
      </c>
      <c r="B21" s="1">
        <v>2020</v>
      </c>
      <c r="C21" s="4">
        <v>5399178.5999999996</v>
      </c>
      <c r="D21" s="4">
        <v>192289.8</v>
      </c>
      <c r="E21" s="4">
        <f t="shared" si="0"/>
        <v>2712247.6290000002</v>
      </c>
      <c r="F21" s="4">
        <f t="shared" si="1"/>
        <v>8111426.2290000003</v>
      </c>
      <c r="G21" s="4">
        <v>1736701631689</v>
      </c>
      <c r="H21" s="4">
        <v>1777663869799</v>
      </c>
      <c r="I21" s="4">
        <v>487997187917</v>
      </c>
      <c r="J21" s="4">
        <v>98339093338</v>
      </c>
      <c r="K21" s="6"/>
      <c r="L21" s="4">
        <f t="shared" si="2"/>
        <v>98339093338</v>
      </c>
      <c r="M21" s="4">
        <v>4754820000000</v>
      </c>
      <c r="N21" s="4">
        <v>2597020000000</v>
      </c>
      <c r="O21" s="4">
        <v>1902410000000</v>
      </c>
      <c r="P21" s="4">
        <v>1095880000000</v>
      </c>
      <c r="Q21" s="5">
        <f t="shared" ref="Q21:S21" si="23">M21+G21</f>
        <v>6491521631689</v>
      </c>
      <c r="R21" s="5">
        <f t="shared" si="23"/>
        <v>4374683869799</v>
      </c>
      <c r="S21" s="5">
        <f t="shared" si="23"/>
        <v>2390407187917</v>
      </c>
      <c r="T21" s="5">
        <f t="shared" si="4"/>
        <v>1194219093338</v>
      </c>
      <c r="U21" s="6">
        <v>69.349999999999994</v>
      </c>
      <c r="V21" s="20">
        <v>2213604</v>
      </c>
      <c r="W21" s="10">
        <v>72.2</v>
      </c>
      <c r="X21" s="10">
        <v>37</v>
      </c>
      <c r="Y21" s="8">
        <v>68.349999999999994</v>
      </c>
      <c r="Z21" s="7">
        <v>172</v>
      </c>
      <c r="AA21" s="7">
        <v>65</v>
      </c>
      <c r="AB21" s="1">
        <v>1</v>
      </c>
      <c r="AC21" s="11">
        <v>0.89</v>
      </c>
      <c r="AD21" s="12">
        <v>14105</v>
      </c>
    </row>
    <row r="22" spans="1:30" ht="14.25">
      <c r="A22" s="2" t="s">
        <v>47</v>
      </c>
      <c r="B22" s="1">
        <v>2016</v>
      </c>
      <c r="C22" s="4">
        <v>948606.6</v>
      </c>
      <c r="D22" s="4">
        <v>19645.400000000001</v>
      </c>
      <c r="E22" s="4">
        <f t="shared" si="0"/>
        <v>263955.5944</v>
      </c>
      <c r="F22" s="4">
        <f t="shared" si="1"/>
        <v>1212562.1943999999</v>
      </c>
      <c r="G22" s="4">
        <v>4160008810338</v>
      </c>
      <c r="H22" s="4">
        <v>2637683030449</v>
      </c>
      <c r="I22" s="4">
        <v>1550888043431</v>
      </c>
      <c r="J22" s="4">
        <v>58567254887</v>
      </c>
      <c r="K22" s="6"/>
      <c r="L22" s="4">
        <f t="shared" si="2"/>
        <v>58567254887</v>
      </c>
      <c r="M22" s="4">
        <v>5605050000000</v>
      </c>
      <c r="N22" s="4">
        <v>2718570000000</v>
      </c>
      <c r="O22" s="4">
        <v>2219090000000</v>
      </c>
      <c r="P22" s="4">
        <v>1039730000000</v>
      </c>
      <c r="Q22" s="5">
        <f t="shared" ref="Q22:S22" si="24">M22+G22</f>
        <v>9765058810338</v>
      </c>
      <c r="R22" s="5">
        <f t="shared" si="24"/>
        <v>5356253030449</v>
      </c>
      <c r="S22" s="5">
        <f t="shared" si="24"/>
        <v>3769978043431</v>
      </c>
      <c r="T22" s="5">
        <f t="shared" si="4"/>
        <v>1098297254887</v>
      </c>
      <c r="U22" s="6">
        <v>74.709999999999994</v>
      </c>
      <c r="V22" s="20">
        <v>1182510</v>
      </c>
      <c r="W22" s="10">
        <v>85.58</v>
      </c>
      <c r="X22" s="10">
        <v>37</v>
      </c>
      <c r="Y22" s="8">
        <v>41.05</v>
      </c>
      <c r="Z22" s="7">
        <v>227</v>
      </c>
      <c r="AA22" s="7">
        <v>91</v>
      </c>
      <c r="AB22" s="1">
        <v>0</v>
      </c>
      <c r="AC22" s="11">
        <v>2.29</v>
      </c>
      <c r="AD22" s="12">
        <v>13436</v>
      </c>
    </row>
    <row r="23" spans="1:30" ht="14.25">
      <c r="A23" s="2" t="s">
        <v>47</v>
      </c>
      <c r="B23" s="1">
        <v>2017</v>
      </c>
      <c r="C23" s="4">
        <v>294628.8</v>
      </c>
      <c r="D23" s="22">
        <v>36481.5</v>
      </c>
      <c r="E23" s="4">
        <f t="shared" si="0"/>
        <v>494251.36200000002</v>
      </c>
      <c r="F23" s="4">
        <f t="shared" si="1"/>
        <v>788880.16200000001</v>
      </c>
      <c r="G23" s="4">
        <v>4150313190152</v>
      </c>
      <c r="H23" s="4">
        <v>2894653029099</v>
      </c>
      <c r="I23" s="4">
        <v>2325350623127</v>
      </c>
      <c r="J23" s="4">
        <v>52202364462</v>
      </c>
      <c r="K23" s="6"/>
      <c r="L23" s="4">
        <f t="shared" si="2"/>
        <v>52202364462</v>
      </c>
      <c r="M23" s="4">
        <v>5639930000000</v>
      </c>
      <c r="N23" s="4">
        <v>3317400000000</v>
      </c>
      <c r="O23" s="4">
        <v>2709900000000</v>
      </c>
      <c r="P23" s="4">
        <v>965460000000</v>
      </c>
      <c r="Q23" s="5">
        <f t="shared" ref="Q23:S23" si="25">M23+G23</f>
        <v>9790243190152</v>
      </c>
      <c r="R23" s="5">
        <f t="shared" si="25"/>
        <v>6212053029099</v>
      </c>
      <c r="S23" s="5">
        <f t="shared" si="25"/>
        <v>5035250623127</v>
      </c>
      <c r="T23" s="5">
        <f t="shared" si="4"/>
        <v>1017662364462</v>
      </c>
      <c r="U23" s="6">
        <v>74.739999999999995</v>
      </c>
      <c r="V23" s="20">
        <v>1337645</v>
      </c>
      <c r="W23" s="10">
        <v>83.61</v>
      </c>
      <c r="X23" s="10">
        <v>37</v>
      </c>
      <c r="Y23" s="8">
        <v>39.619999999999997</v>
      </c>
      <c r="Z23" s="7">
        <v>193</v>
      </c>
      <c r="AA23" s="7">
        <v>72</v>
      </c>
      <c r="AB23" s="1">
        <v>0</v>
      </c>
      <c r="AC23" s="11">
        <v>4.2</v>
      </c>
      <c r="AD23" s="12">
        <v>13548</v>
      </c>
    </row>
    <row r="24" spans="1:30" ht="14.25">
      <c r="A24" s="2" t="s">
        <v>47</v>
      </c>
      <c r="B24" s="1">
        <v>2018</v>
      </c>
      <c r="C24" s="4">
        <v>6131714.2000000002</v>
      </c>
      <c r="D24" s="4">
        <v>81342</v>
      </c>
      <c r="E24" s="4">
        <f t="shared" si="0"/>
        <v>1177913.5020000001</v>
      </c>
      <c r="F24" s="4">
        <f t="shared" si="1"/>
        <v>7309627.7020000005</v>
      </c>
      <c r="G24" s="4">
        <v>4368005454046</v>
      </c>
      <c r="H24" s="4">
        <v>3471145176603</v>
      </c>
      <c r="I24" s="4">
        <v>2912207750200</v>
      </c>
      <c r="J24" s="4">
        <v>288001867608</v>
      </c>
      <c r="K24" s="6"/>
      <c r="L24" s="4">
        <f t="shared" si="2"/>
        <v>288001867608</v>
      </c>
      <c r="M24" s="4">
        <v>5827420000000</v>
      </c>
      <c r="N24" s="4">
        <v>3664870000000</v>
      </c>
      <c r="O24" s="4">
        <v>2852720000000</v>
      </c>
      <c r="P24" s="4">
        <v>897570000000</v>
      </c>
      <c r="Q24" s="5">
        <f t="shared" ref="Q24:S24" si="26">M24+G24</f>
        <v>10195425454046</v>
      </c>
      <c r="R24" s="5">
        <f t="shared" si="26"/>
        <v>7136015176603</v>
      </c>
      <c r="S24" s="5">
        <f t="shared" si="26"/>
        <v>5764927750200</v>
      </c>
      <c r="T24" s="5">
        <f t="shared" si="4"/>
        <v>1185571867608</v>
      </c>
      <c r="U24" s="6">
        <v>74.819999999999993</v>
      </c>
      <c r="V24" s="20">
        <v>1454154</v>
      </c>
      <c r="W24" s="10">
        <v>80.819999999999993</v>
      </c>
      <c r="X24" s="10">
        <v>38</v>
      </c>
      <c r="Y24" s="8">
        <v>36.93</v>
      </c>
      <c r="Z24" s="7">
        <v>179</v>
      </c>
      <c r="AA24" s="7">
        <v>73</v>
      </c>
      <c r="AB24" s="1">
        <v>0</v>
      </c>
      <c r="AC24" s="11">
        <v>2.66</v>
      </c>
      <c r="AD24" s="12">
        <v>14481</v>
      </c>
    </row>
    <row r="25" spans="1:30" ht="14.25">
      <c r="A25" s="2" t="s">
        <v>47</v>
      </c>
      <c r="B25" s="1">
        <v>2019</v>
      </c>
      <c r="C25" s="4">
        <v>6298838.7000000002</v>
      </c>
      <c r="D25" s="4">
        <v>14629.8</v>
      </c>
      <c r="E25" s="4">
        <f t="shared" si="0"/>
        <v>203368.8498</v>
      </c>
      <c r="F25" s="4">
        <f t="shared" si="1"/>
        <v>6502207.5498000002</v>
      </c>
      <c r="G25" s="4">
        <v>4623613001620</v>
      </c>
      <c r="H25" s="4">
        <v>4100515331343</v>
      </c>
      <c r="I25" s="4">
        <v>2744527274064</v>
      </c>
      <c r="J25" s="4">
        <v>35706000000</v>
      </c>
      <c r="K25" s="6"/>
      <c r="L25" s="4">
        <f t="shared" si="2"/>
        <v>35706000000</v>
      </c>
      <c r="M25" s="4">
        <v>5939510000000</v>
      </c>
      <c r="N25" s="4">
        <v>3944630000000</v>
      </c>
      <c r="O25" s="4">
        <v>3066600000000</v>
      </c>
      <c r="P25" s="4">
        <v>1110040000000</v>
      </c>
      <c r="Q25" s="5">
        <f t="shared" ref="Q25:S25" si="27">M25+G25</f>
        <v>10563123001620</v>
      </c>
      <c r="R25" s="5">
        <f t="shared" si="27"/>
        <v>8045145331343</v>
      </c>
      <c r="S25" s="5">
        <f t="shared" si="27"/>
        <v>5811127274064</v>
      </c>
      <c r="T25" s="5">
        <f t="shared" si="4"/>
        <v>1145746000000</v>
      </c>
      <c r="U25" s="6">
        <v>74.92</v>
      </c>
      <c r="V25" s="20">
        <v>1570923</v>
      </c>
      <c r="W25" s="10">
        <v>80.67</v>
      </c>
      <c r="X25" s="10">
        <v>40</v>
      </c>
      <c r="Y25" s="8">
        <v>67.760000000000005</v>
      </c>
      <c r="Z25" s="7">
        <v>177</v>
      </c>
      <c r="AA25" s="7">
        <v>73</v>
      </c>
      <c r="AB25" s="1">
        <v>0</v>
      </c>
      <c r="AC25" s="11">
        <v>2.77</v>
      </c>
      <c r="AD25" s="13">
        <v>13901</v>
      </c>
    </row>
    <row r="26" spans="1:30" ht="14.25">
      <c r="A26" s="2" t="s">
        <v>47</v>
      </c>
      <c r="B26" s="1">
        <v>2020</v>
      </c>
      <c r="C26" s="4">
        <v>2683375.7000000002</v>
      </c>
      <c r="D26" s="4">
        <v>9722.7000000000007</v>
      </c>
      <c r="E26" s="4">
        <f t="shared" si="0"/>
        <v>137138.68350000001</v>
      </c>
      <c r="F26" s="4">
        <f t="shared" si="1"/>
        <v>2820514.3835</v>
      </c>
      <c r="G26" s="4">
        <v>4595735663315</v>
      </c>
      <c r="H26" s="4">
        <v>3624729884457</v>
      </c>
      <c r="I26" s="4">
        <v>1865241206647</v>
      </c>
      <c r="J26" s="4">
        <v>246143330471</v>
      </c>
      <c r="K26" s="6"/>
      <c r="L26" s="4">
        <f t="shared" si="2"/>
        <v>246143330471</v>
      </c>
      <c r="M26" s="4">
        <v>5755790000000</v>
      </c>
      <c r="N26" s="4">
        <v>3281380000000</v>
      </c>
      <c r="O26" s="4">
        <v>2289870000000</v>
      </c>
      <c r="P26" s="4">
        <v>1860170000000</v>
      </c>
      <c r="Q26" s="5">
        <f t="shared" ref="Q26:S26" si="28">M26+G26</f>
        <v>10351525663315</v>
      </c>
      <c r="R26" s="5">
        <f t="shared" si="28"/>
        <v>6906109884457</v>
      </c>
      <c r="S26" s="5">
        <f t="shared" si="28"/>
        <v>4155111206647</v>
      </c>
      <c r="T26" s="5">
        <f t="shared" si="4"/>
        <v>2106313330471</v>
      </c>
      <c r="U26" s="6">
        <v>74.989999999999995</v>
      </c>
      <c r="V26" s="20">
        <v>1704608</v>
      </c>
      <c r="W26" s="10">
        <v>81.59</v>
      </c>
      <c r="X26" s="10">
        <v>37</v>
      </c>
      <c r="Y26" s="8">
        <v>95.62</v>
      </c>
      <c r="Z26" s="7">
        <v>200</v>
      </c>
      <c r="AA26" s="7">
        <v>65</v>
      </c>
      <c r="AB26" s="1">
        <v>1</v>
      </c>
      <c r="AC26" s="11">
        <v>1.4</v>
      </c>
      <c r="AD26" s="12">
        <v>14105</v>
      </c>
    </row>
    <row r="27" spans="1:30" ht="14.25">
      <c r="A27" s="2" t="s">
        <v>48</v>
      </c>
      <c r="B27" s="1">
        <v>2016</v>
      </c>
      <c r="C27" s="4">
        <v>12216922.800000001</v>
      </c>
      <c r="D27" s="4">
        <v>3398222.1</v>
      </c>
      <c r="E27" s="4">
        <f t="shared" si="0"/>
        <v>45658512.135600001</v>
      </c>
      <c r="F27" s="4">
        <f t="shared" si="1"/>
        <v>57875434.935599998</v>
      </c>
      <c r="G27" s="4">
        <v>171772606778623</v>
      </c>
      <c r="H27" s="4">
        <v>145770577474526</v>
      </c>
      <c r="I27" s="4">
        <v>83926925661545</v>
      </c>
      <c r="J27" s="4">
        <v>419750414852684</v>
      </c>
      <c r="K27" s="4">
        <f>182462461703000+151463351413000+3438842640000+4757948707000</f>
        <v>342122604463000</v>
      </c>
      <c r="L27" s="4">
        <f t="shared" si="2"/>
        <v>77627810389684</v>
      </c>
      <c r="M27" s="4">
        <v>19359810000000</v>
      </c>
      <c r="N27" s="4">
        <v>13062670000000</v>
      </c>
      <c r="O27" s="4">
        <v>8965470000000</v>
      </c>
      <c r="P27" s="4">
        <v>5530550000000</v>
      </c>
      <c r="Q27" s="5">
        <f t="shared" ref="Q27:S27" si="29">M27+G27</f>
        <v>191132416778623</v>
      </c>
      <c r="R27" s="5">
        <f t="shared" si="29"/>
        <v>158833247474526</v>
      </c>
      <c r="S27" s="5">
        <f t="shared" si="29"/>
        <v>92892395661545</v>
      </c>
      <c r="T27" s="5">
        <f t="shared" si="4"/>
        <v>83158360389684</v>
      </c>
      <c r="U27" s="6">
        <v>72.489999999999995</v>
      </c>
      <c r="V27" s="20">
        <v>3100000</v>
      </c>
      <c r="W27" s="10">
        <v>70.849999999999994</v>
      </c>
      <c r="X27" s="10">
        <v>37</v>
      </c>
      <c r="Y27" s="8">
        <v>63.83</v>
      </c>
      <c r="Z27" s="7">
        <v>174</v>
      </c>
      <c r="AA27" s="7">
        <v>91</v>
      </c>
      <c r="AB27" s="1">
        <v>0</v>
      </c>
      <c r="AC27" s="11">
        <v>2.37</v>
      </c>
      <c r="AD27" s="12">
        <v>13436</v>
      </c>
    </row>
    <row r="28" spans="1:30" ht="14.25">
      <c r="A28" s="2" t="s">
        <v>48</v>
      </c>
      <c r="B28" s="1">
        <v>2017</v>
      </c>
      <c r="C28" s="4">
        <v>47262304.299999997</v>
      </c>
      <c r="D28" s="22">
        <v>4595001.4000000004</v>
      </c>
      <c r="E28" s="4">
        <f t="shared" si="0"/>
        <v>62253078.967200004</v>
      </c>
      <c r="F28" s="4">
        <f t="shared" si="1"/>
        <v>109515383.26719999</v>
      </c>
      <c r="G28" s="4">
        <v>174592560972470</v>
      </c>
      <c r="H28" s="4">
        <v>167285124625999</v>
      </c>
      <c r="I28" s="4">
        <v>109587631107344</v>
      </c>
      <c r="J28" s="4">
        <v>448953363982720</v>
      </c>
      <c r="K28" s="4">
        <f>142987774720000+216307807933000+5532197004000+8689069011000</f>
        <v>373516848668000</v>
      </c>
      <c r="L28" s="4">
        <f t="shared" si="2"/>
        <v>75436515314720</v>
      </c>
      <c r="M28" s="4">
        <v>18585890000000</v>
      </c>
      <c r="N28" s="4">
        <v>15321740000000</v>
      </c>
      <c r="O28" s="4">
        <v>11045720000000</v>
      </c>
      <c r="P28" s="4">
        <v>5768610000000</v>
      </c>
      <c r="Q28" s="5">
        <f t="shared" ref="Q28:S28" si="30">M28+G28</f>
        <v>193178450972470</v>
      </c>
      <c r="R28" s="5">
        <f t="shared" si="30"/>
        <v>182606864625999</v>
      </c>
      <c r="S28" s="5">
        <f t="shared" si="30"/>
        <v>120633351107344</v>
      </c>
      <c r="T28" s="5">
        <f t="shared" si="4"/>
        <v>81205125314720</v>
      </c>
      <c r="U28" s="6">
        <v>72.55</v>
      </c>
      <c r="V28" s="20">
        <v>3355750</v>
      </c>
      <c r="W28" s="10">
        <v>84.73</v>
      </c>
      <c r="X28" s="10">
        <v>37</v>
      </c>
      <c r="Y28" s="8">
        <v>80.75</v>
      </c>
      <c r="Z28" s="7">
        <v>138</v>
      </c>
      <c r="AA28" s="7">
        <v>72</v>
      </c>
      <c r="AB28" s="1">
        <v>0</v>
      </c>
      <c r="AC28" s="11">
        <v>3.72</v>
      </c>
      <c r="AD28" s="12">
        <v>13548</v>
      </c>
    </row>
    <row r="29" spans="1:30" ht="14.25">
      <c r="A29" s="2" t="s">
        <v>48</v>
      </c>
      <c r="B29" s="1">
        <v>2018</v>
      </c>
      <c r="C29" s="4">
        <v>49097422.600000001</v>
      </c>
      <c r="D29" s="4">
        <v>4857730.9000000004</v>
      </c>
      <c r="E29" s="4">
        <f t="shared" si="0"/>
        <v>70344801.162900016</v>
      </c>
      <c r="F29" s="4">
        <f t="shared" si="1"/>
        <v>119442223.76290002</v>
      </c>
      <c r="G29" s="4">
        <v>200348416041395</v>
      </c>
      <c r="H29" s="4">
        <v>183865523720123</v>
      </c>
      <c r="I29" s="4">
        <v>79621815809556</v>
      </c>
      <c r="J29" s="4">
        <v>573956323973111</v>
      </c>
      <c r="K29" s="4">
        <f>216883304115000+257952028141000+1520560988000+16163845545000</f>
        <v>492519738789000</v>
      </c>
      <c r="L29" s="4">
        <f t="shared" si="2"/>
        <v>81436585184111</v>
      </c>
      <c r="M29" s="4">
        <v>21852420000000</v>
      </c>
      <c r="N29" s="4">
        <v>16919780000000</v>
      </c>
      <c r="O29" s="4">
        <v>14118610000000</v>
      </c>
      <c r="P29" s="4">
        <v>8173050000000</v>
      </c>
      <c r="Q29" s="5">
        <f t="shared" ref="Q29:S29" si="31">M29+G29</f>
        <v>222200836041395</v>
      </c>
      <c r="R29" s="5">
        <f t="shared" si="31"/>
        <v>200785303720123</v>
      </c>
      <c r="S29" s="5">
        <f t="shared" si="31"/>
        <v>93740425809556</v>
      </c>
      <c r="T29" s="5">
        <f t="shared" si="4"/>
        <v>89609635184111</v>
      </c>
      <c r="U29" s="6">
        <v>72.67</v>
      </c>
      <c r="V29" s="20">
        <v>3648036</v>
      </c>
      <c r="W29" s="10">
        <v>85.08</v>
      </c>
      <c r="X29" s="10">
        <v>38</v>
      </c>
      <c r="Y29" s="8">
        <v>88.23</v>
      </c>
      <c r="Z29" s="7">
        <v>137</v>
      </c>
      <c r="AA29" s="7">
        <v>73</v>
      </c>
      <c r="AB29" s="1">
        <v>0</v>
      </c>
      <c r="AC29" s="11">
        <v>3.27</v>
      </c>
      <c r="AD29" s="12">
        <v>14481</v>
      </c>
    </row>
    <row r="30" spans="1:30" ht="14.25">
      <c r="A30" s="2" t="s">
        <v>48</v>
      </c>
      <c r="B30" s="1">
        <v>2019</v>
      </c>
      <c r="C30" s="4">
        <v>62094839.600000001</v>
      </c>
      <c r="D30" s="4">
        <v>4122998.1</v>
      </c>
      <c r="E30" s="4">
        <f t="shared" si="0"/>
        <v>57313796.588100001</v>
      </c>
      <c r="F30" s="4">
        <f t="shared" si="1"/>
        <v>119408636.18810001</v>
      </c>
      <c r="G30" s="4">
        <v>218104716066669</v>
      </c>
      <c r="H30" s="4">
        <v>162650564419685</v>
      </c>
      <c r="I30" s="4">
        <v>75584215702536</v>
      </c>
      <c r="J30" s="4">
        <v>601657212610253</v>
      </c>
      <c r="K30" s="4">
        <f>135321882191000+73195382512000+8350941000+1309171835000</f>
        <v>209834787479000</v>
      </c>
      <c r="L30" s="4">
        <f t="shared" si="2"/>
        <v>391822425131253</v>
      </c>
      <c r="M30" s="4">
        <v>22016850000000</v>
      </c>
      <c r="N30" s="4">
        <v>20807660000000</v>
      </c>
      <c r="O30" s="4">
        <v>11551930000000</v>
      </c>
      <c r="P30" s="4">
        <v>9722850000000</v>
      </c>
      <c r="Q30" s="5">
        <f t="shared" ref="Q30:S30" si="32">M30+G30</f>
        <v>240121566066669</v>
      </c>
      <c r="R30" s="5">
        <f t="shared" si="32"/>
        <v>183458224419685</v>
      </c>
      <c r="S30" s="5">
        <f t="shared" si="32"/>
        <v>87136145702536</v>
      </c>
      <c r="T30" s="5">
        <f t="shared" si="4"/>
        <v>401545275131253</v>
      </c>
      <c r="U30" s="6">
        <v>72.790000000000006</v>
      </c>
      <c r="V30" s="20">
        <v>3940973</v>
      </c>
      <c r="W30" s="10">
        <v>88.29</v>
      </c>
      <c r="X30" s="10">
        <v>40</v>
      </c>
      <c r="Y30" s="8">
        <v>99.69</v>
      </c>
      <c r="Z30" s="7">
        <v>127</v>
      </c>
      <c r="AA30" s="7">
        <v>73</v>
      </c>
      <c r="AB30" s="1">
        <v>0</v>
      </c>
      <c r="AC30" s="11">
        <v>3.23</v>
      </c>
      <c r="AD30" s="13">
        <v>13901</v>
      </c>
    </row>
    <row r="31" spans="1:30" ht="14.25">
      <c r="A31" s="2" t="s">
        <v>48</v>
      </c>
      <c r="B31" s="1">
        <v>2020</v>
      </c>
      <c r="C31" s="4">
        <v>42954743.899999999</v>
      </c>
      <c r="D31" s="4">
        <v>3613262.5</v>
      </c>
      <c r="E31" s="4">
        <f t="shared" si="0"/>
        <v>50965067.5625</v>
      </c>
      <c r="F31" s="4">
        <f t="shared" si="1"/>
        <v>93919811.462500006</v>
      </c>
      <c r="G31" s="4">
        <v>222487780899027</v>
      </c>
      <c r="H31" s="4">
        <v>274533094308381</v>
      </c>
      <c r="I31" s="4">
        <v>103954101707611</v>
      </c>
      <c r="J31" s="4">
        <v>830886744571042</v>
      </c>
      <c r="K31" s="4">
        <f>314088112297000+196231455279000+6275907926000+120035189519000</f>
        <v>636630665021000</v>
      </c>
      <c r="L31" s="4">
        <f t="shared" si="2"/>
        <v>194256079550042</v>
      </c>
      <c r="M31" s="4">
        <v>16686870000000</v>
      </c>
      <c r="N31" s="4">
        <v>16775620000000</v>
      </c>
      <c r="O31" s="4">
        <v>3173220000000</v>
      </c>
      <c r="P31" s="4">
        <v>15081150000000</v>
      </c>
      <c r="Q31" s="5">
        <f t="shared" ref="Q31:S31" si="33">M31+G31</f>
        <v>239174650899027</v>
      </c>
      <c r="R31" s="5">
        <f t="shared" si="33"/>
        <v>291308714308381</v>
      </c>
      <c r="S31" s="5">
        <f t="shared" si="33"/>
        <v>107127321707611</v>
      </c>
      <c r="T31" s="5">
        <f t="shared" si="4"/>
        <v>209337229550042</v>
      </c>
      <c r="U31" s="6">
        <v>72.91</v>
      </c>
      <c r="V31" s="20">
        <v>4276350</v>
      </c>
      <c r="W31" s="1">
        <v>89.21</v>
      </c>
      <c r="X31" s="10">
        <v>37</v>
      </c>
      <c r="Y31" s="14">
        <v>117.45</v>
      </c>
      <c r="Z31" s="1">
        <v>105</v>
      </c>
      <c r="AA31" s="7">
        <v>65</v>
      </c>
      <c r="AB31" s="1">
        <v>1</v>
      </c>
      <c r="AC31" s="11">
        <v>1.59</v>
      </c>
      <c r="AD31" s="12">
        <v>14105</v>
      </c>
    </row>
    <row r="32" spans="1:30" ht="14.25">
      <c r="A32" s="2" t="s">
        <v>49</v>
      </c>
      <c r="B32" s="1">
        <v>2016</v>
      </c>
      <c r="C32" s="4">
        <v>2202537.7999999998</v>
      </c>
      <c r="D32" s="4">
        <v>12681.7</v>
      </c>
      <c r="E32" s="4">
        <f t="shared" si="0"/>
        <v>170391.32120000001</v>
      </c>
      <c r="F32" s="4">
        <f t="shared" si="1"/>
        <v>2372929.1211999999</v>
      </c>
      <c r="G32" s="4">
        <v>980897901197</v>
      </c>
      <c r="H32" s="4">
        <v>1374631125122</v>
      </c>
      <c r="I32" s="4">
        <v>1468522291134</v>
      </c>
      <c r="J32" s="4">
        <v>56695988900</v>
      </c>
      <c r="K32" s="6"/>
      <c r="L32" s="4">
        <f t="shared" si="2"/>
        <v>56695988900</v>
      </c>
      <c r="M32" s="4">
        <v>2630710000000</v>
      </c>
      <c r="N32" s="4">
        <v>1666400000000</v>
      </c>
      <c r="O32" s="4">
        <v>1361540000000</v>
      </c>
      <c r="P32" s="4">
        <v>471210000000</v>
      </c>
      <c r="Q32" s="5">
        <f t="shared" ref="Q32:S32" si="34">M32+G32</f>
        <v>3611607901197</v>
      </c>
      <c r="R32" s="5">
        <f t="shared" si="34"/>
        <v>3041031125122</v>
      </c>
      <c r="S32" s="5">
        <f t="shared" si="34"/>
        <v>2830062291134</v>
      </c>
      <c r="T32" s="5">
        <f t="shared" si="4"/>
        <v>527905988900</v>
      </c>
      <c r="U32" s="6">
        <v>67.13</v>
      </c>
      <c r="V32" s="20">
        <v>1875000</v>
      </c>
      <c r="W32" s="1">
        <v>77.48</v>
      </c>
      <c r="X32" s="10">
        <v>37</v>
      </c>
      <c r="Y32" s="14">
        <v>36.97</v>
      </c>
      <c r="Z32" s="1">
        <v>332</v>
      </c>
      <c r="AA32" s="7">
        <v>91</v>
      </c>
      <c r="AB32" s="1">
        <v>0</v>
      </c>
      <c r="AC32" s="11">
        <v>1.3</v>
      </c>
      <c r="AD32" s="12">
        <v>13436</v>
      </c>
    </row>
    <row r="33" spans="1:30" ht="14.25">
      <c r="A33" s="2" t="s">
        <v>49</v>
      </c>
      <c r="B33" s="1">
        <v>2017</v>
      </c>
      <c r="C33" s="4">
        <v>888447.8</v>
      </c>
      <c r="D33" s="22">
        <v>41329.9</v>
      </c>
      <c r="E33" s="4">
        <f t="shared" si="0"/>
        <v>559937.4852</v>
      </c>
      <c r="F33" s="4">
        <f t="shared" si="1"/>
        <v>1448385.2852</v>
      </c>
      <c r="G33" s="4">
        <v>1003644096236</v>
      </c>
      <c r="H33" s="4">
        <v>1359019006846</v>
      </c>
      <c r="I33" s="4">
        <v>1592769902753</v>
      </c>
      <c r="J33" s="4">
        <v>37647735800</v>
      </c>
      <c r="K33" s="6"/>
      <c r="L33" s="4">
        <f t="shared" si="2"/>
        <v>37647735800</v>
      </c>
      <c r="M33" s="4">
        <v>2741860000000</v>
      </c>
      <c r="N33" s="4">
        <v>1866050000000</v>
      </c>
      <c r="O33" s="4">
        <v>1270250000000</v>
      </c>
      <c r="P33" s="4">
        <v>505690000000</v>
      </c>
      <c r="Q33" s="5">
        <f t="shared" ref="Q33:S33" si="35">M33+G33</f>
        <v>3745504096236</v>
      </c>
      <c r="R33" s="5">
        <f t="shared" si="35"/>
        <v>3225069006846</v>
      </c>
      <c r="S33" s="5">
        <f t="shared" si="35"/>
        <v>2863019902753</v>
      </c>
      <c r="T33" s="5">
        <f t="shared" si="4"/>
        <v>543337735800</v>
      </c>
      <c r="U33" s="6">
        <v>67.14</v>
      </c>
      <c r="V33" s="20">
        <v>2030000</v>
      </c>
      <c r="W33" s="1">
        <v>73.92</v>
      </c>
      <c r="X33" s="10">
        <v>37</v>
      </c>
      <c r="Y33" s="14">
        <v>91.32</v>
      </c>
      <c r="Z33" s="1">
        <v>265</v>
      </c>
      <c r="AA33" s="7">
        <v>72</v>
      </c>
      <c r="AB33" s="1">
        <v>0</v>
      </c>
      <c r="AC33" s="11">
        <v>4.34</v>
      </c>
      <c r="AD33" s="12">
        <v>13548</v>
      </c>
    </row>
    <row r="34" spans="1:30" ht="14.25">
      <c r="A34" s="2" t="s">
        <v>49</v>
      </c>
      <c r="B34" s="1">
        <v>2018</v>
      </c>
      <c r="C34" s="4">
        <v>2666817.5</v>
      </c>
      <c r="D34" s="4">
        <v>40820</v>
      </c>
      <c r="E34" s="4">
        <f t="shared" si="0"/>
        <v>591114.42000000004</v>
      </c>
      <c r="F34" s="4">
        <f t="shared" si="1"/>
        <v>3257931.92</v>
      </c>
      <c r="G34" s="4">
        <v>1110824351165</v>
      </c>
      <c r="H34" s="4">
        <v>1657769328011</v>
      </c>
      <c r="I34" s="4">
        <v>1512079763293</v>
      </c>
      <c r="J34" s="4">
        <v>41349906235</v>
      </c>
      <c r="K34" s="6"/>
      <c r="L34" s="4">
        <f t="shared" si="2"/>
        <v>41349906235</v>
      </c>
      <c r="M34" s="4">
        <v>2850240000000</v>
      </c>
      <c r="N34" s="4">
        <v>1975510000000</v>
      </c>
      <c r="O34" s="4">
        <v>1325660000000</v>
      </c>
      <c r="P34" s="4">
        <v>518640000000</v>
      </c>
      <c r="Q34" s="5">
        <f t="shared" ref="Q34:S34" si="36">M34+G34</f>
        <v>3961064351165</v>
      </c>
      <c r="R34" s="5">
        <f t="shared" si="36"/>
        <v>3633279328011</v>
      </c>
      <c r="S34" s="5">
        <f t="shared" si="36"/>
        <v>2837739763293</v>
      </c>
      <c r="T34" s="5">
        <f t="shared" si="4"/>
        <v>559989906235</v>
      </c>
      <c r="U34" s="6">
        <v>67.45</v>
      </c>
      <c r="V34" s="20">
        <v>2206813</v>
      </c>
      <c r="W34" s="1">
        <v>72.59</v>
      </c>
      <c r="X34" s="10">
        <v>38</v>
      </c>
      <c r="Y34" s="14">
        <v>64.489999999999995</v>
      </c>
      <c r="Z34" s="1">
        <v>243</v>
      </c>
      <c r="AA34" s="7">
        <v>73</v>
      </c>
      <c r="AB34" s="1">
        <v>0</v>
      </c>
      <c r="AC34" s="11">
        <v>2.15</v>
      </c>
      <c r="AD34" s="12">
        <v>14481</v>
      </c>
    </row>
    <row r="35" spans="1:30" ht="14.25">
      <c r="A35" s="2" t="s">
        <v>49</v>
      </c>
      <c r="B35" s="1">
        <v>2019</v>
      </c>
      <c r="C35" s="4">
        <v>844372.9</v>
      </c>
      <c r="D35" s="4">
        <v>171306.6</v>
      </c>
      <c r="E35" s="4">
        <f t="shared" si="0"/>
        <v>2381333.0466</v>
      </c>
      <c r="F35" s="4">
        <f t="shared" si="1"/>
        <v>3225705.9465999999</v>
      </c>
      <c r="G35" s="4">
        <v>1298051203251</v>
      </c>
      <c r="H35" s="4">
        <v>1690636285160</v>
      </c>
      <c r="I35" s="4">
        <v>912042087528</v>
      </c>
      <c r="J35" s="4">
        <v>39579159705</v>
      </c>
      <c r="K35" s="6"/>
      <c r="L35" s="4">
        <f t="shared" si="2"/>
        <v>39579159705</v>
      </c>
      <c r="M35" s="4">
        <v>2971110000000</v>
      </c>
      <c r="N35" s="4">
        <v>2280930000000</v>
      </c>
      <c r="O35" s="4">
        <v>1338820000000</v>
      </c>
      <c r="P35" s="4">
        <v>416120000000</v>
      </c>
      <c r="Q35" s="5">
        <f t="shared" ref="Q35:S35" si="37">M35+G35</f>
        <v>4269161203251</v>
      </c>
      <c r="R35" s="5">
        <f t="shared" si="37"/>
        <v>3971566285160</v>
      </c>
      <c r="S35" s="5">
        <f t="shared" si="37"/>
        <v>2250862087528</v>
      </c>
      <c r="T35" s="5">
        <f t="shared" si="4"/>
        <v>455699159705</v>
      </c>
      <c r="U35" s="6">
        <v>67.930000000000007</v>
      </c>
      <c r="V35" s="20">
        <v>2384020</v>
      </c>
      <c r="W35" s="1">
        <v>76.290000000000006</v>
      </c>
      <c r="X35" s="10">
        <v>40</v>
      </c>
      <c r="Y35" s="14">
        <v>72.58</v>
      </c>
      <c r="Z35" s="1">
        <v>203</v>
      </c>
      <c r="AA35" s="7">
        <v>73</v>
      </c>
      <c r="AB35" s="1">
        <v>0</v>
      </c>
      <c r="AC35" s="11">
        <v>2.87</v>
      </c>
      <c r="AD35" s="13">
        <v>13901</v>
      </c>
    </row>
    <row r="36" spans="1:30" ht="14.25">
      <c r="A36" s="2" t="s">
        <v>49</v>
      </c>
      <c r="B36" s="1">
        <v>2020</v>
      </c>
      <c r="C36" s="4">
        <v>683565.1</v>
      </c>
      <c r="D36" s="4">
        <v>67586.8</v>
      </c>
      <c r="E36" s="4">
        <f t="shared" si="0"/>
        <v>953311.81400000001</v>
      </c>
      <c r="F36" s="4">
        <f t="shared" si="1"/>
        <v>1636876.9139999999</v>
      </c>
      <c r="G36" s="4">
        <v>1197709216686</v>
      </c>
      <c r="H36" s="4">
        <v>1471344064704</v>
      </c>
      <c r="I36" s="4">
        <v>892087652309</v>
      </c>
      <c r="J36" s="4">
        <v>69546942422</v>
      </c>
      <c r="K36" s="6"/>
      <c r="L36" s="4">
        <f t="shared" si="2"/>
        <v>69546942422</v>
      </c>
      <c r="M36" s="4">
        <v>3040560000000</v>
      </c>
      <c r="N36" s="4">
        <v>1781550000000</v>
      </c>
      <c r="O36" s="4">
        <v>1054570000000</v>
      </c>
      <c r="P36" s="4">
        <v>625750000000</v>
      </c>
      <c r="Q36" s="5">
        <f t="shared" ref="Q36:S36" si="38">M36+G36</f>
        <v>4238269216686</v>
      </c>
      <c r="R36" s="5">
        <f t="shared" si="38"/>
        <v>3252894064704</v>
      </c>
      <c r="S36" s="5">
        <f t="shared" si="38"/>
        <v>1946657652309</v>
      </c>
      <c r="T36" s="5">
        <f t="shared" si="4"/>
        <v>695296942422</v>
      </c>
      <c r="U36" s="6">
        <v>68.069999999999993</v>
      </c>
      <c r="V36" s="20">
        <v>2788826</v>
      </c>
      <c r="W36" s="1">
        <v>83.21</v>
      </c>
      <c r="X36" s="10">
        <v>37</v>
      </c>
      <c r="Y36" s="14">
        <v>70.73</v>
      </c>
      <c r="Z36" s="1">
        <v>214</v>
      </c>
      <c r="AA36" s="7">
        <v>65</v>
      </c>
      <c r="AB36" s="1">
        <v>1</v>
      </c>
      <c r="AC36" s="11">
        <v>0.81</v>
      </c>
      <c r="AD36" s="12">
        <v>14105</v>
      </c>
    </row>
    <row r="37" spans="1:30" ht="14.25">
      <c r="A37" s="2" t="s">
        <v>50</v>
      </c>
      <c r="B37" s="1">
        <v>2016</v>
      </c>
      <c r="C37" s="4">
        <v>3884449.2</v>
      </c>
      <c r="D37" s="4">
        <v>61015.1</v>
      </c>
      <c r="E37" s="4">
        <f t="shared" si="0"/>
        <v>819798.88360000006</v>
      </c>
      <c r="F37" s="4">
        <f t="shared" si="1"/>
        <v>4704248.0836000005</v>
      </c>
      <c r="G37" s="4">
        <v>2051085788216</v>
      </c>
      <c r="H37" s="4">
        <v>1730355678577</v>
      </c>
      <c r="I37" s="4">
        <v>1498585166341</v>
      </c>
      <c r="J37" s="4">
        <v>46421899900</v>
      </c>
      <c r="K37" s="6"/>
      <c r="L37" s="4">
        <f t="shared" si="2"/>
        <v>46421899900</v>
      </c>
      <c r="M37" s="5">
        <v>6279060000000</v>
      </c>
      <c r="N37" s="5">
        <v>2658130000000</v>
      </c>
      <c r="O37" s="5">
        <v>3731400000000</v>
      </c>
      <c r="P37" s="5">
        <v>963110000000</v>
      </c>
      <c r="Q37" s="5">
        <f t="shared" ref="Q37:S37" si="39">M37+G37</f>
        <v>8330145788216</v>
      </c>
      <c r="R37" s="5">
        <f t="shared" si="39"/>
        <v>4388485678577</v>
      </c>
      <c r="S37" s="5">
        <f t="shared" si="39"/>
        <v>5229985166341</v>
      </c>
      <c r="T37" s="5">
        <f t="shared" si="4"/>
        <v>1009531899900</v>
      </c>
      <c r="U37" s="6">
        <v>70.709999999999994</v>
      </c>
      <c r="V37" s="20">
        <v>1906650</v>
      </c>
      <c r="W37" s="1">
        <v>68.89</v>
      </c>
      <c r="X37" s="10">
        <v>37</v>
      </c>
      <c r="Y37" s="14">
        <v>53.6</v>
      </c>
      <c r="Z37" s="1">
        <v>277</v>
      </c>
      <c r="AA37" s="7">
        <v>91</v>
      </c>
      <c r="AB37" s="1">
        <v>0</v>
      </c>
      <c r="AC37" s="11">
        <v>3.8250000000000002</v>
      </c>
      <c r="AD37" s="12">
        <v>13436</v>
      </c>
    </row>
    <row r="38" spans="1:30" ht="14.25">
      <c r="A38" s="2" t="s">
        <v>50</v>
      </c>
      <c r="B38" s="1">
        <v>2017</v>
      </c>
      <c r="C38" s="4">
        <v>3006610.8</v>
      </c>
      <c r="D38" s="22">
        <v>76834.5</v>
      </c>
      <c r="E38" s="4">
        <f t="shared" si="0"/>
        <v>1040953.806</v>
      </c>
      <c r="F38" s="4">
        <f t="shared" si="1"/>
        <v>4047564.6059999997</v>
      </c>
      <c r="G38" s="4">
        <v>2138980415983</v>
      </c>
      <c r="H38" s="4">
        <v>2047378228878</v>
      </c>
      <c r="I38" s="4">
        <v>1492885549968</v>
      </c>
      <c r="J38" s="4">
        <v>42602731700</v>
      </c>
      <c r="K38" s="6"/>
      <c r="L38" s="4">
        <f t="shared" si="2"/>
        <v>42602731700</v>
      </c>
      <c r="M38" s="4">
        <v>6058950000000</v>
      </c>
      <c r="N38" s="4">
        <v>3469030000000</v>
      </c>
      <c r="O38" s="4">
        <v>3913990000000</v>
      </c>
      <c r="P38" s="4">
        <v>854460000000</v>
      </c>
      <c r="Q38" s="5">
        <f t="shared" ref="Q38:S38" si="40">M38+G38</f>
        <v>8197930415983</v>
      </c>
      <c r="R38" s="5">
        <f t="shared" si="40"/>
        <v>5516408228878</v>
      </c>
      <c r="S38" s="5">
        <f t="shared" si="40"/>
        <v>5406875549968</v>
      </c>
      <c r="T38" s="5">
        <f t="shared" si="4"/>
        <v>897062731700</v>
      </c>
      <c r="U38" s="6">
        <v>70.760000000000005</v>
      </c>
      <c r="V38" s="20">
        <v>2063949</v>
      </c>
      <c r="W38" s="1">
        <v>74.12</v>
      </c>
      <c r="X38" s="10">
        <v>37</v>
      </c>
      <c r="Y38" s="14">
        <v>65.2</v>
      </c>
      <c r="Z38" s="1">
        <v>271</v>
      </c>
      <c r="AA38" s="7">
        <v>72</v>
      </c>
      <c r="AB38" s="1">
        <v>0</v>
      </c>
      <c r="AC38" s="11">
        <v>3.4649999999999999</v>
      </c>
      <c r="AD38" s="12">
        <v>13548</v>
      </c>
    </row>
    <row r="39" spans="1:30" ht="14.25">
      <c r="A39" s="2" t="s">
        <v>50</v>
      </c>
      <c r="B39" s="1">
        <v>2018</v>
      </c>
      <c r="C39" s="4">
        <v>2876523.5</v>
      </c>
      <c r="D39" s="4">
        <v>101872.3</v>
      </c>
      <c r="E39" s="4">
        <f t="shared" si="0"/>
        <v>1475212.7763</v>
      </c>
      <c r="F39" s="4">
        <f t="shared" si="1"/>
        <v>4351736.2763</v>
      </c>
      <c r="G39" s="4">
        <v>2272995958536</v>
      </c>
      <c r="H39" s="4">
        <v>2556822749749</v>
      </c>
      <c r="I39" s="4">
        <v>1417698437228</v>
      </c>
      <c r="J39" s="4">
        <v>36234626994</v>
      </c>
      <c r="K39" s="6"/>
      <c r="L39" s="4">
        <f t="shared" si="2"/>
        <v>36234626994</v>
      </c>
      <c r="M39" s="4">
        <v>6299110000000</v>
      </c>
      <c r="N39" s="4">
        <v>4013140000000</v>
      </c>
      <c r="O39" s="4">
        <v>3675250000000</v>
      </c>
      <c r="P39" s="4">
        <v>790850000000</v>
      </c>
      <c r="Q39" s="5">
        <f t="shared" ref="Q39:S39" si="41">M39+G39</f>
        <v>8572105958536</v>
      </c>
      <c r="R39" s="5">
        <f t="shared" si="41"/>
        <v>6569962749749</v>
      </c>
      <c r="S39" s="5">
        <f t="shared" si="41"/>
        <v>5092948437228</v>
      </c>
      <c r="T39" s="5">
        <f t="shared" si="4"/>
        <v>827084626994</v>
      </c>
      <c r="U39" s="6">
        <v>70.89</v>
      </c>
      <c r="V39" s="20">
        <v>2243719</v>
      </c>
      <c r="W39" s="1">
        <v>68.709999999999994</v>
      </c>
      <c r="X39" s="10">
        <v>38</v>
      </c>
      <c r="Y39" s="14">
        <v>68.86</v>
      </c>
      <c r="Z39" s="1">
        <v>180</v>
      </c>
      <c r="AA39" s="7">
        <v>73</v>
      </c>
      <c r="AB39" s="1">
        <v>0</v>
      </c>
      <c r="AC39" s="11">
        <v>2.74</v>
      </c>
      <c r="AD39" s="12">
        <v>14481</v>
      </c>
    </row>
    <row r="40" spans="1:30" ht="14.25">
      <c r="A40" s="2" t="s">
        <v>50</v>
      </c>
      <c r="B40" s="1">
        <v>2019</v>
      </c>
      <c r="C40" s="4">
        <v>4437380.2</v>
      </c>
      <c r="D40" s="4">
        <v>54570.400000000001</v>
      </c>
      <c r="E40" s="4">
        <f t="shared" si="0"/>
        <v>758583.13040000002</v>
      </c>
      <c r="F40" s="4">
        <f t="shared" si="1"/>
        <v>5195963.3304000003</v>
      </c>
      <c r="G40" s="4">
        <v>2450954860088</v>
      </c>
      <c r="H40" s="4">
        <v>2770372903202</v>
      </c>
      <c r="I40" s="4">
        <v>1681442730657</v>
      </c>
      <c r="J40" s="4">
        <v>79115271000</v>
      </c>
      <c r="K40" s="6"/>
      <c r="L40" s="4">
        <f t="shared" si="2"/>
        <v>79115271000</v>
      </c>
      <c r="M40" s="4">
        <v>6805800000000</v>
      </c>
      <c r="N40" s="4">
        <v>4316040000000</v>
      </c>
      <c r="O40" s="4">
        <v>4513780000000</v>
      </c>
      <c r="P40" s="4">
        <v>1052330000000</v>
      </c>
      <c r="Q40" s="5">
        <f t="shared" ref="Q40:S40" si="42">M40+G40</f>
        <v>9256754860088</v>
      </c>
      <c r="R40" s="5">
        <f t="shared" si="42"/>
        <v>7086412903202</v>
      </c>
      <c r="S40" s="5">
        <f t="shared" si="42"/>
        <v>6195222730657</v>
      </c>
      <c r="T40" s="5">
        <f t="shared" si="4"/>
        <v>1131445271000</v>
      </c>
      <c r="U40" s="6">
        <v>71.06</v>
      </c>
      <c r="V40" s="20">
        <v>2423889</v>
      </c>
      <c r="W40" s="1">
        <v>69.760000000000005</v>
      </c>
      <c r="X40" s="10">
        <v>40</v>
      </c>
      <c r="Y40" s="14">
        <v>68.790000000000006</v>
      </c>
      <c r="Z40" s="1">
        <v>195</v>
      </c>
      <c r="AA40" s="7">
        <v>73</v>
      </c>
      <c r="AB40" s="1">
        <v>0</v>
      </c>
      <c r="AC40" s="11">
        <v>1.94</v>
      </c>
      <c r="AD40" s="13">
        <v>13901</v>
      </c>
    </row>
    <row r="41" spans="1:30" ht="14.25">
      <c r="A41" s="2" t="s">
        <v>50</v>
      </c>
      <c r="B41" s="1">
        <v>2020</v>
      </c>
      <c r="C41" s="4">
        <v>3511677.2</v>
      </c>
      <c r="D41" s="4">
        <v>26967.4</v>
      </c>
      <c r="E41" s="4">
        <f t="shared" si="0"/>
        <v>380375.17700000003</v>
      </c>
      <c r="F41" s="4">
        <f t="shared" si="1"/>
        <v>3892052.3770000003</v>
      </c>
      <c r="G41" s="4">
        <v>2504619743985</v>
      </c>
      <c r="H41" s="4">
        <v>2595589816395</v>
      </c>
      <c r="I41" s="4">
        <v>1171785847075</v>
      </c>
      <c r="J41" s="4">
        <v>59015808343</v>
      </c>
      <c r="K41" s="6"/>
      <c r="L41" s="4">
        <f t="shared" si="2"/>
        <v>59015808343</v>
      </c>
      <c r="M41" s="4">
        <v>6735020000000</v>
      </c>
      <c r="N41" s="4">
        <v>3648820000000</v>
      </c>
      <c r="O41" s="4">
        <v>3251130000000</v>
      </c>
      <c r="P41" s="4">
        <v>1669020000000</v>
      </c>
      <c r="Q41" s="5">
        <f t="shared" ref="Q41:S41" si="43">M41+G41</f>
        <v>9239639743985</v>
      </c>
      <c r="R41" s="5">
        <f t="shared" si="43"/>
        <v>6244409816395</v>
      </c>
      <c r="S41" s="5">
        <f t="shared" si="43"/>
        <v>4422915847075</v>
      </c>
      <c r="T41" s="5">
        <f t="shared" si="4"/>
        <v>1728035808343</v>
      </c>
      <c r="U41" s="6">
        <v>71.16</v>
      </c>
      <c r="V41" s="20">
        <v>2630162</v>
      </c>
      <c r="W41" s="1">
        <v>75.53</v>
      </c>
      <c r="X41" s="10">
        <v>37</v>
      </c>
      <c r="Y41" s="14">
        <v>85.54</v>
      </c>
      <c r="Z41" s="1">
        <v>134</v>
      </c>
      <c r="AA41" s="7">
        <v>65</v>
      </c>
      <c r="AB41" s="1">
        <v>1</v>
      </c>
      <c r="AC41" s="11">
        <v>2.7050000000000001</v>
      </c>
      <c r="AD41" s="12">
        <v>14105</v>
      </c>
    </row>
    <row r="42" spans="1:30" ht="14.25">
      <c r="A42" s="2" t="s">
        <v>51</v>
      </c>
      <c r="B42" s="1">
        <v>2016</v>
      </c>
      <c r="C42" s="4">
        <v>30360210.699999999</v>
      </c>
      <c r="D42" s="4">
        <v>5470856.7000000002</v>
      </c>
      <c r="E42" s="4">
        <f t="shared" si="0"/>
        <v>73506430.621199995</v>
      </c>
      <c r="F42" s="4">
        <f t="shared" si="1"/>
        <v>103866641.3212</v>
      </c>
      <c r="G42" s="4">
        <v>17318113225063</v>
      </c>
      <c r="H42" s="4">
        <v>13343801761040</v>
      </c>
      <c r="I42" s="4">
        <v>6383048458763</v>
      </c>
      <c r="J42" s="4">
        <v>299210950277</v>
      </c>
      <c r="K42" s="6"/>
      <c r="L42" s="4">
        <f t="shared" si="2"/>
        <v>299210950277</v>
      </c>
      <c r="M42" s="5">
        <v>37545080000000</v>
      </c>
      <c r="N42" s="5">
        <v>20297930000000</v>
      </c>
      <c r="O42" s="5">
        <v>19959610000000</v>
      </c>
      <c r="P42" s="5">
        <v>12136390000000</v>
      </c>
      <c r="Q42" s="5">
        <f t="shared" ref="Q42:S42" si="44">M42+G42</f>
        <v>54863193225063</v>
      </c>
      <c r="R42" s="5">
        <f t="shared" si="44"/>
        <v>33641731761040</v>
      </c>
      <c r="S42" s="5">
        <f t="shared" si="44"/>
        <v>26342658458763</v>
      </c>
      <c r="T42" s="5">
        <f t="shared" si="4"/>
        <v>12435600950277</v>
      </c>
      <c r="U42" s="6">
        <v>72.44</v>
      </c>
      <c r="V42" s="20">
        <v>2250000</v>
      </c>
      <c r="W42" s="1">
        <v>66.819999999999993</v>
      </c>
      <c r="X42" s="10">
        <v>37</v>
      </c>
      <c r="Y42" s="14">
        <v>46.43</v>
      </c>
      <c r="Z42" s="1">
        <v>76</v>
      </c>
      <c r="AA42" s="7">
        <v>91</v>
      </c>
      <c r="AB42" s="1">
        <v>0</v>
      </c>
      <c r="AC42" s="11">
        <v>2.6842857142857142</v>
      </c>
      <c r="AD42" s="12">
        <v>13436</v>
      </c>
    </row>
    <row r="43" spans="1:30" ht="14.25">
      <c r="A43" s="2" t="s">
        <v>51</v>
      </c>
      <c r="B43" s="1">
        <v>2017</v>
      </c>
      <c r="C43" s="4">
        <v>38390639.299999997</v>
      </c>
      <c r="D43" s="22">
        <v>5142949.3</v>
      </c>
      <c r="E43" s="4">
        <f t="shared" si="0"/>
        <v>69676677.116399989</v>
      </c>
      <c r="F43" s="4">
        <f t="shared" si="1"/>
        <v>108067316.41639999</v>
      </c>
      <c r="G43" s="4">
        <v>18167762630806</v>
      </c>
      <c r="H43" s="4">
        <v>14241283847230</v>
      </c>
      <c r="I43" s="4">
        <v>7160747769771</v>
      </c>
      <c r="J43" s="4">
        <v>351510930019</v>
      </c>
      <c r="K43" s="6"/>
      <c r="L43" s="4">
        <f t="shared" si="2"/>
        <v>351510930019</v>
      </c>
      <c r="M43" s="4">
        <v>40194580000000</v>
      </c>
      <c r="N43" s="4">
        <v>26080070000000</v>
      </c>
      <c r="O43" s="4">
        <v>18525800000000</v>
      </c>
      <c r="P43" s="4">
        <v>12080300000000</v>
      </c>
      <c r="Q43" s="5">
        <f t="shared" ref="Q43:S43" si="45">M43+G43</f>
        <v>58362342630806</v>
      </c>
      <c r="R43" s="5">
        <f t="shared" si="45"/>
        <v>40321353847230</v>
      </c>
      <c r="S43" s="5">
        <f t="shared" si="45"/>
        <v>25686547769771</v>
      </c>
      <c r="T43" s="5">
        <f t="shared" si="4"/>
        <v>12431810930019</v>
      </c>
      <c r="U43" s="6">
        <v>72.47</v>
      </c>
      <c r="V43" s="20">
        <v>1420624</v>
      </c>
      <c r="W43" s="1">
        <v>68.78</v>
      </c>
      <c r="X43" s="10">
        <v>37</v>
      </c>
      <c r="Y43" s="14">
        <v>57.08</v>
      </c>
      <c r="Z43" s="1">
        <v>65</v>
      </c>
      <c r="AA43" s="7">
        <v>72</v>
      </c>
      <c r="AB43" s="1">
        <v>0</v>
      </c>
      <c r="AC43" s="11">
        <v>3.9042857142857135</v>
      </c>
      <c r="AD43" s="12">
        <v>13548</v>
      </c>
    </row>
    <row r="44" spans="1:30" ht="14.25">
      <c r="A44" s="2" t="s">
        <v>51</v>
      </c>
      <c r="B44" s="1">
        <v>2018</v>
      </c>
      <c r="C44" s="4">
        <v>42278213</v>
      </c>
      <c r="D44" s="4">
        <v>5573520.0999999996</v>
      </c>
      <c r="E44" s="4">
        <f t="shared" si="0"/>
        <v>80710144.56809999</v>
      </c>
      <c r="F44" s="4">
        <f t="shared" si="1"/>
        <v>122988357.56809999</v>
      </c>
      <c r="G44" s="4">
        <v>18751932435921</v>
      </c>
      <c r="H44" s="4">
        <v>18398718866495</v>
      </c>
      <c r="I44" s="4">
        <v>11309685970704</v>
      </c>
      <c r="J44" s="4">
        <v>135314067669</v>
      </c>
      <c r="K44" s="6"/>
      <c r="L44" s="4">
        <f t="shared" si="2"/>
        <v>135314067669</v>
      </c>
      <c r="M44" s="4">
        <v>41429290000000</v>
      </c>
      <c r="N44" s="4">
        <v>28128080000000</v>
      </c>
      <c r="O44" s="4">
        <v>17845530000000</v>
      </c>
      <c r="P44" s="4">
        <v>12392550000000</v>
      </c>
      <c r="Q44" s="5">
        <f t="shared" ref="Q44:S44" si="46">M44+G44</f>
        <v>60181222435921</v>
      </c>
      <c r="R44" s="5">
        <f t="shared" si="46"/>
        <v>46526798866495</v>
      </c>
      <c r="S44" s="5">
        <f t="shared" si="46"/>
        <v>29155215970704</v>
      </c>
      <c r="T44" s="5">
        <f t="shared" si="4"/>
        <v>12527864067669</v>
      </c>
      <c r="U44" s="6">
        <v>72.66</v>
      </c>
      <c r="V44" s="20">
        <v>1544361</v>
      </c>
      <c r="W44" s="1">
        <v>65.5</v>
      </c>
      <c r="X44" s="10">
        <v>38</v>
      </c>
      <c r="Y44" s="14">
        <v>74.959999999999994</v>
      </c>
      <c r="Z44" s="1">
        <v>42</v>
      </c>
      <c r="AA44" s="7">
        <v>73</v>
      </c>
      <c r="AB44" s="1">
        <v>0</v>
      </c>
      <c r="AC44" s="11">
        <v>3.2271428571428573</v>
      </c>
      <c r="AD44" s="12">
        <v>14481</v>
      </c>
    </row>
    <row r="45" spans="1:30" ht="14.25">
      <c r="A45" s="2" t="s">
        <v>51</v>
      </c>
      <c r="B45" s="1">
        <v>2019</v>
      </c>
      <c r="C45" s="4">
        <v>49284164.200000003</v>
      </c>
      <c r="D45" s="4">
        <v>5881045.4000000004</v>
      </c>
      <c r="E45" s="4">
        <f t="shared" si="0"/>
        <v>81752412.105400011</v>
      </c>
      <c r="F45" s="4">
        <f t="shared" si="1"/>
        <v>131036576.30540001</v>
      </c>
      <c r="G45" s="4">
        <v>19762323739396</v>
      </c>
      <c r="H45" s="4">
        <v>20313382321734</v>
      </c>
      <c r="I45" s="4">
        <v>11542124607975</v>
      </c>
      <c r="J45" s="4">
        <v>179910182863</v>
      </c>
      <c r="K45" s="6"/>
      <c r="L45" s="4">
        <f t="shared" si="2"/>
        <v>179910182863</v>
      </c>
      <c r="M45" s="4">
        <v>42591300000000</v>
      </c>
      <c r="N45" s="4">
        <v>32026410000000</v>
      </c>
      <c r="O45" s="4">
        <v>19634120000000</v>
      </c>
      <c r="P45" s="4">
        <v>11815830000000</v>
      </c>
      <c r="Q45" s="5">
        <f t="shared" ref="Q45:S45" si="47">M45+G45</f>
        <v>62353623739396</v>
      </c>
      <c r="R45" s="5">
        <f t="shared" si="47"/>
        <v>52339792321734</v>
      </c>
      <c r="S45" s="5">
        <f t="shared" si="47"/>
        <v>31176244607975</v>
      </c>
      <c r="T45" s="5">
        <f t="shared" si="4"/>
        <v>11995740182863</v>
      </c>
      <c r="U45" s="6">
        <v>72.849999999999994</v>
      </c>
      <c r="V45" s="20">
        <v>1668373</v>
      </c>
      <c r="W45" s="1">
        <v>69.09</v>
      </c>
      <c r="X45" s="10">
        <v>40</v>
      </c>
      <c r="Y45" s="14">
        <v>83.64</v>
      </c>
      <c r="Z45" s="1">
        <v>34</v>
      </c>
      <c r="AA45" s="7">
        <v>73</v>
      </c>
      <c r="AB45" s="1">
        <v>0</v>
      </c>
      <c r="AC45" s="11">
        <v>2.774285714285714</v>
      </c>
      <c r="AD45" s="13">
        <v>13901</v>
      </c>
    </row>
    <row r="46" spans="1:30" ht="14.25">
      <c r="A46" s="2" t="s">
        <v>51</v>
      </c>
      <c r="B46" s="1">
        <v>2020</v>
      </c>
      <c r="C46" s="4">
        <v>51400545.299999997</v>
      </c>
      <c r="D46" s="4">
        <v>4793707.2</v>
      </c>
      <c r="E46" s="4">
        <f t="shared" si="0"/>
        <v>67615240.055999994</v>
      </c>
      <c r="F46" s="4">
        <f t="shared" si="1"/>
        <v>119015785.35599999</v>
      </c>
      <c r="G46" s="4">
        <v>19260439575323</v>
      </c>
      <c r="H46" s="4">
        <v>15949626832110</v>
      </c>
      <c r="I46" s="4">
        <v>12264429227129</v>
      </c>
      <c r="J46" s="4">
        <v>565878540916</v>
      </c>
      <c r="K46" s="6"/>
      <c r="L46" s="4">
        <f t="shared" si="2"/>
        <v>565878540916</v>
      </c>
      <c r="M46" s="4">
        <v>41030290000000</v>
      </c>
      <c r="N46" s="4">
        <v>30574050000000</v>
      </c>
      <c r="O46" s="4">
        <v>14070130000000</v>
      </c>
      <c r="P46" s="4">
        <v>19992600000000</v>
      </c>
      <c r="Q46" s="5">
        <f t="shared" ref="Q46:S46" si="48">M46+G46</f>
        <v>60290729575323</v>
      </c>
      <c r="R46" s="5">
        <f t="shared" si="48"/>
        <v>46523676832110</v>
      </c>
      <c r="S46" s="5">
        <f t="shared" si="48"/>
        <v>26334559227129</v>
      </c>
      <c r="T46" s="5">
        <f t="shared" si="4"/>
        <v>20558478540916</v>
      </c>
      <c r="U46" s="6">
        <v>73.040000000000006</v>
      </c>
      <c r="V46" s="20">
        <v>1810351</v>
      </c>
      <c r="W46" s="1">
        <v>71.319999999999993</v>
      </c>
      <c r="X46" s="10">
        <v>37</v>
      </c>
      <c r="Y46" s="14">
        <v>88.23</v>
      </c>
      <c r="Z46" s="1">
        <v>29</v>
      </c>
      <c r="AA46" s="7">
        <v>65</v>
      </c>
      <c r="AB46" s="1">
        <v>1</v>
      </c>
      <c r="AC46" s="11">
        <v>1.8757142857142857</v>
      </c>
      <c r="AD46" s="12">
        <v>14105</v>
      </c>
    </row>
    <row r="47" spans="1:30" ht="14.25">
      <c r="A47" s="2" t="s">
        <v>52</v>
      </c>
      <c r="B47" s="1">
        <v>2016</v>
      </c>
      <c r="C47" s="4">
        <v>24070352.600000001</v>
      </c>
      <c r="D47" s="4">
        <v>1030795.9</v>
      </c>
      <c r="E47" s="4">
        <f t="shared" si="0"/>
        <v>13849773.712400001</v>
      </c>
      <c r="F47" s="4">
        <f t="shared" si="1"/>
        <v>37920126.312399998</v>
      </c>
      <c r="G47" s="4">
        <v>13307302766217</v>
      </c>
      <c r="H47" s="4">
        <v>9812291813426</v>
      </c>
      <c r="I47" s="4">
        <v>7854013566849</v>
      </c>
      <c r="J47" s="4">
        <v>359973163870</v>
      </c>
      <c r="K47" s="6"/>
      <c r="L47" s="4">
        <f t="shared" si="2"/>
        <v>359973163870</v>
      </c>
      <c r="M47" s="5">
        <v>35953890000000</v>
      </c>
      <c r="N47" s="5">
        <v>14947430000000</v>
      </c>
      <c r="O47" s="5">
        <v>17234130000000</v>
      </c>
      <c r="P47" s="5">
        <v>7277140000000</v>
      </c>
      <c r="Q47" s="5">
        <f t="shared" ref="Q47:S47" si="49">M47+G47</f>
        <v>49261192766217</v>
      </c>
      <c r="R47" s="5">
        <f t="shared" si="49"/>
        <v>24759721813426</v>
      </c>
      <c r="S47" s="5">
        <f t="shared" si="49"/>
        <v>25088143566849</v>
      </c>
      <c r="T47" s="5">
        <f t="shared" si="4"/>
        <v>7637113163870</v>
      </c>
      <c r="U47" s="6">
        <v>74.02</v>
      </c>
      <c r="V47" s="20">
        <v>1265000</v>
      </c>
      <c r="W47" s="1">
        <v>66.709999999999994</v>
      </c>
      <c r="X47" s="10">
        <v>37</v>
      </c>
      <c r="Y47" s="14">
        <v>90.53</v>
      </c>
      <c r="Z47" s="1">
        <v>42</v>
      </c>
      <c r="AA47" s="7">
        <v>91</v>
      </c>
      <c r="AB47" s="1">
        <v>0</v>
      </c>
      <c r="AC47" s="11">
        <v>2.4483333333333337</v>
      </c>
      <c r="AD47" s="12">
        <v>13436</v>
      </c>
    </row>
    <row r="48" spans="1:30" ht="14.25">
      <c r="A48" s="2" t="s">
        <v>52</v>
      </c>
      <c r="B48" s="1">
        <v>2017</v>
      </c>
      <c r="C48" s="4">
        <v>19866012.5</v>
      </c>
      <c r="D48" s="22">
        <v>2372522.5</v>
      </c>
      <c r="E48" s="4">
        <f t="shared" si="0"/>
        <v>32142934.829999998</v>
      </c>
      <c r="F48" s="4">
        <f t="shared" si="1"/>
        <v>52008947.329999998</v>
      </c>
      <c r="G48" s="4">
        <v>14314944304797</v>
      </c>
      <c r="H48" s="4">
        <v>11070633689423</v>
      </c>
      <c r="I48" s="4">
        <v>10368430511081</v>
      </c>
      <c r="J48" s="4">
        <v>449006711379</v>
      </c>
      <c r="K48" s="6"/>
      <c r="L48" s="4">
        <f t="shared" si="2"/>
        <v>449006711379</v>
      </c>
      <c r="M48" s="4">
        <v>36737550000000</v>
      </c>
      <c r="N48" s="4">
        <v>19241880000000</v>
      </c>
      <c r="O48" s="4">
        <v>16075270000000</v>
      </c>
      <c r="P48" s="4">
        <v>7258120000000</v>
      </c>
      <c r="Q48" s="5">
        <f t="shared" ref="Q48:S48" si="50">M48+G48</f>
        <v>51052494304797</v>
      </c>
      <c r="R48" s="5">
        <f t="shared" si="50"/>
        <v>30312513689423</v>
      </c>
      <c r="S48" s="5">
        <f t="shared" si="50"/>
        <v>26443700511081</v>
      </c>
      <c r="T48" s="5">
        <f t="shared" si="4"/>
        <v>7707126711379</v>
      </c>
      <c r="U48" s="6">
        <v>74.08</v>
      </c>
      <c r="V48" s="20">
        <v>1367000</v>
      </c>
      <c r="W48" s="1">
        <v>70.849999999999994</v>
      </c>
      <c r="X48" s="10">
        <v>37</v>
      </c>
      <c r="Y48" s="14">
        <v>93.83</v>
      </c>
      <c r="Z48" s="1">
        <v>35</v>
      </c>
      <c r="AA48" s="7">
        <v>72</v>
      </c>
      <c r="AB48" s="1">
        <v>0</v>
      </c>
      <c r="AC48" s="11">
        <v>3.8766666666666669</v>
      </c>
      <c r="AD48" s="12">
        <v>13548</v>
      </c>
    </row>
    <row r="49" spans="1:30" ht="14.25">
      <c r="A49" s="2" t="s">
        <v>52</v>
      </c>
      <c r="B49" s="1">
        <v>2018</v>
      </c>
      <c r="C49" s="4">
        <v>27474893.600000001</v>
      </c>
      <c r="D49" s="4">
        <v>2372703.2999999998</v>
      </c>
      <c r="E49" s="4">
        <f t="shared" si="0"/>
        <v>34359116.487299994</v>
      </c>
      <c r="F49" s="4">
        <f t="shared" si="1"/>
        <v>61834010.087299995</v>
      </c>
      <c r="G49" s="4">
        <v>14516193068501</v>
      </c>
      <c r="H49" s="4">
        <v>14817290206188</v>
      </c>
      <c r="I49" s="4">
        <v>11294549490002</v>
      </c>
      <c r="J49" s="4">
        <v>252285814569</v>
      </c>
      <c r="K49" s="6"/>
      <c r="L49" s="4">
        <f t="shared" si="2"/>
        <v>252285814569</v>
      </c>
      <c r="M49" s="4">
        <v>37346600000000</v>
      </c>
      <c r="N49" s="4">
        <v>21327810000000</v>
      </c>
      <c r="O49" s="4">
        <v>15532090000000</v>
      </c>
      <c r="P49" s="4">
        <v>7542350000000</v>
      </c>
      <c r="Q49" s="5">
        <f t="shared" ref="Q49:S49" si="51">M49+G49</f>
        <v>51862793068501</v>
      </c>
      <c r="R49" s="5">
        <f t="shared" si="51"/>
        <v>36145100206188</v>
      </c>
      <c r="S49" s="5">
        <f t="shared" si="51"/>
        <v>26826639490002</v>
      </c>
      <c r="T49" s="5">
        <f t="shared" si="4"/>
        <v>7794635814569</v>
      </c>
      <c r="U49" s="6">
        <v>74.180000000000007</v>
      </c>
      <c r="V49" s="20">
        <v>1486065</v>
      </c>
      <c r="W49" s="1">
        <v>72.17</v>
      </c>
      <c r="X49" s="10">
        <v>38</v>
      </c>
      <c r="Y49" s="14">
        <v>76.48</v>
      </c>
      <c r="Z49" s="1">
        <v>27</v>
      </c>
      <c r="AA49" s="7">
        <v>73</v>
      </c>
      <c r="AB49" s="1">
        <v>0</v>
      </c>
      <c r="AC49" s="11">
        <v>2.9316666666666666</v>
      </c>
      <c r="AD49" s="12">
        <v>14481</v>
      </c>
    </row>
    <row r="50" spans="1:30" ht="14.25">
      <c r="A50" s="2" t="s">
        <v>52</v>
      </c>
      <c r="B50" s="1">
        <v>2019</v>
      </c>
      <c r="C50" s="4">
        <v>18654680.800000001</v>
      </c>
      <c r="D50" s="4">
        <v>2723240.2</v>
      </c>
      <c r="E50" s="4">
        <f t="shared" si="0"/>
        <v>37855762.020200007</v>
      </c>
      <c r="F50" s="4">
        <f t="shared" si="1"/>
        <v>56510442.820200011</v>
      </c>
      <c r="G50" s="4">
        <v>15416387153293</v>
      </c>
      <c r="H50" s="4">
        <v>15993947378271</v>
      </c>
      <c r="I50" s="4">
        <v>9715496846247</v>
      </c>
      <c r="J50" s="4">
        <v>242570455094</v>
      </c>
      <c r="K50" s="6"/>
      <c r="L50" s="4">
        <f t="shared" si="2"/>
        <v>242570455094</v>
      </c>
      <c r="M50" s="4">
        <v>38388300000000</v>
      </c>
      <c r="N50" s="4">
        <v>24063420000000</v>
      </c>
      <c r="O50" s="4">
        <v>15513380000000</v>
      </c>
      <c r="P50" s="4">
        <v>7588610000000</v>
      </c>
      <c r="Q50" s="5">
        <f t="shared" ref="Q50:S50" si="52">M50+G50</f>
        <v>53804687153293</v>
      </c>
      <c r="R50" s="5">
        <f t="shared" si="52"/>
        <v>40057367378271</v>
      </c>
      <c r="S50" s="5">
        <f t="shared" si="52"/>
        <v>25228876846247</v>
      </c>
      <c r="T50" s="5">
        <f t="shared" si="4"/>
        <v>7831180455094</v>
      </c>
      <c r="U50" s="6">
        <v>74.23</v>
      </c>
      <c r="V50" s="20">
        <v>1605396</v>
      </c>
      <c r="W50" s="1">
        <v>77.22</v>
      </c>
      <c r="X50" s="10">
        <v>40</v>
      </c>
      <c r="Y50" s="14">
        <v>64.63</v>
      </c>
      <c r="Z50" s="1">
        <v>30</v>
      </c>
      <c r="AA50" s="7">
        <v>73</v>
      </c>
      <c r="AB50" s="1">
        <v>0</v>
      </c>
      <c r="AC50" s="11">
        <v>2.6533333333333333</v>
      </c>
      <c r="AD50" s="13">
        <v>13901</v>
      </c>
    </row>
    <row r="51" spans="1:30" ht="14.25">
      <c r="A51" s="2" t="s">
        <v>52</v>
      </c>
      <c r="B51" s="1">
        <v>2020</v>
      </c>
      <c r="C51" s="4">
        <v>30606131.199999999</v>
      </c>
      <c r="D51" s="4">
        <v>1363635</v>
      </c>
      <c r="E51" s="4">
        <f t="shared" si="0"/>
        <v>19234071.675000001</v>
      </c>
      <c r="F51" s="4">
        <f t="shared" si="1"/>
        <v>49840202.875</v>
      </c>
      <c r="G51" s="4">
        <v>15287324005606</v>
      </c>
      <c r="H51" s="4">
        <v>14191681970990</v>
      </c>
      <c r="I51" s="4">
        <v>7538474661716</v>
      </c>
      <c r="J51" s="4">
        <v>449955985505</v>
      </c>
      <c r="K51" s="6"/>
      <c r="L51" s="4">
        <f t="shared" si="2"/>
        <v>449955985505</v>
      </c>
      <c r="M51" s="4">
        <v>37226820000000</v>
      </c>
      <c r="N51" s="4">
        <v>22557310000000</v>
      </c>
      <c r="O51" s="4">
        <v>9914820000000</v>
      </c>
      <c r="P51" s="4">
        <v>12137930000000</v>
      </c>
      <c r="Q51" s="5">
        <f t="shared" ref="Q51:S51" si="53">M51+G51</f>
        <v>52514144005606</v>
      </c>
      <c r="R51" s="5">
        <f t="shared" si="53"/>
        <v>36748991970990</v>
      </c>
      <c r="S51" s="5">
        <f t="shared" si="53"/>
        <v>17453294661716</v>
      </c>
      <c r="T51" s="5">
        <f t="shared" si="4"/>
        <v>12587885985505</v>
      </c>
      <c r="U51" s="6">
        <v>74.37</v>
      </c>
      <c r="V51" s="20">
        <v>1742015</v>
      </c>
      <c r="W51" s="1">
        <v>75.430000000000007</v>
      </c>
      <c r="X51" s="10">
        <v>37</v>
      </c>
      <c r="Y51" s="14">
        <v>36.35</v>
      </c>
      <c r="Z51" s="1">
        <v>31</v>
      </c>
      <c r="AA51" s="7">
        <v>65</v>
      </c>
      <c r="AB51" s="1">
        <v>1</v>
      </c>
      <c r="AC51" s="11">
        <v>1.68</v>
      </c>
      <c r="AD51" s="12">
        <v>14105</v>
      </c>
    </row>
    <row r="52" spans="1:30" ht="14.25">
      <c r="A52" s="2" t="s">
        <v>53</v>
      </c>
      <c r="B52" s="1">
        <v>2016</v>
      </c>
      <c r="C52" s="4">
        <v>46331573.399999999</v>
      </c>
      <c r="D52" s="4">
        <v>1941034.5</v>
      </c>
      <c r="E52" s="4">
        <f t="shared" si="0"/>
        <v>26079739.541999999</v>
      </c>
      <c r="F52" s="4">
        <f t="shared" si="1"/>
        <v>72411312.942000002</v>
      </c>
      <c r="G52" s="4">
        <v>19160577331906</v>
      </c>
      <c r="H52" s="4">
        <v>11811644731695</v>
      </c>
      <c r="I52" s="4">
        <v>5902541437316</v>
      </c>
      <c r="J52" s="4">
        <v>397011869634</v>
      </c>
      <c r="K52" s="6"/>
      <c r="L52" s="4">
        <f t="shared" si="2"/>
        <v>397011869634</v>
      </c>
      <c r="M52" s="5">
        <v>39031250000000</v>
      </c>
      <c r="N52" s="5">
        <v>21384870000000</v>
      </c>
      <c r="O52" s="5">
        <v>20541370000000</v>
      </c>
      <c r="P52" s="5">
        <v>10335550000000</v>
      </c>
      <c r="Q52" s="5">
        <f t="shared" ref="Q52:S52" si="54">M52+G52</f>
        <v>58191827331906</v>
      </c>
      <c r="R52" s="5">
        <f t="shared" si="54"/>
        <v>33196514731695</v>
      </c>
      <c r="S52" s="5">
        <f t="shared" si="54"/>
        <v>26443911437316</v>
      </c>
      <c r="T52" s="5">
        <f t="shared" si="4"/>
        <v>10732561869634</v>
      </c>
      <c r="U52" s="6">
        <v>70.739999999999995</v>
      </c>
      <c r="V52" s="20">
        <v>1283000</v>
      </c>
      <c r="W52" s="1">
        <v>72.239999999999995</v>
      </c>
      <c r="X52" s="10">
        <v>37</v>
      </c>
      <c r="Y52" s="14">
        <v>63.89</v>
      </c>
      <c r="Z52" s="1">
        <v>74</v>
      </c>
      <c r="AA52" s="7">
        <v>91</v>
      </c>
      <c r="AB52" s="1">
        <v>0</v>
      </c>
      <c r="AC52" s="11">
        <v>2.1187499999999999</v>
      </c>
      <c r="AD52" s="12">
        <v>13436</v>
      </c>
    </row>
    <row r="53" spans="1:30" ht="14.25">
      <c r="A53" s="2" t="s">
        <v>53</v>
      </c>
      <c r="B53" s="1">
        <v>2017</v>
      </c>
      <c r="C53" s="4">
        <v>45044540.399999999</v>
      </c>
      <c r="D53" s="22">
        <v>1566657</v>
      </c>
      <c r="E53" s="4">
        <f t="shared" si="0"/>
        <v>21225069.035999998</v>
      </c>
      <c r="F53" s="4">
        <f t="shared" si="1"/>
        <v>66269609.435999997</v>
      </c>
      <c r="G53" s="4">
        <v>20168628574088</v>
      </c>
      <c r="H53" s="4">
        <v>13455988019965</v>
      </c>
      <c r="I53" s="4">
        <v>7647755106424</v>
      </c>
      <c r="J53" s="4">
        <v>425661103482</v>
      </c>
      <c r="K53" s="6"/>
      <c r="L53" s="4">
        <f t="shared" si="2"/>
        <v>425661103482</v>
      </c>
      <c r="M53" s="4">
        <v>38971840000000</v>
      </c>
      <c r="N53" s="4">
        <v>25140560000000</v>
      </c>
      <c r="O53" s="4">
        <v>20224430000000</v>
      </c>
      <c r="P53" s="4">
        <v>10430990000000</v>
      </c>
      <c r="Q53" s="5">
        <f t="shared" ref="Q53:S53" si="55">M53+G53</f>
        <v>59140468574088</v>
      </c>
      <c r="R53" s="5">
        <f t="shared" si="55"/>
        <v>38596548019965</v>
      </c>
      <c r="S53" s="5">
        <f t="shared" si="55"/>
        <v>27872185106424</v>
      </c>
      <c r="T53" s="5">
        <f t="shared" si="4"/>
        <v>10856651103482</v>
      </c>
      <c r="U53" s="6">
        <v>70.8</v>
      </c>
      <c r="V53" s="20">
        <v>1388000</v>
      </c>
      <c r="W53" s="1">
        <v>70.92</v>
      </c>
      <c r="X53" s="10">
        <v>37</v>
      </c>
      <c r="Y53" s="14">
        <v>54.67</v>
      </c>
      <c r="Z53" s="1">
        <v>88</v>
      </c>
      <c r="AA53" s="7">
        <v>72</v>
      </c>
      <c r="AB53" s="1">
        <v>0</v>
      </c>
      <c r="AC53" s="11">
        <v>3.7012500000000004</v>
      </c>
      <c r="AD53" s="12">
        <v>13548</v>
      </c>
    </row>
    <row r="54" spans="1:30" ht="14.25">
      <c r="A54" s="2" t="s">
        <v>53</v>
      </c>
      <c r="B54" s="1">
        <v>2018</v>
      </c>
      <c r="C54" s="4">
        <v>33333129.800000001</v>
      </c>
      <c r="D54" s="4">
        <v>1333380.3</v>
      </c>
      <c r="E54" s="4">
        <f t="shared" si="0"/>
        <v>19308680.124299999</v>
      </c>
      <c r="F54" s="4">
        <f t="shared" si="1"/>
        <v>52641809.9243</v>
      </c>
      <c r="G54" s="4">
        <v>20242576034043</v>
      </c>
      <c r="H54" s="4">
        <v>17890293433306</v>
      </c>
      <c r="I54" s="4">
        <v>7746890951897</v>
      </c>
      <c r="J54" s="4">
        <v>256469648401</v>
      </c>
      <c r="K54" s="6"/>
      <c r="L54" s="4">
        <f t="shared" si="2"/>
        <v>256469648401</v>
      </c>
      <c r="M54" s="4">
        <v>39020460000000</v>
      </c>
      <c r="N54" s="4">
        <v>28118580000000</v>
      </c>
      <c r="O54" s="4">
        <v>18572380000000</v>
      </c>
      <c r="P54" s="4">
        <v>12550190000000</v>
      </c>
      <c r="Q54" s="5">
        <f t="shared" ref="Q54:S54" si="56">M54+G54</f>
        <v>59263036034043</v>
      </c>
      <c r="R54" s="5">
        <f t="shared" si="56"/>
        <v>46008873433306</v>
      </c>
      <c r="S54" s="5">
        <f t="shared" si="56"/>
        <v>26319270951897</v>
      </c>
      <c r="T54" s="5">
        <f t="shared" si="4"/>
        <v>12806659648401</v>
      </c>
      <c r="U54" s="6">
        <v>70.97</v>
      </c>
      <c r="V54" s="20">
        <v>1508895</v>
      </c>
      <c r="W54" s="1">
        <v>72.86</v>
      </c>
      <c r="X54" s="10">
        <v>38</v>
      </c>
      <c r="Y54" s="14">
        <v>58.74</v>
      </c>
      <c r="Z54" s="1">
        <v>67</v>
      </c>
      <c r="AA54" s="7">
        <v>73</v>
      </c>
      <c r="AB54" s="1">
        <v>0</v>
      </c>
      <c r="AC54" s="11">
        <v>2.5850000000000004</v>
      </c>
      <c r="AD54" s="12">
        <v>14481</v>
      </c>
    </row>
    <row r="55" spans="1:30" ht="14.25">
      <c r="A55" s="2" t="s">
        <v>53</v>
      </c>
      <c r="B55" s="1">
        <v>2019</v>
      </c>
      <c r="C55" s="4">
        <v>45452714.100000001</v>
      </c>
      <c r="D55" s="4">
        <v>866281.6</v>
      </c>
      <c r="E55" s="4">
        <f t="shared" si="0"/>
        <v>12042180.521600001</v>
      </c>
      <c r="F55" s="4">
        <f t="shared" si="1"/>
        <v>57494894.621600002</v>
      </c>
      <c r="G55" s="4">
        <v>21843073300778</v>
      </c>
      <c r="H55" s="4">
        <v>19079682372465</v>
      </c>
      <c r="I55" s="4">
        <v>8247890508704</v>
      </c>
      <c r="J55" s="4">
        <v>335786592922</v>
      </c>
      <c r="K55" s="6"/>
      <c r="L55" s="4">
        <f t="shared" si="2"/>
        <v>335786592922</v>
      </c>
      <c r="M55" s="4">
        <v>41661090000000</v>
      </c>
      <c r="N55" s="4">
        <v>32056490000000</v>
      </c>
      <c r="O55" s="4">
        <v>21119930000000</v>
      </c>
      <c r="P55" s="4">
        <v>12839280000000</v>
      </c>
      <c r="Q55" s="5">
        <f t="shared" ref="Q55:S55" si="57">M55+G55</f>
        <v>63504163300778</v>
      </c>
      <c r="R55" s="5">
        <f t="shared" si="57"/>
        <v>51136172372465</v>
      </c>
      <c r="S55" s="5">
        <f t="shared" si="57"/>
        <v>29367820508704</v>
      </c>
      <c r="T55" s="5">
        <f t="shared" si="4"/>
        <v>13175066592922</v>
      </c>
      <c r="U55" s="6">
        <v>71.180000000000007</v>
      </c>
      <c r="V55" s="20">
        <v>1630059</v>
      </c>
      <c r="W55" s="1">
        <v>77.680000000000007</v>
      </c>
      <c r="X55" s="10">
        <v>40</v>
      </c>
      <c r="Y55" s="14">
        <v>44.68</v>
      </c>
      <c r="Z55" s="1">
        <v>69</v>
      </c>
      <c r="AA55" s="7">
        <v>73</v>
      </c>
      <c r="AB55" s="1">
        <v>0</v>
      </c>
      <c r="AC55" s="11">
        <v>2.0700000000000003</v>
      </c>
      <c r="AD55" s="13">
        <v>13901</v>
      </c>
    </row>
    <row r="56" spans="1:30" ht="14.25">
      <c r="A56" s="2" t="s">
        <v>53</v>
      </c>
      <c r="B56" s="1">
        <v>2020</v>
      </c>
      <c r="C56" s="4">
        <v>55660575.200000003</v>
      </c>
      <c r="D56" s="4">
        <v>1575459.8</v>
      </c>
      <c r="E56" s="4">
        <f t="shared" si="0"/>
        <v>22221860.478999998</v>
      </c>
      <c r="F56" s="4">
        <f t="shared" si="1"/>
        <v>77882435.679000005</v>
      </c>
      <c r="G56" s="4">
        <v>21576516242832</v>
      </c>
      <c r="H56" s="4">
        <v>16789346634680</v>
      </c>
      <c r="I56" s="4">
        <v>7825009665011</v>
      </c>
      <c r="J56" s="4">
        <v>989041932977</v>
      </c>
      <c r="K56" s="6"/>
      <c r="L56" s="4">
        <f t="shared" si="2"/>
        <v>989041932977</v>
      </c>
      <c r="M56" s="4">
        <v>40436920000000</v>
      </c>
      <c r="N56" s="4">
        <v>30377440000000</v>
      </c>
      <c r="O56" s="4">
        <v>14474640000000</v>
      </c>
      <c r="P56" s="4">
        <v>18315200000000</v>
      </c>
      <c r="Q56" s="5">
        <f t="shared" ref="Q56:S56" si="58">M56+G56</f>
        <v>62013436242832</v>
      </c>
      <c r="R56" s="5">
        <f t="shared" si="58"/>
        <v>47166786634680</v>
      </c>
      <c r="S56" s="5">
        <f t="shared" si="58"/>
        <v>22299649665011</v>
      </c>
      <c r="T56" s="5">
        <f t="shared" si="4"/>
        <v>19304241932977</v>
      </c>
      <c r="U56" s="6">
        <v>71.3</v>
      </c>
      <c r="V56" s="20">
        <v>1768777</v>
      </c>
      <c r="W56" s="1">
        <v>70.709999999999994</v>
      </c>
      <c r="X56" s="10">
        <v>37</v>
      </c>
      <c r="Y56" s="14">
        <v>52.74</v>
      </c>
      <c r="Z56" s="1">
        <v>44</v>
      </c>
      <c r="AA56" s="7">
        <v>65</v>
      </c>
      <c r="AB56" s="1">
        <v>1</v>
      </c>
      <c r="AC56" s="11">
        <v>1.8262500000000002</v>
      </c>
      <c r="AD56" s="12">
        <v>14105</v>
      </c>
    </row>
    <row r="57" spans="1:30" ht="14.25">
      <c r="A57" s="2" t="s">
        <v>54</v>
      </c>
      <c r="B57" s="1">
        <v>2016</v>
      </c>
      <c r="C57" s="4">
        <v>9015534</v>
      </c>
      <c r="D57" s="4">
        <v>630712.69999999995</v>
      </c>
      <c r="E57" s="4">
        <f t="shared" si="0"/>
        <v>8474255.837199999</v>
      </c>
      <c r="F57" s="4">
        <f t="shared" si="1"/>
        <v>17489789.837200001</v>
      </c>
      <c r="G57" s="4">
        <v>3011437022999</v>
      </c>
      <c r="H57" s="4">
        <v>2867621704432</v>
      </c>
      <c r="I57" s="4">
        <v>2344466168637</v>
      </c>
      <c r="J57" s="4">
        <v>30304025400</v>
      </c>
      <c r="K57" s="6"/>
      <c r="L57" s="4">
        <f t="shared" si="2"/>
        <v>30304025400</v>
      </c>
      <c r="M57" s="5">
        <v>7519660000000</v>
      </c>
      <c r="N57" s="5">
        <v>4861610000000</v>
      </c>
      <c r="O57" s="5">
        <v>5483470000000</v>
      </c>
      <c r="P57" s="5">
        <v>1519540000000</v>
      </c>
      <c r="Q57" s="5">
        <f t="shared" ref="Q57:S57" si="59">M57+G57</f>
        <v>10531097022999</v>
      </c>
      <c r="R57" s="5">
        <f t="shared" si="59"/>
        <v>7729231704432</v>
      </c>
      <c r="S57" s="5">
        <f t="shared" si="59"/>
        <v>7827936168637</v>
      </c>
      <c r="T57" s="5">
        <f t="shared" si="4"/>
        <v>1549844025400</v>
      </c>
      <c r="U57" s="6">
        <v>69.900000000000006</v>
      </c>
      <c r="V57" s="20">
        <v>1739400</v>
      </c>
      <c r="W57" s="1">
        <v>75.28</v>
      </c>
      <c r="X57" s="10">
        <v>37</v>
      </c>
      <c r="Y57" s="14">
        <v>60.36</v>
      </c>
      <c r="Z57" s="1">
        <v>153</v>
      </c>
      <c r="AA57" s="7">
        <v>91</v>
      </c>
      <c r="AB57" s="1">
        <v>0</v>
      </c>
      <c r="AC57" s="11">
        <v>2.9733333333333332</v>
      </c>
      <c r="AD57" s="12">
        <v>13436</v>
      </c>
    </row>
    <row r="58" spans="1:30" ht="14.25">
      <c r="A58" s="2" t="s">
        <v>54</v>
      </c>
      <c r="B58" s="1">
        <v>2017</v>
      </c>
      <c r="C58" s="4">
        <v>12380904.199999999</v>
      </c>
      <c r="D58" s="22">
        <v>568445.5</v>
      </c>
      <c r="E58" s="4">
        <f t="shared" si="0"/>
        <v>7701299.6339999996</v>
      </c>
      <c r="F58" s="4">
        <f t="shared" si="1"/>
        <v>20082203.833999999</v>
      </c>
      <c r="G58" s="4">
        <v>3043254435124</v>
      </c>
      <c r="H58" s="4">
        <v>3039624745714</v>
      </c>
      <c r="I58" s="4">
        <v>3053679643333</v>
      </c>
      <c r="J58" s="4">
        <v>40897560375</v>
      </c>
      <c r="K58" s="6"/>
      <c r="L58" s="4">
        <f t="shared" si="2"/>
        <v>40897560375</v>
      </c>
      <c r="M58" s="4">
        <v>7659490000000</v>
      </c>
      <c r="N58" s="4">
        <v>5587680000000</v>
      </c>
      <c r="O58" s="4">
        <v>5466270000000</v>
      </c>
      <c r="P58" s="4">
        <v>2246340000000</v>
      </c>
      <c r="Q58" s="5">
        <f t="shared" ref="Q58:S58" si="60">M58+G58</f>
        <v>10702744435124</v>
      </c>
      <c r="R58" s="5">
        <f t="shared" si="60"/>
        <v>8627304745714</v>
      </c>
      <c r="S58" s="5">
        <f t="shared" si="60"/>
        <v>8519949643333</v>
      </c>
      <c r="T58" s="5">
        <f t="shared" si="4"/>
        <v>2287237560375</v>
      </c>
      <c r="U58" s="6">
        <v>69.92</v>
      </c>
      <c r="V58" s="20">
        <v>1882900</v>
      </c>
      <c r="W58" s="1">
        <v>79.13</v>
      </c>
      <c r="X58" s="10">
        <v>37</v>
      </c>
      <c r="Y58" s="14">
        <v>72.180000000000007</v>
      </c>
      <c r="Z58" s="1">
        <v>122</v>
      </c>
      <c r="AA58" s="7">
        <v>72</v>
      </c>
      <c r="AB58" s="1">
        <v>0</v>
      </c>
      <c r="AC58" s="11">
        <v>4.126666666666666</v>
      </c>
      <c r="AD58" s="12">
        <v>13548</v>
      </c>
    </row>
    <row r="59" spans="1:30" ht="14.25">
      <c r="A59" s="2" t="s">
        <v>54</v>
      </c>
      <c r="B59" s="1">
        <v>2018</v>
      </c>
      <c r="C59" s="4">
        <v>6591384.0999999996</v>
      </c>
      <c r="D59" s="4">
        <v>491938.6</v>
      </c>
      <c r="E59" s="4">
        <f t="shared" si="0"/>
        <v>7123762.8665999994</v>
      </c>
      <c r="F59" s="4">
        <f t="shared" si="1"/>
        <v>13715146.966599999</v>
      </c>
      <c r="G59" s="4">
        <v>3310668840533</v>
      </c>
      <c r="H59" s="4">
        <v>4013685132824</v>
      </c>
      <c r="I59" s="4">
        <v>3448860414285</v>
      </c>
      <c r="J59" s="4">
        <v>34057992476</v>
      </c>
      <c r="K59" s="6"/>
      <c r="L59" s="4">
        <f t="shared" si="2"/>
        <v>34057992476</v>
      </c>
      <c r="M59" s="4">
        <v>7846410000000</v>
      </c>
      <c r="N59" s="4">
        <v>5380310000000</v>
      </c>
      <c r="O59" s="4">
        <v>4810370000000</v>
      </c>
      <c r="P59" s="4">
        <v>2484320000000</v>
      </c>
      <c r="Q59" s="5">
        <f t="shared" ref="Q59:S59" si="61">M59+G59</f>
        <v>11157078840533</v>
      </c>
      <c r="R59" s="5">
        <f t="shared" si="61"/>
        <v>9393995132824</v>
      </c>
      <c r="S59" s="5">
        <f t="shared" si="61"/>
        <v>8259230414285</v>
      </c>
      <c r="T59" s="5">
        <f t="shared" si="4"/>
        <v>2518377992476</v>
      </c>
      <c r="U59" s="6">
        <v>70.180000000000007</v>
      </c>
      <c r="V59" s="20">
        <v>2046900</v>
      </c>
      <c r="W59" s="1">
        <v>76.14</v>
      </c>
      <c r="X59" s="10">
        <v>38</v>
      </c>
      <c r="Y59" s="14">
        <v>77.02</v>
      </c>
      <c r="Z59" s="1">
        <v>118</v>
      </c>
      <c r="AA59" s="7">
        <v>73</v>
      </c>
      <c r="AB59" s="1">
        <v>0</v>
      </c>
      <c r="AC59" s="11">
        <v>4.3966666666666665</v>
      </c>
      <c r="AD59" s="12">
        <v>14481</v>
      </c>
    </row>
    <row r="60" spans="1:30" ht="14.25">
      <c r="A60" s="2" t="s">
        <v>54</v>
      </c>
      <c r="B60" s="1">
        <v>2019</v>
      </c>
      <c r="C60" s="4">
        <v>7699144.5</v>
      </c>
      <c r="D60" s="4">
        <v>532319.80000000005</v>
      </c>
      <c r="E60" s="4">
        <f t="shared" si="0"/>
        <v>7399777.5398000004</v>
      </c>
      <c r="F60" s="4">
        <f t="shared" si="1"/>
        <v>15098922.039799999</v>
      </c>
      <c r="G60" s="4">
        <v>3647894830148</v>
      </c>
      <c r="H60" s="4">
        <v>4056130293740</v>
      </c>
      <c r="I60" s="4">
        <v>1980566025143</v>
      </c>
      <c r="J60" s="4">
        <v>55220857275</v>
      </c>
      <c r="K60" s="6"/>
      <c r="L60" s="4">
        <f t="shared" si="2"/>
        <v>55220857275</v>
      </c>
      <c r="M60" s="4">
        <v>8144470000000</v>
      </c>
      <c r="N60" s="4">
        <v>5873350000000</v>
      </c>
      <c r="O60" s="4">
        <v>5091940000000</v>
      </c>
      <c r="P60" s="4">
        <v>2458940000000</v>
      </c>
      <c r="Q60" s="5">
        <f t="shared" ref="Q60:S60" si="62">M60+G60</f>
        <v>11792364830148</v>
      </c>
      <c r="R60" s="5">
        <f t="shared" si="62"/>
        <v>9929480293740</v>
      </c>
      <c r="S60" s="5">
        <f t="shared" si="62"/>
        <v>7072506025143</v>
      </c>
      <c r="T60" s="5">
        <f t="shared" si="4"/>
        <v>2514160857275</v>
      </c>
      <c r="U60" s="6">
        <v>70.56</v>
      </c>
      <c r="V60" s="20">
        <v>2211500</v>
      </c>
      <c r="W60" s="1">
        <v>77.66</v>
      </c>
      <c r="X60" s="10">
        <v>40</v>
      </c>
      <c r="Y60" s="14">
        <v>89.3</v>
      </c>
      <c r="Z60" s="1">
        <v>96</v>
      </c>
      <c r="AA60" s="7">
        <v>73</v>
      </c>
      <c r="AB60" s="1">
        <v>0</v>
      </c>
      <c r="AC60" s="11">
        <v>1.9133333333333333</v>
      </c>
      <c r="AD60" s="13">
        <v>13901</v>
      </c>
    </row>
    <row r="61" spans="1:30" ht="14.25">
      <c r="A61" s="2" t="s">
        <v>54</v>
      </c>
      <c r="B61" s="1">
        <v>2020</v>
      </c>
      <c r="C61" s="4">
        <v>9256471.4000000004</v>
      </c>
      <c r="D61" s="4">
        <v>759264.2</v>
      </c>
      <c r="E61" s="4">
        <f t="shared" si="0"/>
        <v>10709421.540999999</v>
      </c>
      <c r="F61" s="4">
        <f t="shared" si="1"/>
        <v>19965892.941</v>
      </c>
      <c r="G61" s="4">
        <v>3701234475704</v>
      </c>
      <c r="H61" s="4">
        <v>3507126683953</v>
      </c>
      <c r="I61" s="4">
        <v>1581093617225</v>
      </c>
      <c r="J61" s="4">
        <v>83148089510</v>
      </c>
      <c r="K61" s="6"/>
      <c r="L61" s="4">
        <f t="shared" si="2"/>
        <v>83148089510</v>
      </c>
      <c r="M61" s="4">
        <v>8196540000000</v>
      </c>
      <c r="N61" s="4">
        <v>6027290000000</v>
      </c>
      <c r="O61" s="4">
        <v>3990550000000</v>
      </c>
      <c r="P61" s="4">
        <v>2638610000000</v>
      </c>
      <c r="Q61" s="5">
        <f t="shared" ref="Q61:S61" si="63">M61+G61</f>
        <v>11897774475704</v>
      </c>
      <c r="R61" s="5">
        <f t="shared" si="63"/>
        <v>9534416683953</v>
      </c>
      <c r="S61" s="5">
        <f t="shared" si="63"/>
        <v>5571643617225</v>
      </c>
      <c r="T61" s="5">
        <f t="shared" si="4"/>
        <v>2721758089510</v>
      </c>
      <c r="U61" s="6">
        <v>70.69</v>
      </c>
      <c r="V61" s="20">
        <v>2399699</v>
      </c>
      <c r="W61" s="1">
        <v>81.09</v>
      </c>
      <c r="X61" s="10">
        <v>37</v>
      </c>
      <c r="Y61" s="14">
        <v>101.94</v>
      </c>
      <c r="Z61" s="1">
        <v>76</v>
      </c>
      <c r="AA61" s="7">
        <v>65</v>
      </c>
      <c r="AB61" s="1">
        <v>1</v>
      </c>
      <c r="AC61" s="11">
        <v>3.17</v>
      </c>
      <c r="AD61" s="12">
        <v>14105</v>
      </c>
    </row>
    <row r="62" spans="1:30" ht="14.25">
      <c r="A62" s="2" t="s">
        <v>55</v>
      </c>
      <c r="B62" s="1">
        <v>2016</v>
      </c>
      <c r="C62" s="4">
        <v>6163013.9000000004</v>
      </c>
      <c r="D62" s="4">
        <v>249448.2</v>
      </c>
      <c r="E62" s="4">
        <f t="shared" si="0"/>
        <v>3351586.0152000003</v>
      </c>
      <c r="F62" s="4">
        <f t="shared" si="1"/>
        <v>9514599.9152000006</v>
      </c>
      <c r="G62" s="4">
        <v>2918997197273</v>
      </c>
      <c r="H62" s="4">
        <v>2313040132965</v>
      </c>
      <c r="I62" s="4">
        <v>1819400141900</v>
      </c>
      <c r="J62" s="4">
        <v>52278907434</v>
      </c>
      <c r="K62" s="6"/>
      <c r="L62" s="4">
        <f t="shared" si="2"/>
        <v>52278907434</v>
      </c>
      <c r="M62" s="5">
        <v>7484250000000</v>
      </c>
      <c r="N62" s="5">
        <v>4971870000000</v>
      </c>
      <c r="O62" s="5">
        <v>6408490000000</v>
      </c>
      <c r="P62" s="5">
        <v>1387910000000</v>
      </c>
      <c r="Q62" s="5">
        <f t="shared" ref="Q62:S62" si="64">M62+G62</f>
        <v>10403247197273</v>
      </c>
      <c r="R62" s="5">
        <f t="shared" si="64"/>
        <v>7284910132965</v>
      </c>
      <c r="S62" s="5">
        <f t="shared" si="64"/>
        <v>8227890141900</v>
      </c>
      <c r="T62" s="5">
        <f t="shared" si="4"/>
        <v>1440188907434</v>
      </c>
      <c r="U62" s="6">
        <v>67.92</v>
      </c>
      <c r="V62" s="20">
        <v>2085050</v>
      </c>
      <c r="W62" s="1">
        <v>73.430000000000007</v>
      </c>
      <c r="X62" s="10">
        <v>37</v>
      </c>
      <c r="Y62" s="14">
        <v>78.569999999999993</v>
      </c>
      <c r="Z62" s="1">
        <v>181</v>
      </c>
      <c r="AA62" s="7">
        <v>91</v>
      </c>
      <c r="AB62" s="1">
        <v>0</v>
      </c>
      <c r="AC62" s="11">
        <v>2.93</v>
      </c>
      <c r="AD62" s="12">
        <v>13436</v>
      </c>
    </row>
    <row r="63" spans="1:30" ht="14.25">
      <c r="A63" s="2" t="s">
        <v>55</v>
      </c>
      <c r="B63" s="1">
        <v>2017</v>
      </c>
      <c r="C63" s="4">
        <v>2981886.2</v>
      </c>
      <c r="D63" s="22">
        <v>243813.5</v>
      </c>
      <c r="E63" s="4">
        <f t="shared" si="0"/>
        <v>3303185.298</v>
      </c>
      <c r="F63" s="4">
        <f t="shared" si="1"/>
        <v>6285071.4979999997</v>
      </c>
      <c r="G63" s="4">
        <v>2984149012463</v>
      </c>
      <c r="H63" s="4">
        <v>2578108419797</v>
      </c>
      <c r="I63" s="4">
        <v>1938862962763</v>
      </c>
      <c r="J63" s="4">
        <v>51273940669</v>
      </c>
      <c r="K63" s="6"/>
      <c r="L63" s="4">
        <f t="shared" si="2"/>
        <v>51273940669</v>
      </c>
      <c r="M63" s="4">
        <v>7466240000000</v>
      </c>
      <c r="N63" s="4">
        <v>5621640000000</v>
      </c>
      <c r="O63" s="4">
        <v>5033990000000</v>
      </c>
      <c r="P63" s="4">
        <v>1660690000000</v>
      </c>
      <c r="Q63" s="5">
        <f t="shared" ref="Q63:S63" si="65">M63+G63</f>
        <v>10450389012463</v>
      </c>
      <c r="R63" s="5">
        <f t="shared" si="65"/>
        <v>8199748419797</v>
      </c>
      <c r="S63" s="5">
        <f t="shared" si="65"/>
        <v>6972852962763</v>
      </c>
      <c r="T63" s="5">
        <f t="shared" si="4"/>
        <v>1711963940669</v>
      </c>
      <c r="U63" s="6">
        <v>68.02</v>
      </c>
      <c r="V63" s="20">
        <v>2258000</v>
      </c>
      <c r="W63" s="1">
        <v>76.25</v>
      </c>
      <c r="X63" s="10">
        <v>37</v>
      </c>
      <c r="Y63" s="14">
        <v>76.09</v>
      </c>
      <c r="Z63" s="1">
        <v>160</v>
      </c>
      <c r="AA63" s="7">
        <v>72</v>
      </c>
      <c r="AB63" s="1">
        <v>0</v>
      </c>
      <c r="AC63" s="11">
        <v>3.11</v>
      </c>
      <c r="AD63" s="12">
        <v>13548</v>
      </c>
    </row>
    <row r="64" spans="1:30" ht="14.25">
      <c r="A64" s="2" t="s">
        <v>55</v>
      </c>
      <c r="B64" s="1">
        <v>2018</v>
      </c>
      <c r="C64" s="4">
        <v>9975240.4000000004</v>
      </c>
      <c r="D64" s="4">
        <v>129147.2</v>
      </c>
      <c r="E64" s="4">
        <f t="shared" si="0"/>
        <v>1870180.6032</v>
      </c>
      <c r="F64" s="4">
        <f t="shared" si="1"/>
        <v>11845421.0032</v>
      </c>
      <c r="G64" s="4">
        <v>3211389282529</v>
      </c>
      <c r="H64" s="4">
        <v>3306704926055</v>
      </c>
      <c r="I64" s="4">
        <v>2361700304891</v>
      </c>
      <c r="J64" s="4">
        <v>30613051299</v>
      </c>
      <c r="K64" s="6"/>
      <c r="L64" s="4">
        <f t="shared" si="2"/>
        <v>30613051299</v>
      </c>
      <c r="M64" s="4">
        <v>7920590000000</v>
      </c>
      <c r="N64" s="4">
        <v>5838680000000</v>
      </c>
      <c r="O64" s="4">
        <v>4531480000000</v>
      </c>
      <c r="P64" s="4">
        <v>1241380000000</v>
      </c>
      <c r="Q64" s="5">
        <f t="shared" ref="Q64:S64" si="66">M64+G64</f>
        <v>11131979282529</v>
      </c>
      <c r="R64" s="5">
        <f t="shared" si="66"/>
        <v>9145384926055</v>
      </c>
      <c r="S64" s="5">
        <f t="shared" si="66"/>
        <v>6893180304891</v>
      </c>
      <c r="T64" s="5">
        <f t="shared" si="4"/>
        <v>1271993051299</v>
      </c>
      <c r="U64" s="6">
        <v>68.23</v>
      </c>
      <c r="V64" s="20">
        <v>2454671</v>
      </c>
      <c r="W64" s="1">
        <v>79.92</v>
      </c>
      <c r="X64" s="10">
        <v>38</v>
      </c>
      <c r="Y64" s="14">
        <v>75.930000000000007</v>
      </c>
      <c r="Z64" s="1">
        <v>138</v>
      </c>
      <c r="AA64" s="7">
        <v>73</v>
      </c>
      <c r="AB64" s="1">
        <v>0</v>
      </c>
      <c r="AC64" s="11">
        <v>2.6150000000000002</v>
      </c>
      <c r="AD64" s="12">
        <v>14481</v>
      </c>
    </row>
    <row r="65" spans="1:30" ht="14.25">
      <c r="A65" s="2" t="s">
        <v>55</v>
      </c>
      <c r="B65" s="1">
        <v>2019</v>
      </c>
      <c r="C65" s="4">
        <v>10060952.4</v>
      </c>
      <c r="D65" s="4">
        <v>372948.4</v>
      </c>
      <c r="E65" s="4">
        <f t="shared" si="0"/>
        <v>5184355.7084000008</v>
      </c>
      <c r="F65" s="4">
        <f t="shared" si="1"/>
        <v>15245308.108400002</v>
      </c>
      <c r="G65" s="4">
        <v>3485623481053</v>
      </c>
      <c r="H65" s="4">
        <v>3955925532152</v>
      </c>
      <c r="I65" s="4">
        <v>1773697072984</v>
      </c>
      <c r="J65" s="4">
        <v>77151092362</v>
      </c>
      <c r="K65" s="6"/>
      <c r="L65" s="4">
        <f t="shared" si="2"/>
        <v>77151092362</v>
      </c>
      <c r="M65" s="4">
        <v>8130330000000</v>
      </c>
      <c r="N65" s="4">
        <v>6852780000000</v>
      </c>
      <c r="O65" s="4">
        <v>5789960000000</v>
      </c>
      <c r="P65" s="4">
        <v>1341540000000</v>
      </c>
      <c r="Q65" s="5">
        <f t="shared" ref="Q65:S65" si="67">M65+G65</f>
        <v>11615953481053</v>
      </c>
      <c r="R65" s="5">
        <f t="shared" si="67"/>
        <v>10808705532152</v>
      </c>
      <c r="S65" s="5">
        <f t="shared" si="67"/>
        <v>7563657072984</v>
      </c>
      <c r="T65" s="5">
        <f t="shared" si="4"/>
        <v>1418691092362</v>
      </c>
      <c r="U65" s="6">
        <v>68.489999999999995</v>
      </c>
      <c r="V65" s="20">
        <v>2651782</v>
      </c>
      <c r="W65" s="1">
        <v>79.47</v>
      </c>
      <c r="X65" s="10">
        <v>40</v>
      </c>
      <c r="Y65" s="14">
        <v>81.319999999999993</v>
      </c>
      <c r="Z65" s="1">
        <v>130</v>
      </c>
      <c r="AA65" s="7">
        <v>73</v>
      </c>
      <c r="AB65" s="1">
        <v>0</v>
      </c>
      <c r="AC65" s="11">
        <v>3.1500000000000004</v>
      </c>
      <c r="AD65" s="13">
        <v>13901</v>
      </c>
    </row>
    <row r="66" spans="1:30" ht="14.25">
      <c r="A66" s="2" t="s">
        <v>55</v>
      </c>
      <c r="B66" s="1">
        <v>2020</v>
      </c>
      <c r="C66" s="4">
        <v>4286314.5999999996</v>
      </c>
      <c r="D66" s="4">
        <v>240792.8</v>
      </c>
      <c r="E66" s="4">
        <f t="shared" si="0"/>
        <v>3396382.4440000001</v>
      </c>
      <c r="F66" s="4">
        <f t="shared" si="1"/>
        <v>7682697.0439999998</v>
      </c>
      <c r="G66" s="4">
        <v>3500076232392</v>
      </c>
      <c r="H66" s="4">
        <v>3075493898282</v>
      </c>
      <c r="I66" s="4">
        <v>1338956207124</v>
      </c>
      <c r="J66" s="4">
        <v>71184240087</v>
      </c>
      <c r="K66" s="6"/>
      <c r="L66" s="4">
        <f t="shared" si="2"/>
        <v>71184240087</v>
      </c>
      <c r="M66" s="4">
        <v>8243230000000</v>
      </c>
      <c r="N66" s="4">
        <v>6413360000000</v>
      </c>
      <c r="O66" s="4">
        <v>4126630000000</v>
      </c>
      <c r="P66" s="4">
        <v>2717840000000</v>
      </c>
      <c r="Q66" s="5">
        <f t="shared" ref="Q66:S66" si="68">M66+G66</f>
        <v>11743306232392</v>
      </c>
      <c r="R66" s="5">
        <f t="shared" si="68"/>
        <v>9488853898282</v>
      </c>
      <c r="S66" s="5">
        <f t="shared" si="68"/>
        <v>5465586207124</v>
      </c>
      <c r="T66" s="5">
        <f t="shared" si="4"/>
        <v>2789024240087</v>
      </c>
      <c r="U66" s="6">
        <v>68.66</v>
      </c>
      <c r="V66" s="20">
        <v>2877449</v>
      </c>
      <c r="W66" s="1">
        <v>74.05</v>
      </c>
      <c r="X66" s="10">
        <v>37</v>
      </c>
      <c r="Y66" s="14">
        <v>82.29</v>
      </c>
      <c r="Z66" s="1">
        <v>196</v>
      </c>
      <c r="AA66" s="7">
        <v>65</v>
      </c>
      <c r="AB66" s="1">
        <v>1</v>
      </c>
      <c r="AC66" s="11">
        <v>1.72</v>
      </c>
      <c r="AD66" s="12">
        <v>14105</v>
      </c>
    </row>
    <row r="67" spans="1:30" ht="14.25">
      <c r="A67" s="2" t="s">
        <v>56</v>
      </c>
      <c r="B67" s="1">
        <v>2016</v>
      </c>
      <c r="C67" s="4">
        <v>8179098.2999999998</v>
      </c>
      <c r="D67" s="4">
        <v>408165.3</v>
      </c>
      <c r="E67" s="4">
        <f t="shared" si="0"/>
        <v>5484108.9708000002</v>
      </c>
      <c r="F67" s="4">
        <f t="shared" si="1"/>
        <v>13663207.2708</v>
      </c>
      <c r="G67" s="4">
        <v>1665431923613</v>
      </c>
      <c r="H67" s="4">
        <v>2083284730953</v>
      </c>
      <c r="I67" s="4">
        <v>1990438745212</v>
      </c>
      <c r="J67" s="4">
        <v>25461253750</v>
      </c>
      <c r="K67" s="6"/>
      <c r="L67" s="4">
        <f t="shared" si="2"/>
        <v>25461253750</v>
      </c>
      <c r="M67" s="5">
        <v>6274990000000</v>
      </c>
      <c r="N67" s="5">
        <v>3803630000000</v>
      </c>
      <c r="O67" s="5">
        <v>5271950000000</v>
      </c>
      <c r="P67" s="5">
        <v>1584610000000</v>
      </c>
      <c r="Q67" s="5">
        <f t="shared" ref="Q67:S67" si="69">M67+G67</f>
        <v>7940421923613</v>
      </c>
      <c r="R67" s="5">
        <f t="shared" si="69"/>
        <v>5886914730953</v>
      </c>
      <c r="S67" s="5">
        <f t="shared" si="69"/>
        <v>7262388745212</v>
      </c>
      <c r="T67" s="5">
        <f t="shared" si="4"/>
        <v>1610071253750</v>
      </c>
      <c r="U67" s="6">
        <v>69.569999999999993</v>
      </c>
      <c r="V67" s="20">
        <v>2057558</v>
      </c>
      <c r="W67" s="1">
        <v>74.77</v>
      </c>
      <c r="X67" s="10">
        <v>37</v>
      </c>
      <c r="Y67" s="14">
        <v>55.5</v>
      </c>
      <c r="Z67" s="1">
        <v>149</v>
      </c>
      <c r="AA67" s="7">
        <v>91</v>
      </c>
      <c r="AB67" s="1">
        <v>0</v>
      </c>
      <c r="AC67" s="11">
        <v>1.91</v>
      </c>
      <c r="AD67" s="12">
        <v>13436</v>
      </c>
    </row>
    <row r="68" spans="1:30" ht="14.25">
      <c r="A68" s="2" t="s">
        <v>56</v>
      </c>
      <c r="B68" s="1">
        <v>2017</v>
      </c>
      <c r="C68" s="4">
        <v>3037792.2</v>
      </c>
      <c r="D68" s="22">
        <v>641028.1</v>
      </c>
      <c r="E68" s="4">
        <f t="shared" si="0"/>
        <v>8684648.6987999994</v>
      </c>
      <c r="F68" s="4">
        <f t="shared" si="1"/>
        <v>11722440.898800001</v>
      </c>
      <c r="G68" s="4">
        <v>1698126714123</v>
      </c>
      <c r="H68" s="4">
        <v>1955377579421</v>
      </c>
      <c r="I68" s="4">
        <v>1526173495358</v>
      </c>
      <c r="J68" s="4">
        <v>25794177700</v>
      </c>
      <c r="K68" s="6"/>
      <c r="L68" s="4">
        <f t="shared" si="2"/>
        <v>25794177700</v>
      </c>
      <c r="M68" s="4">
        <v>6645210000000</v>
      </c>
      <c r="N68" s="4">
        <v>3907160000000</v>
      </c>
      <c r="O68" s="4">
        <v>4588430000000</v>
      </c>
      <c r="P68" s="4">
        <v>1461110000000</v>
      </c>
      <c r="Q68" s="5">
        <f t="shared" ref="Q68:S68" si="70">M68+G68</f>
        <v>8343336714123</v>
      </c>
      <c r="R68" s="5">
        <f t="shared" si="70"/>
        <v>5862537579421</v>
      </c>
      <c r="S68" s="5">
        <f t="shared" si="70"/>
        <v>6114603495358</v>
      </c>
      <c r="T68" s="5">
        <f t="shared" si="4"/>
        <v>1486904177700</v>
      </c>
      <c r="U68" s="6">
        <v>69.59</v>
      </c>
      <c r="V68" s="20">
        <v>2227307</v>
      </c>
      <c r="W68" s="1">
        <v>76.12</v>
      </c>
      <c r="X68" s="10">
        <v>37</v>
      </c>
      <c r="Y68" s="14">
        <v>85.44</v>
      </c>
      <c r="Z68" s="1">
        <v>104</v>
      </c>
      <c r="AA68" s="7">
        <v>72</v>
      </c>
      <c r="AB68" s="1">
        <v>0</v>
      </c>
      <c r="AC68" s="11">
        <v>3.11</v>
      </c>
      <c r="AD68" s="12">
        <v>13548</v>
      </c>
    </row>
    <row r="69" spans="1:30" ht="14.25">
      <c r="A69" s="2" t="s">
        <v>56</v>
      </c>
      <c r="B69" s="1">
        <v>2018</v>
      </c>
      <c r="C69" s="4">
        <v>13091611.4</v>
      </c>
      <c r="D69" s="4">
        <v>678524.9</v>
      </c>
      <c r="E69" s="4">
        <f t="shared" si="0"/>
        <v>9825719.0768999998</v>
      </c>
      <c r="F69" s="4">
        <f t="shared" si="1"/>
        <v>22917330.4769</v>
      </c>
      <c r="G69" s="4">
        <v>1840197502104</v>
      </c>
      <c r="H69" s="4">
        <v>2642624408183</v>
      </c>
      <c r="I69" s="4">
        <v>1714894398307</v>
      </c>
      <c r="J69" s="4">
        <v>26788190000</v>
      </c>
      <c r="K69" s="6"/>
      <c r="L69" s="4">
        <f t="shared" si="2"/>
        <v>26788190000</v>
      </c>
      <c r="M69" s="4">
        <v>7087130000000</v>
      </c>
      <c r="N69" s="4">
        <v>4217770000000</v>
      </c>
      <c r="O69" s="4">
        <v>4734980000000</v>
      </c>
      <c r="P69" s="4">
        <v>1566230000000</v>
      </c>
      <c r="Q69" s="5">
        <f t="shared" ref="Q69:S69" si="71">M69+G69</f>
        <v>8927327502104</v>
      </c>
      <c r="R69" s="5">
        <f t="shared" si="71"/>
        <v>6860394408183</v>
      </c>
      <c r="S69" s="5">
        <f t="shared" si="71"/>
        <v>6449874398307</v>
      </c>
      <c r="T69" s="5">
        <f t="shared" si="4"/>
        <v>1593018190000</v>
      </c>
      <c r="U69" s="6">
        <v>69.64</v>
      </c>
      <c r="V69" s="20">
        <v>2421305</v>
      </c>
      <c r="W69" s="1">
        <v>71.27</v>
      </c>
      <c r="X69" s="10">
        <v>38</v>
      </c>
      <c r="Y69" s="14">
        <v>72.19</v>
      </c>
      <c r="Z69" s="1">
        <v>102</v>
      </c>
      <c r="AA69" s="7">
        <v>73</v>
      </c>
      <c r="AB69" s="1">
        <v>0</v>
      </c>
      <c r="AC69" s="11">
        <v>3.68</v>
      </c>
      <c r="AD69" s="12">
        <v>14481</v>
      </c>
    </row>
    <row r="70" spans="1:30" ht="14.25">
      <c r="A70" s="2" t="s">
        <v>56</v>
      </c>
      <c r="B70" s="1">
        <v>2019</v>
      </c>
      <c r="C70" s="4">
        <v>8591862.9000000004</v>
      </c>
      <c r="D70" s="4">
        <v>283545.5</v>
      </c>
      <c r="E70" s="4">
        <f t="shared" si="0"/>
        <v>3941565.9955000002</v>
      </c>
      <c r="F70" s="4">
        <f t="shared" si="1"/>
        <v>12533428.895500001</v>
      </c>
      <c r="G70" s="4">
        <v>1996144772051</v>
      </c>
      <c r="H70" s="4">
        <v>2416768964868</v>
      </c>
      <c r="I70" s="4">
        <v>1796410618748</v>
      </c>
      <c r="J70" s="4">
        <v>77251694100</v>
      </c>
      <c r="K70" s="6"/>
      <c r="L70" s="4">
        <f t="shared" si="2"/>
        <v>77251694100</v>
      </c>
      <c r="M70" s="4">
        <v>7468670000000</v>
      </c>
      <c r="N70" s="4">
        <v>4866720000000</v>
      </c>
      <c r="O70" s="4">
        <v>4840840000000</v>
      </c>
      <c r="P70" s="4">
        <v>1323200000000</v>
      </c>
      <c r="Q70" s="5">
        <f t="shared" ref="Q70:S70" si="72">M70+G70</f>
        <v>9464814772051</v>
      </c>
      <c r="R70" s="5">
        <f t="shared" si="72"/>
        <v>7283488964868</v>
      </c>
      <c r="S70" s="5">
        <f t="shared" si="72"/>
        <v>6637250618748</v>
      </c>
      <c r="T70" s="5">
        <f t="shared" si="4"/>
        <v>1400451694100</v>
      </c>
      <c r="U70" s="6">
        <v>69.69</v>
      </c>
      <c r="V70" s="20">
        <v>2663435</v>
      </c>
      <c r="W70" s="1">
        <v>81.16</v>
      </c>
      <c r="X70" s="10">
        <v>40</v>
      </c>
      <c r="Y70" s="14">
        <v>87.19</v>
      </c>
      <c r="Z70" s="1">
        <v>94</v>
      </c>
      <c r="AA70" s="7">
        <v>73</v>
      </c>
      <c r="AB70" s="1">
        <v>0</v>
      </c>
      <c r="AC70" s="11">
        <v>2.7</v>
      </c>
      <c r="AD70" s="13">
        <v>13901</v>
      </c>
    </row>
    <row r="71" spans="1:30" ht="14.25">
      <c r="A71" s="2" t="s">
        <v>56</v>
      </c>
      <c r="B71" s="1">
        <v>2020</v>
      </c>
      <c r="C71" s="4">
        <v>3709958.2</v>
      </c>
      <c r="D71" s="4">
        <v>177639</v>
      </c>
      <c r="E71" s="4">
        <f t="shared" si="0"/>
        <v>2505598.0950000002</v>
      </c>
      <c r="F71" s="4">
        <f t="shared" si="1"/>
        <v>6215556.2949999999</v>
      </c>
      <c r="G71" s="4">
        <v>2058787516368</v>
      </c>
      <c r="H71" s="4">
        <v>2382310887614</v>
      </c>
      <c r="I71" s="4">
        <v>1384755094803</v>
      </c>
      <c r="J71" s="4">
        <v>32546437813</v>
      </c>
      <c r="K71" s="6"/>
      <c r="L71" s="4">
        <f t="shared" si="2"/>
        <v>32546437813</v>
      </c>
      <c r="M71" s="4">
        <v>7337820000000</v>
      </c>
      <c r="N71" s="4">
        <v>4262100000000</v>
      </c>
      <c r="O71" s="4">
        <v>3941060000000</v>
      </c>
      <c r="P71" s="4">
        <v>2203870000000</v>
      </c>
      <c r="Q71" s="5">
        <f t="shared" ref="Q71:S71" si="73">M71+G71</f>
        <v>9396607516368</v>
      </c>
      <c r="R71" s="5">
        <f t="shared" si="73"/>
        <v>6644410887614</v>
      </c>
      <c r="S71" s="5">
        <f t="shared" si="73"/>
        <v>5325815094803</v>
      </c>
      <c r="T71" s="5">
        <f t="shared" si="4"/>
        <v>2236416437813</v>
      </c>
      <c r="U71" s="6">
        <v>69.739999999999995</v>
      </c>
      <c r="V71" s="20">
        <v>2903145</v>
      </c>
      <c r="W71" s="1">
        <v>74.91</v>
      </c>
      <c r="X71" s="10">
        <v>37</v>
      </c>
      <c r="Y71" s="14">
        <v>78.89</v>
      </c>
      <c r="Z71" s="1">
        <v>62</v>
      </c>
      <c r="AA71" s="7">
        <v>65</v>
      </c>
      <c r="AB71" s="1">
        <v>1</v>
      </c>
      <c r="AC71" s="11">
        <v>1.165</v>
      </c>
      <c r="AD71" s="12">
        <v>14105</v>
      </c>
    </row>
    <row r="72" spans="1:30" ht="14.25">
      <c r="A72" s="2" t="s">
        <v>57</v>
      </c>
      <c r="B72" s="1">
        <v>2016</v>
      </c>
      <c r="C72" s="4">
        <v>6885124.5999999996</v>
      </c>
      <c r="D72" s="4">
        <v>1139607.8</v>
      </c>
      <c r="E72" s="4">
        <f t="shared" si="0"/>
        <v>15311770.400800001</v>
      </c>
      <c r="F72" s="4">
        <f t="shared" si="1"/>
        <v>22196895.000799999</v>
      </c>
      <c r="G72" s="4">
        <v>2572201142346</v>
      </c>
      <c r="H72" s="4">
        <v>2113507865819</v>
      </c>
      <c r="I72" s="4">
        <v>2258303133507</v>
      </c>
      <c r="J72" s="4">
        <v>17004123000</v>
      </c>
      <c r="K72" s="6"/>
      <c r="L72" s="4">
        <f t="shared" si="2"/>
        <v>17004123000</v>
      </c>
      <c r="M72" s="5">
        <v>8709320000000</v>
      </c>
      <c r="N72" s="5">
        <v>7364530000000</v>
      </c>
      <c r="O72" s="5">
        <v>7054850000000</v>
      </c>
      <c r="P72" s="5">
        <v>1474240000000</v>
      </c>
      <c r="Q72" s="5">
        <f t="shared" ref="Q72:S72" si="74">M72+G72</f>
        <v>11281521142346</v>
      </c>
      <c r="R72" s="5">
        <f t="shared" si="74"/>
        <v>9478037865819</v>
      </c>
      <c r="S72" s="5">
        <f t="shared" si="74"/>
        <v>9313153133507</v>
      </c>
      <c r="T72" s="5">
        <f t="shared" si="4"/>
        <v>1491244123000</v>
      </c>
      <c r="U72" s="6">
        <v>73.680000000000007</v>
      </c>
      <c r="V72" s="20">
        <v>2161253</v>
      </c>
      <c r="W72" s="1">
        <v>73.64</v>
      </c>
      <c r="X72" s="10">
        <v>37</v>
      </c>
      <c r="Y72" s="14">
        <v>62.07</v>
      </c>
      <c r="Z72" s="1">
        <v>219</v>
      </c>
      <c r="AA72" s="7">
        <v>91</v>
      </c>
      <c r="AB72" s="1">
        <v>0</v>
      </c>
      <c r="AC72" s="11">
        <v>3.48</v>
      </c>
      <c r="AD72" s="12">
        <v>13436</v>
      </c>
    </row>
    <row r="73" spans="1:30" ht="14.25">
      <c r="A73" s="2" t="s">
        <v>57</v>
      </c>
      <c r="B73" s="1">
        <v>2017</v>
      </c>
      <c r="C73" s="4">
        <v>10980216.4</v>
      </c>
      <c r="D73" s="22">
        <v>1285215.2</v>
      </c>
      <c r="E73" s="4">
        <f t="shared" si="0"/>
        <v>17412095.529599998</v>
      </c>
      <c r="F73" s="4">
        <f t="shared" si="1"/>
        <v>28392311.9296</v>
      </c>
      <c r="G73" s="4">
        <v>2591431585610</v>
      </c>
      <c r="H73" s="4">
        <v>2392190605076</v>
      </c>
      <c r="I73" s="4">
        <v>2343509513697</v>
      </c>
      <c r="J73" s="4">
        <v>22690978445</v>
      </c>
      <c r="K73" s="6"/>
      <c r="L73" s="4">
        <f t="shared" si="2"/>
        <v>22690978445</v>
      </c>
      <c r="M73" s="4">
        <v>7977620000000</v>
      </c>
      <c r="N73" s="4">
        <v>7436050000000</v>
      </c>
      <c r="O73" s="4">
        <v>5342670000000</v>
      </c>
      <c r="P73" s="4">
        <v>1347110000000</v>
      </c>
      <c r="Q73" s="5">
        <f t="shared" ref="Q73:S73" si="75">M73+G73</f>
        <v>10569051585610</v>
      </c>
      <c r="R73" s="5">
        <f t="shared" si="75"/>
        <v>9828240605076</v>
      </c>
      <c r="S73" s="5">
        <f t="shared" si="75"/>
        <v>7686179513697</v>
      </c>
      <c r="T73" s="5">
        <f t="shared" si="4"/>
        <v>1369800978445</v>
      </c>
      <c r="U73" s="6">
        <v>73.7</v>
      </c>
      <c r="V73" s="20">
        <v>2339556</v>
      </c>
      <c r="W73" s="1">
        <v>72.86</v>
      </c>
      <c r="X73" s="10">
        <v>37</v>
      </c>
      <c r="Y73" s="14">
        <v>69.81</v>
      </c>
      <c r="Z73" s="1">
        <v>214</v>
      </c>
      <c r="AA73" s="7">
        <v>72</v>
      </c>
      <c r="AB73" s="1">
        <v>0</v>
      </c>
      <c r="AC73" s="11">
        <v>3.0700000000000003</v>
      </c>
      <c r="AD73" s="12">
        <v>13548</v>
      </c>
    </row>
    <row r="74" spans="1:30" ht="14.25">
      <c r="A74" s="2" t="s">
        <v>57</v>
      </c>
      <c r="B74" s="1">
        <v>2018</v>
      </c>
      <c r="C74" s="4">
        <v>25941962.100000001</v>
      </c>
      <c r="D74" s="4">
        <v>587501.6</v>
      </c>
      <c r="E74" s="4">
        <f t="shared" si="0"/>
        <v>8507610.6695999987</v>
      </c>
      <c r="F74" s="4">
        <f t="shared" si="1"/>
        <v>34449572.769600004</v>
      </c>
      <c r="G74" s="4">
        <v>2828912378256</v>
      </c>
      <c r="H74" s="4">
        <v>3293260029995</v>
      </c>
      <c r="I74" s="4">
        <v>2322753806675</v>
      </c>
      <c r="J74" s="4">
        <v>18225522000</v>
      </c>
      <c r="K74" s="6"/>
      <c r="L74" s="4">
        <f t="shared" si="2"/>
        <v>18225522000</v>
      </c>
      <c r="M74" s="4">
        <v>8495120000000</v>
      </c>
      <c r="N74" s="4">
        <v>8223120000000</v>
      </c>
      <c r="O74" s="4">
        <v>7535200000000</v>
      </c>
      <c r="P74" s="4">
        <v>1542580000000</v>
      </c>
      <c r="Q74" s="5">
        <f t="shared" ref="Q74:S74" si="76">M74+G74</f>
        <v>11324032378256</v>
      </c>
      <c r="R74" s="5">
        <f t="shared" si="76"/>
        <v>11516380029995</v>
      </c>
      <c r="S74" s="5">
        <f t="shared" si="76"/>
        <v>9857953806675</v>
      </c>
      <c r="T74" s="5">
        <f t="shared" si="4"/>
        <v>1560805522000</v>
      </c>
      <c r="U74" s="6">
        <v>73.959999999999994</v>
      </c>
      <c r="V74" s="20">
        <v>2543332</v>
      </c>
      <c r="W74" s="1">
        <v>73.88</v>
      </c>
      <c r="X74" s="10">
        <v>38</v>
      </c>
      <c r="Y74" s="14">
        <v>75.760000000000005</v>
      </c>
      <c r="Z74" s="1">
        <v>176</v>
      </c>
      <c r="AA74" s="7">
        <v>73</v>
      </c>
      <c r="AB74" s="1">
        <v>0</v>
      </c>
      <c r="AC74" s="11">
        <v>3.2249999999999996</v>
      </c>
      <c r="AD74" s="12">
        <v>14481</v>
      </c>
    </row>
    <row r="75" spans="1:30" ht="14.25">
      <c r="A75" s="2" t="s">
        <v>57</v>
      </c>
      <c r="B75" s="1">
        <v>2019</v>
      </c>
      <c r="C75" s="4">
        <v>21951990.199999999</v>
      </c>
      <c r="D75" s="4">
        <v>861000.7</v>
      </c>
      <c r="E75" s="4">
        <f t="shared" si="0"/>
        <v>11968770.730699999</v>
      </c>
      <c r="F75" s="4">
        <f t="shared" si="1"/>
        <v>33920760.930699997</v>
      </c>
      <c r="G75" s="4">
        <v>3065440671656</v>
      </c>
      <c r="H75" s="4">
        <v>3239812506931</v>
      </c>
      <c r="I75" s="4">
        <v>2527330881014</v>
      </c>
      <c r="J75" s="4">
        <v>20760677660</v>
      </c>
      <c r="K75" s="6"/>
      <c r="L75" s="4">
        <f t="shared" si="2"/>
        <v>20760677660</v>
      </c>
      <c r="M75" s="4">
        <v>8984850000000</v>
      </c>
      <c r="N75" s="4">
        <v>10540510000000</v>
      </c>
      <c r="O75" s="4">
        <v>9344150000000</v>
      </c>
      <c r="P75" s="4">
        <v>1420480000000</v>
      </c>
      <c r="Q75" s="5">
        <f t="shared" ref="Q75:S75" si="77">M75+G75</f>
        <v>12050290671656</v>
      </c>
      <c r="R75" s="5">
        <f t="shared" si="77"/>
        <v>13780322506931</v>
      </c>
      <c r="S75" s="5">
        <f t="shared" si="77"/>
        <v>11871480881014</v>
      </c>
      <c r="T75" s="5">
        <f t="shared" si="4"/>
        <v>1441240677660</v>
      </c>
      <c r="U75" s="6">
        <v>74.22</v>
      </c>
      <c r="V75" s="20">
        <v>2747561</v>
      </c>
      <c r="W75" s="1">
        <v>77.67</v>
      </c>
      <c r="X75" s="10">
        <v>40</v>
      </c>
      <c r="Y75" s="14">
        <v>84.31</v>
      </c>
      <c r="Z75" s="1">
        <v>124</v>
      </c>
      <c r="AA75" s="7">
        <v>73</v>
      </c>
      <c r="AB75" s="1">
        <v>0</v>
      </c>
      <c r="AC75" s="11">
        <v>1.6850000000000001</v>
      </c>
      <c r="AD75" s="13">
        <v>13901</v>
      </c>
    </row>
    <row r="76" spans="1:30" ht="14.25">
      <c r="A76" s="2" t="s">
        <v>57</v>
      </c>
      <c r="B76" s="1">
        <v>2020</v>
      </c>
      <c r="C76" s="4">
        <v>25934008.800000001</v>
      </c>
      <c r="D76" s="4">
        <v>378027.2</v>
      </c>
      <c r="E76" s="4">
        <f t="shared" si="0"/>
        <v>5332073.6560000004</v>
      </c>
      <c r="F76" s="4">
        <f t="shared" si="1"/>
        <v>31266082.456</v>
      </c>
      <c r="G76" s="4">
        <v>3065592978575</v>
      </c>
      <c r="H76" s="4">
        <v>3238222904710</v>
      </c>
      <c r="I76" s="4">
        <v>2278670502404</v>
      </c>
      <c r="J76" s="4">
        <v>97889829265</v>
      </c>
      <c r="K76" s="6"/>
      <c r="L76" s="4">
        <f t="shared" si="2"/>
        <v>97889829265</v>
      </c>
      <c r="M76" s="4">
        <v>9137590000000</v>
      </c>
      <c r="N76" s="4">
        <v>9730680000000</v>
      </c>
      <c r="O76" s="4">
        <v>7477510000000</v>
      </c>
      <c r="P76" s="4">
        <v>2255310000000</v>
      </c>
      <c r="Q76" s="5">
        <f t="shared" ref="Q76:S76" si="78">M76+G76</f>
        <v>12203182978575</v>
      </c>
      <c r="R76" s="5">
        <f t="shared" si="78"/>
        <v>12968902904710</v>
      </c>
      <c r="S76" s="5">
        <f t="shared" si="78"/>
        <v>9756180502404</v>
      </c>
      <c r="T76" s="5">
        <f t="shared" si="4"/>
        <v>2353199829265</v>
      </c>
      <c r="U76" s="6">
        <v>74.33</v>
      </c>
      <c r="V76" s="20">
        <v>2981379</v>
      </c>
      <c r="W76" s="1">
        <v>81.99</v>
      </c>
      <c r="X76" s="10">
        <v>37</v>
      </c>
      <c r="Y76" s="14">
        <v>89.33</v>
      </c>
      <c r="Z76" s="1">
        <v>100</v>
      </c>
      <c r="AA76" s="7">
        <v>65</v>
      </c>
      <c r="AB76" s="1">
        <v>1</v>
      </c>
      <c r="AC76" s="11">
        <v>0.755</v>
      </c>
      <c r="AD76" s="12">
        <v>14105</v>
      </c>
    </row>
    <row r="77" spans="1:30" ht="14.25">
      <c r="A77" s="2" t="s">
        <v>58</v>
      </c>
      <c r="B77" s="1">
        <v>2016</v>
      </c>
      <c r="C77" s="4">
        <v>3345651.8</v>
      </c>
      <c r="D77" s="4">
        <v>160813.20000000001</v>
      </c>
      <c r="E77" s="4">
        <f t="shared" si="0"/>
        <v>2160686.1552000004</v>
      </c>
      <c r="F77" s="4">
        <f t="shared" si="1"/>
        <v>5506337.9551999997</v>
      </c>
      <c r="G77" s="4">
        <v>525308998883</v>
      </c>
      <c r="H77" s="4">
        <v>627188942577</v>
      </c>
      <c r="I77" s="4">
        <v>1178055613383</v>
      </c>
      <c r="J77" s="4">
        <v>1227800000</v>
      </c>
      <c r="K77" s="6"/>
      <c r="L77" s="4">
        <f t="shared" si="2"/>
        <v>1227800000</v>
      </c>
      <c r="M77" s="5">
        <v>2526010000000</v>
      </c>
      <c r="N77" s="5">
        <v>1879260000000</v>
      </c>
      <c r="O77" s="5">
        <v>2409110000000</v>
      </c>
      <c r="P77" s="5">
        <v>510660000000</v>
      </c>
      <c r="Q77" s="5">
        <f t="shared" ref="Q77:S77" si="79">M77+G77</f>
        <v>3051318998883</v>
      </c>
      <c r="R77" s="5">
        <f t="shared" si="79"/>
        <v>2506448942577</v>
      </c>
      <c r="S77" s="5">
        <f t="shared" si="79"/>
        <v>3587165613383</v>
      </c>
      <c r="T77" s="5">
        <f t="shared" si="4"/>
        <v>511887800000</v>
      </c>
      <c r="U77" s="6">
        <v>72.430000000000007</v>
      </c>
      <c r="V77" s="20">
        <v>2175340</v>
      </c>
      <c r="W77" s="1">
        <v>76.98</v>
      </c>
      <c r="X77" s="10">
        <v>37</v>
      </c>
      <c r="Y77" s="14">
        <v>61.301666666666598</v>
      </c>
      <c r="Z77" s="1" t="s">
        <v>125</v>
      </c>
      <c r="AA77" s="7">
        <v>91</v>
      </c>
      <c r="AB77" s="1">
        <v>0</v>
      </c>
      <c r="AC77" s="11">
        <v>4.3099999999999996</v>
      </c>
      <c r="AD77" s="12">
        <v>13436</v>
      </c>
    </row>
    <row r="78" spans="1:30" ht="14.25">
      <c r="A78" s="2" t="s">
        <v>58</v>
      </c>
      <c r="B78" s="1">
        <v>2017</v>
      </c>
      <c r="C78" s="4">
        <v>853250.2</v>
      </c>
      <c r="D78" s="22">
        <v>149013.70000000001</v>
      </c>
      <c r="E78" s="4">
        <f t="shared" si="0"/>
        <v>2018837.6076000002</v>
      </c>
      <c r="F78" s="4">
        <f t="shared" si="1"/>
        <v>2872087.8075999999</v>
      </c>
      <c r="G78" s="4">
        <v>541539548698</v>
      </c>
      <c r="H78" s="4">
        <v>699170268128</v>
      </c>
      <c r="I78" s="4">
        <v>1691070163719</v>
      </c>
      <c r="J78" s="4">
        <v>4719332000</v>
      </c>
      <c r="K78" s="6"/>
      <c r="L78" s="4">
        <f t="shared" si="2"/>
        <v>4719332000</v>
      </c>
      <c r="M78" s="4">
        <v>2467670000000</v>
      </c>
      <c r="N78" s="4">
        <v>1796040000000</v>
      </c>
      <c r="O78" s="4">
        <v>1964510000000</v>
      </c>
      <c r="P78" s="4">
        <v>553260000000</v>
      </c>
      <c r="Q78" s="5">
        <f t="shared" ref="Q78:S78" si="80">M78+G78</f>
        <v>3009209548698</v>
      </c>
      <c r="R78" s="5">
        <f t="shared" si="80"/>
        <v>2495210268128</v>
      </c>
      <c r="S78" s="5">
        <f t="shared" si="80"/>
        <v>3655580163719</v>
      </c>
      <c r="T78" s="5">
        <f t="shared" si="4"/>
        <v>557979332000</v>
      </c>
      <c r="U78" s="6">
        <v>72.47</v>
      </c>
      <c r="V78" s="20">
        <v>2354800</v>
      </c>
      <c r="W78" s="1">
        <v>81.06</v>
      </c>
      <c r="X78" s="10">
        <v>37</v>
      </c>
      <c r="Y78" s="14">
        <v>67.066666666666606</v>
      </c>
      <c r="Z78" s="1" t="s">
        <v>125</v>
      </c>
      <c r="AA78" s="7">
        <v>72</v>
      </c>
      <c r="AB78" s="1">
        <v>0</v>
      </c>
      <c r="AC78" s="11">
        <v>2.77</v>
      </c>
      <c r="AD78" s="12">
        <v>13548</v>
      </c>
    </row>
    <row r="79" spans="1:30" ht="14.25">
      <c r="A79" s="2" t="s">
        <v>58</v>
      </c>
      <c r="B79" s="1">
        <v>2018</v>
      </c>
      <c r="C79" s="4">
        <v>1356798</v>
      </c>
      <c r="D79" s="4">
        <v>67327.5</v>
      </c>
      <c r="E79" s="4">
        <f t="shared" si="0"/>
        <v>974969.52749999997</v>
      </c>
      <c r="F79" s="4">
        <f t="shared" si="1"/>
        <v>2331767.5274999999</v>
      </c>
      <c r="G79" s="4">
        <v>631873908320</v>
      </c>
      <c r="H79" s="4">
        <v>1002595840102</v>
      </c>
      <c r="I79" s="4">
        <v>1673403720520</v>
      </c>
      <c r="J79" s="4">
        <v>11569733708</v>
      </c>
      <c r="K79" s="6"/>
      <c r="L79" s="4">
        <f t="shared" si="2"/>
        <v>11569733708</v>
      </c>
      <c r="M79" s="4">
        <v>2407810000000</v>
      </c>
      <c r="N79" s="4">
        <v>2073530000000</v>
      </c>
      <c r="O79" s="4">
        <v>1653250000000</v>
      </c>
      <c r="P79" s="4">
        <v>472430000000</v>
      </c>
      <c r="Q79" s="5">
        <f t="shared" ref="Q79:S79" si="81">M79+G79</f>
        <v>3039683908320</v>
      </c>
      <c r="R79" s="5">
        <f t="shared" si="81"/>
        <v>3076125840102</v>
      </c>
      <c r="S79" s="5">
        <f t="shared" si="81"/>
        <v>3326653720520</v>
      </c>
      <c r="T79" s="5">
        <f t="shared" si="4"/>
        <v>483999733708</v>
      </c>
      <c r="U79" s="6">
        <v>72.5</v>
      </c>
      <c r="V79" s="20">
        <v>2559903</v>
      </c>
      <c r="W79" s="1">
        <v>81.069999999999993</v>
      </c>
      <c r="X79" s="10">
        <v>38</v>
      </c>
      <c r="Y79" s="14">
        <v>69.95</v>
      </c>
      <c r="Z79" s="1">
        <v>57</v>
      </c>
      <c r="AA79" s="7">
        <v>73</v>
      </c>
      <c r="AB79" s="1">
        <v>0</v>
      </c>
      <c r="AC79" s="11">
        <v>5</v>
      </c>
      <c r="AD79" s="12">
        <v>14481</v>
      </c>
    </row>
    <row r="80" spans="1:30" ht="14.25">
      <c r="A80" s="2" t="s">
        <v>58</v>
      </c>
      <c r="B80" s="1">
        <v>2019</v>
      </c>
      <c r="C80" s="4">
        <v>4400922.4000000004</v>
      </c>
      <c r="D80" s="4">
        <v>81669.8</v>
      </c>
      <c r="E80" s="4">
        <f t="shared" si="0"/>
        <v>1135291.8898</v>
      </c>
      <c r="F80" s="4">
        <f t="shared" si="1"/>
        <v>5536214.2898000004</v>
      </c>
      <c r="G80" s="4">
        <v>717309314461</v>
      </c>
      <c r="H80" s="4">
        <v>1201192956991</v>
      </c>
      <c r="I80" s="4">
        <v>1612998573666</v>
      </c>
      <c r="J80" s="4">
        <v>20369056952</v>
      </c>
      <c r="K80" s="6"/>
      <c r="L80" s="4">
        <f t="shared" si="2"/>
        <v>20369056952</v>
      </c>
      <c r="M80" s="4">
        <v>2499040000000</v>
      </c>
      <c r="N80" s="4">
        <v>2142410000000</v>
      </c>
      <c r="O80" s="4">
        <v>1538010000000</v>
      </c>
      <c r="P80" s="4">
        <v>505090000000</v>
      </c>
      <c r="Q80" s="5">
        <f t="shared" ref="Q80:S80" si="82">M80+G80</f>
        <v>3216349314461</v>
      </c>
      <c r="R80" s="5">
        <f t="shared" si="82"/>
        <v>3343602956991</v>
      </c>
      <c r="S80" s="5">
        <f t="shared" si="82"/>
        <v>3151008573666</v>
      </c>
      <c r="T80" s="5">
        <f t="shared" si="4"/>
        <v>525459056952</v>
      </c>
      <c r="U80" s="6">
        <v>72.540000000000006</v>
      </c>
      <c r="V80" s="20">
        <v>2765463</v>
      </c>
      <c r="W80" s="1">
        <v>83.45</v>
      </c>
      <c r="X80" s="10">
        <v>40</v>
      </c>
      <c r="Y80" s="14">
        <v>84.36</v>
      </c>
      <c r="Z80" s="1">
        <v>127</v>
      </c>
      <c r="AA80" s="7">
        <v>73</v>
      </c>
      <c r="AB80" s="1">
        <v>0</v>
      </c>
      <c r="AC80" s="11">
        <v>1.47</v>
      </c>
      <c r="AD80" s="13">
        <v>13901</v>
      </c>
    </row>
    <row r="81" spans="1:30" ht="14.25">
      <c r="A81" s="2" t="s">
        <v>58</v>
      </c>
      <c r="B81" s="1">
        <v>2020</v>
      </c>
      <c r="C81" s="4">
        <v>2235206</v>
      </c>
      <c r="D81" s="4">
        <v>68428.600000000006</v>
      </c>
      <c r="E81" s="4">
        <f t="shared" si="0"/>
        <v>965185.40300000017</v>
      </c>
      <c r="F81" s="4">
        <f t="shared" si="1"/>
        <v>3200391.4029999999</v>
      </c>
      <c r="G81" s="4">
        <v>709095442230</v>
      </c>
      <c r="H81" s="4">
        <v>1086638748934</v>
      </c>
      <c r="I81" s="4">
        <v>1042714168071</v>
      </c>
      <c r="J81" s="4">
        <v>37348304168</v>
      </c>
      <c r="K81" s="6"/>
      <c r="L81" s="4">
        <f t="shared" si="2"/>
        <v>37348304168</v>
      </c>
      <c r="M81" s="4">
        <v>2583730000000</v>
      </c>
      <c r="N81" s="4">
        <v>2135760000000</v>
      </c>
      <c r="O81" s="4">
        <v>1648030000000</v>
      </c>
      <c r="P81" s="4">
        <v>929290000000</v>
      </c>
      <c r="Q81" s="5">
        <f t="shared" ref="Q81:S81" si="83">M81+G81</f>
        <v>3292825442230</v>
      </c>
      <c r="R81" s="5">
        <f t="shared" si="83"/>
        <v>3222398748934</v>
      </c>
      <c r="S81" s="5">
        <f t="shared" si="83"/>
        <v>2690744168071</v>
      </c>
      <c r="T81" s="5">
        <f t="shared" si="4"/>
        <v>966638304168</v>
      </c>
      <c r="U81" s="6">
        <v>72.59</v>
      </c>
      <c r="V81" s="20">
        <v>3000804</v>
      </c>
      <c r="W81" s="1">
        <v>78.239999999999995</v>
      </c>
      <c r="X81" s="10">
        <v>37</v>
      </c>
      <c r="Y81" s="14">
        <v>81.48</v>
      </c>
      <c r="Z81" s="1">
        <v>146</v>
      </c>
      <c r="AA81" s="7">
        <v>65</v>
      </c>
      <c r="AB81" s="1">
        <v>1</v>
      </c>
      <c r="AC81" s="11">
        <v>1.5549999999999999</v>
      </c>
      <c r="AD81" s="12">
        <v>14105</v>
      </c>
    </row>
    <row r="82" spans="1:30" ht="14.25">
      <c r="A82" s="2" t="s">
        <v>59</v>
      </c>
      <c r="B82" s="1">
        <v>2016</v>
      </c>
      <c r="C82" s="4">
        <v>2201963.6</v>
      </c>
      <c r="D82" s="4">
        <v>52737.1</v>
      </c>
      <c r="E82" s="4">
        <f t="shared" si="0"/>
        <v>708575.67560000008</v>
      </c>
      <c r="F82" s="4">
        <f t="shared" si="1"/>
        <v>2910539.2756000003</v>
      </c>
      <c r="G82" s="4">
        <v>781511656519</v>
      </c>
      <c r="H82" s="4">
        <v>973921488842</v>
      </c>
      <c r="I82" s="4">
        <v>570302845454</v>
      </c>
      <c r="J82" s="4">
        <v>32560727000</v>
      </c>
      <c r="K82" s="6"/>
      <c r="L82" s="4">
        <f t="shared" si="2"/>
        <v>32560727000</v>
      </c>
      <c r="M82" s="5">
        <v>2960040000000</v>
      </c>
      <c r="N82" s="5">
        <v>2103260000000</v>
      </c>
      <c r="O82" s="5">
        <v>1928420000000</v>
      </c>
      <c r="P82" s="5">
        <v>568520000000</v>
      </c>
      <c r="Q82" s="5">
        <f t="shared" ref="Q82:S82" si="84">M82+G82</f>
        <v>3741551656519</v>
      </c>
      <c r="R82" s="5">
        <f t="shared" si="84"/>
        <v>3077181488842</v>
      </c>
      <c r="S82" s="5">
        <f t="shared" si="84"/>
        <v>2498722845454</v>
      </c>
      <c r="T82" s="5">
        <f t="shared" si="4"/>
        <v>601080727000</v>
      </c>
      <c r="U82" s="6">
        <v>69.92</v>
      </c>
      <c r="V82" s="20">
        <v>2341500</v>
      </c>
      <c r="W82" s="10">
        <v>83</v>
      </c>
      <c r="X82" s="10">
        <v>37</v>
      </c>
      <c r="Y82" s="8">
        <v>42.17</v>
      </c>
      <c r="Z82" s="7">
        <v>153</v>
      </c>
      <c r="AA82" s="7">
        <v>91</v>
      </c>
      <c r="AB82" s="1">
        <v>0</v>
      </c>
      <c r="AC82" s="11">
        <v>6.35</v>
      </c>
      <c r="AD82" s="12">
        <v>13436</v>
      </c>
    </row>
    <row r="83" spans="1:30" ht="14.25">
      <c r="A83" s="2" t="s">
        <v>59</v>
      </c>
      <c r="B83" s="1">
        <v>2017</v>
      </c>
      <c r="C83" s="4">
        <v>1734732.5</v>
      </c>
      <c r="D83" s="22">
        <v>153105.70000000001</v>
      </c>
      <c r="E83" s="4">
        <f t="shared" si="0"/>
        <v>2074276.0236000002</v>
      </c>
      <c r="F83" s="4">
        <f t="shared" si="1"/>
        <v>3809008.5236</v>
      </c>
      <c r="G83" s="4">
        <v>784415598913</v>
      </c>
      <c r="H83" s="4">
        <v>974636035173</v>
      </c>
      <c r="I83" s="4">
        <v>658918506126</v>
      </c>
      <c r="J83" s="4">
        <v>8630937600</v>
      </c>
      <c r="K83" s="6"/>
      <c r="L83" s="4">
        <f t="shared" si="2"/>
        <v>8630937600</v>
      </c>
      <c r="M83" s="4">
        <v>3165580000000</v>
      </c>
      <c r="N83" s="4">
        <v>1999760000000</v>
      </c>
      <c r="O83" s="4">
        <v>1606900000000</v>
      </c>
      <c r="P83" s="4">
        <v>384150000000</v>
      </c>
      <c r="Q83" s="5">
        <f t="shared" ref="Q83:S83" si="85">M83+G83</f>
        <v>3949995598913</v>
      </c>
      <c r="R83" s="5">
        <f t="shared" si="85"/>
        <v>2974396035173</v>
      </c>
      <c r="S83" s="5">
        <f t="shared" si="85"/>
        <v>2265818506126</v>
      </c>
      <c r="T83" s="5">
        <f t="shared" si="4"/>
        <v>392780937600</v>
      </c>
      <c r="U83" s="6">
        <v>69.95</v>
      </c>
      <c r="V83" s="20">
        <v>2534674</v>
      </c>
      <c r="W83" s="10">
        <v>80.11</v>
      </c>
      <c r="X83" s="10">
        <v>37</v>
      </c>
      <c r="Y83" s="8">
        <v>64.84</v>
      </c>
      <c r="Z83" s="7">
        <v>135</v>
      </c>
      <c r="AA83" s="7">
        <v>72</v>
      </c>
      <c r="AB83" s="1">
        <v>0</v>
      </c>
      <c r="AC83" s="11">
        <v>3.3150000000000004</v>
      </c>
      <c r="AD83" s="12">
        <v>13548</v>
      </c>
    </row>
    <row r="84" spans="1:30" ht="14.25">
      <c r="A84" s="2" t="s">
        <v>59</v>
      </c>
      <c r="B84" s="1">
        <v>2018</v>
      </c>
      <c r="C84" s="4">
        <v>3112918.5</v>
      </c>
      <c r="D84" s="4">
        <v>46277.599999999999</v>
      </c>
      <c r="E84" s="4">
        <f t="shared" si="0"/>
        <v>670145.92560000008</v>
      </c>
      <c r="F84" s="4">
        <f t="shared" si="1"/>
        <v>3783064.4256000002</v>
      </c>
      <c r="G84" s="4">
        <v>886625046880</v>
      </c>
      <c r="H84" s="4">
        <v>1166904234488</v>
      </c>
      <c r="I84" s="4">
        <v>657990574289</v>
      </c>
      <c r="J84" s="4">
        <v>7851914300</v>
      </c>
      <c r="K84" s="6"/>
      <c r="L84" s="4">
        <f t="shared" si="2"/>
        <v>7851914300</v>
      </c>
      <c r="M84" s="4">
        <v>3131740000000</v>
      </c>
      <c r="N84" s="4">
        <v>2377190000000</v>
      </c>
      <c r="O84" s="4">
        <v>1597650000000</v>
      </c>
      <c r="P84" s="4">
        <v>494210000000</v>
      </c>
      <c r="Q84" s="5">
        <f t="shared" ref="Q84:S84" si="86">M84+G84</f>
        <v>4018365046880</v>
      </c>
      <c r="R84" s="5">
        <f t="shared" si="86"/>
        <v>3544094234488</v>
      </c>
      <c r="S84" s="5">
        <f t="shared" si="86"/>
        <v>2255640574289</v>
      </c>
      <c r="T84" s="5">
        <f t="shared" si="4"/>
        <v>502061914300</v>
      </c>
      <c r="U84" s="6">
        <v>70.180000000000007</v>
      </c>
      <c r="V84" s="20">
        <v>2755444</v>
      </c>
      <c r="W84" s="10">
        <v>73.430000000000007</v>
      </c>
      <c r="X84" s="10">
        <v>38</v>
      </c>
      <c r="Y84" s="8">
        <v>55.52</v>
      </c>
      <c r="Z84" s="7">
        <v>143</v>
      </c>
      <c r="AA84" s="7">
        <v>73</v>
      </c>
      <c r="AB84" s="1">
        <v>0</v>
      </c>
      <c r="AC84" s="11">
        <v>3.085</v>
      </c>
      <c r="AD84" s="12">
        <v>14481</v>
      </c>
    </row>
    <row r="85" spans="1:30" ht="14.25">
      <c r="A85" s="2" t="s">
        <v>59</v>
      </c>
      <c r="B85" s="1">
        <v>2019</v>
      </c>
      <c r="C85" s="4">
        <v>2915159.5</v>
      </c>
      <c r="D85" s="4">
        <v>88728.9</v>
      </c>
      <c r="E85" s="4">
        <f t="shared" si="0"/>
        <v>1233420.4389</v>
      </c>
      <c r="F85" s="4">
        <f t="shared" si="1"/>
        <v>4148579.9389</v>
      </c>
      <c r="G85" s="4">
        <v>960733502899</v>
      </c>
      <c r="H85" s="4">
        <v>1188425986405</v>
      </c>
      <c r="I85" s="4">
        <v>346890461428</v>
      </c>
      <c r="J85" s="4">
        <v>144594651922</v>
      </c>
      <c r="K85" s="6"/>
      <c r="L85" s="4">
        <f t="shared" si="2"/>
        <v>144594651922</v>
      </c>
      <c r="M85" s="4">
        <v>3593400000000</v>
      </c>
      <c r="N85" s="4">
        <v>2621010000000</v>
      </c>
      <c r="O85" s="4">
        <v>1821600000000</v>
      </c>
      <c r="P85" s="4">
        <v>414660000000</v>
      </c>
      <c r="Q85" s="5">
        <f t="shared" ref="Q85:S85" si="87">M85+G85</f>
        <v>4554133502899</v>
      </c>
      <c r="R85" s="5">
        <f t="shared" si="87"/>
        <v>3809435986405</v>
      </c>
      <c r="S85" s="5">
        <f t="shared" si="87"/>
        <v>2168490461428</v>
      </c>
      <c r="T85" s="5">
        <f t="shared" si="4"/>
        <v>559254651922</v>
      </c>
      <c r="U85" s="6">
        <v>70.5</v>
      </c>
      <c r="V85" s="20">
        <v>2976706</v>
      </c>
      <c r="W85" s="10">
        <v>76.75</v>
      </c>
      <c r="X85" s="10">
        <v>40</v>
      </c>
      <c r="Y85" s="8">
        <v>54.58</v>
      </c>
      <c r="Z85" s="7">
        <v>136</v>
      </c>
      <c r="AA85" s="7">
        <v>73</v>
      </c>
      <c r="AB85" s="1">
        <v>0</v>
      </c>
      <c r="AC85" s="11">
        <v>2.75</v>
      </c>
      <c r="AD85" s="13">
        <v>13901</v>
      </c>
    </row>
    <row r="86" spans="1:30" ht="14.25">
      <c r="A86" s="2" t="s">
        <v>59</v>
      </c>
      <c r="B86" s="1">
        <v>2020</v>
      </c>
      <c r="C86" s="4">
        <v>1863751.5</v>
      </c>
      <c r="D86" s="4">
        <v>48430.5</v>
      </c>
      <c r="E86" s="4">
        <f t="shared" si="0"/>
        <v>683112.20250000001</v>
      </c>
      <c r="F86" s="4">
        <f t="shared" si="1"/>
        <v>2546863.7025000001</v>
      </c>
      <c r="G86" s="4">
        <v>987787319223</v>
      </c>
      <c r="H86" s="4">
        <v>1018572361373</v>
      </c>
      <c r="I86" s="4">
        <v>433090707542</v>
      </c>
      <c r="J86" s="4">
        <v>111448558957</v>
      </c>
      <c r="K86" s="6"/>
      <c r="L86" s="4">
        <f t="shared" si="2"/>
        <v>111448558957</v>
      </c>
      <c r="M86" s="4">
        <v>3705460000000</v>
      </c>
      <c r="N86" s="4">
        <v>2312410000000</v>
      </c>
      <c r="O86" s="4">
        <v>1382120000000</v>
      </c>
      <c r="P86" s="4">
        <v>648610000000</v>
      </c>
      <c r="Q86" s="5">
        <f t="shared" ref="Q86:S86" si="88">M86+G86</f>
        <v>4693247319223</v>
      </c>
      <c r="R86" s="5">
        <f t="shared" si="88"/>
        <v>3330982361373</v>
      </c>
      <c r="S86" s="5">
        <f t="shared" si="88"/>
        <v>1815210707542</v>
      </c>
      <c r="T86" s="5">
        <f t="shared" si="4"/>
        <v>760058558957</v>
      </c>
      <c r="U86" s="6">
        <v>70.64</v>
      </c>
      <c r="V86" s="20">
        <v>3230024</v>
      </c>
      <c r="W86" s="10">
        <v>77.39</v>
      </c>
      <c r="X86" s="10">
        <v>37</v>
      </c>
      <c r="Y86" s="8">
        <v>67.48</v>
      </c>
      <c r="Z86" s="7">
        <v>133</v>
      </c>
      <c r="AA86" s="7">
        <v>65</v>
      </c>
      <c r="AB86" s="1">
        <v>1</v>
      </c>
      <c r="AC86" s="11">
        <v>1.3149999999999999</v>
      </c>
      <c r="AD86" s="12">
        <v>14105</v>
      </c>
    </row>
    <row r="87" spans="1:30" ht="14.25">
      <c r="A87" s="2" t="s">
        <v>60</v>
      </c>
      <c r="B87" s="1">
        <v>2016</v>
      </c>
      <c r="C87" s="4">
        <v>492512.5</v>
      </c>
      <c r="D87" s="4">
        <v>519077.7</v>
      </c>
      <c r="E87" s="4">
        <f t="shared" si="0"/>
        <v>6974327.9771999996</v>
      </c>
      <c r="F87" s="4">
        <f t="shared" si="1"/>
        <v>7466840.4771999996</v>
      </c>
      <c r="G87" s="4">
        <v>1338229382435</v>
      </c>
      <c r="H87" s="4">
        <v>2481950565214</v>
      </c>
      <c r="I87" s="4">
        <v>1484195550008</v>
      </c>
      <c r="J87" s="4">
        <v>74529984219</v>
      </c>
      <c r="K87" s="6"/>
      <c r="L87" s="4">
        <f t="shared" si="2"/>
        <v>74529984219</v>
      </c>
      <c r="M87" s="5">
        <v>3748500000000</v>
      </c>
      <c r="N87" s="5">
        <v>3053090000000</v>
      </c>
      <c r="O87" s="5">
        <v>1962840000000</v>
      </c>
      <c r="P87" s="5">
        <v>559800000000</v>
      </c>
      <c r="Q87" s="5">
        <f t="shared" ref="Q87:S87" si="89">M87+G87</f>
        <v>5086729382435</v>
      </c>
      <c r="R87" s="5">
        <f t="shared" si="89"/>
        <v>5535040565214</v>
      </c>
      <c r="S87" s="5">
        <f t="shared" si="89"/>
        <v>3447035550008</v>
      </c>
      <c r="T87" s="5">
        <f t="shared" si="4"/>
        <v>634329984219</v>
      </c>
      <c r="U87" s="6">
        <v>69.45</v>
      </c>
      <c r="V87" s="20">
        <v>2178710</v>
      </c>
      <c r="W87" s="1">
        <v>72.84</v>
      </c>
      <c r="X87" s="10">
        <v>37</v>
      </c>
      <c r="Y87" s="14">
        <v>42.17</v>
      </c>
      <c r="Z87" s="1">
        <v>248</v>
      </c>
      <c r="AA87" s="7">
        <v>91</v>
      </c>
      <c r="AB87" s="1">
        <v>0</v>
      </c>
      <c r="AC87" s="11">
        <v>3.335</v>
      </c>
      <c r="AD87" s="12">
        <v>13436</v>
      </c>
    </row>
    <row r="88" spans="1:30" ht="14.25">
      <c r="A88" s="2" t="s">
        <v>60</v>
      </c>
      <c r="B88" s="1">
        <v>2017</v>
      </c>
      <c r="C88" s="4">
        <v>1397962.2</v>
      </c>
      <c r="D88" s="22">
        <v>1031538.8</v>
      </c>
      <c r="E88" s="4">
        <f t="shared" si="0"/>
        <v>13975287.662400002</v>
      </c>
      <c r="F88" s="4">
        <f t="shared" si="1"/>
        <v>15373249.862400001</v>
      </c>
      <c r="G88" s="4">
        <v>1356051548310</v>
      </c>
      <c r="H88" s="4">
        <v>2599164178570</v>
      </c>
      <c r="I88" s="4">
        <v>1632875684723</v>
      </c>
      <c r="J88" s="4">
        <v>82530006691</v>
      </c>
      <c r="K88" s="6"/>
      <c r="L88" s="4">
        <f t="shared" si="2"/>
        <v>82530006691</v>
      </c>
      <c r="M88" s="4">
        <v>3928630000000</v>
      </c>
      <c r="N88" s="4">
        <v>3718290000000</v>
      </c>
      <c r="O88" s="4">
        <v>2105390000000</v>
      </c>
      <c r="P88" s="4">
        <v>500390000000</v>
      </c>
      <c r="Q88" s="5">
        <f t="shared" ref="Q88:S88" si="90">M88+G88</f>
        <v>5284681548310</v>
      </c>
      <c r="R88" s="5">
        <f t="shared" si="90"/>
        <v>6317454178570</v>
      </c>
      <c r="S88" s="5">
        <f t="shared" si="90"/>
        <v>3738265684723</v>
      </c>
      <c r="T88" s="5">
        <f t="shared" si="4"/>
        <v>582920006691</v>
      </c>
      <c r="U88" s="6">
        <v>69.48</v>
      </c>
      <c r="V88" s="20">
        <v>2358454</v>
      </c>
      <c r="W88" s="1">
        <v>76.33</v>
      </c>
      <c r="X88" s="10">
        <v>37</v>
      </c>
      <c r="Y88" s="14">
        <v>56.3</v>
      </c>
      <c r="Z88" s="1">
        <v>176</v>
      </c>
      <c r="AA88" s="7">
        <v>72</v>
      </c>
      <c r="AB88" s="1">
        <v>0</v>
      </c>
      <c r="AC88" s="11">
        <v>3.75</v>
      </c>
      <c r="AD88" s="12">
        <v>13548</v>
      </c>
    </row>
    <row r="89" spans="1:30" ht="14.25">
      <c r="A89" s="2" t="s">
        <v>60</v>
      </c>
      <c r="B89" s="1">
        <v>2018</v>
      </c>
      <c r="C89" s="4">
        <v>4385980.0999999996</v>
      </c>
      <c r="D89" s="4">
        <v>831247.9</v>
      </c>
      <c r="E89" s="4">
        <f t="shared" si="0"/>
        <v>12037300.8399</v>
      </c>
      <c r="F89" s="4">
        <f t="shared" si="1"/>
        <v>16423280.9399</v>
      </c>
      <c r="G89" s="4">
        <v>1508529822410</v>
      </c>
      <c r="H89" s="4">
        <v>2893943831065</v>
      </c>
      <c r="I89" s="4">
        <v>1783605996332</v>
      </c>
      <c r="J89" s="4">
        <v>261440583076</v>
      </c>
      <c r="K89" s="6"/>
      <c r="L89" s="4">
        <f t="shared" si="2"/>
        <v>261440583076</v>
      </c>
      <c r="M89" s="4">
        <v>4301570000000</v>
      </c>
      <c r="N89" s="4">
        <v>3641910000000</v>
      </c>
      <c r="O89" s="4">
        <v>2272240000000</v>
      </c>
      <c r="P89" s="4">
        <v>458800000000</v>
      </c>
      <c r="Q89" s="5">
        <f t="shared" ref="Q89:S89" si="91">M89+G89</f>
        <v>5810099822410</v>
      </c>
      <c r="R89" s="5">
        <f t="shared" si="91"/>
        <v>6535853831065</v>
      </c>
      <c r="S89" s="5">
        <f t="shared" si="91"/>
        <v>4055845996332</v>
      </c>
      <c r="T89" s="5">
        <f t="shared" si="4"/>
        <v>720240583076</v>
      </c>
      <c r="U89" s="6">
        <v>69.64</v>
      </c>
      <c r="V89" s="20">
        <v>2563875</v>
      </c>
      <c r="W89" s="1">
        <v>79.19</v>
      </c>
      <c r="X89" s="10">
        <v>38</v>
      </c>
      <c r="Y89" s="14">
        <v>59.75</v>
      </c>
      <c r="Z89" s="1">
        <v>164</v>
      </c>
      <c r="AA89" s="7">
        <v>73</v>
      </c>
      <c r="AB89" s="1">
        <v>0</v>
      </c>
      <c r="AC89" s="11">
        <v>3.0049999999999999</v>
      </c>
      <c r="AD89" s="12">
        <v>14481</v>
      </c>
    </row>
    <row r="90" spans="1:30" ht="14.25">
      <c r="A90" s="2" t="s">
        <v>60</v>
      </c>
      <c r="B90" s="1">
        <v>2019</v>
      </c>
      <c r="C90" s="4">
        <v>5656425.2999999998</v>
      </c>
      <c r="D90" s="4">
        <v>1363365</v>
      </c>
      <c r="E90" s="4">
        <f t="shared" si="0"/>
        <v>18952136.864999998</v>
      </c>
      <c r="F90" s="4">
        <f t="shared" si="1"/>
        <v>24608562.164999999</v>
      </c>
      <c r="G90" s="4">
        <v>1667003098816</v>
      </c>
      <c r="H90" s="4">
        <v>3197332277593</v>
      </c>
      <c r="I90" s="4">
        <v>1708932245827</v>
      </c>
      <c r="J90" s="4">
        <v>221118308314</v>
      </c>
      <c r="K90" s="6"/>
      <c r="L90" s="4">
        <f t="shared" si="2"/>
        <v>221118308314</v>
      </c>
      <c r="M90" s="4">
        <v>4625730000000</v>
      </c>
      <c r="N90" s="4">
        <v>4077380000000</v>
      </c>
      <c r="O90" s="4">
        <v>2777800000000</v>
      </c>
      <c r="P90" s="4">
        <v>535440000000</v>
      </c>
      <c r="Q90" s="5">
        <f t="shared" ref="Q90:S90" si="92">M90+G90</f>
        <v>6292733098816</v>
      </c>
      <c r="R90" s="5">
        <f t="shared" si="92"/>
        <v>7274712277593</v>
      </c>
      <c r="S90" s="5">
        <f t="shared" si="92"/>
        <v>4486732245827</v>
      </c>
      <c r="T90" s="5">
        <f t="shared" si="4"/>
        <v>756558308314</v>
      </c>
      <c r="U90" s="6">
        <v>69.8</v>
      </c>
      <c r="V90" s="20">
        <v>2769754</v>
      </c>
      <c r="W90" s="1">
        <v>81.64</v>
      </c>
      <c r="X90" s="10">
        <v>40</v>
      </c>
      <c r="Y90" s="14">
        <v>63.31</v>
      </c>
      <c r="Z90" s="1">
        <v>152</v>
      </c>
      <c r="AA90" s="7">
        <v>73</v>
      </c>
      <c r="AB90" s="1">
        <v>0</v>
      </c>
      <c r="AC90" s="11">
        <v>2.1850000000000001</v>
      </c>
      <c r="AD90" s="13">
        <v>13901</v>
      </c>
    </row>
    <row r="91" spans="1:30" ht="14.25">
      <c r="A91" s="2" t="s">
        <v>60</v>
      </c>
      <c r="B91" s="1">
        <v>2020</v>
      </c>
      <c r="C91" s="4">
        <v>14249025.6</v>
      </c>
      <c r="D91" s="4">
        <v>1649365.2</v>
      </c>
      <c r="E91" s="4">
        <f t="shared" si="0"/>
        <v>23264296.146000002</v>
      </c>
      <c r="F91" s="4">
        <f t="shared" si="1"/>
        <v>37513321.745999999</v>
      </c>
      <c r="G91" s="4">
        <v>1677132267442</v>
      </c>
      <c r="H91" s="4">
        <v>3188232172382</v>
      </c>
      <c r="I91" s="4">
        <v>1516443059364</v>
      </c>
      <c r="J91" s="4">
        <v>382050838618</v>
      </c>
      <c r="K91" s="6"/>
      <c r="L91" s="4">
        <f t="shared" si="2"/>
        <v>382050838618</v>
      </c>
      <c r="M91" s="4">
        <v>4672550000000</v>
      </c>
      <c r="N91" s="4">
        <v>3656270000000</v>
      </c>
      <c r="O91" s="4">
        <v>1843840000000</v>
      </c>
      <c r="P91" s="4">
        <v>1229610000000</v>
      </c>
      <c r="Q91" s="5">
        <f t="shared" ref="Q91:S91" si="93">M91+G91</f>
        <v>6349682267442</v>
      </c>
      <c r="R91" s="5">
        <f t="shared" si="93"/>
        <v>6844502172382</v>
      </c>
      <c r="S91" s="5">
        <f t="shared" si="93"/>
        <v>3360283059364</v>
      </c>
      <c r="T91" s="5">
        <f t="shared" si="4"/>
        <v>1611660838618</v>
      </c>
      <c r="U91" s="6">
        <v>69.959999999999994</v>
      </c>
      <c r="V91" s="20">
        <v>3005460</v>
      </c>
      <c r="W91" s="1">
        <v>76.72</v>
      </c>
      <c r="X91" s="10">
        <v>37</v>
      </c>
      <c r="Y91" s="14">
        <v>66.83</v>
      </c>
      <c r="Z91" s="1">
        <v>127</v>
      </c>
      <c r="AA91" s="7">
        <v>65</v>
      </c>
      <c r="AB91" s="1">
        <v>1</v>
      </c>
      <c r="AC91" s="11">
        <v>1.3900000000000001</v>
      </c>
      <c r="AD91" s="12">
        <v>14105</v>
      </c>
    </row>
    <row r="92" spans="1:30" ht="14.25">
      <c r="A92" s="2" t="s">
        <v>61</v>
      </c>
      <c r="B92" s="1">
        <v>2016</v>
      </c>
      <c r="C92" s="4">
        <v>6031809.5</v>
      </c>
      <c r="D92" s="4">
        <v>85706.7</v>
      </c>
      <c r="E92" s="4">
        <f t="shared" si="0"/>
        <v>1151555.2212</v>
      </c>
      <c r="F92" s="4">
        <f t="shared" si="1"/>
        <v>7183364.7212000005</v>
      </c>
      <c r="G92" s="4">
        <v>3076134681989</v>
      </c>
      <c r="H92" s="4">
        <v>2949419259676</v>
      </c>
      <c r="I92" s="4">
        <v>2107467332428</v>
      </c>
      <c r="J92" s="4">
        <v>80463590014</v>
      </c>
      <c r="K92" s="6"/>
      <c r="L92" s="4">
        <f t="shared" si="2"/>
        <v>80463590014</v>
      </c>
      <c r="M92" s="5">
        <v>10010850000000</v>
      </c>
      <c r="N92" s="5">
        <v>4406140000000</v>
      </c>
      <c r="O92" s="5">
        <v>5655410000000</v>
      </c>
      <c r="P92" s="5">
        <v>1838500000000</v>
      </c>
      <c r="Q92" s="5">
        <f t="shared" ref="Q92:S92" si="94">M92+G92</f>
        <v>13086984681989</v>
      </c>
      <c r="R92" s="5">
        <f t="shared" si="94"/>
        <v>7355559259676</v>
      </c>
      <c r="S92" s="5">
        <f t="shared" si="94"/>
        <v>7762877332428</v>
      </c>
      <c r="T92" s="5">
        <f t="shared" si="4"/>
        <v>1918963590014</v>
      </c>
      <c r="U92" s="6">
        <v>69.94</v>
      </c>
      <c r="V92" s="20">
        <v>1763000</v>
      </c>
      <c r="W92" s="1">
        <v>61</v>
      </c>
      <c r="X92" s="10">
        <v>37</v>
      </c>
      <c r="Y92" s="14">
        <v>69.25</v>
      </c>
      <c r="Z92" s="1">
        <v>129</v>
      </c>
      <c r="AA92" s="7">
        <v>91</v>
      </c>
      <c r="AB92" s="1">
        <v>0</v>
      </c>
      <c r="AC92" s="11">
        <v>2.835</v>
      </c>
      <c r="AD92" s="12">
        <v>13436</v>
      </c>
    </row>
    <row r="93" spans="1:30" ht="14.25">
      <c r="A93" s="2" t="s">
        <v>61</v>
      </c>
      <c r="B93" s="1">
        <v>2017</v>
      </c>
      <c r="C93" s="4">
        <v>7014809.2999999998</v>
      </c>
      <c r="D93" s="22">
        <v>120601.7</v>
      </c>
      <c r="E93" s="4">
        <f t="shared" si="0"/>
        <v>1633911.8315999999</v>
      </c>
      <c r="F93" s="4">
        <f t="shared" si="1"/>
        <v>8648721.1316</v>
      </c>
      <c r="G93" s="4">
        <v>3124741379326</v>
      </c>
      <c r="H93" s="4">
        <v>3253887696336</v>
      </c>
      <c r="I93" s="4">
        <v>2051118613964</v>
      </c>
      <c r="J93" s="4">
        <v>55268558025</v>
      </c>
      <c r="K93" s="6"/>
      <c r="L93" s="4">
        <f t="shared" si="2"/>
        <v>55268558025</v>
      </c>
      <c r="M93" s="4">
        <v>10531090000000</v>
      </c>
      <c r="N93" s="4">
        <v>5547830000000</v>
      </c>
      <c r="O93" s="4">
        <v>6474510000000</v>
      </c>
      <c r="P93" s="4">
        <v>1899770000000</v>
      </c>
      <c r="Q93" s="5">
        <f t="shared" ref="Q93:S93" si="95">M93+G93</f>
        <v>13655831379326</v>
      </c>
      <c r="R93" s="5">
        <f t="shared" si="95"/>
        <v>8801717696336</v>
      </c>
      <c r="S93" s="5">
        <f t="shared" si="95"/>
        <v>8525628613964</v>
      </c>
      <c r="T93" s="5">
        <f t="shared" si="4"/>
        <v>1955038558025</v>
      </c>
      <c r="U93" s="6">
        <v>69.95</v>
      </c>
      <c r="V93" s="20">
        <v>1908448</v>
      </c>
      <c r="W93" s="1">
        <v>72.010000000000005</v>
      </c>
      <c r="X93" s="10">
        <v>37</v>
      </c>
      <c r="Y93" s="14">
        <v>68.88</v>
      </c>
      <c r="Z93" s="1">
        <v>134</v>
      </c>
      <c r="AA93" s="7">
        <v>72</v>
      </c>
      <c r="AB93" s="1">
        <v>0</v>
      </c>
      <c r="AC93" s="11">
        <v>2.73</v>
      </c>
      <c r="AD93" s="12">
        <v>13548</v>
      </c>
    </row>
    <row r="94" spans="1:30" ht="14.25">
      <c r="A94" s="2" t="s">
        <v>61</v>
      </c>
      <c r="B94" s="1">
        <v>2018</v>
      </c>
      <c r="C94" s="4">
        <v>12314710.300000001</v>
      </c>
      <c r="D94" s="4">
        <v>132290.29999999999</v>
      </c>
      <c r="E94" s="4">
        <f t="shared" si="0"/>
        <v>1915695.8342999998</v>
      </c>
      <c r="F94" s="4">
        <f t="shared" si="1"/>
        <v>14230406.134300001</v>
      </c>
      <c r="G94" s="4">
        <v>3364657409276</v>
      </c>
      <c r="H94" s="4">
        <v>4338274105437</v>
      </c>
      <c r="I94" s="4">
        <v>2413706406204</v>
      </c>
      <c r="J94" s="4">
        <v>19466363214</v>
      </c>
      <c r="K94" s="6"/>
      <c r="L94" s="4">
        <f t="shared" si="2"/>
        <v>19466363214</v>
      </c>
      <c r="M94" s="4">
        <v>10668730000000</v>
      </c>
      <c r="N94" s="4">
        <v>5890990000000</v>
      </c>
      <c r="O94" s="4">
        <v>6167260000000</v>
      </c>
      <c r="P94" s="4">
        <v>1984540000000</v>
      </c>
      <c r="Q94" s="5">
        <f t="shared" ref="Q94:S94" si="96">M94+G94</f>
        <v>14033387409276</v>
      </c>
      <c r="R94" s="5">
        <f t="shared" si="96"/>
        <v>10229264105437</v>
      </c>
      <c r="S94" s="5">
        <f t="shared" si="96"/>
        <v>8580966406204</v>
      </c>
      <c r="T94" s="5">
        <f t="shared" si="4"/>
        <v>2004006363214</v>
      </c>
      <c r="U94" s="6">
        <v>70.180000000000007</v>
      </c>
      <c r="V94" s="20">
        <v>2074673</v>
      </c>
      <c r="W94" s="1">
        <v>68.67</v>
      </c>
      <c r="X94" s="10">
        <v>38</v>
      </c>
      <c r="Y94" s="14">
        <v>71.84</v>
      </c>
      <c r="Z94" s="1">
        <v>108</v>
      </c>
      <c r="AA94" s="7">
        <v>73</v>
      </c>
      <c r="AB94" s="1">
        <v>0</v>
      </c>
      <c r="AC94" s="11">
        <v>2.2799999999999998</v>
      </c>
      <c r="AD94" s="12">
        <v>14481</v>
      </c>
    </row>
    <row r="95" spans="1:30" ht="14.25">
      <c r="A95" s="2" t="s">
        <v>61</v>
      </c>
      <c r="B95" s="1">
        <v>2019</v>
      </c>
      <c r="C95" s="4">
        <v>2428870.2000000002</v>
      </c>
      <c r="D95" s="4">
        <v>155187.70000000001</v>
      </c>
      <c r="E95" s="4">
        <f t="shared" si="0"/>
        <v>2157264.2177000004</v>
      </c>
      <c r="F95" s="4">
        <f t="shared" si="1"/>
        <v>4586134.4177000001</v>
      </c>
      <c r="G95" s="4">
        <v>3626492029531</v>
      </c>
      <c r="H95" s="4">
        <v>4389885505910</v>
      </c>
      <c r="I95" s="4">
        <v>2902247651481</v>
      </c>
      <c r="J95" s="4">
        <v>129137405899</v>
      </c>
      <c r="K95" s="6"/>
      <c r="L95" s="4">
        <f t="shared" si="2"/>
        <v>129137405899</v>
      </c>
      <c r="M95" s="4">
        <v>11311900000000</v>
      </c>
      <c r="N95" s="4">
        <v>6410880000000</v>
      </c>
      <c r="O95" s="4">
        <v>4528490000000</v>
      </c>
      <c r="P95" s="4">
        <v>1875230000000</v>
      </c>
      <c r="Q95" s="5">
        <f t="shared" ref="Q95:S95" si="97">M95+G95</f>
        <v>14938392029531</v>
      </c>
      <c r="R95" s="5">
        <f t="shared" si="97"/>
        <v>10800765505910</v>
      </c>
      <c r="S95" s="5">
        <f t="shared" si="97"/>
        <v>7430737651481</v>
      </c>
      <c r="T95" s="5">
        <f t="shared" si="4"/>
        <v>2004367405899</v>
      </c>
      <c r="U95" s="6">
        <v>70.510000000000005</v>
      </c>
      <c r="V95" s="20">
        <v>2241270</v>
      </c>
      <c r="W95" s="1">
        <v>72.56</v>
      </c>
      <c r="X95" s="10">
        <v>40</v>
      </c>
      <c r="Y95" s="14">
        <v>75.44</v>
      </c>
      <c r="Z95" s="1">
        <v>103</v>
      </c>
      <c r="AA95" s="7">
        <v>73</v>
      </c>
      <c r="AB95" s="1">
        <v>0</v>
      </c>
      <c r="AC95" s="11">
        <v>3.25</v>
      </c>
      <c r="AD95" s="13">
        <v>13901</v>
      </c>
    </row>
    <row r="96" spans="1:30" ht="14.25">
      <c r="A96" s="2" t="s">
        <v>61</v>
      </c>
      <c r="B96" s="1">
        <v>2020</v>
      </c>
      <c r="C96" s="4">
        <v>7120509.0999999996</v>
      </c>
      <c r="D96" s="4">
        <v>498411</v>
      </c>
      <c r="E96" s="4">
        <f t="shared" si="0"/>
        <v>7030087.1550000003</v>
      </c>
      <c r="F96" s="4">
        <f t="shared" si="1"/>
        <v>14150596.254999999</v>
      </c>
      <c r="G96" s="4">
        <v>3318969176064</v>
      </c>
      <c r="H96" s="4">
        <v>3612248907676</v>
      </c>
      <c r="I96" s="4">
        <v>1733721062422</v>
      </c>
      <c r="J96" s="4">
        <v>113515587774</v>
      </c>
      <c r="K96" s="6"/>
      <c r="L96" s="4">
        <f t="shared" si="2"/>
        <v>113515587774</v>
      </c>
      <c r="M96" s="4">
        <v>11430210000000</v>
      </c>
      <c r="N96" s="4">
        <v>6097450000000</v>
      </c>
      <c r="O96" s="4">
        <v>3513000000000</v>
      </c>
      <c r="P96" s="4">
        <v>2694040000000</v>
      </c>
      <c r="Q96" s="5">
        <f t="shared" ref="Q96:S96" si="98">M96+G96</f>
        <v>14749179176064</v>
      </c>
      <c r="R96" s="5">
        <f t="shared" si="98"/>
        <v>9709698907676</v>
      </c>
      <c r="S96" s="5">
        <f t="shared" si="98"/>
        <v>5246721062422</v>
      </c>
      <c r="T96" s="5">
        <f t="shared" si="4"/>
        <v>2807555587774</v>
      </c>
      <c r="U96" s="6">
        <v>70.650000000000006</v>
      </c>
      <c r="V96" s="20">
        <v>2432002</v>
      </c>
      <c r="W96" s="1">
        <v>72.790000000000006</v>
      </c>
      <c r="X96" s="10">
        <v>37</v>
      </c>
      <c r="Y96" s="14">
        <v>64.17</v>
      </c>
      <c r="Z96" s="1">
        <v>92</v>
      </c>
      <c r="AA96" s="7">
        <v>65</v>
      </c>
      <c r="AB96" s="1">
        <v>1</v>
      </c>
      <c r="AC96" s="11">
        <v>2.23</v>
      </c>
      <c r="AD96" s="12">
        <v>14105</v>
      </c>
    </row>
    <row r="97" spans="1:30" ht="14.25">
      <c r="A97" s="2" t="s">
        <v>62</v>
      </c>
      <c r="B97" s="1">
        <v>2016</v>
      </c>
      <c r="C97" s="4">
        <v>11380.9</v>
      </c>
      <c r="D97" s="4">
        <v>102636.5</v>
      </c>
      <c r="E97" s="4">
        <f t="shared" si="0"/>
        <v>1379024.014</v>
      </c>
      <c r="F97" s="4">
        <f t="shared" si="1"/>
        <v>1390404.9139999999</v>
      </c>
      <c r="G97" s="4">
        <v>2309633018767</v>
      </c>
      <c r="H97" s="4">
        <v>2279003408732</v>
      </c>
      <c r="I97" s="4">
        <v>2245210038270</v>
      </c>
      <c r="J97" s="4">
        <v>30249964270</v>
      </c>
      <c r="K97" s="6"/>
      <c r="L97" s="4">
        <f t="shared" si="2"/>
        <v>30249964270</v>
      </c>
      <c r="M97" s="5">
        <v>4235550000000</v>
      </c>
      <c r="N97" s="5">
        <v>2964390000000</v>
      </c>
      <c r="O97" s="5">
        <v>3482120000000</v>
      </c>
      <c r="P97" s="5">
        <v>1066940000000</v>
      </c>
      <c r="Q97" s="5">
        <f t="shared" ref="Q97:S97" si="99">M97+G97</f>
        <v>6545183018767</v>
      </c>
      <c r="R97" s="5">
        <f t="shared" si="99"/>
        <v>5243393408732</v>
      </c>
      <c r="S97" s="5">
        <f t="shared" si="99"/>
        <v>5727330038270</v>
      </c>
      <c r="T97" s="5">
        <f t="shared" si="4"/>
        <v>1097189964270</v>
      </c>
      <c r="U97" s="6">
        <v>65.349999999999994</v>
      </c>
      <c r="V97" s="20">
        <v>1775000</v>
      </c>
      <c r="W97" s="1">
        <v>78.2</v>
      </c>
      <c r="X97" s="10">
        <v>37</v>
      </c>
      <c r="Y97" s="14">
        <v>21.1</v>
      </c>
      <c r="Z97" s="1">
        <v>152</v>
      </c>
      <c r="AA97" s="7">
        <v>91</v>
      </c>
      <c r="AB97" s="1">
        <v>0</v>
      </c>
      <c r="AC97" s="11">
        <v>3.125</v>
      </c>
      <c r="AD97" s="12">
        <v>13436</v>
      </c>
    </row>
    <row r="98" spans="1:30" ht="14.25">
      <c r="A98" s="2" t="s">
        <v>62</v>
      </c>
      <c r="B98" s="1">
        <v>2017</v>
      </c>
      <c r="C98" s="4">
        <v>52274.8</v>
      </c>
      <c r="D98" s="22">
        <v>211953.4</v>
      </c>
      <c r="E98" s="4">
        <f t="shared" si="0"/>
        <v>2871544.6631999998</v>
      </c>
      <c r="F98" s="4">
        <f t="shared" si="1"/>
        <v>2923819.4631999996</v>
      </c>
      <c r="G98" s="4">
        <v>2417971861766</v>
      </c>
      <c r="H98" s="4">
        <v>2388769234177</v>
      </c>
      <c r="I98" s="4">
        <v>2013461426980</v>
      </c>
      <c r="J98" s="4">
        <v>45901731846</v>
      </c>
      <c r="K98" s="6"/>
      <c r="L98" s="4">
        <f t="shared" si="2"/>
        <v>45901731846</v>
      </c>
      <c r="M98" s="4">
        <v>4324060000000</v>
      </c>
      <c r="N98" s="4">
        <v>3427080000000</v>
      </c>
      <c r="O98" s="4">
        <v>3223990000000</v>
      </c>
      <c r="P98" s="4">
        <v>999540000000</v>
      </c>
      <c r="Q98" s="5">
        <f t="shared" ref="Q98:S98" si="100">M98+G98</f>
        <v>6742031861766</v>
      </c>
      <c r="R98" s="5">
        <f t="shared" si="100"/>
        <v>5815849234177</v>
      </c>
      <c r="S98" s="5">
        <f t="shared" si="100"/>
        <v>5237451426980</v>
      </c>
      <c r="T98" s="5">
        <f t="shared" si="4"/>
        <v>1045441731846</v>
      </c>
      <c r="U98" s="6">
        <v>65.400000000000006</v>
      </c>
      <c r="V98" s="20">
        <v>1925000</v>
      </c>
      <c r="W98" s="1">
        <v>77.45</v>
      </c>
      <c r="X98" s="10">
        <v>37</v>
      </c>
      <c r="Y98" s="14">
        <v>22.23</v>
      </c>
      <c r="Z98" s="1">
        <v>177</v>
      </c>
      <c r="AA98" s="7">
        <v>72</v>
      </c>
      <c r="AB98" s="1">
        <v>0</v>
      </c>
      <c r="AC98" s="11">
        <v>4.68</v>
      </c>
      <c r="AD98" s="12">
        <v>13548</v>
      </c>
    </row>
    <row r="99" spans="1:30" ht="14.25">
      <c r="A99" s="2" t="s">
        <v>62</v>
      </c>
      <c r="B99" s="1">
        <v>2018</v>
      </c>
      <c r="C99" s="4">
        <v>1013488.9</v>
      </c>
      <c r="D99" s="4">
        <v>7962.2</v>
      </c>
      <c r="E99" s="4">
        <f t="shared" si="0"/>
        <v>115300.6182</v>
      </c>
      <c r="F99" s="4">
        <f t="shared" si="1"/>
        <v>1128789.5182</v>
      </c>
      <c r="G99" s="4">
        <v>2685620335078</v>
      </c>
      <c r="H99" s="4">
        <v>3101429512691</v>
      </c>
      <c r="I99" s="4">
        <v>2127740306796</v>
      </c>
      <c r="J99" s="4">
        <v>23472763900</v>
      </c>
      <c r="K99" s="6"/>
      <c r="L99" s="4">
        <f t="shared" si="2"/>
        <v>23472763900</v>
      </c>
      <c r="M99" s="4">
        <v>4281220000000</v>
      </c>
      <c r="N99" s="4">
        <v>3631710000000</v>
      </c>
      <c r="O99" s="4">
        <v>3193260000000</v>
      </c>
      <c r="P99" s="4">
        <v>1095330000000</v>
      </c>
      <c r="Q99" s="5">
        <f t="shared" ref="Q99:S99" si="101">M99+G99</f>
        <v>6966840335078</v>
      </c>
      <c r="R99" s="5">
        <f t="shared" si="101"/>
        <v>6733139512691</v>
      </c>
      <c r="S99" s="5">
        <f t="shared" si="101"/>
        <v>5321000306796</v>
      </c>
      <c r="T99" s="5">
        <f t="shared" si="4"/>
        <v>1118802763900</v>
      </c>
      <c r="U99" s="6">
        <v>65.59</v>
      </c>
      <c r="V99" s="20">
        <v>2222220</v>
      </c>
      <c r="W99" s="1">
        <v>75.510000000000005</v>
      </c>
      <c r="X99" s="10">
        <v>38</v>
      </c>
      <c r="Y99" s="14">
        <v>24.25</v>
      </c>
      <c r="Z99" s="1">
        <v>158</v>
      </c>
      <c r="AA99" s="7">
        <v>73</v>
      </c>
      <c r="AB99" s="1">
        <v>0</v>
      </c>
      <c r="AC99" s="11">
        <v>2.5750000000000002</v>
      </c>
      <c r="AD99" s="12">
        <v>14481</v>
      </c>
    </row>
    <row r="100" spans="1:30" ht="14.25">
      <c r="A100" s="2" t="s">
        <v>62</v>
      </c>
      <c r="B100" s="1">
        <v>2019</v>
      </c>
      <c r="C100" s="4">
        <v>283166</v>
      </c>
      <c r="D100" s="4">
        <v>33043.800000000003</v>
      </c>
      <c r="E100" s="4">
        <f t="shared" si="0"/>
        <v>459341.86379999999</v>
      </c>
      <c r="F100" s="4">
        <f t="shared" si="1"/>
        <v>742507.86379999993</v>
      </c>
      <c r="G100" s="4">
        <v>2934585040401</v>
      </c>
      <c r="H100" s="4">
        <v>3032009675420</v>
      </c>
      <c r="I100" s="4">
        <v>2173724801520</v>
      </c>
      <c r="J100" s="4">
        <v>61274142529</v>
      </c>
      <c r="K100" s="6"/>
      <c r="L100" s="4">
        <f t="shared" si="2"/>
        <v>61274142529</v>
      </c>
      <c r="M100" s="4">
        <v>4429590000000</v>
      </c>
      <c r="N100" s="4">
        <v>3873050000000</v>
      </c>
      <c r="O100" s="4">
        <v>2842290000000</v>
      </c>
      <c r="P100" s="4">
        <v>935780000000</v>
      </c>
      <c r="Q100" s="5">
        <f t="shared" ref="Q100:S100" si="102">M100+G100</f>
        <v>7364175040401</v>
      </c>
      <c r="R100" s="5">
        <f t="shared" si="102"/>
        <v>6905059675420</v>
      </c>
      <c r="S100" s="5">
        <f t="shared" si="102"/>
        <v>5016014801520</v>
      </c>
      <c r="T100" s="5">
        <f t="shared" si="4"/>
        <v>997054142529</v>
      </c>
      <c r="U100" s="6">
        <v>65.819999999999993</v>
      </c>
      <c r="V100" s="20">
        <v>2400664</v>
      </c>
      <c r="W100" s="1">
        <v>68.22</v>
      </c>
      <c r="X100" s="10">
        <v>40</v>
      </c>
      <c r="Y100" s="14">
        <v>44.01</v>
      </c>
      <c r="Z100" s="1">
        <v>200</v>
      </c>
      <c r="AA100" s="7">
        <v>73</v>
      </c>
      <c r="AB100" s="1">
        <v>0</v>
      </c>
      <c r="AC100" s="11">
        <v>2.2000000000000002</v>
      </c>
      <c r="AD100" s="13">
        <v>13901</v>
      </c>
    </row>
    <row r="101" spans="1:30" ht="14.25">
      <c r="A101" s="2" t="s">
        <v>62</v>
      </c>
      <c r="B101" s="1">
        <v>2020</v>
      </c>
      <c r="C101" s="4">
        <v>474817.8</v>
      </c>
      <c r="D101" s="4">
        <v>176699.2</v>
      </c>
      <c r="E101" s="4">
        <f t="shared" si="0"/>
        <v>2492342.216</v>
      </c>
      <c r="F101" s="4">
        <f t="shared" si="1"/>
        <v>2967160.0159999998</v>
      </c>
      <c r="G101" s="4">
        <v>2954225210354</v>
      </c>
      <c r="H101" s="4">
        <v>2492825583125</v>
      </c>
      <c r="I101" s="4">
        <v>1555559084511</v>
      </c>
      <c r="J101" s="4">
        <v>128825987321</v>
      </c>
      <c r="K101" s="6"/>
      <c r="L101" s="4">
        <f t="shared" si="2"/>
        <v>128825987321</v>
      </c>
      <c r="M101" s="4">
        <v>4424330000000</v>
      </c>
      <c r="N101" s="4">
        <v>3267520000000</v>
      </c>
      <c r="O101" s="4">
        <v>2428860000000</v>
      </c>
      <c r="P101" s="4">
        <v>1295360000000</v>
      </c>
      <c r="Q101" s="5">
        <f t="shared" ref="Q101:S101" si="103">M101+G101</f>
        <v>7378555210354</v>
      </c>
      <c r="R101" s="5">
        <f t="shared" si="103"/>
        <v>5760345583125</v>
      </c>
      <c r="S101" s="5">
        <f t="shared" si="103"/>
        <v>3984419084511</v>
      </c>
      <c r="T101" s="5">
        <f t="shared" si="4"/>
        <v>1424185987321</v>
      </c>
      <c r="U101" s="6">
        <v>65.98</v>
      </c>
      <c r="V101" s="20">
        <v>2604961</v>
      </c>
      <c r="W101" s="1">
        <v>73.22</v>
      </c>
      <c r="X101" s="10">
        <v>37</v>
      </c>
      <c r="Y101" s="14">
        <v>26.56</v>
      </c>
      <c r="Z101" s="1">
        <v>303</v>
      </c>
      <c r="AA101" s="7">
        <v>65</v>
      </c>
      <c r="AB101" s="1">
        <v>1</v>
      </c>
      <c r="AC101" s="11">
        <v>1.075</v>
      </c>
      <c r="AD101" s="12">
        <v>14105</v>
      </c>
    </row>
    <row r="102" spans="1:30" ht="14.25">
      <c r="A102" s="2" t="s">
        <v>63</v>
      </c>
      <c r="B102" s="1">
        <v>2016</v>
      </c>
      <c r="C102" s="4">
        <v>8772.4</v>
      </c>
      <c r="D102" s="4">
        <v>438902.2</v>
      </c>
      <c r="E102" s="4">
        <f t="shared" si="0"/>
        <v>5897089.9591999995</v>
      </c>
      <c r="F102" s="4">
        <f t="shared" si="1"/>
        <v>5905862.3591999998</v>
      </c>
      <c r="G102" s="4">
        <v>1090641972880</v>
      </c>
      <c r="H102" s="4">
        <v>1493932788684</v>
      </c>
      <c r="I102" s="4">
        <v>1577825370133</v>
      </c>
      <c r="J102" s="4">
        <v>34618048000</v>
      </c>
      <c r="K102" s="6"/>
      <c r="L102" s="4">
        <f t="shared" si="2"/>
        <v>34618048000</v>
      </c>
      <c r="M102" s="5">
        <v>2980840000000</v>
      </c>
      <c r="N102" s="5">
        <v>2591300000000</v>
      </c>
      <c r="O102" s="5">
        <v>2875840000000</v>
      </c>
      <c r="P102" s="5">
        <v>597100000000</v>
      </c>
      <c r="Q102" s="5">
        <f t="shared" ref="Q102:S102" si="104">M102+G102</f>
        <v>4071481972880</v>
      </c>
      <c r="R102" s="5">
        <f t="shared" si="104"/>
        <v>4085232788684</v>
      </c>
      <c r="S102" s="5">
        <f t="shared" si="104"/>
        <v>4453665370133</v>
      </c>
      <c r="T102" s="5">
        <f t="shared" si="4"/>
        <v>631718048000</v>
      </c>
      <c r="U102" s="6">
        <v>67.510000000000005</v>
      </c>
      <c r="V102" s="20">
        <v>1681266</v>
      </c>
      <c r="W102" s="1">
        <v>73.27</v>
      </c>
      <c r="X102" s="10">
        <v>37</v>
      </c>
      <c r="Y102" s="14">
        <v>46.17</v>
      </c>
      <c r="Z102" s="1">
        <v>94</v>
      </c>
      <c r="AA102" s="7">
        <v>91</v>
      </c>
      <c r="AB102" s="1">
        <v>0</v>
      </c>
      <c r="AC102" s="11">
        <v>1.91</v>
      </c>
      <c r="AD102" s="12">
        <v>13436</v>
      </c>
    </row>
    <row r="103" spans="1:30" ht="14.25">
      <c r="A103" s="2" t="s">
        <v>63</v>
      </c>
      <c r="B103" s="1">
        <v>2017</v>
      </c>
      <c r="C103" s="4">
        <v>1150626.3999999999</v>
      </c>
      <c r="D103" s="22">
        <v>228111</v>
      </c>
      <c r="E103" s="4">
        <f t="shared" si="0"/>
        <v>3090447.8280000002</v>
      </c>
      <c r="F103" s="4">
        <f t="shared" si="1"/>
        <v>4241074.2280000001</v>
      </c>
      <c r="G103" s="4">
        <v>1142181933036</v>
      </c>
      <c r="H103" s="4">
        <v>1691192093424</v>
      </c>
      <c r="I103" s="4">
        <v>1757746385617</v>
      </c>
      <c r="J103" s="4">
        <v>22550896359</v>
      </c>
      <c r="K103" s="6"/>
      <c r="L103" s="4">
        <f t="shared" si="2"/>
        <v>22550896359</v>
      </c>
      <c r="M103" s="4">
        <v>3023690000000</v>
      </c>
      <c r="N103" s="4">
        <v>2842770000000</v>
      </c>
      <c r="O103" s="4">
        <v>2666750000000</v>
      </c>
      <c r="P103" s="4">
        <v>752260000000</v>
      </c>
      <c r="Q103" s="5">
        <f t="shared" ref="Q103:S103" si="105">M103+G103</f>
        <v>4165871933036</v>
      </c>
      <c r="R103" s="5">
        <f t="shared" si="105"/>
        <v>4533962093424</v>
      </c>
      <c r="S103" s="5">
        <f t="shared" si="105"/>
        <v>4424496385617</v>
      </c>
      <c r="T103" s="5">
        <f t="shared" si="4"/>
        <v>774810896359</v>
      </c>
      <c r="U103" s="6">
        <v>67.540000000000006</v>
      </c>
      <c r="V103" s="20">
        <v>1975152</v>
      </c>
      <c r="W103" s="1">
        <v>70.73</v>
      </c>
      <c r="X103" s="10">
        <v>37</v>
      </c>
      <c r="Y103" s="14">
        <v>44.61</v>
      </c>
      <c r="Z103" s="1">
        <v>65</v>
      </c>
      <c r="AA103" s="7">
        <v>72</v>
      </c>
      <c r="AB103" s="1">
        <v>0</v>
      </c>
      <c r="AC103" s="11">
        <v>1.97</v>
      </c>
      <c r="AD103" s="12">
        <v>13548</v>
      </c>
    </row>
    <row r="104" spans="1:30" ht="14.25">
      <c r="A104" s="2" t="s">
        <v>63</v>
      </c>
      <c r="B104" s="1">
        <v>2018</v>
      </c>
      <c r="C104" s="4">
        <v>2276271.1</v>
      </c>
      <c r="D104" s="4">
        <v>362793.4</v>
      </c>
      <c r="E104" s="4">
        <f t="shared" si="0"/>
        <v>5253611.2254000008</v>
      </c>
      <c r="F104" s="4">
        <f t="shared" si="1"/>
        <v>7529882.3254000004</v>
      </c>
      <c r="G104" s="4">
        <v>1300862517451</v>
      </c>
      <c r="H104" s="4">
        <v>2349873813136</v>
      </c>
      <c r="I104" s="4">
        <v>1929841525925</v>
      </c>
      <c r="J104" s="4">
        <v>22902451313</v>
      </c>
      <c r="K104" s="6"/>
      <c r="L104" s="4">
        <f t="shared" si="2"/>
        <v>22902451313</v>
      </c>
      <c r="M104" s="4">
        <v>3004580000000</v>
      </c>
      <c r="N104" s="4">
        <v>3292590000000</v>
      </c>
      <c r="O104" s="4">
        <v>2583210000000</v>
      </c>
      <c r="P104" s="4">
        <v>740190000000</v>
      </c>
      <c r="Q104" s="5">
        <f t="shared" ref="Q104:S104" si="106">M104+G104</f>
        <v>4305442517451</v>
      </c>
      <c r="R104" s="5">
        <f t="shared" si="106"/>
        <v>5642463813136</v>
      </c>
      <c r="S104" s="5">
        <f t="shared" si="106"/>
        <v>4513051525925</v>
      </c>
      <c r="T104" s="5">
        <f t="shared" si="4"/>
        <v>763092451313</v>
      </c>
      <c r="U104" s="6">
        <v>67.8</v>
      </c>
      <c r="V104" s="20">
        <v>2320803</v>
      </c>
      <c r="W104" s="1">
        <v>72.099999999999994</v>
      </c>
      <c r="X104" s="10">
        <v>38</v>
      </c>
      <c r="Y104" s="14">
        <v>56.09</v>
      </c>
      <c r="Z104" s="1">
        <v>60</v>
      </c>
      <c r="AA104" s="7">
        <v>73</v>
      </c>
      <c r="AB104" s="1">
        <v>0</v>
      </c>
      <c r="AC104" s="11">
        <v>4.12</v>
      </c>
      <c r="AD104" s="12">
        <v>14481</v>
      </c>
    </row>
    <row r="105" spans="1:30" ht="14.25">
      <c r="A105" s="2" t="s">
        <v>63</v>
      </c>
      <c r="B105" s="1">
        <v>2019</v>
      </c>
      <c r="C105" s="4">
        <v>682652.8</v>
      </c>
      <c r="D105" s="4">
        <v>1008522.8</v>
      </c>
      <c r="E105" s="4">
        <f t="shared" si="0"/>
        <v>14019475.4428</v>
      </c>
      <c r="F105" s="4">
        <f t="shared" si="1"/>
        <v>14702128.242800001</v>
      </c>
      <c r="G105" s="4">
        <v>1434951134071</v>
      </c>
      <c r="H105" s="4">
        <v>2079839238035</v>
      </c>
      <c r="I105" s="4">
        <v>1647207216485</v>
      </c>
      <c r="J105" s="4">
        <v>96231466082</v>
      </c>
      <c r="K105" s="6"/>
      <c r="L105" s="4">
        <f t="shared" si="2"/>
        <v>96231466082</v>
      </c>
      <c r="M105" s="4">
        <v>3151840000000</v>
      </c>
      <c r="N105" s="4">
        <v>3513340000000</v>
      </c>
      <c r="O105" s="4">
        <v>3194090000000</v>
      </c>
      <c r="P105" s="4">
        <v>624410000000</v>
      </c>
      <c r="Q105" s="5">
        <f t="shared" ref="Q105:S105" si="107">M105+G105</f>
        <v>4586791134071</v>
      </c>
      <c r="R105" s="5">
        <f t="shared" si="107"/>
        <v>5593179238035</v>
      </c>
      <c r="S105" s="5">
        <f t="shared" si="107"/>
        <v>4841297216485</v>
      </c>
      <c r="T105" s="5">
        <f t="shared" si="4"/>
        <v>720641466082</v>
      </c>
      <c r="U105" s="6">
        <v>68.180000000000007</v>
      </c>
      <c r="V105" s="20">
        <v>2508091</v>
      </c>
      <c r="W105" s="1">
        <v>69.89</v>
      </c>
      <c r="X105" s="10">
        <v>40</v>
      </c>
      <c r="Y105" s="14">
        <v>60.86</v>
      </c>
      <c r="Z105" s="1">
        <v>59</v>
      </c>
      <c r="AA105" s="7">
        <v>73</v>
      </c>
      <c r="AB105" s="1">
        <v>0</v>
      </c>
      <c r="AC105" s="11">
        <v>2.02</v>
      </c>
      <c r="AD105" s="13">
        <v>13901</v>
      </c>
    </row>
    <row r="106" spans="1:30" ht="14.25">
      <c r="A106" s="2" t="s">
        <v>63</v>
      </c>
      <c r="B106" s="1">
        <v>2020</v>
      </c>
      <c r="C106" s="4">
        <v>662130.4</v>
      </c>
      <c r="D106" s="4">
        <v>2409007.4</v>
      </c>
      <c r="E106" s="4">
        <f t="shared" si="0"/>
        <v>33979049.376999997</v>
      </c>
      <c r="F106" s="4">
        <f t="shared" si="1"/>
        <v>34641179.776999995</v>
      </c>
      <c r="G106" s="4">
        <v>1502341797173</v>
      </c>
      <c r="H106" s="4">
        <v>1786543024047</v>
      </c>
      <c r="I106" s="4">
        <v>1049063957907</v>
      </c>
      <c r="J106" s="4">
        <v>49070762189</v>
      </c>
      <c r="K106" s="6"/>
      <c r="L106" s="4">
        <f t="shared" si="2"/>
        <v>49070762189</v>
      </c>
      <c r="M106" s="4">
        <v>3333810000000</v>
      </c>
      <c r="N106" s="4">
        <v>3147230000000</v>
      </c>
      <c r="O106" s="4">
        <v>2559090000000</v>
      </c>
      <c r="P106" s="4">
        <v>1108460000000</v>
      </c>
      <c r="Q106" s="5">
        <f t="shared" ref="Q106:S106" si="108">M106+G106</f>
        <v>4836151797173</v>
      </c>
      <c r="R106" s="5">
        <f t="shared" si="108"/>
        <v>4933773024047</v>
      </c>
      <c r="S106" s="5">
        <f t="shared" si="108"/>
        <v>3608153957907</v>
      </c>
      <c r="T106" s="5">
        <f t="shared" si="4"/>
        <v>1157530762189</v>
      </c>
      <c r="U106" s="6">
        <v>68.33</v>
      </c>
      <c r="V106" s="20">
        <v>2721530</v>
      </c>
      <c r="W106" s="1">
        <v>71.680000000000007</v>
      </c>
      <c r="X106" s="10">
        <v>37</v>
      </c>
      <c r="Y106" s="14">
        <v>55.29</v>
      </c>
      <c r="Z106" s="1">
        <v>69</v>
      </c>
      <c r="AA106" s="7">
        <v>65</v>
      </c>
      <c r="AB106" s="1">
        <v>1</v>
      </c>
      <c r="AC106" s="11">
        <v>2.13</v>
      </c>
      <c r="AD106" s="12">
        <v>14105</v>
      </c>
    </row>
    <row r="107" spans="1:30" ht="14.25">
      <c r="A107" s="2" t="s">
        <v>64</v>
      </c>
      <c r="B107" s="1">
        <v>2016</v>
      </c>
      <c r="C107" s="4">
        <v>1342776.8</v>
      </c>
      <c r="D107" s="4">
        <v>439016.1</v>
      </c>
      <c r="E107" s="4">
        <f t="shared" si="0"/>
        <v>5898620.3195999991</v>
      </c>
      <c r="F107" s="4">
        <f t="shared" si="1"/>
        <v>7241397.1195999989</v>
      </c>
      <c r="G107" s="4">
        <v>2531267626686</v>
      </c>
      <c r="H107" s="4">
        <v>2825997310233</v>
      </c>
      <c r="I107" s="4">
        <v>1855175785281</v>
      </c>
      <c r="J107" s="4">
        <v>122928974310</v>
      </c>
      <c r="K107" s="6"/>
      <c r="L107" s="4">
        <f t="shared" si="2"/>
        <v>122928974310</v>
      </c>
      <c r="M107" s="5">
        <v>7117720000000</v>
      </c>
      <c r="N107" s="5">
        <v>2939320000000</v>
      </c>
      <c r="O107" s="5">
        <v>3650430000000</v>
      </c>
      <c r="P107" s="5">
        <v>1770030000000</v>
      </c>
      <c r="Q107" s="5">
        <f t="shared" ref="Q107:S107" si="109">M107+G107</f>
        <v>9648987626686</v>
      </c>
      <c r="R107" s="5">
        <f t="shared" si="109"/>
        <v>5765317310233</v>
      </c>
      <c r="S107" s="5">
        <f t="shared" si="109"/>
        <v>5505605785281</v>
      </c>
      <c r="T107" s="5">
        <f t="shared" si="4"/>
        <v>1892958974310</v>
      </c>
      <c r="U107" s="6">
        <v>65.48</v>
      </c>
      <c r="V107" s="20">
        <v>1482950</v>
      </c>
      <c r="W107" s="1">
        <v>65.41</v>
      </c>
      <c r="X107" s="10">
        <v>37</v>
      </c>
      <c r="Y107" s="14">
        <v>81.42</v>
      </c>
      <c r="Z107" s="1">
        <v>161</v>
      </c>
      <c r="AA107" s="7">
        <v>91</v>
      </c>
      <c r="AB107" s="1">
        <v>0</v>
      </c>
      <c r="AC107" s="11">
        <v>2.79</v>
      </c>
      <c r="AD107" s="12">
        <v>13436</v>
      </c>
    </row>
    <row r="108" spans="1:30" ht="14.25">
      <c r="A108" s="2" t="s">
        <v>64</v>
      </c>
      <c r="B108" s="1">
        <v>2017</v>
      </c>
      <c r="C108" s="4">
        <v>5413450.2999999998</v>
      </c>
      <c r="D108" s="22">
        <v>132054.1</v>
      </c>
      <c r="E108" s="4">
        <f t="shared" si="0"/>
        <v>1789068.9468000003</v>
      </c>
      <c r="F108" s="4">
        <f t="shared" si="1"/>
        <v>7202519.2467999998</v>
      </c>
      <c r="G108" s="4">
        <v>2671300613553</v>
      </c>
      <c r="H108" s="4">
        <v>2718478418114</v>
      </c>
      <c r="I108" s="4">
        <v>1833330251188</v>
      </c>
      <c r="J108" s="4">
        <v>385105704535</v>
      </c>
      <c r="K108" s="6"/>
      <c r="L108" s="4">
        <f t="shared" si="2"/>
        <v>385105704535</v>
      </c>
      <c r="M108" s="4">
        <v>7119640000000</v>
      </c>
      <c r="N108" s="4">
        <v>4139070000000</v>
      </c>
      <c r="O108" s="4">
        <v>4628110000000</v>
      </c>
      <c r="P108" s="4">
        <v>2102800000000</v>
      </c>
      <c r="Q108" s="5">
        <f t="shared" ref="Q108:S108" si="110">M108+G108</f>
        <v>9790940613553</v>
      </c>
      <c r="R108" s="5">
        <f t="shared" si="110"/>
        <v>6857548418114</v>
      </c>
      <c r="S108" s="5">
        <f t="shared" si="110"/>
        <v>6461440251188</v>
      </c>
      <c r="T108" s="5">
        <f t="shared" si="4"/>
        <v>2487905704535</v>
      </c>
      <c r="U108" s="6">
        <v>65.55</v>
      </c>
      <c r="V108" s="20">
        <v>1631245</v>
      </c>
      <c r="W108" s="1">
        <v>76.040000000000006</v>
      </c>
      <c r="X108" s="10">
        <v>37</v>
      </c>
      <c r="Y108" s="14">
        <v>52.35</v>
      </c>
      <c r="Z108" s="1">
        <v>164</v>
      </c>
      <c r="AA108" s="7">
        <v>72</v>
      </c>
      <c r="AB108" s="1">
        <v>0</v>
      </c>
      <c r="AC108" s="11">
        <v>3.835</v>
      </c>
      <c r="AD108" s="12">
        <v>13548</v>
      </c>
    </row>
    <row r="109" spans="1:30" ht="14.25">
      <c r="A109" s="2" t="s">
        <v>64</v>
      </c>
      <c r="B109" s="1">
        <v>2018</v>
      </c>
      <c r="C109" s="4">
        <v>4135073.4</v>
      </c>
      <c r="D109" s="4">
        <v>251548.2</v>
      </c>
      <c r="E109" s="4">
        <f t="shared" si="0"/>
        <v>3642669.4842000003</v>
      </c>
      <c r="F109" s="4">
        <f t="shared" si="1"/>
        <v>7777742.8842000002</v>
      </c>
      <c r="G109" s="4">
        <v>2779050355367</v>
      </c>
      <c r="H109" s="4">
        <v>3416143562537</v>
      </c>
      <c r="I109" s="4">
        <v>1849013244969</v>
      </c>
      <c r="J109" s="4">
        <v>86889104930</v>
      </c>
      <c r="K109" s="6"/>
      <c r="L109" s="4">
        <f t="shared" si="2"/>
        <v>86889104930</v>
      </c>
      <c r="M109" s="4">
        <v>7040920000000</v>
      </c>
      <c r="N109" s="4">
        <v>4690090000000</v>
      </c>
      <c r="O109" s="4">
        <v>4021460000000</v>
      </c>
      <c r="P109" s="4">
        <v>2309290000000</v>
      </c>
      <c r="Q109" s="5">
        <f t="shared" ref="Q109:S109" si="111">M109+G109</f>
        <v>9819970355367</v>
      </c>
      <c r="R109" s="5">
        <f t="shared" si="111"/>
        <v>8106233562537</v>
      </c>
      <c r="S109" s="5">
        <f t="shared" si="111"/>
        <v>5870473244969</v>
      </c>
      <c r="T109" s="5">
        <f t="shared" si="4"/>
        <v>2396179104930</v>
      </c>
      <c r="U109" s="6">
        <v>65.87</v>
      </c>
      <c r="V109" s="20">
        <v>1825000</v>
      </c>
      <c r="W109" s="1">
        <v>73.63</v>
      </c>
      <c r="X109" s="10">
        <v>38</v>
      </c>
      <c r="Y109" s="14">
        <v>59.08</v>
      </c>
      <c r="Z109" s="1">
        <v>130</v>
      </c>
      <c r="AA109" s="7">
        <v>73</v>
      </c>
      <c r="AB109" s="1">
        <v>0</v>
      </c>
      <c r="AC109" s="11">
        <v>3.1850000000000001</v>
      </c>
      <c r="AD109" s="12">
        <v>14481</v>
      </c>
    </row>
    <row r="110" spans="1:30" ht="14.25">
      <c r="A110" s="2" t="s">
        <v>64</v>
      </c>
      <c r="B110" s="1">
        <v>2019</v>
      </c>
      <c r="C110" s="4">
        <v>3518964</v>
      </c>
      <c r="D110" s="4">
        <v>270724.5</v>
      </c>
      <c r="E110" s="4">
        <f t="shared" si="0"/>
        <v>3763341.2744999998</v>
      </c>
      <c r="F110" s="4">
        <f t="shared" si="1"/>
        <v>7282305.2744999994</v>
      </c>
      <c r="G110" s="4">
        <v>2972321182473</v>
      </c>
      <c r="H110" s="4">
        <v>3310285307267</v>
      </c>
      <c r="I110" s="4">
        <v>2443510310162</v>
      </c>
      <c r="J110" s="4">
        <v>113012071189</v>
      </c>
      <c r="K110" s="6"/>
      <c r="L110" s="4">
        <f t="shared" si="2"/>
        <v>113012071189</v>
      </c>
      <c r="M110" s="4">
        <v>7348490000000</v>
      </c>
      <c r="N110" s="4">
        <v>4538770000000</v>
      </c>
      <c r="O110" s="4">
        <v>4098160000000</v>
      </c>
      <c r="P110" s="4">
        <v>2487740000000</v>
      </c>
      <c r="Q110" s="5">
        <f t="shared" ref="Q110:S110" si="112">M110+G110</f>
        <v>10320811182473</v>
      </c>
      <c r="R110" s="5">
        <f t="shared" si="112"/>
        <v>7849055307267</v>
      </c>
      <c r="S110" s="5">
        <f t="shared" si="112"/>
        <v>6541670310162</v>
      </c>
      <c r="T110" s="5">
        <f t="shared" si="4"/>
        <v>2600752071189</v>
      </c>
      <c r="U110" s="6">
        <v>66.28</v>
      </c>
      <c r="V110" s="20">
        <v>2012610</v>
      </c>
      <c r="W110" s="1">
        <v>76.64</v>
      </c>
      <c r="X110" s="10">
        <v>40</v>
      </c>
      <c r="Y110" s="14">
        <v>49</v>
      </c>
      <c r="Z110" s="1">
        <v>165</v>
      </c>
      <c r="AA110" s="7">
        <v>73</v>
      </c>
      <c r="AB110" s="1">
        <v>0</v>
      </c>
      <c r="AC110" s="11">
        <v>2.0150000000000001</v>
      </c>
      <c r="AD110" s="13">
        <v>13901</v>
      </c>
    </row>
    <row r="111" spans="1:30" ht="14.25">
      <c r="A111" s="2" t="s">
        <v>64</v>
      </c>
      <c r="B111" s="1">
        <v>2020</v>
      </c>
      <c r="C111" s="4">
        <v>6582379.2000000002</v>
      </c>
      <c r="D111" s="4">
        <v>302075.8</v>
      </c>
      <c r="E111" s="4">
        <f t="shared" si="0"/>
        <v>4260779.159</v>
      </c>
      <c r="F111" s="4">
        <f t="shared" si="1"/>
        <v>10843158.359000001</v>
      </c>
      <c r="G111" s="4">
        <v>3049040757734</v>
      </c>
      <c r="H111" s="4">
        <v>2840512537452</v>
      </c>
      <c r="I111" s="4">
        <v>2621329855226</v>
      </c>
      <c r="J111" s="4">
        <v>104653503599</v>
      </c>
      <c r="K111" s="6"/>
      <c r="L111" s="4">
        <f t="shared" si="2"/>
        <v>104653503599</v>
      </c>
      <c r="M111" s="4">
        <v>7182410000000</v>
      </c>
      <c r="N111" s="4">
        <v>4473100000000</v>
      </c>
      <c r="O111" s="4">
        <v>2755420000000</v>
      </c>
      <c r="P111" s="4">
        <v>3181570000000</v>
      </c>
      <c r="Q111" s="5">
        <f t="shared" ref="Q111:S111" si="113">M111+G111</f>
        <v>10231450757734</v>
      </c>
      <c r="R111" s="5">
        <f t="shared" si="113"/>
        <v>7313612537452</v>
      </c>
      <c r="S111" s="5">
        <f t="shared" si="113"/>
        <v>5376749855226</v>
      </c>
      <c r="T111" s="5">
        <f t="shared" si="4"/>
        <v>3286223503599</v>
      </c>
      <c r="U111" s="6">
        <v>66.510000000000005</v>
      </c>
      <c r="V111" s="20">
        <v>2183883</v>
      </c>
      <c r="W111" s="1">
        <v>74.27</v>
      </c>
      <c r="X111" s="10">
        <v>37</v>
      </c>
      <c r="Y111" s="14">
        <v>49.27</v>
      </c>
      <c r="Z111" s="1">
        <v>167</v>
      </c>
      <c r="AA111" s="7">
        <v>65</v>
      </c>
      <c r="AB111" s="1">
        <v>1</v>
      </c>
      <c r="AC111" s="11">
        <v>0.61</v>
      </c>
      <c r="AD111" s="12">
        <v>14105</v>
      </c>
    </row>
    <row r="112" spans="1:30" ht="14.25">
      <c r="A112" s="2" t="s">
        <v>65</v>
      </c>
      <c r="B112" s="1">
        <v>2016</v>
      </c>
      <c r="C112" s="4">
        <v>822183.1</v>
      </c>
      <c r="D112" s="4">
        <v>58244.2</v>
      </c>
      <c r="E112" s="4">
        <f t="shared" si="0"/>
        <v>782569.07119999989</v>
      </c>
      <c r="F112" s="4">
        <f t="shared" si="1"/>
        <v>1604752.1711999997</v>
      </c>
      <c r="G112" s="4">
        <v>2482594198319</v>
      </c>
      <c r="H112" s="4">
        <v>2664157895475</v>
      </c>
      <c r="I112" s="4">
        <v>2208784973274</v>
      </c>
      <c r="J112" s="4">
        <v>68816380720</v>
      </c>
      <c r="K112" s="6"/>
      <c r="L112" s="4">
        <f t="shared" si="2"/>
        <v>68816380720</v>
      </c>
      <c r="M112" s="5">
        <v>8958110000000</v>
      </c>
      <c r="N112" s="5">
        <v>4445340000000</v>
      </c>
      <c r="O112" s="5">
        <v>5478740000000</v>
      </c>
      <c r="P112" s="5">
        <v>1926760000000</v>
      </c>
      <c r="Q112" s="5">
        <f t="shared" ref="Q112:S112" si="114">M112+G112</f>
        <v>11440704198319</v>
      </c>
      <c r="R112" s="5">
        <f t="shared" si="114"/>
        <v>7109497895475</v>
      </c>
      <c r="S112" s="5">
        <f t="shared" si="114"/>
        <v>7687524973274</v>
      </c>
      <c r="T112" s="5">
        <f t="shared" si="4"/>
        <v>1995576380720</v>
      </c>
      <c r="U112" s="6">
        <v>66.040000000000006</v>
      </c>
      <c r="V112" s="20">
        <v>1425000</v>
      </c>
      <c r="W112" s="1">
        <v>82.49</v>
      </c>
      <c r="X112" s="10">
        <v>37</v>
      </c>
      <c r="Y112" s="14">
        <v>55.06</v>
      </c>
      <c r="Z112" s="1">
        <v>153</v>
      </c>
      <c r="AA112" s="7">
        <v>91</v>
      </c>
      <c r="AB112" s="1">
        <v>0</v>
      </c>
      <c r="AC112" s="11">
        <v>2.9649999999999999</v>
      </c>
      <c r="AD112" s="12">
        <v>13436</v>
      </c>
    </row>
    <row r="113" spans="1:30" ht="14.25">
      <c r="A113" s="2" t="s">
        <v>65</v>
      </c>
      <c r="B113" s="1">
        <v>2017</v>
      </c>
      <c r="C113" s="4">
        <v>1081856.6000000001</v>
      </c>
      <c r="D113" s="22">
        <v>138993.79999999999</v>
      </c>
      <c r="E113" s="4">
        <f t="shared" si="0"/>
        <v>1883088.0023999999</v>
      </c>
      <c r="F113" s="4">
        <f t="shared" si="1"/>
        <v>2964944.6024000002</v>
      </c>
      <c r="G113" s="4">
        <v>2515421890838</v>
      </c>
      <c r="H113" s="4">
        <v>2904718287328</v>
      </c>
      <c r="I113" s="4">
        <v>3526884351208</v>
      </c>
      <c r="J113" s="4">
        <v>100978897268</v>
      </c>
      <c r="K113" s="6"/>
      <c r="L113" s="4">
        <f t="shared" si="2"/>
        <v>100978897268</v>
      </c>
      <c r="M113" s="4">
        <v>8730390000000</v>
      </c>
      <c r="N113" s="4">
        <v>5789160000000</v>
      </c>
      <c r="O113" s="4">
        <v>5040320000000</v>
      </c>
      <c r="P113" s="4">
        <v>1778610000000</v>
      </c>
      <c r="Q113" s="5">
        <f t="shared" ref="Q113:S113" si="115">M113+G113</f>
        <v>11245811890838</v>
      </c>
      <c r="R113" s="5">
        <f t="shared" si="115"/>
        <v>8693878287328</v>
      </c>
      <c r="S113" s="5">
        <f t="shared" si="115"/>
        <v>8567204351208</v>
      </c>
      <c r="T113" s="5">
        <f t="shared" si="4"/>
        <v>1879588897268</v>
      </c>
      <c r="U113" s="6">
        <v>66.069999999999993</v>
      </c>
      <c r="V113" s="20">
        <v>1525000</v>
      </c>
      <c r="W113" s="1">
        <v>75.510000000000005</v>
      </c>
      <c r="X113" s="10">
        <v>37</v>
      </c>
      <c r="Y113" s="14">
        <v>70.98</v>
      </c>
      <c r="Z113" s="1">
        <v>127</v>
      </c>
      <c r="AA113" s="7">
        <v>72</v>
      </c>
      <c r="AB113" s="1">
        <v>0</v>
      </c>
      <c r="AC113" s="11">
        <v>1.875</v>
      </c>
      <c r="AD113" s="12">
        <v>13548</v>
      </c>
    </row>
    <row r="114" spans="1:30" ht="14.25">
      <c r="A114" s="2" t="s">
        <v>65</v>
      </c>
      <c r="B114" s="1">
        <v>2018</v>
      </c>
      <c r="C114" s="4">
        <v>4246055.8</v>
      </c>
      <c r="D114" s="4">
        <v>100369.2</v>
      </c>
      <c r="E114" s="4">
        <f t="shared" si="0"/>
        <v>1453446.3852000001</v>
      </c>
      <c r="F114" s="4">
        <f t="shared" si="1"/>
        <v>5699502.1852000002</v>
      </c>
      <c r="G114" s="4">
        <v>2807135551949</v>
      </c>
      <c r="H114" s="4">
        <v>4371882169359</v>
      </c>
      <c r="I114" s="4">
        <v>3594904301755</v>
      </c>
      <c r="J114" s="4">
        <v>32485011841</v>
      </c>
      <c r="K114" s="6"/>
      <c r="L114" s="4">
        <f t="shared" si="2"/>
        <v>32485011841</v>
      </c>
      <c r="M114" s="4">
        <v>8639230000000</v>
      </c>
      <c r="N114" s="4">
        <v>6401080000000</v>
      </c>
      <c r="O114" s="4">
        <v>4802650000000</v>
      </c>
      <c r="P114" s="4">
        <v>2046400000000</v>
      </c>
      <c r="Q114" s="5">
        <f t="shared" ref="Q114:S114" si="116">M114+G114</f>
        <v>11446365551949</v>
      </c>
      <c r="R114" s="5">
        <f t="shared" si="116"/>
        <v>10772962169359</v>
      </c>
      <c r="S114" s="5">
        <f t="shared" si="116"/>
        <v>8397554301755</v>
      </c>
      <c r="T114" s="5">
        <f t="shared" si="4"/>
        <v>2078885011841</v>
      </c>
      <c r="U114" s="6">
        <v>66.38</v>
      </c>
      <c r="V114" s="20">
        <v>1660000</v>
      </c>
      <c r="W114" s="1">
        <v>82.32</v>
      </c>
      <c r="X114" s="10">
        <v>38</v>
      </c>
      <c r="Y114" s="14">
        <v>70.319999999999993</v>
      </c>
      <c r="Z114" s="1">
        <v>118</v>
      </c>
      <c r="AA114" s="7">
        <v>73</v>
      </c>
      <c r="AB114" s="1">
        <v>0</v>
      </c>
      <c r="AC114" s="11">
        <v>2.6150000000000002</v>
      </c>
      <c r="AD114" s="12">
        <v>14481</v>
      </c>
    </row>
    <row r="115" spans="1:30" ht="14.25">
      <c r="A115" s="2" t="s">
        <v>65</v>
      </c>
      <c r="B115" s="1">
        <v>2019</v>
      </c>
      <c r="C115" s="4">
        <v>3752587.8</v>
      </c>
      <c r="D115" s="4">
        <v>126830.6</v>
      </c>
      <c r="E115" s="4">
        <f t="shared" si="0"/>
        <v>1763072.1706000001</v>
      </c>
      <c r="F115" s="4">
        <f t="shared" si="1"/>
        <v>5515659.9705999997</v>
      </c>
      <c r="G115" s="4">
        <v>3048148949643</v>
      </c>
      <c r="H115" s="4">
        <v>3820664872517</v>
      </c>
      <c r="I115" s="4">
        <v>3317702448427</v>
      </c>
      <c r="J115" s="4">
        <v>101862517315</v>
      </c>
      <c r="K115" s="6"/>
      <c r="L115" s="4">
        <f t="shared" si="2"/>
        <v>101862517315</v>
      </c>
      <c r="M115" s="4">
        <v>9297150000000</v>
      </c>
      <c r="N115" s="4">
        <v>6829130000000</v>
      </c>
      <c r="O115" s="4">
        <v>5292960000000</v>
      </c>
      <c r="P115" s="4">
        <v>1689340000000</v>
      </c>
      <c r="Q115" s="5">
        <f t="shared" ref="Q115:S115" si="117">M115+G115</f>
        <v>12345298949643</v>
      </c>
      <c r="R115" s="5">
        <f t="shared" si="117"/>
        <v>10649794872517</v>
      </c>
      <c r="S115" s="5">
        <f t="shared" si="117"/>
        <v>8610662448427</v>
      </c>
      <c r="T115" s="5">
        <f t="shared" si="4"/>
        <v>1791202517315</v>
      </c>
      <c r="U115" s="6">
        <v>66.849999999999994</v>
      </c>
      <c r="V115" s="20">
        <v>1795000</v>
      </c>
      <c r="W115" s="1">
        <v>81.02</v>
      </c>
      <c r="X115" s="10">
        <v>40</v>
      </c>
      <c r="Y115" s="14">
        <v>54.71</v>
      </c>
      <c r="Z115" s="1">
        <v>111</v>
      </c>
      <c r="AA115" s="7">
        <v>73</v>
      </c>
      <c r="AB115" s="1">
        <v>0</v>
      </c>
      <c r="AC115" s="11">
        <v>1.17</v>
      </c>
      <c r="AD115" s="13">
        <v>13901</v>
      </c>
    </row>
    <row r="116" spans="1:30" ht="14.25">
      <c r="A116" s="2" t="s">
        <v>65</v>
      </c>
      <c r="B116" s="1">
        <v>2020</v>
      </c>
      <c r="C116" s="4">
        <v>3028497.9</v>
      </c>
      <c r="D116" s="4">
        <v>81256</v>
      </c>
      <c r="E116" s="4">
        <f t="shared" si="0"/>
        <v>1146115.8799999999</v>
      </c>
      <c r="F116" s="4">
        <f t="shared" si="1"/>
        <v>4174613.78</v>
      </c>
      <c r="G116" s="4">
        <v>3118710070216</v>
      </c>
      <c r="H116" s="4">
        <v>3457727295421</v>
      </c>
      <c r="I116" s="4">
        <v>3580868718057</v>
      </c>
      <c r="J116" s="4">
        <v>241077636477</v>
      </c>
      <c r="K116" s="6"/>
      <c r="L116" s="4">
        <f t="shared" si="2"/>
        <v>241077636477</v>
      </c>
      <c r="M116" s="4">
        <v>9152520000000</v>
      </c>
      <c r="N116" s="4">
        <v>6606930000000</v>
      </c>
      <c r="O116" s="4">
        <v>4298750000000</v>
      </c>
      <c r="P116" s="4">
        <v>2543110000000</v>
      </c>
      <c r="Q116" s="5">
        <f t="shared" ref="Q116:S116" si="118">M116+G116</f>
        <v>12271230070216</v>
      </c>
      <c r="R116" s="5">
        <f t="shared" si="118"/>
        <v>10064657295421</v>
      </c>
      <c r="S116" s="5">
        <f t="shared" si="118"/>
        <v>7879618718057</v>
      </c>
      <c r="T116" s="5">
        <f t="shared" si="4"/>
        <v>2784187636477</v>
      </c>
      <c r="U116" s="6">
        <v>67.010000000000005</v>
      </c>
      <c r="V116" s="20">
        <v>1950000</v>
      </c>
      <c r="W116" s="1">
        <v>77.290000000000006</v>
      </c>
      <c r="X116" s="10">
        <v>37</v>
      </c>
      <c r="Y116" s="14">
        <v>49.27</v>
      </c>
      <c r="Z116" s="1">
        <v>88</v>
      </c>
      <c r="AA116" s="7">
        <v>65</v>
      </c>
      <c r="AB116" s="1">
        <v>1</v>
      </c>
      <c r="AC116" s="11">
        <v>1.3466666666666667</v>
      </c>
      <c r="AD116" s="12">
        <v>14105</v>
      </c>
    </row>
    <row r="117" spans="1:30" ht="14.25">
      <c r="A117" s="2" t="s">
        <v>66</v>
      </c>
      <c r="B117" s="1">
        <v>2016</v>
      </c>
      <c r="C117" s="4">
        <v>220540.3</v>
      </c>
      <c r="D117" s="4">
        <v>1168433.7</v>
      </c>
      <c r="E117" s="4">
        <f t="shared" si="0"/>
        <v>15699075.1932</v>
      </c>
      <c r="F117" s="4">
        <f t="shared" si="1"/>
        <v>15919615.4932</v>
      </c>
      <c r="G117" s="4">
        <v>3324192351036</v>
      </c>
      <c r="H117" s="4">
        <v>3439744031285</v>
      </c>
      <c r="I117" s="4">
        <v>5730766625890</v>
      </c>
      <c r="J117" s="4">
        <v>125122675009</v>
      </c>
      <c r="K117" s="6"/>
      <c r="L117" s="4">
        <f t="shared" si="2"/>
        <v>125122675009</v>
      </c>
      <c r="M117" s="5">
        <v>10312860000000</v>
      </c>
      <c r="N117" s="5">
        <v>13067090000000</v>
      </c>
      <c r="O117" s="5">
        <v>12536720000000</v>
      </c>
      <c r="P117" s="5">
        <v>4025930000000</v>
      </c>
      <c r="Q117" s="5">
        <f t="shared" ref="Q117:S117" si="119">M117+G117</f>
        <v>13637052351036</v>
      </c>
      <c r="R117" s="5">
        <f t="shared" si="119"/>
        <v>16506834031285</v>
      </c>
      <c r="S117" s="5">
        <f t="shared" si="119"/>
        <v>18267486625890</v>
      </c>
      <c r="T117" s="5">
        <f t="shared" si="4"/>
        <v>4151052675009</v>
      </c>
      <c r="U117" s="6">
        <v>65.12</v>
      </c>
      <c r="V117" s="20">
        <v>2435000</v>
      </c>
      <c r="W117" s="1">
        <v>61.02</v>
      </c>
      <c r="X117" s="10">
        <v>37</v>
      </c>
      <c r="Y117" s="14">
        <v>41.5</v>
      </c>
      <c r="Z117" s="1">
        <v>358</v>
      </c>
      <c r="AA117" s="7">
        <v>91</v>
      </c>
      <c r="AB117" s="1">
        <v>0</v>
      </c>
      <c r="AC117" s="11">
        <v>2.4750000000000001</v>
      </c>
      <c r="AD117" s="12">
        <v>13436</v>
      </c>
    </row>
    <row r="118" spans="1:30" ht="14.25">
      <c r="A118" s="2" t="s">
        <v>66</v>
      </c>
      <c r="B118" s="1">
        <v>2017</v>
      </c>
      <c r="C118" s="4">
        <v>1217853.2</v>
      </c>
      <c r="D118" s="22">
        <v>1924108.2</v>
      </c>
      <c r="E118" s="4">
        <f t="shared" si="0"/>
        <v>26067817.893599998</v>
      </c>
      <c r="F118" s="4">
        <f t="shared" si="1"/>
        <v>27285671.093599997</v>
      </c>
      <c r="G118" s="4">
        <v>3295754317998</v>
      </c>
      <c r="H118" s="4">
        <v>3922306238031</v>
      </c>
      <c r="I118" s="4">
        <v>6228365214445</v>
      </c>
      <c r="J118" s="4">
        <v>105728969752</v>
      </c>
      <c r="K118" s="6"/>
      <c r="L118" s="4">
        <f t="shared" si="2"/>
        <v>105728969752</v>
      </c>
      <c r="M118" s="4">
        <v>10405780000000</v>
      </c>
      <c r="N118" s="4">
        <v>14032720000000</v>
      </c>
      <c r="O118" s="4">
        <v>9608320000000</v>
      </c>
      <c r="P118" s="4">
        <v>3735640000000</v>
      </c>
      <c r="Q118" s="5">
        <f t="shared" ref="Q118:S118" si="120">M118+G118</f>
        <v>13701534317998</v>
      </c>
      <c r="R118" s="5">
        <f t="shared" si="120"/>
        <v>17955026238031</v>
      </c>
      <c r="S118" s="5">
        <f t="shared" si="120"/>
        <v>15836685214445</v>
      </c>
      <c r="T118" s="5">
        <f t="shared" si="4"/>
        <v>3841368969752</v>
      </c>
      <c r="U118" s="6">
        <v>65.14</v>
      </c>
      <c r="V118" s="20">
        <v>2663647</v>
      </c>
      <c r="W118" s="1">
        <v>61.34</v>
      </c>
      <c r="X118" s="10">
        <v>37</v>
      </c>
      <c r="Y118" s="14">
        <v>10.11</v>
      </c>
      <c r="Z118" s="1">
        <v>208</v>
      </c>
      <c r="AA118" s="7">
        <v>72</v>
      </c>
      <c r="AB118" s="1">
        <v>0</v>
      </c>
      <c r="AC118" s="11">
        <v>1.83</v>
      </c>
      <c r="AD118" s="12">
        <v>13548</v>
      </c>
    </row>
    <row r="119" spans="1:30" ht="14.25">
      <c r="A119" s="2" t="s">
        <v>66</v>
      </c>
      <c r="B119" s="1">
        <v>2018</v>
      </c>
      <c r="C119" s="4">
        <v>104618.7</v>
      </c>
      <c r="D119" s="4">
        <v>1132268.7</v>
      </c>
      <c r="E119" s="4">
        <f t="shared" si="0"/>
        <v>16396383.044699999</v>
      </c>
      <c r="F119" s="4">
        <f t="shared" si="1"/>
        <v>16501001.744699998</v>
      </c>
      <c r="G119" s="4">
        <v>3602225614672</v>
      </c>
      <c r="H119" s="4">
        <v>6399607157167</v>
      </c>
      <c r="I119" s="4">
        <v>5564776646830</v>
      </c>
      <c r="J119" s="4">
        <v>79766907987</v>
      </c>
      <c r="K119" s="6"/>
      <c r="L119" s="4">
        <f t="shared" si="2"/>
        <v>79766907987</v>
      </c>
      <c r="M119" s="4">
        <v>10624780000000</v>
      </c>
      <c r="N119" s="4">
        <v>14056430000000</v>
      </c>
      <c r="O119" s="4">
        <v>10129620000000</v>
      </c>
      <c r="P119" s="4">
        <v>4661340000000</v>
      </c>
      <c r="Q119" s="5">
        <f t="shared" ref="Q119:S119" si="121">M119+G119</f>
        <v>14227005614672</v>
      </c>
      <c r="R119" s="5">
        <f t="shared" si="121"/>
        <v>20456037157167</v>
      </c>
      <c r="S119" s="5">
        <f t="shared" si="121"/>
        <v>15694396646830</v>
      </c>
      <c r="T119" s="5">
        <f t="shared" si="4"/>
        <v>4741106907987</v>
      </c>
      <c r="U119" s="6">
        <v>65.36</v>
      </c>
      <c r="V119" s="20">
        <v>3000000</v>
      </c>
      <c r="W119" s="1">
        <v>62.2</v>
      </c>
      <c r="X119" s="10">
        <v>38</v>
      </c>
      <c r="Y119" s="14">
        <v>62.41</v>
      </c>
      <c r="Z119" s="1">
        <v>224</v>
      </c>
      <c r="AA119" s="7">
        <v>73</v>
      </c>
      <c r="AB119" s="1">
        <v>0</v>
      </c>
      <c r="AC119" s="11">
        <v>6.0600000000000005</v>
      </c>
      <c r="AD119" s="12">
        <v>14481</v>
      </c>
    </row>
    <row r="120" spans="1:30" ht="14.25">
      <c r="A120" s="2" t="s">
        <v>66</v>
      </c>
      <c r="B120" s="1">
        <v>2019</v>
      </c>
      <c r="C120" s="4">
        <v>567670.9</v>
      </c>
      <c r="D120" s="4">
        <v>940960.9</v>
      </c>
      <c r="E120" s="4">
        <f t="shared" si="0"/>
        <v>13080297.470899999</v>
      </c>
      <c r="F120" s="4">
        <f t="shared" si="1"/>
        <v>13647968.3709</v>
      </c>
      <c r="G120" s="4">
        <v>3922085962047</v>
      </c>
      <c r="H120" s="4">
        <v>6149893289862</v>
      </c>
      <c r="I120" s="4">
        <v>5540298949812</v>
      </c>
      <c r="J120" s="4">
        <v>189321021274</v>
      </c>
      <c r="K120" s="6"/>
      <c r="L120" s="4">
        <f t="shared" si="2"/>
        <v>189321021274</v>
      </c>
      <c r="M120" s="4">
        <v>11767650000000</v>
      </c>
      <c r="N120" s="4">
        <v>15295700000000</v>
      </c>
      <c r="O120" s="4">
        <v>9839850000000</v>
      </c>
      <c r="P120" s="4">
        <v>4208760000000</v>
      </c>
      <c r="Q120" s="5">
        <f t="shared" ref="Q120:S120" si="122">M120+G120</f>
        <v>15689735962047</v>
      </c>
      <c r="R120" s="5">
        <f t="shared" si="122"/>
        <v>21445593289862</v>
      </c>
      <c r="S120" s="5">
        <f t="shared" si="122"/>
        <v>15380148949812</v>
      </c>
      <c r="T120" s="5">
        <f t="shared" si="4"/>
        <v>4398081021274</v>
      </c>
      <c r="U120" s="6">
        <v>65.650000000000006</v>
      </c>
      <c r="V120" s="20">
        <v>3240900</v>
      </c>
      <c r="W120" s="1">
        <v>65.25</v>
      </c>
      <c r="X120" s="10">
        <v>40</v>
      </c>
      <c r="Y120" s="14">
        <v>51.24</v>
      </c>
      <c r="Z120" s="1">
        <v>214</v>
      </c>
      <c r="AA120" s="7">
        <v>73</v>
      </c>
      <c r="AB120" s="1">
        <v>0</v>
      </c>
      <c r="AC120" s="11">
        <v>-2.5000000000000022E-2</v>
      </c>
      <c r="AD120" s="13">
        <v>13901</v>
      </c>
    </row>
    <row r="121" spans="1:30" ht="14.25">
      <c r="A121" s="2" t="s">
        <v>66</v>
      </c>
      <c r="B121" s="1">
        <v>2020</v>
      </c>
      <c r="C121" s="4">
        <v>2722182.5</v>
      </c>
      <c r="D121" s="4">
        <v>567671.30000000005</v>
      </c>
      <c r="E121" s="4">
        <f t="shared" si="0"/>
        <v>8007003.6865000008</v>
      </c>
      <c r="F121" s="4">
        <f t="shared" si="1"/>
        <v>10729186.186500002</v>
      </c>
      <c r="G121" s="4">
        <v>3865190589039</v>
      </c>
      <c r="H121" s="4">
        <v>4870471112806</v>
      </c>
      <c r="I121" s="4">
        <v>4434991583401</v>
      </c>
      <c r="J121" s="4">
        <v>625510705975</v>
      </c>
      <c r="K121" s="6"/>
      <c r="L121" s="4">
        <f t="shared" si="2"/>
        <v>625510705975</v>
      </c>
      <c r="M121" s="4">
        <v>11481640000000</v>
      </c>
      <c r="N121" s="4">
        <v>13182850000000</v>
      </c>
      <c r="O121" s="4">
        <v>6401150000000</v>
      </c>
      <c r="P121" s="4">
        <v>6535890000000</v>
      </c>
      <c r="Q121" s="5">
        <f t="shared" ref="Q121:S121" si="123">M121+G121</f>
        <v>15346830589039</v>
      </c>
      <c r="R121" s="5">
        <f t="shared" si="123"/>
        <v>18053321112806</v>
      </c>
      <c r="S121" s="5">
        <f t="shared" si="123"/>
        <v>10836141583401</v>
      </c>
      <c r="T121" s="5">
        <f t="shared" si="4"/>
        <v>7161400705975</v>
      </c>
      <c r="U121" s="6">
        <v>65.790000000000006</v>
      </c>
      <c r="V121" s="20">
        <v>3516700</v>
      </c>
      <c r="W121" s="1">
        <v>64.540000000000006</v>
      </c>
      <c r="X121" s="10">
        <v>37</v>
      </c>
      <c r="Y121" s="14">
        <v>55.67</v>
      </c>
      <c r="Z121" s="1">
        <v>208</v>
      </c>
      <c r="AA121" s="7">
        <v>65</v>
      </c>
      <c r="AB121" s="1">
        <v>1</v>
      </c>
      <c r="AC121" s="11">
        <v>1.9766666666666666</v>
      </c>
      <c r="AD121" s="12">
        <v>14105</v>
      </c>
    </row>
    <row r="122" spans="1:30" ht="14.25">
      <c r="A122" s="2" t="s">
        <v>67</v>
      </c>
      <c r="B122" s="1">
        <v>2016</v>
      </c>
      <c r="C122" s="4">
        <v>10608.3</v>
      </c>
      <c r="D122" s="4">
        <v>514490.3</v>
      </c>
      <c r="E122" s="4">
        <f t="shared" si="0"/>
        <v>6912691.6708000004</v>
      </c>
      <c r="F122" s="4">
        <f t="shared" si="1"/>
        <v>6923299.9708000002</v>
      </c>
      <c r="G122" s="4">
        <v>1165389073464</v>
      </c>
      <c r="H122" s="4">
        <v>2134886210778</v>
      </c>
      <c r="I122" s="4">
        <v>2824946671544</v>
      </c>
      <c r="J122" s="4">
        <v>27079011688</v>
      </c>
      <c r="K122" s="6"/>
      <c r="L122" s="4">
        <f t="shared" si="2"/>
        <v>27079011688</v>
      </c>
      <c r="M122" s="5">
        <v>3551080000000</v>
      </c>
      <c r="N122" s="5">
        <v>5529110000000</v>
      </c>
      <c r="O122" s="5">
        <v>5954420000000</v>
      </c>
      <c r="P122" s="5">
        <v>2073630000000</v>
      </c>
      <c r="Q122" s="5">
        <f t="shared" ref="Q122:S122" si="124">M122+G122</f>
        <v>4716469073464</v>
      </c>
      <c r="R122" s="5">
        <f t="shared" si="124"/>
        <v>7663996210778</v>
      </c>
      <c r="S122" s="5">
        <f t="shared" si="124"/>
        <v>8779366671544</v>
      </c>
      <c r="T122" s="5">
        <f t="shared" si="4"/>
        <v>2100709011688</v>
      </c>
      <c r="U122" s="6">
        <v>65.3</v>
      </c>
      <c r="V122" s="20">
        <v>2237000</v>
      </c>
      <c r="W122" s="1">
        <v>60.35</v>
      </c>
      <c r="X122" s="10">
        <v>37</v>
      </c>
      <c r="Y122" s="14">
        <v>63.62</v>
      </c>
      <c r="Z122" s="1">
        <v>257</v>
      </c>
      <c r="AA122" s="7">
        <v>91</v>
      </c>
      <c r="AB122" s="1">
        <v>0</v>
      </c>
      <c r="AC122" s="11">
        <v>4.3499999999999996</v>
      </c>
      <c r="AD122" s="12">
        <v>13436</v>
      </c>
    </row>
    <row r="123" spans="1:30" ht="14.25">
      <c r="A123" s="2" t="s">
        <v>67</v>
      </c>
      <c r="B123" s="1">
        <v>2017</v>
      </c>
      <c r="C123" s="4">
        <v>59218.1</v>
      </c>
      <c r="D123" s="22">
        <v>84672.5</v>
      </c>
      <c r="E123" s="4">
        <f t="shared" si="0"/>
        <v>1147143.03</v>
      </c>
      <c r="F123" s="4">
        <f t="shared" si="1"/>
        <v>1206361.1300000001</v>
      </c>
      <c r="G123" s="4">
        <v>1324731859602</v>
      </c>
      <c r="H123" s="4">
        <v>2265784135219</v>
      </c>
      <c r="I123" s="4">
        <v>2808717435606</v>
      </c>
      <c r="J123" s="4">
        <v>32523067795</v>
      </c>
      <c r="K123" s="6"/>
      <c r="L123" s="4">
        <f t="shared" si="2"/>
        <v>32523067795</v>
      </c>
      <c r="M123" s="4">
        <v>3538370000000</v>
      </c>
      <c r="N123" s="4">
        <v>5966240000000</v>
      </c>
      <c r="O123" s="4">
        <v>4676730000000</v>
      </c>
      <c r="P123" s="4">
        <v>1623580000000</v>
      </c>
      <c r="Q123" s="5">
        <f t="shared" ref="Q123:S123" si="125">M123+G123</f>
        <v>4863101859602</v>
      </c>
      <c r="R123" s="5">
        <f t="shared" si="125"/>
        <v>8232024135219</v>
      </c>
      <c r="S123" s="5">
        <f t="shared" si="125"/>
        <v>7485447435606</v>
      </c>
      <c r="T123" s="5">
        <f t="shared" si="4"/>
        <v>1656103067795</v>
      </c>
      <c r="U123" s="6">
        <v>65.319999999999993</v>
      </c>
      <c r="V123" s="20">
        <v>2421500</v>
      </c>
      <c r="W123" s="1">
        <v>62.76</v>
      </c>
      <c r="X123" s="10">
        <v>37</v>
      </c>
      <c r="Y123" s="14">
        <v>68.52</v>
      </c>
      <c r="Z123" s="1">
        <v>146</v>
      </c>
      <c r="AA123" s="7">
        <v>72</v>
      </c>
      <c r="AB123" s="1">
        <v>0</v>
      </c>
      <c r="AC123" s="11">
        <v>1.5550000000000002</v>
      </c>
      <c r="AD123" s="12">
        <v>13548</v>
      </c>
    </row>
    <row r="124" spans="1:30" ht="14.25">
      <c r="A124" s="2" t="s">
        <v>67</v>
      </c>
      <c r="B124" s="1">
        <v>2018</v>
      </c>
      <c r="C124" s="4">
        <v>50860.2</v>
      </c>
      <c r="D124" s="4">
        <v>286861</v>
      </c>
      <c r="E124" s="4">
        <f t="shared" si="0"/>
        <v>4154034.1409999998</v>
      </c>
      <c r="F124" s="4">
        <f t="shared" si="1"/>
        <v>4204894.341</v>
      </c>
      <c r="G124" s="4">
        <v>1517719015503</v>
      </c>
      <c r="H124" s="4">
        <v>2645251229472</v>
      </c>
      <c r="I124" s="4">
        <v>2620005167056</v>
      </c>
      <c r="J124" s="4">
        <v>33640783997</v>
      </c>
      <c r="K124" s="6"/>
      <c r="L124" s="4">
        <f t="shared" si="2"/>
        <v>33640783997</v>
      </c>
      <c r="M124" s="4">
        <v>3908980000000</v>
      </c>
      <c r="N124" s="4">
        <v>6112410000000</v>
      </c>
      <c r="O124" s="4">
        <v>5297010000000</v>
      </c>
      <c r="P124" s="4">
        <v>1629780000000</v>
      </c>
      <c r="Q124" s="5">
        <f t="shared" ref="Q124:S124" si="126">M124+G124</f>
        <v>5426699015503</v>
      </c>
      <c r="R124" s="5">
        <f t="shared" si="126"/>
        <v>8757661229472</v>
      </c>
      <c r="S124" s="5">
        <f t="shared" si="126"/>
        <v>7917015167056</v>
      </c>
      <c r="T124" s="5">
        <f t="shared" si="4"/>
        <v>1663420783997</v>
      </c>
      <c r="U124" s="6">
        <v>65.55</v>
      </c>
      <c r="V124" s="20">
        <v>2667000</v>
      </c>
      <c r="W124" s="1">
        <v>58.29</v>
      </c>
      <c r="X124" s="10">
        <v>38</v>
      </c>
      <c r="Y124" s="14">
        <v>27.48</v>
      </c>
      <c r="Z124" s="1">
        <v>380</v>
      </c>
      <c r="AA124" s="7">
        <v>73</v>
      </c>
      <c r="AB124" s="1">
        <v>0</v>
      </c>
      <c r="AC124" s="11">
        <v>5.4849999999999994</v>
      </c>
      <c r="AD124" s="12">
        <v>14481</v>
      </c>
    </row>
    <row r="125" spans="1:30" ht="14.25">
      <c r="A125" s="2" t="s">
        <v>67</v>
      </c>
      <c r="B125" s="1">
        <v>2019</v>
      </c>
      <c r="C125" s="4">
        <v>380239.9</v>
      </c>
      <c r="D125" s="4">
        <v>46203.7</v>
      </c>
      <c r="E125" s="4">
        <f t="shared" si="0"/>
        <v>642277.63369999989</v>
      </c>
      <c r="F125" s="4">
        <f t="shared" si="1"/>
        <v>1022517.5336999999</v>
      </c>
      <c r="G125" s="4">
        <v>1811781582124</v>
      </c>
      <c r="H125" s="4">
        <v>3022070685306</v>
      </c>
      <c r="I125" s="4">
        <v>3032291212215</v>
      </c>
      <c r="J125" s="4">
        <v>67451444301</v>
      </c>
      <c r="K125" s="6"/>
      <c r="L125" s="4">
        <f t="shared" si="2"/>
        <v>67451444301</v>
      </c>
      <c r="M125" s="4">
        <v>4224640000000</v>
      </c>
      <c r="N125" s="4">
        <v>7642610000000</v>
      </c>
      <c r="O125" s="4">
        <v>6223660000000</v>
      </c>
      <c r="P125" s="4">
        <v>1795660000000</v>
      </c>
      <c r="Q125" s="5">
        <f t="shared" ref="Q125:S125" si="127">M125+G125</f>
        <v>6036421582124</v>
      </c>
      <c r="R125" s="5">
        <f t="shared" si="127"/>
        <v>10664680685306</v>
      </c>
      <c r="S125" s="5">
        <f t="shared" si="127"/>
        <v>9255951212215</v>
      </c>
      <c r="T125" s="5">
        <f t="shared" si="4"/>
        <v>1863111444301</v>
      </c>
      <c r="U125" s="6">
        <v>65.900000000000006</v>
      </c>
      <c r="V125" s="20">
        <v>2934500</v>
      </c>
      <c r="W125" s="1">
        <v>57.62</v>
      </c>
      <c r="X125" s="10">
        <v>40</v>
      </c>
      <c r="Y125" s="14">
        <v>44.21</v>
      </c>
      <c r="Z125" s="1">
        <v>325</v>
      </c>
      <c r="AA125" s="7">
        <v>73</v>
      </c>
      <c r="AB125" s="1">
        <v>0</v>
      </c>
      <c r="AC125" s="11">
        <v>2.8849999999999998</v>
      </c>
      <c r="AD125" s="13">
        <v>13901</v>
      </c>
    </row>
    <row r="126" spans="1:30" ht="14.25">
      <c r="A126" s="2" t="s">
        <v>67</v>
      </c>
      <c r="B126" s="1">
        <v>2020</v>
      </c>
      <c r="C126" s="4">
        <v>1925364.4</v>
      </c>
      <c r="D126" s="4">
        <v>10585</v>
      </c>
      <c r="E126" s="4">
        <f t="shared" si="0"/>
        <v>149301.42499999999</v>
      </c>
      <c r="F126" s="4">
        <f t="shared" si="1"/>
        <v>2074665.825</v>
      </c>
      <c r="G126" s="4">
        <v>1918272082464</v>
      </c>
      <c r="H126" s="4">
        <v>2776959655688</v>
      </c>
      <c r="I126" s="4">
        <v>2018020887370</v>
      </c>
      <c r="J126" s="4">
        <v>79585014773</v>
      </c>
      <c r="K126" s="6"/>
      <c r="L126" s="4">
        <f t="shared" si="2"/>
        <v>79585014773</v>
      </c>
      <c r="M126" s="4">
        <v>4392480000000</v>
      </c>
      <c r="N126" s="4">
        <v>6359640000000</v>
      </c>
      <c r="O126" s="4">
        <v>5680090000000</v>
      </c>
      <c r="P126" s="4">
        <v>3262460000000</v>
      </c>
      <c r="Q126" s="5">
        <f t="shared" ref="Q126:S126" si="128">M126+G126</f>
        <v>6310752082464</v>
      </c>
      <c r="R126" s="5">
        <f t="shared" si="128"/>
        <v>9136599655688</v>
      </c>
      <c r="S126" s="5">
        <f t="shared" si="128"/>
        <v>7698110887370</v>
      </c>
      <c r="T126" s="5">
        <f t="shared" si="4"/>
        <v>3342045014773</v>
      </c>
      <c r="U126" s="6">
        <v>66.02</v>
      </c>
      <c r="V126" s="20">
        <v>3134600</v>
      </c>
      <c r="W126" s="1">
        <v>61.76</v>
      </c>
      <c r="X126" s="10">
        <v>37</v>
      </c>
      <c r="Y126" s="14">
        <v>31.78</v>
      </c>
      <c r="Z126" s="1">
        <v>328</v>
      </c>
      <c r="AA126" s="7">
        <v>65</v>
      </c>
      <c r="AB126" s="1">
        <v>1</v>
      </c>
      <c r="AC126" s="11">
        <v>0.13999999999999996</v>
      </c>
      <c r="AD126" s="12">
        <v>14105</v>
      </c>
    </row>
    <row r="127" spans="1:30" ht="14.25">
      <c r="A127" s="2" t="s">
        <v>68</v>
      </c>
      <c r="B127" s="1">
        <v>2016</v>
      </c>
      <c r="C127" s="4">
        <v>6613745.0999999996</v>
      </c>
      <c r="D127" s="4">
        <v>869105.3</v>
      </c>
      <c r="E127" s="4">
        <f t="shared" si="0"/>
        <v>11677298.810800001</v>
      </c>
      <c r="F127" s="4">
        <f t="shared" si="1"/>
        <v>18291043.910800003</v>
      </c>
      <c r="G127" s="4">
        <v>2566393351545</v>
      </c>
      <c r="H127" s="4">
        <v>2260255499587</v>
      </c>
      <c r="I127" s="4">
        <v>1276605485591</v>
      </c>
      <c r="J127" s="4">
        <v>32743960000</v>
      </c>
      <c r="K127" s="6"/>
      <c r="L127" s="4">
        <f t="shared" si="2"/>
        <v>32743960000</v>
      </c>
      <c r="M127" s="5">
        <v>10530700000000</v>
      </c>
      <c r="N127" s="5">
        <v>6813590000000</v>
      </c>
      <c r="O127" s="5">
        <v>6285250000000</v>
      </c>
      <c r="P127" s="5">
        <v>1986230000000</v>
      </c>
      <c r="Q127" s="5">
        <f t="shared" ref="Q127:S127" si="129">M127+G127</f>
        <v>13097093351545</v>
      </c>
      <c r="R127" s="5">
        <f t="shared" si="129"/>
        <v>9073845499587</v>
      </c>
      <c r="S127" s="5">
        <f t="shared" si="129"/>
        <v>7561855485591</v>
      </c>
      <c r="T127" s="5">
        <f t="shared" si="4"/>
        <v>2018973960000</v>
      </c>
      <c r="U127" s="6">
        <v>70.97</v>
      </c>
      <c r="V127" s="20">
        <v>2095000</v>
      </c>
      <c r="W127" s="1">
        <v>71.89</v>
      </c>
      <c r="X127" s="10">
        <v>37</v>
      </c>
      <c r="Y127" s="14">
        <v>53.58</v>
      </c>
      <c r="Z127" s="1">
        <v>134</v>
      </c>
      <c r="AA127" s="7">
        <v>91</v>
      </c>
      <c r="AB127" s="1">
        <v>0</v>
      </c>
      <c r="AC127" s="11">
        <v>3.5833333333333335</v>
      </c>
      <c r="AD127" s="12">
        <v>13436</v>
      </c>
    </row>
    <row r="128" spans="1:30" ht="14.25">
      <c r="A128" s="2" t="s">
        <v>68</v>
      </c>
      <c r="B128" s="1">
        <v>2017</v>
      </c>
      <c r="C128" s="4">
        <v>10829836.6</v>
      </c>
      <c r="D128" s="22">
        <v>1061147.1000000001</v>
      </c>
      <c r="E128" s="4">
        <f t="shared" si="0"/>
        <v>14376420.910800001</v>
      </c>
      <c r="F128" s="4">
        <f t="shared" si="1"/>
        <v>25206257.5108</v>
      </c>
      <c r="G128" s="4">
        <v>2596737563883</v>
      </c>
      <c r="H128" s="4">
        <v>2493373285826</v>
      </c>
      <c r="I128" s="4">
        <v>1070423754043</v>
      </c>
      <c r="J128" s="4">
        <v>36585956503</v>
      </c>
      <c r="K128" s="6"/>
      <c r="L128" s="4">
        <f t="shared" si="2"/>
        <v>36585956503</v>
      </c>
      <c r="M128" s="4">
        <v>10449380000000</v>
      </c>
      <c r="N128" s="4">
        <v>7583120000000</v>
      </c>
      <c r="O128" s="4">
        <v>6133990000000</v>
      </c>
      <c r="P128" s="4">
        <v>1677050000000</v>
      </c>
      <c r="Q128" s="5">
        <f t="shared" ref="Q128:S128" si="130">M128+G128</f>
        <v>13046117563883</v>
      </c>
      <c r="R128" s="5">
        <f t="shared" si="130"/>
        <v>10076493285826</v>
      </c>
      <c r="S128" s="5">
        <f t="shared" si="130"/>
        <v>7204413754043</v>
      </c>
      <c r="T128" s="5">
        <f t="shared" si="4"/>
        <v>1713635956503</v>
      </c>
      <c r="U128" s="6">
        <v>70.989999999999995</v>
      </c>
      <c r="V128" s="20">
        <v>2266723</v>
      </c>
      <c r="W128" s="1">
        <v>73.41</v>
      </c>
      <c r="X128" s="10">
        <v>37</v>
      </c>
      <c r="Y128" s="14">
        <v>54.33</v>
      </c>
      <c r="Z128" s="1">
        <v>103</v>
      </c>
      <c r="AA128" s="7">
        <v>72</v>
      </c>
      <c r="AB128" s="1">
        <v>0</v>
      </c>
      <c r="AC128" s="11">
        <v>4.3966666666666665</v>
      </c>
      <c r="AD128" s="12">
        <v>13548</v>
      </c>
    </row>
    <row r="129" spans="1:30" ht="14.25">
      <c r="A129" s="2" t="s">
        <v>68</v>
      </c>
      <c r="B129" s="1">
        <v>2018</v>
      </c>
      <c r="C129" s="4">
        <v>9056400.5999999996</v>
      </c>
      <c r="D129" s="4">
        <v>1032883</v>
      </c>
      <c r="E129" s="4">
        <f t="shared" si="0"/>
        <v>14957178.722999999</v>
      </c>
      <c r="F129" s="4">
        <f t="shared" si="1"/>
        <v>24013579.322999999</v>
      </c>
      <c r="G129" s="4">
        <v>2877021837692</v>
      </c>
      <c r="H129" s="4">
        <v>3434688092323</v>
      </c>
      <c r="I129" s="4">
        <v>1664858259942</v>
      </c>
      <c r="J129" s="4">
        <v>22274511782</v>
      </c>
      <c r="K129" s="6"/>
      <c r="L129" s="4">
        <f t="shared" si="2"/>
        <v>22274511782</v>
      </c>
      <c r="M129" s="4">
        <v>10186710000000</v>
      </c>
      <c r="N129" s="4">
        <v>7857230000000</v>
      </c>
      <c r="O129" s="4">
        <v>4601160000000</v>
      </c>
      <c r="P129" s="4">
        <v>2035150000000</v>
      </c>
      <c r="Q129" s="5">
        <f t="shared" ref="Q129:S129" si="131">M129+G129</f>
        <v>13063731837692</v>
      </c>
      <c r="R129" s="5">
        <f t="shared" si="131"/>
        <v>11291918092323</v>
      </c>
      <c r="S129" s="5">
        <f t="shared" si="131"/>
        <v>6266018259942</v>
      </c>
      <c r="T129" s="5">
        <f t="shared" si="4"/>
        <v>2057424511782</v>
      </c>
      <c r="U129" s="6">
        <v>71.19</v>
      </c>
      <c r="V129" s="20">
        <v>2464154</v>
      </c>
      <c r="W129" s="1">
        <v>77.59</v>
      </c>
      <c r="X129" s="10">
        <v>38</v>
      </c>
      <c r="Y129" s="14">
        <v>51.66</v>
      </c>
      <c r="Z129" s="1">
        <v>109</v>
      </c>
      <c r="AA129" s="7">
        <v>73</v>
      </c>
      <c r="AB129" s="1">
        <v>0</v>
      </c>
      <c r="AC129" s="11">
        <v>2.3433333333333333</v>
      </c>
      <c r="AD129" s="12">
        <v>14481</v>
      </c>
    </row>
    <row r="130" spans="1:30" ht="14.25">
      <c r="A130" s="2" t="s">
        <v>68</v>
      </c>
      <c r="B130" s="1">
        <v>2019</v>
      </c>
      <c r="C130" s="4">
        <v>26292176</v>
      </c>
      <c r="D130" s="4">
        <v>1034038.7</v>
      </c>
      <c r="E130" s="4">
        <f t="shared" si="0"/>
        <v>14374171.968699999</v>
      </c>
      <c r="F130" s="4">
        <f t="shared" si="1"/>
        <v>40666347.968699999</v>
      </c>
      <c r="G130" s="4">
        <v>3050362494849</v>
      </c>
      <c r="H130" s="4">
        <v>3729183669138</v>
      </c>
      <c r="I130" s="4">
        <v>1560293287295</v>
      </c>
      <c r="J130" s="4">
        <v>28728503068</v>
      </c>
      <c r="K130" s="6"/>
      <c r="L130" s="4">
        <f t="shared" si="2"/>
        <v>28728503068</v>
      </c>
      <c r="M130" s="4">
        <v>10768950000000</v>
      </c>
      <c r="N130" s="4">
        <v>9334080000000</v>
      </c>
      <c r="O130" s="4">
        <v>6202050000000</v>
      </c>
      <c r="P130" s="4">
        <v>1586720000000</v>
      </c>
      <c r="Q130" s="5">
        <f t="shared" ref="Q130:S130" si="132">M130+G130</f>
        <v>13819312494849</v>
      </c>
      <c r="R130" s="5">
        <f t="shared" si="132"/>
        <v>13063263669138</v>
      </c>
      <c r="S130" s="5">
        <f t="shared" si="132"/>
        <v>7762343287295</v>
      </c>
      <c r="T130" s="5">
        <f t="shared" si="4"/>
        <v>1615448503068</v>
      </c>
      <c r="U130" s="6">
        <v>71.48</v>
      </c>
      <c r="V130" s="20">
        <v>2662026</v>
      </c>
      <c r="W130" s="1">
        <v>75.209999999999994</v>
      </c>
      <c r="X130" s="10">
        <v>40</v>
      </c>
      <c r="Y130" s="14">
        <v>44.72</v>
      </c>
      <c r="Z130" s="1">
        <v>99</v>
      </c>
      <c r="AA130" s="7">
        <v>73</v>
      </c>
      <c r="AB130" s="1">
        <v>0</v>
      </c>
      <c r="AC130" s="11">
        <v>2.08</v>
      </c>
      <c r="AD130" s="13">
        <v>13901</v>
      </c>
    </row>
    <row r="131" spans="1:30" ht="14.25">
      <c r="A131" s="2" t="s">
        <v>68</v>
      </c>
      <c r="B131" s="1">
        <v>2020</v>
      </c>
      <c r="C131" s="4">
        <v>34117809</v>
      </c>
      <c r="D131" s="4">
        <v>1077984.2</v>
      </c>
      <c r="E131" s="4">
        <f t="shared" si="0"/>
        <v>15204967.141000001</v>
      </c>
      <c r="F131" s="4">
        <f t="shared" si="1"/>
        <v>49322776.141000003</v>
      </c>
      <c r="G131" s="4">
        <v>3089355783491</v>
      </c>
      <c r="H131" s="4">
        <v>3265967750211</v>
      </c>
      <c r="I131" s="4">
        <v>971151432555</v>
      </c>
      <c r="J131" s="4">
        <v>49724134235</v>
      </c>
      <c r="K131" s="6"/>
      <c r="L131" s="4">
        <f t="shared" si="2"/>
        <v>49724134235</v>
      </c>
      <c r="M131" s="4">
        <v>10297890000000</v>
      </c>
      <c r="N131" s="4">
        <v>9011770000000</v>
      </c>
      <c r="O131" s="4">
        <v>4459020000000</v>
      </c>
      <c r="P131" s="4">
        <v>2594710000000</v>
      </c>
      <c r="Q131" s="5">
        <f t="shared" ref="Q131:S131" si="133">M131+G131</f>
        <v>13387245783491</v>
      </c>
      <c r="R131" s="5">
        <f t="shared" si="133"/>
        <v>12277737750211</v>
      </c>
      <c r="S131" s="5">
        <f t="shared" si="133"/>
        <v>5430171432555</v>
      </c>
      <c r="T131" s="5">
        <f t="shared" si="4"/>
        <v>2644434134235</v>
      </c>
      <c r="U131" s="6">
        <v>71.599999999999994</v>
      </c>
      <c r="V131" s="20">
        <v>2888564</v>
      </c>
      <c r="W131" s="1">
        <v>76.86</v>
      </c>
      <c r="X131" s="10">
        <v>37</v>
      </c>
      <c r="Y131" s="14">
        <v>38.1</v>
      </c>
      <c r="Z131" s="1">
        <v>123</v>
      </c>
      <c r="AA131" s="7">
        <v>65</v>
      </c>
      <c r="AB131" s="1">
        <v>1</v>
      </c>
      <c r="AC131" s="11">
        <v>2.8066666666666666</v>
      </c>
      <c r="AD131" s="12">
        <v>14105</v>
      </c>
    </row>
    <row r="132" spans="1:30" ht="14.25">
      <c r="A132" s="2" t="s">
        <v>69</v>
      </c>
      <c r="B132" s="1">
        <v>2016</v>
      </c>
      <c r="C132" s="4">
        <v>84052.1</v>
      </c>
      <c r="D132" s="4">
        <v>20632.5</v>
      </c>
      <c r="E132" s="4">
        <f t="shared" si="0"/>
        <v>277218.27</v>
      </c>
      <c r="F132" s="4">
        <f t="shared" si="1"/>
        <v>361270.37</v>
      </c>
      <c r="G132" s="4">
        <v>581401439878</v>
      </c>
      <c r="H132" s="4">
        <v>1096951810374</v>
      </c>
      <c r="I132" s="4">
        <v>1223143196423</v>
      </c>
      <c r="J132" s="4">
        <v>43088950381</v>
      </c>
      <c r="K132" s="6"/>
      <c r="L132" s="4">
        <f t="shared" si="2"/>
        <v>43088950381</v>
      </c>
      <c r="M132" s="5">
        <v>2398760000000</v>
      </c>
      <c r="N132" s="5">
        <v>1580900000000</v>
      </c>
      <c r="O132" s="5">
        <v>2231090000000</v>
      </c>
      <c r="P132" s="5">
        <v>518420000000</v>
      </c>
      <c r="Q132" s="5">
        <f t="shared" ref="Q132:S132" si="134">M132+G132</f>
        <v>2980161439878</v>
      </c>
      <c r="R132" s="5">
        <f t="shared" si="134"/>
        <v>2677851810374</v>
      </c>
      <c r="S132" s="5">
        <f t="shared" si="134"/>
        <v>3454233196423</v>
      </c>
      <c r="T132" s="5">
        <f t="shared" si="4"/>
        <v>561508950381</v>
      </c>
      <c r="U132" s="6">
        <v>64.31</v>
      </c>
      <c r="V132" s="20">
        <v>1864000</v>
      </c>
      <c r="W132" s="1">
        <v>72.37</v>
      </c>
      <c r="X132" s="10">
        <v>37</v>
      </c>
      <c r="Y132" s="14">
        <v>52.234999999999999</v>
      </c>
      <c r="Z132" s="1">
        <v>155.5</v>
      </c>
      <c r="AA132" s="7">
        <v>91</v>
      </c>
      <c r="AB132" s="1">
        <v>0</v>
      </c>
      <c r="AC132" s="11">
        <v>2.23</v>
      </c>
      <c r="AD132" s="12">
        <v>13436</v>
      </c>
    </row>
    <row r="133" spans="1:30" ht="14.25">
      <c r="A133" s="2" t="s">
        <v>69</v>
      </c>
      <c r="B133" s="1">
        <v>2017</v>
      </c>
      <c r="C133" s="4">
        <v>660221.6</v>
      </c>
      <c r="D133" s="22">
        <v>11389.3</v>
      </c>
      <c r="E133" s="4">
        <f t="shared" si="0"/>
        <v>154302.23639999997</v>
      </c>
      <c r="F133" s="4">
        <f t="shared" si="1"/>
        <v>814523.83639999991</v>
      </c>
      <c r="G133" s="4">
        <v>897875888305</v>
      </c>
      <c r="H133" s="4">
        <v>1021948675600</v>
      </c>
      <c r="I133" s="4">
        <v>1165105585424</v>
      </c>
      <c r="J133" s="4">
        <v>60310829037</v>
      </c>
      <c r="K133" s="6"/>
      <c r="L133" s="4">
        <f t="shared" si="2"/>
        <v>60310829037</v>
      </c>
      <c r="M133" s="4">
        <v>2469690000000</v>
      </c>
      <c r="N133" s="4">
        <v>1846180000000</v>
      </c>
      <c r="O133" s="4">
        <v>1977590000000</v>
      </c>
      <c r="P133" s="4">
        <v>558720000000</v>
      </c>
      <c r="Q133" s="5">
        <f t="shared" ref="Q133:S133" si="135">M133+G133</f>
        <v>3367565888305</v>
      </c>
      <c r="R133" s="5">
        <f t="shared" si="135"/>
        <v>2868128675600</v>
      </c>
      <c r="S133" s="5">
        <f t="shared" si="135"/>
        <v>3142695585424</v>
      </c>
      <c r="T133" s="5">
        <f t="shared" si="4"/>
        <v>619030829037</v>
      </c>
      <c r="U133" s="6">
        <v>64.34</v>
      </c>
      <c r="V133" s="20">
        <v>2017780</v>
      </c>
      <c r="W133" s="1">
        <v>67.739999999999995</v>
      </c>
      <c r="X133" s="10">
        <v>37</v>
      </c>
      <c r="Y133" s="14">
        <v>55.89</v>
      </c>
      <c r="Z133" s="1">
        <v>146</v>
      </c>
      <c r="AA133" s="7">
        <v>72</v>
      </c>
      <c r="AB133" s="1">
        <v>0</v>
      </c>
      <c r="AC133" s="11">
        <v>3.79</v>
      </c>
      <c r="AD133" s="12">
        <v>13548</v>
      </c>
    </row>
    <row r="134" spans="1:30" ht="14.25">
      <c r="A134" s="2" t="s">
        <v>69</v>
      </c>
      <c r="B134" s="1">
        <v>2018</v>
      </c>
      <c r="C134" s="4">
        <v>3144242.9</v>
      </c>
      <c r="D134" s="4">
        <v>24697.599999999999</v>
      </c>
      <c r="E134" s="4">
        <f t="shared" si="0"/>
        <v>357645.94559999998</v>
      </c>
      <c r="F134" s="4">
        <f t="shared" si="1"/>
        <v>3501888.8455999997</v>
      </c>
      <c r="G134" s="4">
        <v>1012004106313</v>
      </c>
      <c r="H134" s="4">
        <v>1425470394924</v>
      </c>
      <c r="I134" s="4">
        <v>1022372977822</v>
      </c>
      <c r="J134" s="4">
        <v>15512330875</v>
      </c>
      <c r="K134" s="6"/>
      <c r="L134" s="4">
        <f t="shared" si="2"/>
        <v>15512330875</v>
      </c>
      <c r="M134" s="4">
        <v>2594990000000</v>
      </c>
      <c r="N134" s="4">
        <v>1890700000000</v>
      </c>
      <c r="O134" s="4">
        <v>1666160000000</v>
      </c>
      <c r="P134" s="4">
        <v>499610000000</v>
      </c>
      <c r="Q134" s="5">
        <f t="shared" ref="Q134:S134" si="136">M134+G134</f>
        <v>3606994106313</v>
      </c>
      <c r="R134" s="5">
        <f t="shared" si="136"/>
        <v>3316170394924</v>
      </c>
      <c r="S134" s="5">
        <f t="shared" si="136"/>
        <v>2688532977822</v>
      </c>
      <c r="T134" s="5">
        <f t="shared" si="4"/>
        <v>515122330875</v>
      </c>
      <c r="U134" s="6">
        <v>64.58</v>
      </c>
      <c r="V134" s="20">
        <v>2193530</v>
      </c>
      <c r="W134" s="1">
        <v>71.459999999999994</v>
      </c>
      <c r="X134" s="10">
        <v>38</v>
      </c>
      <c r="Y134" s="14">
        <v>56.19</v>
      </c>
      <c r="Z134" s="1">
        <v>144</v>
      </c>
      <c r="AA134" s="7">
        <v>73</v>
      </c>
      <c r="AB134" s="1">
        <v>0</v>
      </c>
      <c r="AC134" s="11">
        <v>1.8</v>
      </c>
      <c r="AD134" s="12">
        <v>14481</v>
      </c>
    </row>
    <row r="135" spans="1:30" ht="14.25">
      <c r="A135" s="2" t="s">
        <v>69</v>
      </c>
      <c r="B135" s="1">
        <v>2019</v>
      </c>
      <c r="C135" s="4">
        <v>1187236.8999999999</v>
      </c>
      <c r="D135" s="4">
        <v>10134.5</v>
      </c>
      <c r="E135" s="4">
        <f t="shared" si="0"/>
        <v>140879.6845</v>
      </c>
      <c r="F135" s="4">
        <f t="shared" si="1"/>
        <v>1328116.5844999999</v>
      </c>
      <c r="G135" s="4">
        <v>1068974461245</v>
      </c>
      <c r="H135" s="4">
        <v>1312512661695</v>
      </c>
      <c r="I135" s="4">
        <v>1040982608810</v>
      </c>
      <c r="J135" s="4">
        <v>34962416694</v>
      </c>
      <c r="K135" s="6"/>
      <c r="L135" s="4">
        <f t="shared" si="2"/>
        <v>34962416694</v>
      </c>
      <c r="M135" s="4">
        <v>2714740000000</v>
      </c>
      <c r="N135" s="4">
        <v>2146920000000</v>
      </c>
      <c r="O135" s="4">
        <v>1834570000000</v>
      </c>
      <c r="P135" s="4">
        <v>495360000000</v>
      </c>
      <c r="Q135" s="5">
        <f t="shared" ref="Q135:S135" si="137">M135+G135</f>
        <v>3783714461245</v>
      </c>
      <c r="R135" s="5">
        <f t="shared" si="137"/>
        <v>3459432661695</v>
      </c>
      <c r="S135" s="5">
        <f t="shared" si="137"/>
        <v>2875552608810</v>
      </c>
      <c r="T135" s="5">
        <f t="shared" si="4"/>
        <v>530322416694</v>
      </c>
      <c r="U135" s="6">
        <v>64.819999999999993</v>
      </c>
      <c r="V135" s="20">
        <v>2381000</v>
      </c>
      <c r="W135" s="1">
        <v>77.42</v>
      </c>
      <c r="X135" s="10">
        <v>40</v>
      </c>
      <c r="Y135" s="14">
        <v>61.03</v>
      </c>
      <c r="Z135" s="1">
        <v>148</v>
      </c>
      <c r="AA135" s="7">
        <v>73</v>
      </c>
      <c r="AB135" s="1">
        <v>0</v>
      </c>
      <c r="AC135" s="11">
        <v>1.43</v>
      </c>
      <c r="AD135" s="13">
        <v>13901</v>
      </c>
    </row>
    <row r="136" spans="1:30" ht="14.25">
      <c r="A136" s="2" t="s">
        <v>69</v>
      </c>
      <c r="B136" s="1">
        <v>2020</v>
      </c>
      <c r="C136" s="4">
        <v>252945.1</v>
      </c>
      <c r="D136" s="4">
        <v>6526.4</v>
      </c>
      <c r="E136" s="4">
        <f t="shared" si="0"/>
        <v>92054.872000000003</v>
      </c>
      <c r="F136" s="4">
        <f t="shared" si="1"/>
        <v>344999.97200000001</v>
      </c>
      <c r="G136" s="4">
        <v>1118169421716</v>
      </c>
      <c r="H136" s="4">
        <v>1138193154315</v>
      </c>
      <c r="I136" s="4">
        <v>629384062856</v>
      </c>
      <c r="J136" s="4">
        <v>26703034107</v>
      </c>
      <c r="K136" s="6"/>
      <c r="L136" s="4">
        <f t="shared" si="2"/>
        <v>26703034107</v>
      </c>
      <c r="M136" s="4">
        <v>2667540000000</v>
      </c>
      <c r="N136" s="4">
        <v>1943900000000</v>
      </c>
      <c r="O136" s="4">
        <v>1420640000000</v>
      </c>
      <c r="P136" s="4">
        <v>775250000000</v>
      </c>
      <c r="Q136" s="5">
        <f t="shared" ref="Q136:S136" si="138">M136+G136</f>
        <v>3785709421716</v>
      </c>
      <c r="R136" s="5">
        <f t="shared" si="138"/>
        <v>3082093154315</v>
      </c>
      <c r="S136" s="5">
        <f t="shared" si="138"/>
        <v>2050024062856</v>
      </c>
      <c r="T136" s="5">
        <f t="shared" si="4"/>
        <v>801953034107</v>
      </c>
      <c r="U136" s="6">
        <v>65.06</v>
      </c>
      <c r="V136" s="20">
        <v>2678863</v>
      </c>
      <c r="W136" s="1">
        <v>73.09</v>
      </c>
      <c r="X136" s="10">
        <v>37</v>
      </c>
      <c r="Y136" s="14">
        <v>63.5</v>
      </c>
      <c r="Z136" s="1">
        <v>125</v>
      </c>
      <c r="AA136" s="7">
        <v>65</v>
      </c>
      <c r="AB136" s="1">
        <v>1</v>
      </c>
      <c r="AC136" s="11">
        <v>1.78</v>
      </c>
      <c r="AD136" s="12">
        <v>14105</v>
      </c>
    </row>
    <row r="137" spans="1:30" ht="14.25">
      <c r="A137" s="2" t="s">
        <v>70</v>
      </c>
      <c r="B137" s="1">
        <v>2016</v>
      </c>
      <c r="C137" s="4">
        <v>3334589.1</v>
      </c>
      <c r="D137" s="4">
        <v>372466.6</v>
      </c>
      <c r="E137" s="4">
        <f t="shared" si="0"/>
        <v>5004461.2375999996</v>
      </c>
      <c r="F137" s="4">
        <f t="shared" si="1"/>
        <v>8339050.3376000002</v>
      </c>
      <c r="G137" s="4">
        <v>7010859526654</v>
      </c>
      <c r="H137" s="4">
        <v>6072388712602</v>
      </c>
      <c r="I137" s="4">
        <v>4483102109580</v>
      </c>
      <c r="J137" s="4">
        <v>108216108842</v>
      </c>
      <c r="K137" s="6"/>
      <c r="L137" s="4">
        <f t="shared" si="2"/>
        <v>108216108842</v>
      </c>
      <c r="M137" s="5">
        <v>14526980000000</v>
      </c>
      <c r="N137" s="5">
        <v>7927220000000</v>
      </c>
      <c r="O137" s="5">
        <v>9477570000000</v>
      </c>
      <c r="P137" s="5">
        <v>2674400000000</v>
      </c>
      <c r="Q137" s="5">
        <f t="shared" ref="Q137:S137" si="139">M137+G137</f>
        <v>21537839526654</v>
      </c>
      <c r="R137" s="5">
        <f t="shared" si="139"/>
        <v>13999608712602</v>
      </c>
      <c r="S137" s="5">
        <f t="shared" si="139"/>
        <v>13960672109580</v>
      </c>
      <c r="T137" s="5">
        <f t="shared" si="4"/>
        <v>2782616108842</v>
      </c>
      <c r="U137" s="6">
        <v>69.819999999999993</v>
      </c>
      <c r="V137" s="20">
        <v>2250000</v>
      </c>
      <c r="W137" s="1">
        <v>68.53</v>
      </c>
      <c r="X137" s="10">
        <v>37</v>
      </c>
      <c r="Y137" s="14">
        <v>79.209999999999994</v>
      </c>
      <c r="Z137" s="1">
        <v>154</v>
      </c>
      <c r="AA137" s="7">
        <v>91</v>
      </c>
      <c r="AB137" s="1">
        <v>0</v>
      </c>
      <c r="AC137" s="11">
        <v>2.202</v>
      </c>
      <c r="AD137" s="12">
        <v>13436</v>
      </c>
    </row>
    <row r="138" spans="1:30" ht="14.25">
      <c r="A138" s="2" t="s">
        <v>70</v>
      </c>
      <c r="B138" s="1">
        <v>2017</v>
      </c>
      <c r="C138" s="4">
        <v>1969406.9</v>
      </c>
      <c r="D138" s="22">
        <v>712788</v>
      </c>
      <c r="E138" s="4">
        <f t="shared" si="0"/>
        <v>9656851.8239999991</v>
      </c>
      <c r="F138" s="4">
        <f t="shared" si="1"/>
        <v>11626258.723999999</v>
      </c>
      <c r="G138" s="4">
        <v>6779830250265</v>
      </c>
      <c r="H138" s="4">
        <v>6202719664765</v>
      </c>
      <c r="I138" s="4">
        <v>3956896798619</v>
      </c>
      <c r="J138" s="4">
        <v>121655322883</v>
      </c>
      <c r="K138" s="6"/>
      <c r="L138" s="4">
        <f t="shared" si="2"/>
        <v>121655322883</v>
      </c>
      <c r="M138" s="4">
        <v>14988110000000</v>
      </c>
      <c r="N138" s="4">
        <v>9649130000000</v>
      </c>
      <c r="O138" s="4">
        <v>8644310000000</v>
      </c>
      <c r="P138" s="4">
        <v>2573070000000</v>
      </c>
      <c r="Q138" s="5">
        <f t="shared" ref="Q138:S138" si="140">M138+G138</f>
        <v>21767940250265</v>
      </c>
      <c r="R138" s="5">
        <f t="shared" si="140"/>
        <v>15851849664765</v>
      </c>
      <c r="S138" s="5">
        <f t="shared" si="140"/>
        <v>12601206798619</v>
      </c>
      <c r="T138" s="5">
        <f t="shared" si="4"/>
        <v>2694725322883</v>
      </c>
      <c r="U138" s="6">
        <v>69.84</v>
      </c>
      <c r="V138" s="20">
        <v>2435625</v>
      </c>
      <c r="W138" s="1">
        <v>70.790000000000006</v>
      </c>
      <c r="X138" s="10">
        <v>37</v>
      </c>
      <c r="Y138" s="14">
        <v>62.07</v>
      </c>
      <c r="Z138" s="1">
        <v>256</v>
      </c>
      <c r="AA138" s="7">
        <v>72</v>
      </c>
      <c r="AB138" s="1">
        <v>0</v>
      </c>
      <c r="AC138" s="11">
        <v>4.4119999999999999</v>
      </c>
      <c r="AD138" s="12">
        <v>13548</v>
      </c>
    </row>
    <row r="139" spans="1:30" ht="14.25">
      <c r="A139" s="2" t="s">
        <v>70</v>
      </c>
      <c r="B139" s="1">
        <v>2018</v>
      </c>
      <c r="C139" s="4">
        <v>3275876.3</v>
      </c>
      <c r="D139" s="4">
        <v>617188.1</v>
      </c>
      <c r="E139" s="4">
        <f t="shared" si="0"/>
        <v>8937500.8761</v>
      </c>
      <c r="F139" s="4">
        <f t="shared" si="1"/>
        <v>12213377.176100001</v>
      </c>
      <c r="G139" s="4">
        <v>7371331425172</v>
      </c>
      <c r="H139" s="4">
        <v>8564795425911</v>
      </c>
      <c r="I139" s="4">
        <v>4342666716922</v>
      </c>
      <c r="J139" s="4">
        <v>72935940488</v>
      </c>
      <c r="K139" s="6"/>
      <c r="L139" s="4">
        <f t="shared" si="2"/>
        <v>72935940488</v>
      </c>
      <c r="M139" s="4">
        <v>15381590000000</v>
      </c>
      <c r="N139" s="4">
        <v>9986660000000</v>
      </c>
      <c r="O139" s="4">
        <v>7832450000000</v>
      </c>
      <c r="P139" s="4">
        <v>3561560000000</v>
      </c>
      <c r="Q139" s="5">
        <f t="shared" ref="Q139:S139" si="141">M139+G139</f>
        <v>22752921425172</v>
      </c>
      <c r="R139" s="5">
        <f t="shared" si="141"/>
        <v>18551455425911</v>
      </c>
      <c r="S139" s="5">
        <f t="shared" si="141"/>
        <v>12175116716922</v>
      </c>
      <c r="T139" s="5">
        <f t="shared" si="4"/>
        <v>3634495940488</v>
      </c>
      <c r="U139" s="6">
        <v>70.08</v>
      </c>
      <c r="V139" s="20">
        <v>2647767</v>
      </c>
      <c r="W139" s="1">
        <v>70.88</v>
      </c>
      <c r="X139" s="10">
        <v>38</v>
      </c>
      <c r="Y139" s="14">
        <v>53.59</v>
      </c>
      <c r="Z139" s="1">
        <v>255</v>
      </c>
      <c r="AA139" s="7">
        <v>73</v>
      </c>
      <c r="AB139" s="1">
        <v>0</v>
      </c>
      <c r="AC139" s="11">
        <v>3.6340000000000003</v>
      </c>
      <c r="AD139" s="12">
        <v>14481</v>
      </c>
    </row>
    <row r="140" spans="1:30" ht="14.25">
      <c r="A140" s="2" t="s">
        <v>70</v>
      </c>
      <c r="B140" s="1">
        <v>2019</v>
      </c>
      <c r="C140" s="4">
        <v>5672573.9000000004</v>
      </c>
      <c r="D140" s="4">
        <v>302613.8</v>
      </c>
      <c r="E140" s="4">
        <f t="shared" si="0"/>
        <v>4206634.4337999998</v>
      </c>
      <c r="F140" s="4">
        <f t="shared" si="1"/>
        <v>9879208.3337999992</v>
      </c>
      <c r="G140" s="4">
        <v>8070291076410</v>
      </c>
      <c r="H140" s="4">
        <v>8479462456289</v>
      </c>
      <c r="I140" s="4">
        <v>3921811845284</v>
      </c>
      <c r="J140" s="4">
        <v>155909352313</v>
      </c>
      <c r="K140" s="6"/>
      <c r="L140" s="4">
        <f t="shared" si="2"/>
        <v>155909352313</v>
      </c>
      <c r="M140" s="4">
        <v>15911930000000</v>
      </c>
      <c r="N140" s="4">
        <v>10470120000000</v>
      </c>
      <c r="O140" s="4">
        <v>7824080000000</v>
      </c>
      <c r="P140" s="4">
        <v>2594330000000</v>
      </c>
      <c r="Q140" s="5">
        <f t="shared" ref="Q140:S140" si="142">M140+G140</f>
        <v>23982221076410</v>
      </c>
      <c r="R140" s="5">
        <f t="shared" si="142"/>
        <v>18949582456289</v>
      </c>
      <c r="S140" s="5">
        <f t="shared" si="142"/>
        <v>11745891845284</v>
      </c>
      <c r="T140" s="5">
        <f t="shared" si="4"/>
        <v>2750239352313</v>
      </c>
      <c r="U140" s="6">
        <v>70.430000000000007</v>
      </c>
      <c r="V140" s="20">
        <v>2860382</v>
      </c>
      <c r="W140" s="1">
        <v>70.58</v>
      </c>
      <c r="X140" s="10">
        <v>40</v>
      </c>
      <c r="Y140" s="14">
        <v>71.53</v>
      </c>
      <c r="Z140" s="1">
        <v>190</v>
      </c>
      <c r="AA140" s="7">
        <v>73</v>
      </c>
      <c r="AB140" s="1">
        <v>0</v>
      </c>
      <c r="AC140" s="11">
        <v>2.1360000000000001</v>
      </c>
      <c r="AD140" s="13">
        <v>13901</v>
      </c>
    </row>
    <row r="141" spans="1:30" ht="14.25">
      <c r="A141" s="2" t="s">
        <v>70</v>
      </c>
      <c r="B141" s="1">
        <v>2020</v>
      </c>
      <c r="C141" s="4">
        <v>9142047.5</v>
      </c>
      <c r="D141" s="4">
        <v>236054.8</v>
      </c>
      <c r="E141" s="4">
        <f t="shared" si="0"/>
        <v>3329552.9539999999</v>
      </c>
      <c r="F141" s="4">
        <f t="shared" si="1"/>
        <v>12471600.454</v>
      </c>
      <c r="G141" s="4">
        <v>8535023909265</v>
      </c>
      <c r="H141" s="4">
        <v>7057072167644</v>
      </c>
      <c r="I141" s="4">
        <v>3202613950278</v>
      </c>
      <c r="J141" s="4">
        <v>409903239341</v>
      </c>
      <c r="K141" s="6"/>
      <c r="L141" s="4">
        <f t="shared" si="2"/>
        <v>409903239341</v>
      </c>
      <c r="M141" s="4">
        <v>15859740000000</v>
      </c>
      <c r="N141" s="4">
        <v>9546110000000</v>
      </c>
      <c r="O141" s="4">
        <v>6811540000000</v>
      </c>
      <c r="P141" s="4">
        <v>3951480000000</v>
      </c>
      <c r="Q141" s="5">
        <f t="shared" ref="Q141:S141" si="143">M141+G141</f>
        <v>24394763909265</v>
      </c>
      <c r="R141" s="5">
        <f t="shared" si="143"/>
        <v>16603182167644</v>
      </c>
      <c r="S141" s="5">
        <f t="shared" si="143"/>
        <v>10014153950278</v>
      </c>
      <c r="T141" s="5">
        <f t="shared" si="4"/>
        <v>4361383239341</v>
      </c>
      <c r="U141" s="6">
        <v>70.569999999999993</v>
      </c>
      <c r="V141" s="20">
        <v>3103800</v>
      </c>
      <c r="W141" s="1">
        <v>67.61</v>
      </c>
      <c r="X141" s="10">
        <v>37</v>
      </c>
      <c r="Y141" s="14">
        <v>82.97</v>
      </c>
      <c r="Z141" s="1">
        <v>145</v>
      </c>
      <c r="AA141" s="7">
        <v>65</v>
      </c>
      <c r="AB141" s="1">
        <v>1</v>
      </c>
      <c r="AC141" s="11">
        <v>1.8280000000000001</v>
      </c>
      <c r="AD141" s="12">
        <v>14105</v>
      </c>
    </row>
    <row r="142" spans="1:30" ht="14.25">
      <c r="A142" s="2" t="s">
        <v>71</v>
      </c>
      <c r="B142" s="1">
        <v>2016</v>
      </c>
      <c r="C142" s="4">
        <v>1081240.6000000001</v>
      </c>
      <c r="D142" s="4">
        <v>1600338.1</v>
      </c>
      <c r="E142" s="4">
        <f t="shared" si="0"/>
        <v>21502142.711600002</v>
      </c>
      <c r="F142" s="4">
        <f t="shared" si="1"/>
        <v>22583383.311600003</v>
      </c>
      <c r="G142" s="4">
        <v>1958197937571</v>
      </c>
      <c r="H142" s="4">
        <v>2240775448922</v>
      </c>
      <c r="I142" s="4">
        <v>2140353897947</v>
      </c>
      <c r="J142" s="4">
        <v>106731543054</v>
      </c>
      <c r="K142" s="6"/>
      <c r="L142" s="4">
        <f t="shared" si="2"/>
        <v>106731543054</v>
      </c>
      <c r="M142" s="5">
        <v>6183510000000</v>
      </c>
      <c r="N142" s="5">
        <v>4100370000000</v>
      </c>
      <c r="O142" s="5">
        <v>4063140000000</v>
      </c>
      <c r="P142" s="5">
        <v>946110000000</v>
      </c>
      <c r="Q142" s="5">
        <f t="shared" ref="Q142:S142" si="144">M142+G142</f>
        <v>8141707937571</v>
      </c>
      <c r="R142" s="5">
        <f t="shared" si="144"/>
        <v>6341145448922</v>
      </c>
      <c r="S142" s="5">
        <f t="shared" si="144"/>
        <v>6203493897947</v>
      </c>
      <c r="T142" s="5">
        <f t="shared" si="4"/>
        <v>1052841543054</v>
      </c>
      <c r="U142" s="6">
        <v>67.31</v>
      </c>
      <c r="V142" s="20">
        <v>1670000</v>
      </c>
      <c r="W142" s="1">
        <v>72.2</v>
      </c>
      <c r="X142" s="10">
        <v>37</v>
      </c>
      <c r="Y142" s="14">
        <v>40.46</v>
      </c>
      <c r="Z142" s="1">
        <v>334</v>
      </c>
      <c r="AA142" s="7">
        <v>91</v>
      </c>
      <c r="AB142" s="1">
        <v>0</v>
      </c>
      <c r="AC142" s="11">
        <v>1.49</v>
      </c>
      <c r="AD142" s="12">
        <v>13436</v>
      </c>
    </row>
    <row r="143" spans="1:30" ht="14.25">
      <c r="A143" s="2" t="s">
        <v>71</v>
      </c>
      <c r="B143" s="1">
        <v>2017</v>
      </c>
      <c r="C143" s="4">
        <v>1929656.7</v>
      </c>
      <c r="D143" s="22">
        <v>1545556</v>
      </c>
      <c r="E143" s="4">
        <f t="shared" si="0"/>
        <v>20939192.688000001</v>
      </c>
      <c r="F143" s="4">
        <f t="shared" si="1"/>
        <v>22868849.388</v>
      </c>
      <c r="G143" s="4">
        <v>2001696994224</v>
      </c>
      <c r="H143" s="4">
        <v>2364034007674</v>
      </c>
      <c r="I143" s="4">
        <v>2417242642880</v>
      </c>
      <c r="J143" s="4">
        <v>76777903356</v>
      </c>
      <c r="K143" s="6"/>
      <c r="L143" s="4">
        <f t="shared" si="2"/>
        <v>76777903356</v>
      </c>
      <c r="M143" s="4">
        <v>6480210000000</v>
      </c>
      <c r="N143" s="4">
        <v>4183610000000</v>
      </c>
      <c r="O143" s="4">
        <v>3798580000000</v>
      </c>
      <c r="P143" s="4">
        <v>1305080000000</v>
      </c>
      <c r="Q143" s="5">
        <f t="shared" ref="Q143:S143" si="145">M143+G143</f>
        <v>8481906994224</v>
      </c>
      <c r="R143" s="5">
        <f t="shared" si="145"/>
        <v>6547644007674</v>
      </c>
      <c r="S143" s="5">
        <f t="shared" si="145"/>
        <v>6215822642880</v>
      </c>
      <c r="T143" s="5">
        <f t="shared" si="4"/>
        <v>1381857903356</v>
      </c>
      <c r="U143" s="6">
        <v>67.319999999999993</v>
      </c>
      <c r="V143" s="20">
        <v>1807775</v>
      </c>
      <c r="W143" s="1">
        <v>69.790000000000006</v>
      </c>
      <c r="X143" s="10">
        <v>37</v>
      </c>
      <c r="Y143" s="14">
        <v>46.75</v>
      </c>
      <c r="Z143" s="1">
        <v>345</v>
      </c>
      <c r="AA143" s="7">
        <v>72</v>
      </c>
      <c r="AB143" s="1">
        <v>0</v>
      </c>
      <c r="AC143" s="11">
        <v>4.33</v>
      </c>
      <c r="AD143" s="12">
        <v>13548</v>
      </c>
    </row>
    <row r="144" spans="1:30" ht="14.25">
      <c r="A144" s="2" t="s">
        <v>71</v>
      </c>
      <c r="B144" s="1">
        <v>2018</v>
      </c>
      <c r="C144" s="4">
        <v>8488881.4000000004</v>
      </c>
      <c r="D144" s="4">
        <v>672420.8</v>
      </c>
      <c r="E144" s="4">
        <f t="shared" si="0"/>
        <v>9737325.6048000008</v>
      </c>
      <c r="F144" s="4">
        <f t="shared" si="1"/>
        <v>18226207.004799999</v>
      </c>
      <c r="G144" s="4">
        <v>2220376989191</v>
      </c>
      <c r="H144" s="4">
        <v>3121924133693</v>
      </c>
      <c r="I144" s="4">
        <v>2007673125002</v>
      </c>
      <c r="J144" s="4">
        <v>39507681825</v>
      </c>
      <c r="K144" s="6"/>
      <c r="L144" s="4">
        <f t="shared" si="2"/>
        <v>39507681825</v>
      </c>
      <c r="M144" s="4">
        <v>6654830000000</v>
      </c>
      <c r="N144" s="4">
        <v>4857980000000</v>
      </c>
      <c r="O144" s="4">
        <v>3357720000000</v>
      </c>
      <c r="P144" s="4">
        <v>777960000000</v>
      </c>
      <c r="Q144" s="5">
        <f t="shared" ref="Q144:S144" si="146">M144+G144</f>
        <v>8875206989191</v>
      </c>
      <c r="R144" s="5">
        <f t="shared" si="146"/>
        <v>7979904133693</v>
      </c>
      <c r="S144" s="5">
        <f t="shared" si="146"/>
        <v>5365393125002</v>
      </c>
      <c r="T144" s="5">
        <f t="shared" si="4"/>
        <v>817467681825</v>
      </c>
      <c r="U144" s="6">
        <v>67.78</v>
      </c>
      <c r="V144" s="20">
        <v>1965232</v>
      </c>
      <c r="W144" s="1">
        <v>75.290000000000006</v>
      </c>
      <c r="X144" s="10">
        <v>38</v>
      </c>
      <c r="Y144" s="14">
        <v>56.39</v>
      </c>
      <c r="Z144" s="1">
        <v>316</v>
      </c>
      <c r="AA144" s="7">
        <v>73</v>
      </c>
      <c r="AB144" s="1">
        <v>0</v>
      </c>
      <c r="AC144" s="11">
        <v>6.46</v>
      </c>
      <c r="AD144" s="12">
        <v>14481</v>
      </c>
    </row>
    <row r="145" spans="1:30" ht="14.25">
      <c r="A145" s="2" t="s">
        <v>71</v>
      </c>
      <c r="B145" s="1">
        <v>2019</v>
      </c>
      <c r="C145" s="4">
        <v>4438798.8</v>
      </c>
      <c r="D145" s="4">
        <v>1805038.9</v>
      </c>
      <c r="E145" s="4">
        <f t="shared" si="0"/>
        <v>25091845.748899996</v>
      </c>
      <c r="F145" s="4">
        <f t="shared" si="1"/>
        <v>29530644.548899997</v>
      </c>
      <c r="G145" s="4">
        <v>2365684619454</v>
      </c>
      <c r="H145" s="4">
        <v>3034327116452</v>
      </c>
      <c r="I145" s="4">
        <v>2215889110657</v>
      </c>
      <c r="J145" s="4">
        <v>2064788994424</v>
      </c>
      <c r="K145" s="6"/>
      <c r="L145" s="4">
        <f t="shared" si="2"/>
        <v>2064788994424</v>
      </c>
      <c r="M145" s="4">
        <v>6878640000000</v>
      </c>
      <c r="N145" s="4">
        <v>5348690000000</v>
      </c>
      <c r="O145" s="4">
        <v>4273370000000</v>
      </c>
      <c r="P145" s="4">
        <v>656570000000</v>
      </c>
      <c r="Q145" s="5">
        <f t="shared" ref="Q145:S145" si="147">M145+G145</f>
        <v>9244324619454</v>
      </c>
      <c r="R145" s="5">
        <f t="shared" si="147"/>
        <v>8383017116452</v>
      </c>
      <c r="S145" s="5">
        <f t="shared" si="147"/>
        <v>6489259110657</v>
      </c>
      <c r="T145" s="5">
        <f t="shared" si="4"/>
        <v>2721358994424</v>
      </c>
      <c r="U145" s="6">
        <v>68.23</v>
      </c>
      <c r="V145" s="20">
        <v>2123040</v>
      </c>
      <c r="W145" s="1">
        <v>77.27</v>
      </c>
      <c r="X145" s="10">
        <v>40</v>
      </c>
      <c r="Y145" s="14">
        <v>65.36</v>
      </c>
      <c r="Z145" s="1">
        <v>211</v>
      </c>
      <c r="AA145" s="7">
        <v>73</v>
      </c>
      <c r="AB145" s="1">
        <v>0</v>
      </c>
      <c r="AC145" s="11">
        <v>2.2999999999999998</v>
      </c>
      <c r="AD145" s="13">
        <v>13901</v>
      </c>
    </row>
    <row r="146" spans="1:30" ht="14.25">
      <c r="A146" s="2" t="s">
        <v>71</v>
      </c>
      <c r="B146" s="1">
        <v>2020</v>
      </c>
      <c r="C146" s="4">
        <v>5261315.8</v>
      </c>
      <c r="D146" s="4">
        <v>1778986.4</v>
      </c>
      <c r="E146" s="4">
        <f t="shared" si="0"/>
        <v>25092603.171999998</v>
      </c>
      <c r="F146" s="4">
        <f t="shared" si="1"/>
        <v>30353918.971999999</v>
      </c>
      <c r="G146" s="4">
        <v>2101970063590</v>
      </c>
      <c r="H146" s="4">
        <v>3019140235980</v>
      </c>
      <c r="I146" s="4">
        <v>1979921924352</v>
      </c>
      <c r="J146" s="4">
        <v>141941798121</v>
      </c>
      <c r="K146" s="6"/>
      <c r="L146" s="4">
        <f t="shared" si="2"/>
        <v>141941798121</v>
      </c>
      <c r="M146" s="4">
        <v>7052980000000</v>
      </c>
      <c r="N146" s="4">
        <v>4771020000000</v>
      </c>
      <c r="O146" s="4">
        <v>3265280000000</v>
      </c>
      <c r="P146" s="4">
        <v>3019200000000</v>
      </c>
      <c r="Q146" s="5">
        <f t="shared" ref="Q146:S146" si="148">M146+G146</f>
        <v>9154950063590</v>
      </c>
      <c r="R146" s="5">
        <f t="shared" si="148"/>
        <v>7790160235980</v>
      </c>
      <c r="S146" s="5">
        <f t="shared" si="148"/>
        <v>5245201924352</v>
      </c>
      <c r="T146" s="5">
        <f t="shared" si="4"/>
        <v>3161141798121</v>
      </c>
      <c r="U146" s="6">
        <v>68.69</v>
      </c>
      <c r="V146" s="20">
        <v>2303711</v>
      </c>
      <c r="W146" s="1">
        <v>75.849999999999994</v>
      </c>
      <c r="X146" s="10">
        <v>37</v>
      </c>
      <c r="Y146" s="14">
        <v>68.569999999999993</v>
      </c>
      <c r="Z146" s="1">
        <v>179</v>
      </c>
      <c r="AA146" s="7">
        <v>65</v>
      </c>
      <c r="AB146" s="1">
        <v>1</v>
      </c>
      <c r="AC146" s="11">
        <v>1.32</v>
      </c>
      <c r="AD146" s="12">
        <v>14105</v>
      </c>
    </row>
    <row r="147" spans="1:30" ht="14.25">
      <c r="A147" s="2" t="s">
        <v>72</v>
      </c>
      <c r="B147" s="1">
        <v>2016</v>
      </c>
      <c r="C147" s="4">
        <v>1794236.8</v>
      </c>
      <c r="D147" s="4">
        <v>376107.3</v>
      </c>
      <c r="E147" s="4">
        <f t="shared" si="0"/>
        <v>5053377.6828000005</v>
      </c>
      <c r="F147" s="4">
        <f t="shared" si="1"/>
        <v>6847614.4828000003</v>
      </c>
      <c r="G147" s="4">
        <v>1747456432235</v>
      </c>
      <c r="H147" s="4">
        <v>2310276589335</v>
      </c>
      <c r="I147" s="4">
        <v>1745004423364</v>
      </c>
      <c r="J147" s="4">
        <v>49252670500</v>
      </c>
      <c r="K147" s="6"/>
      <c r="L147" s="4">
        <f t="shared" si="2"/>
        <v>49252670500</v>
      </c>
      <c r="M147" s="5">
        <v>5964020000000</v>
      </c>
      <c r="N147" s="5">
        <v>2785660000000</v>
      </c>
      <c r="O147" s="5">
        <v>5385430000000</v>
      </c>
      <c r="P147" s="5">
        <v>884970000000</v>
      </c>
      <c r="Q147" s="5">
        <f t="shared" ref="Q147:S147" si="149">M147+G147</f>
        <v>7711476432235</v>
      </c>
      <c r="R147" s="5">
        <f t="shared" si="149"/>
        <v>5095936589335</v>
      </c>
      <c r="S147" s="5">
        <f t="shared" si="149"/>
        <v>7130434423364</v>
      </c>
      <c r="T147" s="5">
        <f t="shared" si="4"/>
        <v>934222670500</v>
      </c>
      <c r="U147" s="6">
        <v>70.459999999999994</v>
      </c>
      <c r="V147" s="20">
        <v>1850000</v>
      </c>
      <c r="W147" s="1">
        <v>71.13</v>
      </c>
      <c r="X147" s="10">
        <v>37</v>
      </c>
      <c r="Y147" s="14">
        <v>45.87</v>
      </c>
      <c r="Z147" s="1">
        <v>150</v>
      </c>
      <c r="AA147" s="7">
        <v>91</v>
      </c>
      <c r="AB147" s="1">
        <v>0</v>
      </c>
      <c r="AC147" s="11">
        <v>2.3899999999999997</v>
      </c>
      <c r="AD147" s="12">
        <v>13436</v>
      </c>
    </row>
    <row r="148" spans="1:30" ht="14.25">
      <c r="A148" s="2" t="s">
        <v>72</v>
      </c>
      <c r="B148" s="1">
        <v>2017</v>
      </c>
      <c r="C148" s="4">
        <v>3148717.5</v>
      </c>
      <c r="D148" s="22">
        <v>692983.1</v>
      </c>
      <c r="E148" s="4">
        <f t="shared" si="0"/>
        <v>9388535.0387999993</v>
      </c>
      <c r="F148" s="4">
        <f t="shared" si="1"/>
        <v>12537252.538799999</v>
      </c>
      <c r="G148" s="4">
        <v>1795597970054</v>
      </c>
      <c r="H148" s="4">
        <v>2447395467336</v>
      </c>
      <c r="I148" s="4">
        <v>1955629198998</v>
      </c>
      <c r="J148" s="4">
        <v>20267847000</v>
      </c>
      <c r="K148" s="6"/>
      <c r="L148" s="4">
        <f t="shared" si="2"/>
        <v>20267847000</v>
      </c>
      <c r="M148" s="4">
        <v>6214570000000</v>
      </c>
      <c r="N148" s="4">
        <v>3437440000000</v>
      </c>
      <c r="O148" s="4">
        <v>4810400000000</v>
      </c>
      <c r="P148" s="4">
        <v>851600000000</v>
      </c>
      <c r="Q148" s="5">
        <f t="shared" ref="Q148:S148" si="150">M148+G148</f>
        <v>8010167970054</v>
      </c>
      <c r="R148" s="5">
        <f t="shared" si="150"/>
        <v>5884835467336</v>
      </c>
      <c r="S148" s="5">
        <f t="shared" si="150"/>
        <v>6766029198998</v>
      </c>
      <c r="T148" s="5">
        <f t="shared" si="4"/>
        <v>871867847000</v>
      </c>
      <c r="U148" s="6">
        <v>70.47</v>
      </c>
      <c r="V148" s="20">
        <v>2002625</v>
      </c>
      <c r="W148" s="1">
        <v>68.510000000000005</v>
      </c>
      <c r="X148" s="10">
        <v>37</v>
      </c>
      <c r="Y148" s="14">
        <v>69.540000000000006</v>
      </c>
      <c r="Z148" s="1">
        <v>110</v>
      </c>
      <c r="AA148" s="7">
        <v>72</v>
      </c>
      <c r="AB148" s="1">
        <v>0</v>
      </c>
      <c r="AC148" s="11">
        <v>2.98</v>
      </c>
      <c r="AD148" s="12">
        <v>13548</v>
      </c>
    </row>
    <row r="149" spans="1:30" ht="14.25">
      <c r="A149" s="2" t="s">
        <v>72</v>
      </c>
      <c r="B149" s="1">
        <v>2018</v>
      </c>
      <c r="C149" s="4">
        <v>1603411</v>
      </c>
      <c r="D149" s="4">
        <v>672926.3</v>
      </c>
      <c r="E149" s="4">
        <f t="shared" si="0"/>
        <v>9744645.7503000014</v>
      </c>
      <c r="F149" s="4">
        <f t="shared" si="1"/>
        <v>11348056.750300001</v>
      </c>
      <c r="G149" s="4">
        <v>1966212521370</v>
      </c>
      <c r="H149" s="4">
        <v>3294556481282</v>
      </c>
      <c r="I149" s="4">
        <v>1853961754786</v>
      </c>
      <c r="J149" s="4">
        <v>27673542000</v>
      </c>
      <c r="K149" s="6"/>
      <c r="L149" s="4">
        <f t="shared" si="2"/>
        <v>27673542000</v>
      </c>
      <c r="M149" s="4">
        <v>6248300000000</v>
      </c>
      <c r="N149" s="4">
        <v>3979390000000</v>
      </c>
      <c r="O149" s="4">
        <v>4529730000000</v>
      </c>
      <c r="P149" s="4">
        <v>932040000000</v>
      </c>
      <c r="Q149" s="5">
        <f t="shared" ref="Q149:S149" si="151">M149+G149</f>
        <v>8214512521370</v>
      </c>
      <c r="R149" s="5">
        <f t="shared" si="151"/>
        <v>7273946481282</v>
      </c>
      <c r="S149" s="5">
        <f t="shared" si="151"/>
        <v>6383691754786</v>
      </c>
      <c r="T149" s="5">
        <f t="shared" si="4"/>
        <v>959713542000</v>
      </c>
      <c r="U149" s="6">
        <v>70.72</v>
      </c>
      <c r="V149" s="20">
        <v>2177052</v>
      </c>
      <c r="W149" s="1">
        <v>74.319999999999993</v>
      </c>
      <c r="X149" s="10">
        <v>38</v>
      </c>
      <c r="Y149" s="14">
        <v>69.599999999999994</v>
      </c>
      <c r="Z149" s="1">
        <v>49</v>
      </c>
      <c r="AA149" s="7">
        <v>73</v>
      </c>
      <c r="AB149" s="1">
        <v>0</v>
      </c>
      <c r="AC149" s="11">
        <v>2.7349999999999999</v>
      </c>
      <c r="AD149" s="12">
        <v>14481</v>
      </c>
    </row>
    <row r="150" spans="1:30" ht="14.25">
      <c r="A150" s="2" t="s">
        <v>72</v>
      </c>
      <c r="B150" s="1">
        <v>2019</v>
      </c>
      <c r="C150" s="4">
        <v>3827081.4</v>
      </c>
      <c r="D150" s="4">
        <v>987661.8</v>
      </c>
      <c r="E150" s="4">
        <f t="shared" si="0"/>
        <v>13729486.6818</v>
      </c>
      <c r="F150" s="4">
        <f t="shared" si="1"/>
        <v>17556568.081799999</v>
      </c>
      <c r="G150" s="4">
        <v>2178312382313</v>
      </c>
      <c r="H150" s="4">
        <v>3099657003014</v>
      </c>
      <c r="I150" s="4">
        <v>1959545255462</v>
      </c>
      <c r="J150" s="4">
        <v>219651774322</v>
      </c>
      <c r="K150" s="6"/>
      <c r="L150" s="4">
        <f t="shared" si="2"/>
        <v>219651774322</v>
      </c>
      <c r="M150" s="4">
        <v>6674820000000</v>
      </c>
      <c r="N150" s="4">
        <v>4479930000000</v>
      </c>
      <c r="O150" s="4">
        <v>5241620000000</v>
      </c>
      <c r="P150" s="4">
        <v>723650000000</v>
      </c>
      <c r="Q150" s="5">
        <f t="shared" ref="Q150:S150" si="152">M150+G150</f>
        <v>8853132382313</v>
      </c>
      <c r="R150" s="5">
        <f t="shared" si="152"/>
        <v>7579587003014</v>
      </c>
      <c r="S150" s="5">
        <f t="shared" si="152"/>
        <v>7201165255462</v>
      </c>
      <c r="T150" s="5">
        <f t="shared" si="4"/>
        <v>943301774322</v>
      </c>
      <c r="U150" s="6">
        <v>70.97</v>
      </c>
      <c r="V150" s="20">
        <v>2351870</v>
      </c>
      <c r="W150" s="1">
        <v>65.209999999999994</v>
      </c>
      <c r="X150" s="10">
        <v>40</v>
      </c>
      <c r="Y150" s="14">
        <v>34.46</v>
      </c>
      <c r="Z150" s="1">
        <v>47</v>
      </c>
      <c r="AA150" s="7">
        <v>73</v>
      </c>
      <c r="AB150" s="1">
        <v>0</v>
      </c>
      <c r="AC150" s="11">
        <v>2.2850000000000001</v>
      </c>
      <c r="AD150" s="13">
        <v>13901</v>
      </c>
    </row>
    <row r="151" spans="1:30" ht="14.25">
      <c r="A151" s="2" t="s">
        <v>72</v>
      </c>
      <c r="B151" s="1">
        <v>2020</v>
      </c>
      <c r="C151" s="4">
        <v>2865732.7</v>
      </c>
      <c r="D151" s="4">
        <v>1268574.3999999999</v>
      </c>
      <c r="E151" s="4">
        <f t="shared" si="0"/>
        <v>17893241.912</v>
      </c>
      <c r="F151" s="4">
        <f t="shared" si="1"/>
        <v>20758974.612</v>
      </c>
      <c r="G151" s="4">
        <v>2264985216650</v>
      </c>
      <c r="H151" s="4">
        <v>2502900882035</v>
      </c>
      <c r="I151" s="4">
        <v>1483237811521</v>
      </c>
      <c r="J151" s="4">
        <v>266094884363</v>
      </c>
      <c r="K151" s="6"/>
      <c r="L151" s="4">
        <f t="shared" si="2"/>
        <v>266094884363</v>
      </c>
      <c r="M151" s="4">
        <v>6895290000000</v>
      </c>
      <c r="N151" s="4">
        <v>4120910000000</v>
      </c>
      <c r="O151" s="4">
        <v>4358990000000</v>
      </c>
      <c r="P151" s="4">
        <v>1457160000000</v>
      </c>
      <c r="Q151" s="5">
        <f t="shared" ref="Q151:S151" si="153">M151+G151</f>
        <v>9160275216650</v>
      </c>
      <c r="R151" s="5">
        <f t="shared" si="153"/>
        <v>6623810882035</v>
      </c>
      <c r="S151" s="5">
        <f t="shared" si="153"/>
        <v>5842227811521</v>
      </c>
      <c r="T151" s="5">
        <f t="shared" si="4"/>
        <v>1723254884363</v>
      </c>
      <c r="U151" s="6">
        <v>71.22</v>
      </c>
      <c r="V151" s="20">
        <v>2552015</v>
      </c>
      <c r="W151" s="1">
        <v>67.73</v>
      </c>
      <c r="X151" s="10">
        <v>37</v>
      </c>
      <c r="Y151" s="14">
        <v>26.4</v>
      </c>
      <c r="Z151" s="1">
        <v>81</v>
      </c>
      <c r="AA151" s="7">
        <v>65</v>
      </c>
      <c r="AB151" s="1">
        <v>1</v>
      </c>
      <c r="AC151" s="11">
        <v>1.31</v>
      </c>
      <c r="AD151" s="12">
        <v>14105</v>
      </c>
    </row>
    <row r="152" spans="1:30" ht="14.25">
      <c r="A152" s="2" t="s">
        <v>73</v>
      </c>
      <c r="B152" s="1">
        <v>2016</v>
      </c>
      <c r="C152" s="4">
        <v>5069589.3</v>
      </c>
      <c r="D152" s="4">
        <v>382805.3</v>
      </c>
      <c r="E152" s="4">
        <f t="shared" si="0"/>
        <v>5143372.0108000003</v>
      </c>
      <c r="F152" s="4">
        <f t="shared" si="1"/>
        <v>10212961.310800001</v>
      </c>
      <c r="G152" s="4">
        <v>2291887731070</v>
      </c>
      <c r="H152" s="4">
        <v>2791943922326</v>
      </c>
      <c r="I152" s="4">
        <v>2435944034228</v>
      </c>
      <c r="J152" s="4">
        <v>72923069000</v>
      </c>
      <c r="K152" s="6"/>
      <c r="L152" s="4">
        <f t="shared" si="2"/>
        <v>72923069000</v>
      </c>
      <c r="M152" s="5">
        <v>5892490000000</v>
      </c>
      <c r="N152" s="5">
        <v>3463680000000</v>
      </c>
      <c r="O152" s="5">
        <v>4285030000000</v>
      </c>
      <c r="P152" s="5">
        <v>704380000000</v>
      </c>
      <c r="Q152" s="5">
        <f t="shared" ref="Q152:S152" si="154">M152+G152</f>
        <v>8184377731070</v>
      </c>
      <c r="R152" s="5">
        <f t="shared" si="154"/>
        <v>6255623922326</v>
      </c>
      <c r="S152" s="5">
        <f t="shared" si="154"/>
        <v>6720974034228</v>
      </c>
      <c r="T152" s="5">
        <f t="shared" si="4"/>
        <v>777303069000</v>
      </c>
      <c r="U152" s="6">
        <v>71.02</v>
      </c>
      <c r="V152" s="20">
        <v>2400000</v>
      </c>
      <c r="W152" s="1">
        <v>76.34</v>
      </c>
      <c r="X152" s="10">
        <v>37</v>
      </c>
      <c r="Y152" s="14">
        <v>73.86</v>
      </c>
      <c r="Z152" s="1">
        <v>411</v>
      </c>
      <c r="AA152" s="7">
        <v>91</v>
      </c>
      <c r="AB152" s="1">
        <v>0</v>
      </c>
      <c r="AC152" s="11">
        <v>0.35</v>
      </c>
      <c r="AD152" s="12">
        <v>13436</v>
      </c>
    </row>
    <row r="153" spans="1:30" ht="14.25">
      <c r="A153" s="2" t="s">
        <v>73</v>
      </c>
      <c r="B153" s="1">
        <v>2017</v>
      </c>
      <c r="C153" s="4">
        <v>1488173.3</v>
      </c>
      <c r="D153" s="22">
        <v>482925.3</v>
      </c>
      <c r="E153" s="4">
        <f t="shared" si="0"/>
        <v>6542671.9643999999</v>
      </c>
      <c r="F153" s="4">
        <f t="shared" si="1"/>
        <v>8030845.2643999998</v>
      </c>
      <c r="G153" s="4">
        <v>2509321619922</v>
      </c>
      <c r="H153" s="4">
        <v>3211220697975</v>
      </c>
      <c r="I153" s="4">
        <v>3023798715047</v>
      </c>
      <c r="J153" s="4">
        <v>72049615000</v>
      </c>
      <c r="K153" s="6"/>
      <c r="L153" s="4">
        <f t="shared" si="2"/>
        <v>72049615000</v>
      </c>
      <c r="M153" s="4">
        <v>5809160000000</v>
      </c>
      <c r="N153" s="4">
        <v>3720780000000</v>
      </c>
      <c r="O153" s="4">
        <v>3986210000000</v>
      </c>
      <c r="P153" s="4">
        <v>854340000000</v>
      </c>
      <c r="Q153" s="5">
        <f t="shared" ref="Q153:S153" si="155">M153+G153</f>
        <v>8318481619922</v>
      </c>
      <c r="R153" s="5">
        <f t="shared" si="155"/>
        <v>6932000697975</v>
      </c>
      <c r="S153" s="5">
        <f t="shared" si="155"/>
        <v>7010008715047</v>
      </c>
      <c r="T153" s="5">
        <f t="shared" si="4"/>
        <v>926389615000</v>
      </c>
      <c r="U153" s="6">
        <v>71.040000000000006</v>
      </c>
      <c r="V153" s="20">
        <v>2598000</v>
      </c>
      <c r="W153" s="1">
        <v>75.760000000000005</v>
      </c>
      <c r="X153" s="10">
        <v>37</v>
      </c>
      <c r="Y153" s="14">
        <v>70.430000000000007</v>
      </c>
      <c r="Z153" s="1">
        <v>324</v>
      </c>
      <c r="AA153" s="7">
        <v>72</v>
      </c>
      <c r="AB153" s="1">
        <v>0</v>
      </c>
      <c r="AC153" s="11">
        <v>2.44</v>
      </c>
      <c r="AD153" s="12">
        <v>13548</v>
      </c>
    </row>
    <row r="154" spans="1:30" ht="14.25">
      <c r="A154" s="2" t="s">
        <v>73</v>
      </c>
      <c r="B154" s="1">
        <v>2018</v>
      </c>
      <c r="C154" s="4">
        <v>4320130.7</v>
      </c>
      <c r="D154" s="4">
        <v>295847.8</v>
      </c>
      <c r="E154" s="4">
        <f t="shared" si="0"/>
        <v>4284171.9918</v>
      </c>
      <c r="F154" s="4">
        <f t="shared" si="1"/>
        <v>8604302.6918000001</v>
      </c>
      <c r="G154" s="4">
        <v>2847784726423</v>
      </c>
      <c r="H154" s="4">
        <v>3952359702687</v>
      </c>
      <c r="I154" s="4">
        <v>3677835629590</v>
      </c>
      <c r="J154" s="4">
        <v>25453688300</v>
      </c>
      <c r="K154" s="6"/>
      <c r="L154" s="4">
        <f t="shared" si="2"/>
        <v>25453688300</v>
      </c>
      <c r="M154" s="4">
        <v>5989640000000</v>
      </c>
      <c r="N154" s="4">
        <v>4286030000000</v>
      </c>
      <c r="O154" s="4">
        <v>3404710000000</v>
      </c>
      <c r="P154" s="4">
        <v>884030000000</v>
      </c>
      <c r="Q154" s="5">
        <f t="shared" ref="Q154:S154" si="156">M154+G154</f>
        <v>8837424726423</v>
      </c>
      <c r="R154" s="5">
        <f t="shared" si="156"/>
        <v>8238389702687</v>
      </c>
      <c r="S154" s="5">
        <f t="shared" si="156"/>
        <v>7082545629590</v>
      </c>
      <c r="T154" s="5">
        <f t="shared" si="4"/>
        <v>909483688300</v>
      </c>
      <c r="U154" s="6">
        <v>71.260000000000005</v>
      </c>
      <c r="V154" s="20">
        <v>2824286</v>
      </c>
      <c r="W154" s="1">
        <v>77.77</v>
      </c>
      <c r="X154" s="10">
        <v>38</v>
      </c>
      <c r="Y154" s="14">
        <v>53.74</v>
      </c>
      <c r="Z154" s="1">
        <v>416</v>
      </c>
      <c r="AA154" s="7">
        <v>73</v>
      </c>
      <c r="AB154" s="1">
        <v>0</v>
      </c>
      <c r="AC154" s="11">
        <v>3.83</v>
      </c>
      <c r="AD154" s="12">
        <v>14481</v>
      </c>
    </row>
    <row r="155" spans="1:30" ht="14.25">
      <c r="A155" s="2" t="s">
        <v>73</v>
      </c>
      <c r="B155" s="1">
        <v>2019</v>
      </c>
      <c r="C155" s="4">
        <v>8259595.9000000004</v>
      </c>
      <c r="D155" s="4">
        <v>220473.60000000001</v>
      </c>
      <c r="E155" s="4">
        <f t="shared" si="0"/>
        <v>3064803.5135999997</v>
      </c>
      <c r="F155" s="4">
        <f t="shared" si="1"/>
        <v>11324399.4136</v>
      </c>
      <c r="G155" s="4">
        <v>3049192544171</v>
      </c>
      <c r="H155" s="4">
        <v>3771273380860</v>
      </c>
      <c r="I155" s="4">
        <v>2974403171943</v>
      </c>
      <c r="J155" s="4">
        <v>71032871093</v>
      </c>
      <c r="K155" s="6"/>
      <c r="L155" s="4">
        <f t="shared" si="2"/>
        <v>71032871093</v>
      </c>
      <c r="M155" s="4">
        <v>6199000000000</v>
      </c>
      <c r="N155" s="4">
        <v>4869540000000</v>
      </c>
      <c r="O155" s="4">
        <v>3268380000000</v>
      </c>
      <c r="P155" s="4">
        <v>809900000000</v>
      </c>
      <c r="Q155" s="5">
        <f t="shared" ref="Q155:S155" si="157">M155+G155</f>
        <v>9248192544171</v>
      </c>
      <c r="R155" s="5">
        <f t="shared" si="157"/>
        <v>8640813380860</v>
      </c>
      <c r="S155" s="5">
        <f t="shared" si="157"/>
        <v>6242783171943</v>
      </c>
      <c r="T155" s="5">
        <f t="shared" si="4"/>
        <v>880932871093</v>
      </c>
      <c r="U155" s="6">
        <v>71.58</v>
      </c>
      <c r="V155" s="20">
        <v>3051076</v>
      </c>
      <c r="W155" s="1">
        <v>77.08</v>
      </c>
      <c r="X155" s="10">
        <v>40</v>
      </c>
      <c r="Y155" s="14">
        <v>63.53</v>
      </c>
      <c r="Z155" s="1">
        <v>302</v>
      </c>
      <c r="AA155" s="7">
        <v>73</v>
      </c>
      <c r="AB155" s="1">
        <v>0</v>
      </c>
      <c r="AC155" s="11">
        <v>3.52</v>
      </c>
      <c r="AD155" s="13">
        <v>13901</v>
      </c>
    </row>
    <row r="156" spans="1:30" ht="14.25">
      <c r="A156" s="2" t="s">
        <v>73</v>
      </c>
      <c r="B156" s="1">
        <v>2020</v>
      </c>
      <c r="C156" s="4">
        <v>3005639.6</v>
      </c>
      <c r="D156" s="4">
        <v>155689.5</v>
      </c>
      <c r="E156" s="4">
        <f t="shared" si="0"/>
        <v>2196000.3975</v>
      </c>
      <c r="F156" s="4">
        <f t="shared" si="1"/>
        <v>5201639.9975000005</v>
      </c>
      <c r="G156" s="4">
        <v>3096719483189</v>
      </c>
      <c r="H156" s="4">
        <v>3710907856121</v>
      </c>
      <c r="I156" s="4">
        <v>1812025798083</v>
      </c>
      <c r="J156" s="4">
        <v>75272642081</v>
      </c>
      <c r="K156" s="6"/>
      <c r="L156" s="4">
        <f t="shared" si="2"/>
        <v>75272642081</v>
      </c>
      <c r="M156" s="4">
        <v>5981690000000</v>
      </c>
      <c r="N156" s="4">
        <v>4124770000000</v>
      </c>
      <c r="O156" s="4">
        <v>2899700000000</v>
      </c>
      <c r="P156" s="4">
        <v>2108000000000</v>
      </c>
      <c r="Q156" s="5">
        <f t="shared" ref="Q156:S156" si="158">M156+G156</f>
        <v>9078409483189</v>
      </c>
      <c r="R156" s="5">
        <f t="shared" si="158"/>
        <v>7835677856121</v>
      </c>
      <c r="S156" s="5">
        <f t="shared" si="158"/>
        <v>4711725798083</v>
      </c>
      <c r="T156" s="5">
        <f t="shared" si="4"/>
        <v>2183272642081</v>
      </c>
      <c r="U156" s="6">
        <v>71.69</v>
      </c>
      <c r="V156" s="20">
        <v>3310723</v>
      </c>
      <c r="W156" s="1">
        <v>79</v>
      </c>
      <c r="X156" s="10">
        <v>37</v>
      </c>
      <c r="Y156" s="14">
        <v>77.459999999999994</v>
      </c>
      <c r="Z156" s="1">
        <v>252</v>
      </c>
      <c r="AA156" s="7">
        <v>65</v>
      </c>
      <c r="AB156" s="1">
        <v>1</v>
      </c>
      <c r="AC156" s="11">
        <v>1.7449999999999999</v>
      </c>
      <c r="AD156" s="12">
        <v>14105</v>
      </c>
    </row>
    <row r="157" spans="1:30" ht="14.25">
      <c r="A157" s="2" t="s">
        <v>74</v>
      </c>
      <c r="B157" s="1">
        <v>2016</v>
      </c>
      <c r="C157" s="4">
        <v>3795575.5</v>
      </c>
      <c r="D157" s="4">
        <v>79268.100000000006</v>
      </c>
      <c r="E157" s="4">
        <f t="shared" si="0"/>
        <v>1065046.1916</v>
      </c>
      <c r="F157" s="4">
        <f t="shared" si="1"/>
        <v>4860621.6916000005</v>
      </c>
      <c r="G157" s="4">
        <v>3746892576554</v>
      </c>
      <c r="H157" s="4">
        <v>3033470048263</v>
      </c>
      <c r="I157" s="4">
        <v>2776965722716</v>
      </c>
      <c r="J157" s="4">
        <v>108917266564</v>
      </c>
      <c r="K157" s="6"/>
      <c r="L157" s="4">
        <f t="shared" si="2"/>
        <v>108917266564</v>
      </c>
      <c r="M157" s="5">
        <v>10218440000000</v>
      </c>
      <c r="N157" s="5">
        <v>4823650000000</v>
      </c>
      <c r="O157" s="5">
        <v>5187400000000</v>
      </c>
      <c r="P157" s="5">
        <v>1446450000000</v>
      </c>
      <c r="Q157" s="5">
        <f t="shared" ref="Q157:S157" si="159">M157+G157</f>
        <v>13965332576554</v>
      </c>
      <c r="R157" s="5">
        <f t="shared" si="159"/>
        <v>7857120048263</v>
      </c>
      <c r="S157" s="5">
        <f t="shared" si="159"/>
        <v>7964365722716</v>
      </c>
      <c r="T157" s="5">
        <f t="shared" si="4"/>
        <v>1555367266564</v>
      </c>
      <c r="U157" s="6">
        <v>68.73</v>
      </c>
      <c r="V157" s="20">
        <v>1800725</v>
      </c>
      <c r="W157" s="1">
        <v>54.41</v>
      </c>
      <c r="X157" s="10">
        <v>37</v>
      </c>
      <c r="Y157" s="14">
        <v>43.11</v>
      </c>
      <c r="Z157" s="1">
        <v>287</v>
      </c>
      <c r="AA157" s="7">
        <v>91</v>
      </c>
      <c r="AB157" s="1">
        <v>0</v>
      </c>
      <c r="AC157" s="11">
        <v>3.93</v>
      </c>
      <c r="AD157" s="12">
        <v>13436</v>
      </c>
    </row>
    <row r="158" spans="1:30" ht="14.25">
      <c r="A158" s="2" t="s">
        <v>74</v>
      </c>
      <c r="B158" s="1">
        <v>2017</v>
      </c>
      <c r="C158" s="4">
        <v>1516964.3</v>
      </c>
      <c r="D158" s="22">
        <v>194425.2</v>
      </c>
      <c r="E158" s="4">
        <f t="shared" si="0"/>
        <v>2634072.6096000005</v>
      </c>
      <c r="F158" s="4">
        <f t="shared" si="1"/>
        <v>4151036.9096000008</v>
      </c>
      <c r="G158" s="4">
        <v>3813645737410</v>
      </c>
      <c r="H158" s="4">
        <v>3426171374235</v>
      </c>
      <c r="I158" s="4">
        <v>3032635227801</v>
      </c>
      <c r="J158" s="4">
        <v>111408182029</v>
      </c>
      <c r="K158" s="6"/>
      <c r="L158" s="4">
        <f t="shared" si="2"/>
        <v>111408182029</v>
      </c>
      <c r="M158" s="4">
        <v>10294920000000</v>
      </c>
      <c r="N158" s="4">
        <v>6015950000000</v>
      </c>
      <c r="O158" s="4">
        <v>5126250000000</v>
      </c>
      <c r="P158" s="4">
        <v>1241420000000</v>
      </c>
      <c r="Q158" s="5">
        <f t="shared" ref="Q158:S158" si="160">M158+G158</f>
        <v>14108565737410</v>
      </c>
      <c r="R158" s="5">
        <f t="shared" si="160"/>
        <v>9442121374235</v>
      </c>
      <c r="S158" s="5">
        <f t="shared" si="160"/>
        <v>8158885227801</v>
      </c>
      <c r="T158" s="5">
        <f t="shared" si="4"/>
        <v>1352828182029</v>
      </c>
      <c r="U158" s="6">
        <v>68.78</v>
      </c>
      <c r="V158" s="20">
        <v>1949285</v>
      </c>
      <c r="W158" s="1">
        <v>69.5</v>
      </c>
      <c r="X158" s="10">
        <v>37</v>
      </c>
      <c r="Y158" s="14">
        <v>42.88</v>
      </c>
      <c r="Z158" s="1">
        <v>248</v>
      </c>
      <c r="AA158" s="7">
        <v>72</v>
      </c>
      <c r="AB158" s="1">
        <v>0</v>
      </c>
      <c r="AC158" s="11">
        <v>1.37</v>
      </c>
      <c r="AD158" s="12">
        <v>13548</v>
      </c>
    </row>
    <row r="159" spans="1:30" ht="14.25">
      <c r="A159" s="2" t="s">
        <v>74</v>
      </c>
      <c r="B159" s="1">
        <v>2018</v>
      </c>
      <c r="C159" s="4">
        <v>2309449.6</v>
      </c>
      <c r="D159" s="4">
        <v>180799.7</v>
      </c>
      <c r="E159" s="4">
        <f t="shared" si="0"/>
        <v>2618160.4557000003</v>
      </c>
      <c r="F159" s="4">
        <f t="shared" si="1"/>
        <v>4927610.0557000004</v>
      </c>
      <c r="G159" s="4">
        <v>4100257432386</v>
      </c>
      <c r="H159" s="4">
        <v>4280689161116</v>
      </c>
      <c r="I159" s="4">
        <v>2820253185118</v>
      </c>
      <c r="J159" s="4">
        <v>83237203900</v>
      </c>
      <c r="K159" s="6"/>
      <c r="L159" s="4">
        <f t="shared" si="2"/>
        <v>83237203900</v>
      </c>
      <c r="M159" s="4">
        <v>10642880000000</v>
      </c>
      <c r="N159" s="4">
        <v>6532330000000</v>
      </c>
      <c r="O159" s="4">
        <v>4948330000000</v>
      </c>
      <c r="P159" s="4">
        <v>1389970000000</v>
      </c>
      <c r="Q159" s="5">
        <f t="shared" ref="Q159:S159" si="161">M159+G159</f>
        <v>14743137432386</v>
      </c>
      <c r="R159" s="5">
        <f t="shared" si="161"/>
        <v>10813019161116</v>
      </c>
      <c r="S159" s="5">
        <f t="shared" si="161"/>
        <v>7768583185118</v>
      </c>
      <c r="T159" s="5">
        <f t="shared" si="4"/>
        <v>1473207203900</v>
      </c>
      <c r="U159" s="6">
        <v>69.010000000000005</v>
      </c>
      <c r="V159" s="20">
        <v>2119067</v>
      </c>
      <c r="W159" s="1">
        <v>67.06</v>
      </c>
      <c r="X159" s="10">
        <v>38</v>
      </c>
      <c r="Y159" s="14">
        <v>45.27</v>
      </c>
      <c r="Z159" s="1">
        <v>243</v>
      </c>
      <c r="AA159" s="7">
        <v>73</v>
      </c>
      <c r="AB159" s="1">
        <v>0</v>
      </c>
      <c r="AC159" s="11">
        <v>2.99</v>
      </c>
      <c r="AD159" s="12">
        <v>14481</v>
      </c>
    </row>
    <row r="160" spans="1:30" ht="14.25">
      <c r="A160" s="2" t="s">
        <v>74</v>
      </c>
      <c r="B160" s="1">
        <v>2019</v>
      </c>
      <c r="C160" s="4">
        <v>3026645.8</v>
      </c>
      <c r="D160" s="4">
        <v>157113.9</v>
      </c>
      <c r="E160" s="4">
        <f t="shared" si="0"/>
        <v>2184040.3239000002</v>
      </c>
      <c r="F160" s="4">
        <f t="shared" si="1"/>
        <v>5210686.1239</v>
      </c>
      <c r="G160" s="4">
        <v>4414762742289</v>
      </c>
      <c r="H160" s="4">
        <v>5118928190439</v>
      </c>
      <c r="I160" s="4">
        <v>2843186689066</v>
      </c>
      <c r="J160" s="4">
        <v>157895343563</v>
      </c>
      <c r="K160" s="6"/>
      <c r="L160" s="4">
        <f t="shared" si="2"/>
        <v>157895343563</v>
      </c>
      <c r="M160" s="4">
        <v>11261370000000</v>
      </c>
      <c r="N160" s="4">
        <v>6810170000000</v>
      </c>
      <c r="O160" s="4">
        <v>5232860000000</v>
      </c>
      <c r="P160" s="4">
        <v>1478920000000</v>
      </c>
      <c r="Q160" s="5">
        <f t="shared" ref="Q160:S160" si="162">M160+G160</f>
        <v>15676132742289</v>
      </c>
      <c r="R160" s="5">
        <f t="shared" si="162"/>
        <v>11929098190439</v>
      </c>
      <c r="S160" s="5">
        <f t="shared" si="162"/>
        <v>8076046689066</v>
      </c>
      <c r="T160" s="5">
        <f t="shared" si="4"/>
        <v>1636815343563</v>
      </c>
      <c r="U160" s="6">
        <v>69.31</v>
      </c>
      <c r="V160" s="20">
        <v>2289220</v>
      </c>
      <c r="W160" s="1">
        <v>67.69</v>
      </c>
      <c r="X160" s="10">
        <v>40</v>
      </c>
      <c r="Y160" s="14">
        <v>54.19</v>
      </c>
      <c r="Z160" s="1">
        <v>208</v>
      </c>
      <c r="AA160" s="7">
        <v>73</v>
      </c>
      <c r="AB160" s="1">
        <v>0</v>
      </c>
      <c r="AC160" s="11">
        <v>1.31</v>
      </c>
      <c r="AD160" s="13">
        <v>13901</v>
      </c>
    </row>
    <row r="161" spans="1:30" ht="14.25">
      <c r="A161" s="2" t="s">
        <v>74</v>
      </c>
      <c r="B161" s="1">
        <v>2020</v>
      </c>
      <c r="C161" s="4">
        <v>3106178.7</v>
      </c>
      <c r="D161" s="4">
        <v>125589.4</v>
      </c>
      <c r="E161" s="4">
        <f t="shared" si="0"/>
        <v>1771438.487</v>
      </c>
      <c r="F161" s="4">
        <f t="shared" si="1"/>
        <v>4877617.1869999999</v>
      </c>
      <c r="G161" s="4">
        <v>4505589675813</v>
      </c>
      <c r="H161" s="4">
        <v>4643802753804</v>
      </c>
      <c r="I161" s="4">
        <v>2269415296345</v>
      </c>
      <c r="J161" s="4">
        <v>213695803644</v>
      </c>
      <c r="K161" s="6"/>
      <c r="L161" s="4">
        <f t="shared" si="2"/>
        <v>213695803644</v>
      </c>
      <c r="M161" s="4">
        <v>10940820000000</v>
      </c>
      <c r="N161" s="4">
        <v>5700150000000</v>
      </c>
      <c r="O161" s="4">
        <v>3519430000000</v>
      </c>
      <c r="P161" s="4">
        <v>3090870000000</v>
      </c>
      <c r="Q161" s="5">
        <f t="shared" ref="Q161:S161" si="163">M161+G161</f>
        <v>15446409675813</v>
      </c>
      <c r="R161" s="5">
        <f t="shared" si="163"/>
        <v>10343952753804</v>
      </c>
      <c r="S161" s="5">
        <f t="shared" si="163"/>
        <v>5788845296345</v>
      </c>
      <c r="T161" s="5">
        <f t="shared" si="4"/>
        <v>3304565803644</v>
      </c>
      <c r="U161" s="6">
        <v>69.47</v>
      </c>
      <c r="V161" s="20">
        <v>2484041</v>
      </c>
      <c r="W161" s="1">
        <v>73</v>
      </c>
      <c r="X161" s="10">
        <v>37</v>
      </c>
      <c r="Y161" s="14">
        <v>83.93</v>
      </c>
      <c r="Z161" s="1">
        <v>150</v>
      </c>
      <c r="AA161" s="7">
        <v>65</v>
      </c>
      <c r="AB161" s="1">
        <v>1</v>
      </c>
      <c r="AC161" s="11">
        <v>2.0700000000000003</v>
      </c>
      <c r="AD161" s="12">
        <v>14105</v>
      </c>
    </row>
    <row r="162" spans="1:30" ht="14.25">
      <c r="A162" s="2" t="s">
        <v>75</v>
      </c>
      <c r="B162" s="1">
        <v>2016</v>
      </c>
      <c r="C162" s="4">
        <v>8534148.6999999993</v>
      </c>
      <c r="D162" s="4">
        <v>2793514.1</v>
      </c>
      <c r="E162" s="4">
        <f t="shared" si="0"/>
        <v>37533655.4476</v>
      </c>
      <c r="F162" s="4">
        <f t="shared" si="1"/>
        <v>46067804.147599995</v>
      </c>
      <c r="G162" s="4">
        <v>4090158275239</v>
      </c>
      <c r="H162" s="4">
        <v>4136465903326</v>
      </c>
      <c r="I162" s="4">
        <v>3010123073471</v>
      </c>
      <c r="J162" s="4">
        <v>105582416123</v>
      </c>
      <c r="K162" s="6"/>
      <c r="L162" s="4">
        <f t="shared" si="2"/>
        <v>105582416123</v>
      </c>
      <c r="M162" s="5">
        <v>10540460000000</v>
      </c>
      <c r="N162" s="5">
        <v>6295670000000</v>
      </c>
      <c r="O162" s="5">
        <v>6727450000000</v>
      </c>
      <c r="P162" s="5">
        <v>2566050000000</v>
      </c>
      <c r="Q162" s="5">
        <f t="shared" ref="Q162:S162" si="164">M162+G162</f>
        <v>14630618275239</v>
      </c>
      <c r="R162" s="5">
        <f t="shared" si="164"/>
        <v>10432135903326</v>
      </c>
      <c r="S162" s="5">
        <f t="shared" si="164"/>
        <v>9737573073471</v>
      </c>
      <c r="T162" s="5">
        <f t="shared" si="4"/>
        <v>2671632416123</v>
      </c>
      <c r="U162" s="6">
        <v>69.16</v>
      </c>
      <c r="V162" s="20">
        <v>2206000</v>
      </c>
      <c r="W162" s="1">
        <v>80.95</v>
      </c>
      <c r="X162" s="10">
        <v>37</v>
      </c>
      <c r="Y162" s="14">
        <v>43.47</v>
      </c>
      <c r="Z162" s="1">
        <v>253</v>
      </c>
      <c r="AA162" s="7">
        <v>91</v>
      </c>
      <c r="AB162" s="1">
        <v>0</v>
      </c>
      <c r="AC162" s="11">
        <v>3.21</v>
      </c>
      <c r="AD162" s="12">
        <v>13436</v>
      </c>
    </row>
    <row r="163" spans="1:30" ht="14.25">
      <c r="A163" s="2" t="s">
        <v>75</v>
      </c>
      <c r="B163" s="1">
        <v>2017</v>
      </c>
      <c r="C163" s="4">
        <v>8200156.7999999998</v>
      </c>
      <c r="D163" s="22">
        <v>1182940.6000000001</v>
      </c>
      <c r="E163" s="4">
        <f t="shared" si="0"/>
        <v>16026479.248800002</v>
      </c>
      <c r="F163" s="4">
        <f t="shared" si="1"/>
        <v>24226636.048800003</v>
      </c>
      <c r="G163" s="4">
        <v>4145546123554</v>
      </c>
      <c r="H163" s="4">
        <v>4637832190470</v>
      </c>
      <c r="I163" s="4">
        <v>3877858289758</v>
      </c>
      <c r="J163" s="4">
        <v>52883038660</v>
      </c>
      <c r="K163" s="6"/>
      <c r="L163" s="4">
        <f t="shared" si="2"/>
        <v>52883038660</v>
      </c>
      <c r="M163" s="4">
        <v>10595690000000</v>
      </c>
      <c r="N163" s="4">
        <v>7748550000000</v>
      </c>
      <c r="O163" s="4">
        <v>7640390000000</v>
      </c>
      <c r="P163" s="4">
        <v>2843910000000</v>
      </c>
      <c r="Q163" s="5">
        <f t="shared" ref="Q163:S163" si="165">M163+G163</f>
        <v>14741236123554</v>
      </c>
      <c r="R163" s="5">
        <f t="shared" si="165"/>
        <v>12386382190470</v>
      </c>
      <c r="S163" s="5">
        <f t="shared" si="165"/>
        <v>11518248289758</v>
      </c>
      <c r="T163" s="5">
        <f t="shared" si="4"/>
        <v>2896793038660</v>
      </c>
      <c r="U163" s="6">
        <v>69.180000000000007</v>
      </c>
      <c r="V163" s="20">
        <v>2388000</v>
      </c>
      <c r="W163" s="1">
        <v>74.040000000000006</v>
      </c>
      <c r="X163" s="10">
        <v>37</v>
      </c>
      <c r="Y163" s="14">
        <v>66.849999999999994</v>
      </c>
      <c r="Z163" s="1">
        <v>190</v>
      </c>
      <c r="AA163" s="7">
        <v>72</v>
      </c>
      <c r="AB163" s="1">
        <v>0</v>
      </c>
      <c r="AC163" s="11">
        <v>3.395</v>
      </c>
      <c r="AD163" s="12">
        <v>13548</v>
      </c>
    </row>
    <row r="164" spans="1:30" ht="14.25">
      <c r="A164" s="2" t="s">
        <v>75</v>
      </c>
      <c r="B164" s="1">
        <v>2018</v>
      </c>
      <c r="C164" s="4">
        <v>9519814.3000000007</v>
      </c>
      <c r="D164" s="4">
        <v>1078554.1000000001</v>
      </c>
      <c r="E164" s="4">
        <f t="shared" si="0"/>
        <v>15618541.922100002</v>
      </c>
      <c r="F164" s="4">
        <f t="shared" si="1"/>
        <v>25138356.222100005</v>
      </c>
      <c r="G164" s="4">
        <v>4585452083082</v>
      </c>
      <c r="H164" s="4">
        <v>6122769159570</v>
      </c>
      <c r="I164" s="4">
        <v>2799709495886</v>
      </c>
      <c r="J164" s="4">
        <v>35701641979</v>
      </c>
      <c r="K164" s="6"/>
      <c r="L164" s="4">
        <f t="shared" si="2"/>
        <v>35701641979</v>
      </c>
      <c r="M164" s="4">
        <v>11023940000000</v>
      </c>
      <c r="N164" s="4">
        <v>8499760000000</v>
      </c>
      <c r="O164" s="4">
        <v>7868770000000</v>
      </c>
      <c r="P164" s="4">
        <v>3525580000000</v>
      </c>
      <c r="Q164" s="5">
        <f t="shared" ref="Q164:S164" si="166">M164+G164</f>
        <v>15609392083082</v>
      </c>
      <c r="R164" s="5">
        <f t="shared" si="166"/>
        <v>14622529159570</v>
      </c>
      <c r="S164" s="5">
        <f t="shared" si="166"/>
        <v>10668479495886</v>
      </c>
      <c r="T164" s="5">
        <f t="shared" si="4"/>
        <v>3561281641979</v>
      </c>
      <c r="U164" s="6">
        <v>69.41</v>
      </c>
      <c r="V164" s="20">
        <v>2595995</v>
      </c>
      <c r="W164" s="1">
        <v>77.14</v>
      </c>
      <c r="X164" s="10">
        <v>38</v>
      </c>
      <c r="Y164" s="14">
        <v>74.819999999999993</v>
      </c>
      <c r="Z164" s="1">
        <v>164</v>
      </c>
      <c r="AA164" s="7">
        <v>73</v>
      </c>
      <c r="AB164" s="1">
        <v>0</v>
      </c>
      <c r="AC164" s="11">
        <v>2.5999999999999996</v>
      </c>
      <c r="AD164" s="12">
        <v>14481</v>
      </c>
    </row>
    <row r="165" spans="1:30" ht="14.25">
      <c r="A165" s="2" t="s">
        <v>75</v>
      </c>
      <c r="B165" s="1">
        <v>2019</v>
      </c>
      <c r="C165" s="4">
        <v>16921111.100000001</v>
      </c>
      <c r="D165" s="4">
        <v>736482.3</v>
      </c>
      <c r="E165" s="4">
        <f t="shared" si="0"/>
        <v>10237840.452300001</v>
      </c>
      <c r="F165" s="4">
        <f t="shared" si="1"/>
        <v>27158951.552300002</v>
      </c>
      <c r="G165" s="4">
        <v>4931162692079</v>
      </c>
      <c r="H165" s="4">
        <v>6650152019480</v>
      </c>
      <c r="I165" s="4">
        <v>3022703258554</v>
      </c>
      <c r="J165" s="4">
        <v>127586893943</v>
      </c>
      <c r="K165" s="6"/>
      <c r="L165" s="4">
        <f t="shared" si="2"/>
        <v>127586893943</v>
      </c>
      <c r="M165" s="4">
        <v>11729870000000</v>
      </c>
      <c r="N165" s="4">
        <v>10272770000000</v>
      </c>
      <c r="O165" s="4">
        <v>10348290000000</v>
      </c>
      <c r="P165" s="4">
        <v>2355760000000</v>
      </c>
      <c r="Q165" s="5">
        <f t="shared" ref="Q165:S165" si="167">M165+G165</f>
        <v>16661032692079</v>
      </c>
      <c r="R165" s="5">
        <f t="shared" si="167"/>
        <v>16922922019480</v>
      </c>
      <c r="S165" s="5">
        <f t="shared" si="167"/>
        <v>13370993258554</v>
      </c>
      <c r="T165" s="5">
        <f t="shared" si="4"/>
        <v>2483346893943</v>
      </c>
      <c r="U165" s="6">
        <v>69.650000000000006</v>
      </c>
      <c r="V165" s="20">
        <v>2804453</v>
      </c>
      <c r="W165" s="1">
        <v>78.959999999999994</v>
      </c>
      <c r="X165" s="10">
        <v>40</v>
      </c>
      <c r="Y165" s="14">
        <v>69.22</v>
      </c>
      <c r="Z165" s="1">
        <v>156</v>
      </c>
      <c r="AA165" s="7">
        <v>73</v>
      </c>
      <c r="AB165" s="1">
        <v>0</v>
      </c>
      <c r="AC165" s="11">
        <v>2.08</v>
      </c>
      <c r="AD165" s="13">
        <v>13901</v>
      </c>
    </row>
    <row r="166" spans="1:30" ht="14.25">
      <c r="A166" s="2" t="s">
        <v>75</v>
      </c>
      <c r="B166" s="1">
        <v>2020</v>
      </c>
      <c r="C166" s="4">
        <v>15824525.1</v>
      </c>
      <c r="D166" s="4">
        <v>1543875.1</v>
      </c>
      <c r="E166" s="4">
        <f t="shared" si="0"/>
        <v>21776358.285500001</v>
      </c>
      <c r="F166" s="4">
        <f t="shared" si="1"/>
        <v>37600883.385499999</v>
      </c>
      <c r="G166" s="4">
        <v>5257823577144</v>
      </c>
      <c r="H166" s="4">
        <v>5275968562284</v>
      </c>
      <c r="I166" s="4">
        <v>3093440931901</v>
      </c>
      <c r="J166" s="4">
        <v>208421974355</v>
      </c>
      <c r="K166" s="6"/>
      <c r="L166" s="4">
        <f t="shared" si="2"/>
        <v>208421974355</v>
      </c>
      <c r="M166" s="4">
        <v>11657110000000</v>
      </c>
      <c r="N166" s="4">
        <v>9542430000000</v>
      </c>
      <c r="O166" s="4">
        <v>8710390000000</v>
      </c>
      <c r="P166" s="4">
        <v>3567270000000</v>
      </c>
      <c r="Q166" s="5">
        <f t="shared" ref="Q166:S166" si="168">M166+G166</f>
        <v>16914933577144</v>
      </c>
      <c r="R166" s="5">
        <f t="shared" si="168"/>
        <v>14818398562284</v>
      </c>
      <c r="S166" s="5">
        <f t="shared" si="168"/>
        <v>11803830931901</v>
      </c>
      <c r="T166" s="5">
        <f t="shared" si="4"/>
        <v>3775691974355</v>
      </c>
      <c r="U166" s="6">
        <v>69.88</v>
      </c>
      <c r="V166" s="20">
        <v>3043111</v>
      </c>
      <c r="W166" s="1">
        <v>74.8</v>
      </c>
      <c r="X166" s="10">
        <v>37</v>
      </c>
      <c r="Y166" s="14">
        <v>76.760000000000005</v>
      </c>
      <c r="Z166" s="1">
        <v>147</v>
      </c>
      <c r="AA166" s="7">
        <v>65</v>
      </c>
      <c r="AB166" s="1">
        <v>1</v>
      </c>
      <c r="AC166" s="11">
        <v>1.7349999999999999</v>
      </c>
      <c r="AD166" s="12">
        <v>14105</v>
      </c>
    </row>
    <row r="167" spans="1:30" ht="14.25">
      <c r="A167" s="2" t="s">
        <v>76</v>
      </c>
      <c r="B167" s="1">
        <v>2016</v>
      </c>
      <c r="C167" s="4">
        <v>4864238.8</v>
      </c>
      <c r="D167" s="4">
        <v>1014654</v>
      </c>
      <c r="E167" s="4">
        <f t="shared" si="0"/>
        <v>13632891.143999999</v>
      </c>
      <c r="F167" s="4">
        <f t="shared" si="1"/>
        <v>18497129.943999998</v>
      </c>
      <c r="G167" s="4">
        <v>7480112230102</v>
      </c>
      <c r="H167" s="4">
        <v>4951705455862</v>
      </c>
      <c r="I167" s="4">
        <v>4294925258220</v>
      </c>
      <c r="J167" s="4">
        <v>100441717909</v>
      </c>
      <c r="K167" s="6"/>
      <c r="L167" s="4">
        <f t="shared" si="2"/>
        <v>100441717909</v>
      </c>
      <c r="M167" s="5">
        <v>20015420000000</v>
      </c>
      <c r="N167" s="5">
        <v>9073620000000</v>
      </c>
      <c r="O167" s="5">
        <v>9788060000000</v>
      </c>
      <c r="P167" s="5">
        <v>3519830000000</v>
      </c>
      <c r="Q167" s="5">
        <f t="shared" ref="Q167:S167" si="169">M167+G167</f>
        <v>27495532230102</v>
      </c>
      <c r="R167" s="5">
        <f t="shared" si="169"/>
        <v>14025325455862</v>
      </c>
      <c r="S167" s="5">
        <f t="shared" si="169"/>
        <v>14082985258220</v>
      </c>
      <c r="T167" s="5">
        <f t="shared" si="4"/>
        <v>3620271717909</v>
      </c>
      <c r="U167" s="6">
        <v>68.33</v>
      </c>
      <c r="V167" s="20">
        <v>1811875</v>
      </c>
      <c r="W167" s="1">
        <v>67.37</v>
      </c>
      <c r="X167" s="10">
        <v>37</v>
      </c>
      <c r="Y167" s="14">
        <v>62.44</v>
      </c>
      <c r="Z167" s="1">
        <v>266</v>
      </c>
      <c r="AA167" s="7">
        <v>91</v>
      </c>
      <c r="AB167" s="1">
        <v>0</v>
      </c>
      <c r="AC167" s="11">
        <v>5.61</v>
      </c>
      <c r="AD167" s="12">
        <v>13436</v>
      </c>
    </row>
    <row r="168" spans="1:30" ht="14.25">
      <c r="A168" s="2" t="s">
        <v>76</v>
      </c>
      <c r="B168" s="1">
        <v>2017</v>
      </c>
      <c r="C168" s="4">
        <v>11683639.199999999</v>
      </c>
      <c r="D168" s="22">
        <v>1514942.9</v>
      </c>
      <c r="E168" s="4">
        <f t="shared" si="0"/>
        <v>20524446.409199998</v>
      </c>
      <c r="F168" s="4">
        <f t="shared" si="1"/>
        <v>32208085.609199997</v>
      </c>
      <c r="G168" s="4">
        <v>7645864014246</v>
      </c>
      <c r="H168" s="4">
        <v>5634121979897</v>
      </c>
      <c r="I168" s="4">
        <v>6680667118644</v>
      </c>
      <c r="J168" s="4">
        <v>105772498053</v>
      </c>
      <c r="K168" s="6"/>
      <c r="L168" s="4">
        <f t="shared" si="2"/>
        <v>105772498053</v>
      </c>
      <c r="M168" s="4">
        <v>20166770000000</v>
      </c>
      <c r="N168" s="4">
        <v>11523250000000</v>
      </c>
      <c r="O168" s="4">
        <v>10887110000000</v>
      </c>
      <c r="P168" s="4">
        <v>3688370000000</v>
      </c>
      <c r="Q168" s="5">
        <f t="shared" ref="Q168:S168" si="170">M168+G168</f>
        <v>27812634014246</v>
      </c>
      <c r="R168" s="5">
        <f t="shared" si="170"/>
        <v>17157371979897</v>
      </c>
      <c r="S168" s="5">
        <f t="shared" si="170"/>
        <v>17567777118644</v>
      </c>
      <c r="T168" s="5">
        <f t="shared" si="4"/>
        <v>3794142498053</v>
      </c>
      <c r="U168" s="6">
        <v>68.37</v>
      </c>
      <c r="V168" s="20">
        <v>1961355</v>
      </c>
      <c r="W168" s="1">
        <v>68.08</v>
      </c>
      <c r="X168" s="10">
        <v>37</v>
      </c>
      <c r="Y168" s="14">
        <v>67.3</v>
      </c>
      <c r="Z168" s="1">
        <v>280</v>
      </c>
      <c r="AA168" s="7">
        <v>72</v>
      </c>
      <c r="AB168" s="1">
        <v>0</v>
      </c>
      <c r="AC168" s="11">
        <v>3.0579999999999998</v>
      </c>
      <c r="AD168" s="12">
        <v>13548</v>
      </c>
    </row>
    <row r="169" spans="1:30" ht="14.25">
      <c r="A169" s="2" t="s">
        <v>76</v>
      </c>
      <c r="B169" s="1">
        <v>2018</v>
      </c>
      <c r="C169" s="4">
        <v>8371820.2999999998</v>
      </c>
      <c r="D169" s="4">
        <v>1227609.3999999999</v>
      </c>
      <c r="E169" s="4">
        <f t="shared" si="0"/>
        <v>17777011.721399996</v>
      </c>
      <c r="F169" s="4">
        <f t="shared" si="1"/>
        <v>26148832.021399997</v>
      </c>
      <c r="G169" s="4">
        <v>8317338067340</v>
      </c>
      <c r="H169" s="4">
        <v>8351128055329</v>
      </c>
      <c r="I169" s="4">
        <v>6102917964895</v>
      </c>
      <c r="J169" s="4">
        <v>196493414923</v>
      </c>
      <c r="K169" s="6"/>
      <c r="L169" s="4">
        <f t="shared" si="2"/>
        <v>196493414923</v>
      </c>
      <c r="M169" s="4">
        <v>20210520000000</v>
      </c>
      <c r="N169" s="4">
        <v>12519310000000</v>
      </c>
      <c r="O169" s="4">
        <v>9626080000000</v>
      </c>
      <c r="P169" s="4">
        <v>4114240000000</v>
      </c>
      <c r="Q169" s="5">
        <f t="shared" ref="Q169:S169" si="171">M169+G169</f>
        <v>28527858067340</v>
      </c>
      <c r="R169" s="5">
        <f t="shared" si="171"/>
        <v>20870438055329</v>
      </c>
      <c r="S169" s="5">
        <f t="shared" si="171"/>
        <v>15728997964895</v>
      </c>
      <c r="T169" s="5">
        <f t="shared" si="4"/>
        <v>4310733414923</v>
      </c>
      <c r="U169" s="6">
        <v>68.61</v>
      </c>
      <c r="V169" s="20">
        <v>2132189</v>
      </c>
      <c r="W169" s="1">
        <v>64.33</v>
      </c>
      <c r="X169" s="10">
        <v>38</v>
      </c>
      <c r="Y169" s="14">
        <v>68.17</v>
      </c>
      <c r="Z169" s="1">
        <v>231</v>
      </c>
      <c r="AA169" s="7">
        <v>73</v>
      </c>
      <c r="AB169" s="1">
        <v>0</v>
      </c>
      <c r="AC169" s="11">
        <v>2.1560000000000001</v>
      </c>
      <c r="AD169" s="12">
        <v>14481</v>
      </c>
    </row>
    <row r="170" spans="1:30" ht="14.25">
      <c r="A170" s="2" t="s">
        <v>76</v>
      </c>
      <c r="B170" s="1">
        <v>2019</v>
      </c>
      <c r="C170" s="4">
        <v>19748994.899999999</v>
      </c>
      <c r="D170" s="4">
        <v>379547.2</v>
      </c>
      <c r="E170" s="4">
        <f t="shared" si="0"/>
        <v>5276085.6272</v>
      </c>
      <c r="F170" s="4">
        <f t="shared" si="1"/>
        <v>25025080.527199998</v>
      </c>
      <c r="G170" s="4">
        <v>8913023329579</v>
      </c>
      <c r="H170" s="4">
        <v>8353467288110</v>
      </c>
      <c r="I170" s="4">
        <v>5827517709727</v>
      </c>
      <c r="J170" s="4">
        <v>154727088054</v>
      </c>
      <c r="K170" s="6"/>
      <c r="L170" s="4">
        <f t="shared" si="2"/>
        <v>154727088054</v>
      </c>
      <c r="M170" s="4">
        <v>20583060000000</v>
      </c>
      <c r="N170" s="4">
        <v>14104040000000</v>
      </c>
      <c r="O170" s="4">
        <v>9604460000000</v>
      </c>
      <c r="P170" s="4">
        <v>4013440000000</v>
      </c>
      <c r="Q170" s="5">
        <f t="shared" ref="Q170:S170" si="172">M170+G170</f>
        <v>29496083329579</v>
      </c>
      <c r="R170" s="5">
        <f t="shared" si="172"/>
        <v>22457507288110</v>
      </c>
      <c r="S170" s="5">
        <f t="shared" si="172"/>
        <v>15431977709727</v>
      </c>
      <c r="T170" s="5">
        <f t="shared" si="4"/>
        <v>4168167088054</v>
      </c>
      <c r="U170" s="6">
        <v>68.95</v>
      </c>
      <c r="V170" s="20">
        <v>2303403</v>
      </c>
      <c r="W170" s="1">
        <v>67.650000000000006</v>
      </c>
      <c r="X170" s="10">
        <v>40</v>
      </c>
      <c r="Y170" s="14">
        <v>74.91</v>
      </c>
      <c r="Z170" s="1">
        <v>216</v>
      </c>
      <c r="AA170" s="7">
        <v>73</v>
      </c>
      <c r="AB170" s="1">
        <v>0</v>
      </c>
      <c r="AC170" s="11">
        <v>2.0840000000000005</v>
      </c>
      <c r="AD170" s="13">
        <v>13901</v>
      </c>
    </row>
    <row r="171" spans="1:30" ht="14.25">
      <c r="A171" s="2" t="s">
        <v>76</v>
      </c>
      <c r="B171" s="1">
        <v>2020</v>
      </c>
      <c r="C171" s="4">
        <v>18189528.399999999</v>
      </c>
      <c r="D171" s="4">
        <v>974762.7</v>
      </c>
      <c r="E171" s="4">
        <f t="shared" si="0"/>
        <v>13749027.8835</v>
      </c>
      <c r="F171" s="4">
        <f t="shared" si="1"/>
        <v>31938556.283500001</v>
      </c>
      <c r="G171" s="4">
        <v>9048428754462</v>
      </c>
      <c r="H171" s="4">
        <v>7485479523640</v>
      </c>
      <c r="I171" s="4">
        <v>4763480302327</v>
      </c>
      <c r="J171" s="4">
        <v>214130674274</v>
      </c>
      <c r="K171" s="6"/>
      <c r="L171" s="4">
        <f t="shared" si="2"/>
        <v>214130674274</v>
      </c>
      <c r="M171" s="4">
        <v>19602620000000</v>
      </c>
      <c r="N171" s="4">
        <v>11932510000000</v>
      </c>
      <c r="O171" s="4">
        <v>7117900000000</v>
      </c>
      <c r="P171" s="4">
        <v>7101450000000</v>
      </c>
      <c r="Q171" s="5">
        <f t="shared" ref="Q171:S171" si="173">M171+G171</f>
        <v>28651048754462</v>
      </c>
      <c r="R171" s="5">
        <f t="shared" si="173"/>
        <v>19417989523640</v>
      </c>
      <c r="S171" s="5">
        <f t="shared" si="173"/>
        <v>11881380302327</v>
      </c>
      <c r="T171" s="5">
        <f t="shared" si="4"/>
        <v>7315580674274</v>
      </c>
      <c r="U171" s="6">
        <v>69.099999999999994</v>
      </c>
      <c r="V171" s="20">
        <v>2499423</v>
      </c>
      <c r="W171" s="1">
        <v>65.13</v>
      </c>
      <c r="X171" s="10">
        <v>37</v>
      </c>
      <c r="Y171" s="14">
        <v>68.7</v>
      </c>
      <c r="Z171" s="1">
        <v>231</v>
      </c>
      <c r="AA171" s="7">
        <v>65</v>
      </c>
      <c r="AB171" s="1">
        <v>1</v>
      </c>
      <c r="AC171" s="11">
        <v>3.11</v>
      </c>
      <c r="AD171" s="12">
        <v>14105</v>
      </c>
    </row>
    <row r="172" spans="1:30" ht="14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30" ht="14.25"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</row>
  </sheetData>
  <autoFilter ref="A1:AD171" xr:uid="{00000000-0009-0000-0000-000002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41"/>
  <sheetViews>
    <sheetView workbookViewId="0">
      <selection activeCell="B2" sqref="B2"/>
    </sheetView>
  </sheetViews>
  <sheetFormatPr defaultColWidth="14.3984375" defaultRowHeight="15.75" customHeight="1"/>
  <cols>
    <col min="1" max="1" width="28.3984375" customWidth="1"/>
    <col min="2" max="2" width="19.1328125" customWidth="1"/>
  </cols>
  <sheetData>
    <row r="1" spans="1:2" ht="15.75" customHeight="1">
      <c r="A1" s="2" t="s">
        <v>0</v>
      </c>
      <c r="B1" s="2" t="s">
        <v>30</v>
      </c>
    </row>
    <row r="2" spans="1:2" ht="15.75" customHeight="1">
      <c r="A2" s="24" t="s">
        <v>43</v>
      </c>
      <c r="B2" s="25">
        <v>42000</v>
      </c>
    </row>
    <row r="3" spans="1:2" ht="15.75" customHeight="1">
      <c r="A3" s="24" t="s">
        <v>44</v>
      </c>
      <c r="B3" s="25">
        <v>27000</v>
      </c>
    </row>
    <row r="4" spans="1:2" ht="15.75" customHeight="1">
      <c r="A4" s="24" t="s">
        <v>45</v>
      </c>
      <c r="B4" s="25">
        <v>9000</v>
      </c>
    </row>
    <row r="5" spans="1:2" ht="15.75" customHeight="1">
      <c r="A5" s="24" t="s">
        <v>46</v>
      </c>
      <c r="B5" s="25">
        <v>36000</v>
      </c>
    </row>
    <row r="6" spans="1:2" ht="15.75" customHeight="1">
      <c r="A6" s="24" t="s">
        <v>47</v>
      </c>
      <c r="B6" s="25">
        <v>18000</v>
      </c>
    </row>
    <row r="7" spans="1:2" ht="15.75" customHeight="1">
      <c r="A7" s="24" t="s">
        <v>48</v>
      </c>
      <c r="B7" s="25">
        <v>0</v>
      </c>
    </row>
    <row r="8" spans="1:2" ht="15.75" customHeight="1">
      <c r="A8" s="24" t="s">
        <v>49</v>
      </c>
      <c r="B8" s="25">
        <v>57000</v>
      </c>
    </row>
    <row r="9" spans="1:2" ht="15.75" customHeight="1">
      <c r="A9" s="24" t="s">
        <v>50</v>
      </c>
      <c r="B9" s="25">
        <v>27000</v>
      </c>
    </row>
    <row r="10" spans="1:2" ht="15.75" customHeight="1">
      <c r="A10" s="24" t="s">
        <v>51</v>
      </c>
      <c r="B10" s="25">
        <v>11000</v>
      </c>
    </row>
    <row r="11" spans="1:2" ht="15.75" customHeight="1">
      <c r="A11" s="24" t="s">
        <v>52</v>
      </c>
      <c r="B11" s="25">
        <v>20000</v>
      </c>
    </row>
    <row r="12" spans="1:2" ht="15.75" customHeight="1">
      <c r="A12" s="24" t="s">
        <v>53</v>
      </c>
      <c r="B12" s="25">
        <v>20000</v>
      </c>
    </row>
    <row r="13" spans="1:2" ht="15.75" customHeight="1">
      <c r="A13" s="24" t="s">
        <v>54</v>
      </c>
      <c r="B13" s="25">
        <v>34000</v>
      </c>
    </row>
    <row r="14" spans="1:2" ht="15.75" customHeight="1">
      <c r="A14" s="24" t="s">
        <v>55</v>
      </c>
      <c r="B14" s="25">
        <v>58000</v>
      </c>
    </row>
    <row r="15" spans="1:2" ht="15.75" customHeight="1">
      <c r="A15" s="24" t="s">
        <v>56</v>
      </c>
      <c r="B15" s="25">
        <v>38000</v>
      </c>
    </row>
    <row r="16" spans="1:2" ht="15.75" customHeight="1">
      <c r="A16" s="24" t="s">
        <v>57</v>
      </c>
      <c r="B16" s="25">
        <v>63000</v>
      </c>
    </row>
    <row r="17" spans="1:2" ht="15.75" customHeight="1">
      <c r="A17" s="24" t="s">
        <v>58</v>
      </c>
      <c r="B17" s="25">
        <v>63500</v>
      </c>
    </row>
    <row r="18" spans="1:2" ht="15.75" customHeight="1">
      <c r="A18" s="24" t="s">
        <v>59</v>
      </c>
      <c r="B18" s="25">
        <v>27000</v>
      </c>
    </row>
    <row r="19" spans="1:2" ht="15.75" customHeight="1">
      <c r="A19" s="24" t="s">
        <v>60</v>
      </c>
      <c r="B19" s="25">
        <v>41000</v>
      </c>
    </row>
    <row r="20" spans="1:2" ht="14.25">
      <c r="A20" s="24" t="s">
        <v>61</v>
      </c>
      <c r="B20" s="25">
        <v>18000</v>
      </c>
    </row>
    <row r="21" spans="1:2" ht="14.25">
      <c r="A21" s="24" t="s">
        <v>62</v>
      </c>
      <c r="B21" s="25">
        <v>66000</v>
      </c>
    </row>
    <row r="22" spans="1:2" ht="14.25">
      <c r="A22" s="24" t="s">
        <v>63</v>
      </c>
      <c r="B22" s="25">
        <v>99000</v>
      </c>
    </row>
    <row r="23" spans="1:2" ht="14.25">
      <c r="A23" s="24" t="s">
        <v>64</v>
      </c>
      <c r="B23" s="25">
        <v>32000</v>
      </c>
    </row>
    <row r="24" spans="1:2" ht="14.25">
      <c r="A24" s="24" t="s">
        <v>65</v>
      </c>
      <c r="B24" s="25">
        <v>78000</v>
      </c>
    </row>
    <row r="25" spans="1:2" ht="14.25">
      <c r="A25" s="24" t="s">
        <v>66</v>
      </c>
      <c r="B25" s="25">
        <v>138000</v>
      </c>
    </row>
    <row r="26" spans="1:2" ht="14.25">
      <c r="A26" s="24" t="s">
        <v>67</v>
      </c>
      <c r="B26" s="25">
        <v>122000</v>
      </c>
    </row>
    <row r="27" spans="1:2" ht="14.25">
      <c r="A27" s="24" t="s">
        <v>68</v>
      </c>
      <c r="B27" s="26">
        <v>32000</v>
      </c>
    </row>
    <row r="28" spans="1:2" ht="14.25">
      <c r="A28" s="24" t="s">
        <v>69</v>
      </c>
      <c r="B28" s="25">
        <v>50500</v>
      </c>
    </row>
    <row r="29" spans="1:2" ht="14.25">
      <c r="A29" s="24" t="s">
        <v>70</v>
      </c>
      <c r="B29" s="26">
        <v>41000</v>
      </c>
    </row>
    <row r="30" spans="1:2" ht="14.25">
      <c r="A30" s="24" t="s">
        <v>71</v>
      </c>
      <c r="B30" s="25">
        <v>63000</v>
      </c>
    </row>
    <row r="31" spans="1:2" ht="14.25">
      <c r="A31" s="24" t="s">
        <v>72</v>
      </c>
      <c r="B31" s="26">
        <v>65000</v>
      </c>
    </row>
    <row r="32" spans="1:2" ht="14.25">
      <c r="A32" s="24" t="s">
        <v>73</v>
      </c>
      <c r="B32" s="26">
        <v>54000</v>
      </c>
    </row>
    <row r="33" spans="1:2" ht="14.25">
      <c r="A33" s="24" t="s">
        <v>74</v>
      </c>
      <c r="B33" s="25">
        <v>32000</v>
      </c>
    </row>
    <row r="34" spans="1:2" ht="14.25">
      <c r="A34" s="24" t="s">
        <v>75</v>
      </c>
      <c r="B34" s="25">
        <v>25000</v>
      </c>
    </row>
    <row r="35" spans="1:2" ht="14.25">
      <c r="A35" s="24" t="s">
        <v>76</v>
      </c>
      <c r="B35" s="27">
        <v>34000</v>
      </c>
    </row>
    <row r="36" spans="1:2" ht="14.25">
      <c r="A36" s="2"/>
      <c r="B36" s="2" t="s">
        <v>126</v>
      </c>
    </row>
    <row r="37" spans="1:2" ht="14.25">
      <c r="A37" s="2"/>
      <c r="B37" s="2" t="s">
        <v>127</v>
      </c>
    </row>
    <row r="38" spans="1:2" ht="14.25">
      <c r="A38" s="2"/>
      <c r="B38" s="2" t="s">
        <v>128</v>
      </c>
    </row>
    <row r="39" spans="1:2" ht="14.25">
      <c r="A39" s="2"/>
      <c r="B39" s="2" t="s">
        <v>129</v>
      </c>
    </row>
    <row r="40" spans="1:2" ht="14.25">
      <c r="A40" s="2"/>
      <c r="B40" s="2" t="s">
        <v>130</v>
      </c>
    </row>
    <row r="41" spans="1:2" ht="14.25">
      <c r="A41" s="2"/>
      <c r="B41" s="2" t="s">
        <v>131</v>
      </c>
    </row>
  </sheetData>
  <autoFilter ref="A1:B41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Rekap Data</vt:lpstr>
      <vt:lpstr>Cross Sec</vt:lpstr>
      <vt:lpstr>Korelasi</vt:lpstr>
      <vt:lpstr>Metadata</vt:lpstr>
      <vt:lpstr>Sheet1</vt:lpstr>
      <vt:lpstr>Tools Copas</vt:lpstr>
      <vt:lpstr>Tools Vlookup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Kartiko Cokro Sewoyo</cp:lastModifiedBy>
  <dcterms:modified xsi:type="dcterms:W3CDTF">2025-05-15T05:12:16Z</dcterms:modified>
</cp:coreProperties>
</file>