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285" windowWidth="18735" windowHeight="7875" activeTab="3"/>
  </bookViews>
  <sheets>
    <sheet name="Labour Force Data" sheetId="4" r:id="rId1"/>
    <sheet name="Country Regions" sheetId="10" r:id="rId2"/>
    <sheet name="HDI-Labour Table" sheetId="7" r:id="rId3"/>
    <sheet name="Summary" sheetId="8" r:id="rId4"/>
  </sheets>
  <definedNames>
    <definedName name="_xlnm._FilterDatabase" localSheetId="2" hidden="1">'HDI-Labour Table'!$A$2:$O$181</definedName>
    <definedName name="_xlnm._FilterDatabase" localSheetId="0" hidden="1">'Labour Force Data'!$A$1:$D$628</definedName>
    <definedName name="country">'Labour Force Data'!$A$2:$A$628</definedName>
    <definedName name="field">'Labour Force Data'!$B$2:$B$628</definedName>
    <definedName name="percent">'Labour Force Data'!$C$2:$C$628</definedName>
    <definedName name="summary.agriculture">'HDI-Labour Table'!$E$3:$E$181</definedName>
    <definedName name="summary.hdi">'HDI-Labour Table'!$D$3:$D$181</definedName>
    <definedName name="summary.hdi.bottom">'HDI-Labour Table'!$B$3:$B$181</definedName>
    <definedName name="summary.hdi.top">'HDI-Labour Table'!$A$3:$A$181</definedName>
    <definedName name="summary.industry">'HDI-Labour Table'!$G$3:$G$181</definedName>
    <definedName name="summary.service">'HDI-Labour Table'!$H$3:$H$181</definedName>
    <definedName name="vl_countries">'Country Regions'!$A:$C</definedName>
  </definedNames>
  <calcPr calcId="144525"/>
</workbook>
</file>

<file path=xl/calcChain.xml><?xml version="1.0" encoding="utf-8"?>
<calcChain xmlns="http://schemas.openxmlformats.org/spreadsheetml/2006/main">
  <c r="E3" i="4" l="1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500" i="4"/>
  <c r="E501" i="4"/>
  <c r="E502" i="4"/>
  <c r="E503" i="4"/>
  <c r="E504" i="4"/>
  <c r="E505" i="4"/>
  <c r="E506" i="4"/>
  <c r="E507" i="4"/>
  <c r="E508" i="4"/>
  <c r="E509" i="4"/>
  <c r="E510" i="4"/>
  <c r="E511" i="4"/>
  <c r="E512" i="4"/>
  <c r="E513" i="4"/>
  <c r="E514" i="4"/>
  <c r="E515" i="4"/>
  <c r="E516" i="4"/>
  <c r="E517" i="4"/>
  <c r="E518" i="4"/>
  <c r="E519" i="4"/>
  <c r="E520" i="4"/>
  <c r="E521" i="4"/>
  <c r="E522" i="4"/>
  <c r="E523" i="4"/>
  <c r="E524" i="4"/>
  <c r="E525" i="4"/>
  <c r="E526" i="4"/>
  <c r="E527" i="4"/>
  <c r="E528" i="4"/>
  <c r="E529" i="4"/>
  <c r="E530" i="4"/>
  <c r="E531" i="4"/>
  <c r="E532" i="4"/>
  <c r="E533" i="4"/>
  <c r="E534" i="4"/>
  <c r="E535" i="4"/>
  <c r="E536" i="4"/>
  <c r="E537" i="4"/>
  <c r="E538" i="4"/>
  <c r="E539" i="4"/>
  <c r="E540" i="4"/>
  <c r="E541" i="4"/>
  <c r="E542" i="4"/>
  <c r="E543" i="4"/>
  <c r="E544" i="4"/>
  <c r="E545" i="4"/>
  <c r="E546" i="4"/>
  <c r="E547" i="4"/>
  <c r="E548" i="4"/>
  <c r="E549" i="4"/>
  <c r="E550" i="4"/>
  <c r="E551" i="4"/>
  <c r="E552" i="4"/>
  <c r="E553" i="4"/>
  <c r="E554" i="4"/>
  <c r="E555" i="4"/>
  <c r="E556" i="4"/>
  <c r="E557" i="4"/>
  <c r="E558" i="4"/>
  <c r="E559" i="4"/>
  <c r="E560" i="4"/>
  <c r="E561" i="4"/>
  <c r="E562" i="4"/>
  <c r="E563" i="4"/>
  <c r="E564" i="4"/>
  <c r="E565" i="4"/>
  <c r="E566" i="4"/>
  <c r="E567" i="4"/>
  <c r="E568" i="4"/>
  <c r="E569" i="4"/>
  <c r="E570" i="4"/>
  <c r="E571" i="4"/>
  <c r="E572" i="4"/>
  <c r="E573" i="4"/>
  <c r="E574" i="4"/>
  <c r="E575" i="4"/>
  <c r="E576" i="4"/>
  <c r="E577" i="4"/>
  <c r="E578" i="4"/>
  <c r="E579" i="4"/>
  <c r="E580" i="4"/>
  <c r="E581" i="4"/>
  <c r="E582" i="4"/>
  <c r="E583" i="4"/>
  <c r="E584" i="4"/>
  <c r="E585" i="4"/>
  <c r="E586" i="4"/>
  <c r="E587" i="4"/>
  <c r="E588" i="4"/>
  <c r="E589" i="4"/>
  <c r="E590" i="4"/>
  <c r="E591" i="4"/>
  <c r="E592" i="4"/>
  <c r="E593" i="4"/>
  <c r="E594" i="4"/>
  <c r="E595" i="4"/>
  <c r="E596" i="4"/>
  <c r="E597" i="4"/>
  <c r="E598" i="4"/>
  <c r="E599" i="4"/>
  <c r="E600" i="4"/>
  <c r="E601" i="4"/>
  <c r="E602" i="4"/>
  <c r="E603" i="4"/>
  <c r="E604" i="4"/>
  <c r="E605" i="4"/>
  <c r="E606" i="4"/>
  <c r="E607" i="4"/>
  <c r="E608" i="4"/>
  <c r="E609" i="4"/>
  <c r="E610" i="4"/>
  <c r="E611" i="4"/>
  <c r="E612" i="4"/>
  <c r="E613" i="4"/>
  <c r="E614" i="4"/>
  <c r="E615" i="4"/>
  <c r="E616" i="4"/>
  <c r="E617" i="4"/>
  <c r="E618" i="4"/>
  <c r="E619" i="4"/>
  <c r="E620" i="4"/>
  <c r="E621" i="4"/>
  <c r="E622" i="4"/>
  <c r="E623" i="4"/>
  <c r="E624" i="4"/>
  <c r="E625" i="4"/>
  <c r="E626" i="4"/>
  <c r="E627" i="4"/>
  <c r="E628" i="4"/>
  <c r="E2" i="4"/>
  <c r="E3" i="7" l="1" a="1"/>
  <c r="E3" i="7" s="1"/>
  <c r="F3" i="7" a="1"/>
  <c r="F3" i="7" s="1"/>
  <c r="G3" i="7" a="1"/>
  <c r="G3" i="7" s="1"/>
  <c r="B4" i="7"/>
  <c r="B3" i="7" s="1"/>
  <c r="E4" i="7" a="1"/>
  <c r="E4" i="7"/>
  <c r="F4" i="7" a="1"/>
  <c r="F4" i="7"/>
  <c r="G4" i="7" a="1"/>
  <c r="G4" i="7"/>
  <c r="B5" i="7"/>
  <c r="E5" i="7" a="1"/>
  <c r="E5" i="7" s="1"/>
  <c r="F5" i="7" a="1"/>
  <c r="F5" i="7" s="1"/>
  <c r="G5" i="7" a="1"/>
  <c r="G5" i="7" s="1"/>
  <c r="K27" i="8" l="1" a="1"/>
  <c r="K27" i="8" s="1"/>
  <c r="J28" i="8" a="1"/>
  <c r="J28" i="8" s="1"/>
  <c r="D28" i="8" a="1"/>
  <c r="D28" i="8" s="1"/>
  <c r="C28" i="8" a="1"/>
  <c r="C28" i="8" s="1"/>
  <c r="V70" i="8"/>
  <c r="U70" i="8"/>
  <c r="U71" i="8" s="1"/>
  <c r="V71" i="8" s="1"/>
  <c r="U72" i="8"/>
  <c r="U73" i="8" s="1"/>
  <c r="V73" i="8" s="1"/>
  <c r="U69" i="8"/>
  <c r="V69" i="8" s="1"/>
  <c r="D19" i="8"/>
  <c r="D20" i="8" s="1"/>
  <c r="D21" i="8" s="1"/>
  <c r="D22" i="8" s="1"/>
  <c r="D23" i="8" s="1"/>
  <c r="D24" i="8" s="1"/>
  <c r="C19" i="8"/>
  <c r="G7" i="8" a="1"/>
  <c r="G7" i="8" s="1"/>
  <c r="E32" i="7" a="1"/>
  <c r="E32" i="7"/>
  <c r="E33" i="7" a="1"/>
  <c r="E33" i="7"/>
  <c r="E34" i="7" a="1"/>
  <c r="E34" i="7"/>
  <c r="E35" i="7" a="1"/>
  <c r="E35" i="7" s="1"/>
  <c r="E37" i="7" a="1"/>
  <c r="E37" i="7" s="1"/>
  <c r="J37" i="7" s="1"/>
  <c r="E38" i="7" a="1"/>
  <c r="E38" i="7" s="1"/>
  <c r="E39" i="7" a="1"/>
  <c r="E39" i="7" s="1"/>
  <c r="J39" i="7" s="1"/>
  <c r="E40" i="7" a="1"/>
  <c r="E40" i="7" s="1"/>
  <c r="E41" i="7" a="1"/>
  <c r="E41" i="7" s="1"/>
  <c r="J41" i="7" s="1"/>
  <c r="E42" i="7" a="1"/>
  <c r="E42" i="7" s="1"/>
  <c r="E43" i="7" a="1"/>
  <c r="E43" i="7" s="1"/>
  <c r="J43" i="7" s="1"/>
  <c r="E44" i="7" a="1"/>
  <c r="E44" i="7" s="1"/>
  <c r="E45" i="7" a="1"/>
  <c r="E45" i="7" s="1"/>
  <c r="J45" i="7" s="1"/>
  <c r="F7" i="8" a="1"/>
  <c r="F7" i="8" s="1"/>
  <c r="E7" i="8" a="1"/>
  <c r="E7" i="8" s="1"/>
  <c r="J7" i="8" a="1"/>
  <c r="J7" i="8" s="1"/>
  <c r="D8" i="8"/>
  <c r="C9" i="8" s="1"/>
  <c r="C8" i="8"/>
  <c r="K31" i="7"/>
  <c r="K36" i="7"/>
  <c r="K55" i="7"/>
  <c r="K62" i="7"/>
  <c r="K80" i="7"/>
  <c r="K98" i="7"/>
  <c r="K108" i="7"/>
  <c r="K112" i="7"/>
  <c r="K120" i="7"/>
  <c r="K128" i="7"/>
  <c r="K132" i="7"/>
  <c r="K143" i="7"/>
  <c r="K145" i="7"/>
  <c r="K153" i="7"/>
  <c r="K163" i="7"/>
  <c r="K168" i="7"/>
  <c r="K179" i="7"/>
  <c r="K180" i="7"/>
  <c r="K181" i="7"/>
  <c r="F32" i="7" a="1"/>
  <c r="F32" i="7"/>
  <c r="K32" i="7" s="1"/>
  <c r="G32" i="7" a="1"/>
  <c r="G32" i="7"/>
  <c r="H32" i="7" a="1"/>
  <c r="H32" i="7"/>
  <c r="I32" i="7" a="1"/>
  <c r="I32" i="7"/>
  <c r="F33" i="7" a="1"/>
  <c r="F33" i="7" s="1"/>
  <c r="G33" i="7" a="1"/>
  <c r="G33" i="7" s="1"/>
  <c r="H33" i="7" a="1"/>
  <c r="H33" i="7" s="1"/>
  <c r="I33" i="7" a="1"/>
  <c r="I33" i="7" s="1"/>
  <c r="F34" i="7" a="1"/>
  <c r="F34" i="7"/>
  <c r="K34" i="7" s="1"/>
  <c r="G34" i="7" a="1"/>
  <c r="G34" i="7"/>
  <c r="H34" i="7" a="1"/>
  <c r="H34" i="7"/>
  <c r="I34" i="7" a="1"/>
  <c r="I34" i="7"/>
  <c r="F35" i="7" a="1"/>
  <c r="F35" i="7" s="1"/>
  <c r="K35" i="7" s="1"/>
  <c r="G35" i="7" a="1"/>
  <c r="G35" i="7" s="1"/>
  <c r="H35" i="7" a="1"/>
  <c r="H35" i="7" s="1"/>
  <c r="I35" i="7" a="1"/>
  <c r="I35" i="7" s="1"/>
  <c r="F37" i="7" a="1"/>
  <c r="F37" i="7"/>
  <c r="K37" i="7" s="1"/>
  <c r="G37" i="7" a="1"/>
  <c r="G37" i="7"/>
  <c r="H37" i="7" a="1"/>
  <c r="H37" i="7"/>
  <c r="I37" i="7" a="1"/>
  <c r="I37" i="7"/>
  <c r="F38" i="7" a="1"/>
  <c r="F38" i="7" s="1"/>
  <c r="K38" i="7" s="1"/>
  <c r="G38" i="7" a="1"/>
  <c r="G38" i="7" s="1"/>
  <c r="H38" i="7" a="1"/>
  <c r="H38" i="7" s="1"/>
  <c r="I38" i="7" a="1"/>
  <c r="I38" i="7" s="1"/>
  <c r="F39" i="7" a="1"/>
  <c r="F39" i="7"/>
  <c r="K39" i="7" s="1"/>
  <c r="G39" i="7" a="1"/>
  <c r="G39" i="7"/>
  <c r="H39" i="7" a="1"/>
  <c r="H39" i="7"/>
  <c r="I39" i="7" a="1"/>
  <c r="I39" i="7"/>
  <c r="F40" i="7" a="1"/>
  <c r="F40" i="7" s="1"/>
  <c r="K40" i="7" s="1"/>
  <c r="G40" i="7" a="1"/>
  <c r="G40" i="7" s="1"/>
  <c r="H40" i="7" a="1"/>
  <c r="H40" i="7" s="1"/>
  <c r="I40" i="7" a="1"/>
  <c r="I40" i="7" s="1"/>
  <c r="F41" i="7" a="1"/>
  <c r="F41" i="7"/>
  <c r="K41" i="7" s="1"/>
  <c r="G41" i="7" a="1"/>
  <c r="G41" i="7"/>
  <c r="H41" i="7" a="1"/>
  <c r="H41" i="7"/>
  <c r="I41" i="7" a="1"/>
  <c r="I41" i="7"/>
  <c r="F42" i="7" a="1"/>
  <c r="F42" i="7" s="1"/>
  <c r="K42" i="7" s="1"/>
  <c r="G42" i="7" a="1"/>
  <c r="G42" i="7" s="1"/>
  <c r="H42" i="7" a="1"/>
  <c r="H42" i="7" s="1"/>
  <c r="I42" i="7" a="1"/>
  <c r="I42" i="7" s="1"/>
  <c r="F43" i="7" a="1"/>
  <c r="F43" i="7"/>
  <c r="K43" i="7" s="1"/>
  <c r="G43" i="7" a="1"/>
  <c r="G43" i="7"/>
  <c r="H43" i="7" a="1"/>
  <c r="H43" i="7"/>
  <c r="I43" i="7" a="1"/>
  <c r="I43" i="7"/>
  <c r="F44" i="7" a="1"/>
  <c r="F44" i="7" s="1"/>
  <c r="K44" i="7" s="1"/>
  <c r="G44" i="7" a="1"/>
  <c r="G44" i="7" s="1"/>
  <c r="H44" i="7" a="1"/>
  <c r="H44" i="7" s="1"/>
  <c r="I44" i="7" a="1"/>
  <c r="I44" i="7" s="1"/>
  <c r="F45" i="7" a="1"/>
  <c r="F45" i="7"/>
  <c r="K45" i="7" s="1"/>
  <c r="G45" i="7" a="1"/>
  <c r="G45" i="7"/>
  <c r="H45" i="7" a="1"/>
  <c r="H45" i="7"/>
  <c r="I45" i="7" a="1"/>
  <c r="I45" i="7"/>
  <c r="E46" i="7" a="1"/>
  <c r="E46" i="7" s="1"/>
  <c r="F46" i="7" a="1"/>
  <c r="F46" i="7" s="1"/>
  <c r="K46" i="7" s="1"/>
  <c r="G46" i="7" a="1"/>
  <c r="G46" i="7" s="1"/>
  <c r="H46" i="7" a="1"/>
  <c r="H46" i="7" s="1"/>
  <c r="I46" i="7" a="1"/>
  <c r="I46" i="7" s="1"/>
  <c r="E47" i="7" a="1"/>
  <c r="E47" i="7"/>
  <c r="J47" i="7" s="1"/>
  <c r="F47" i="7" a="1"/>
  <c r="F47" i="7"/>
  <c r="K47" i="7" s="1"/>
  <c r="G47" i="7" a="1"/>
  <c r="G47" i="7"/>
  <c r="H47" i="7" a="1"/>
  <c r="H47" i="7"/>
  <c r="I47" i="7" a="1"/>
  <c r="I47" i="7"/>
  <c r="E48" i="7" a="1"/>
  <c r="E48" i="7" s="1"/>
  <c r="F48" i="7" a="1"/>
  <c r="F48" i="7" s="1"/>
  <c r="K48" i="7" s="1"/>
  <c r="G48" i="7" a="1"/>
  <c r="G48" i="7" s="1"/>
  <c r="H48" i="7" a="1"/>
  <c r="H48" i="7" s="1"/>
  <c r="I48" i="7" a="1"/>
  <c r="I48" i="7" s="1"/>
  <c r="E49" i="7" a="1"/>
  <c r="E49" i="7"/>
  <c r="J49" i="7" s="1"/>
  <c r="F49" i="7" a="1"/>
  <c r="F49" i="7"/>
  <c r="K49" i="7" s="1"/>
  <c r="G49" i="7" a="1"/>
  <c r="G49" i="7"/>
  <c r="H49" i="7" a="1"/>
  <c r="H49" i="7"/>
  <c r="I49" i="7" a="1"/>
  <c r="I49" i="7"/>
  <c r="E50" i="7" a="1"/>
  <c r="E50" i="7" s="1"/>
  <c r="F50" i="7" a="1"/>
  <c r="F50" i="7" s="1"/>
  <c r="K50" i="7" s="1"/>
  <c r="G50" i="7" a="1"/>
  <c r="G50" i="7" s="1"/>
  <c r="H50" i="7" a="1"/>
  <c r="H50" i="7" s="1"/>
  <c r="I50" i="7" a="1"/>
  <c r="I50" i="7" s="1"/>
  <c r="E51" i="7" a="1"/>
  <c r="E51" i="7"/>
  <c r="J51" i="7" s="1"/>
  <c r="F51" i="7" a="1"/>
  <c r="F51" i="7"/>
  <c r="K51" i="7" s="1"/>
  <c r="G51" i="7" a="1"/>
  <c r="G51" i="7"/>
  <c r="H51" i="7" a="1"/>
  <c r="H51" i="7"/>
  <c r="I51" i="7" a="1"/>
  <c r="I51" i="7"/>
  <c r="E52" i="7" a="1"/>
  <c r="E52" i="7" s="1"/>
  <c r="F52" i="7" a="1"/>
  <c r="F52" i="7" s="1"/>
  <c r="K52" i="7" s="1"/>
  <c r="G52" i="7" a="1"/>
  <c r="G52" i="7" s="1"/>
  <c r="H52" i="7" a="1"/>
  <c r="H52" i="7" s="1"/>
  <c r="I52" i="7" a="1"/>
  <c r="I52" i="7" s="1"/>
  <c r="E53" i="7" a="1"/>
  <c r="E53" i="7"/>
  <c r="J53" i="7" s="1"/>
  <c r="F53" i="7" a="1"/>
  <c r="F53" i="7"/>
  <c r="K53" i="7" s="1"/>
  <c r="G53" i="7" a="1"/>
  <c r="G53" i="7"/>
  <c r="H53" i="7" a="1"/>
  <c r="H53" i="7"/>
  <c r="I53" i="7" a="1"/>
  <c r="I53" i="7"/>
  <c r="E54" i="7" a="1"/>
  <c r="E54" i="7" s="1"/>
  <c r="F54" i="7" a="1"/>
  <c r="F54" i="7" s="1"/>
  <c r="K54" i="7" s="1"/>
  <c r="G54" i="7" a="1"/>
  <c r="G54" i="7" s="1"/>
  <c r="H54" i="7" a="1"/>
  <c r="H54" i="7" s="1"/>
  <c r="I54" i="7" a="1"/>
  <c r="I54" i="7" s="1"/>
  <c r="I55" i="7" a="1"/>
  <c r="I55" i="7"/>
  <c r="E56" i="7" a="1"/>
  <c r="E56" i="7"/>
  <c r="J56" i="7" s="1"/>
  <c r="F56" i="7" a="1"/>
  <c r="F56" i="7"/>
  <c r="K56" i="7" s="1"/>
  <c r="G56" i="7" a="1"/>
  <c r="G56" i="7"/>
  <c r="H56" i="7" a="1"/>
  <c r="H56" i="7"/>
  <c r="I56" i="7" a="1"/>
  <c r="I56" i="7"/>
  <c r="E57" i="7" a="1"/>
  <c r="E57" i="7" s="1"/>
  <c r="F57" i="7" a="1"/>
  <c r="F57" i="7" s="1"/>
  <c r="K57" i="7" s="1"/>
  <c r="G57" i="7" a="1"/>
  <c r="G57" i="7" s="1"/>
  <c r="H57" i="7" a="1"/>
  <c r="H57" i="7" s="1"/>
  <c r="I57" i="7" a="1"/>
  <c r="I57" i="7" s="1"/>
  <c r="E58" i="7" a="1"/>
  <c r="E58" i="7"/>
  <c r="J58" i="7" s="1"/>
  <c r="F58" i="7" a="1"/>
  <c r="F58" i="7"/>
  <c r="K58" i="7" s="1"/>
  <c r="G58" i="7" a="1"/>
  <c r="G58" i="7"/>
  <c r="H58" i="7" a="1"/>
  <c r="H58" i="7"/>
  <c r="I58" i="7" a="1"/>
  <c r="I58" i="7"/>
  <c r="E59" i="7" a="1"/>
  <c r="E59" i="7" s="1"/>
  <c r="F59" i="7" a="1"/>
  <c r="F59" i="7" s="1"/>
  <c r="K59" i="7" s="1"/>
  <c r="G59" i="7" a="1"/>
  <c r="G59" i="7" s="1"/>
  <c r="H59" i="7" a="1"/>
  <c r="H59" i="7" s="1"/>
  <c r="I59" i="7" a="1"/>
  <c r="I59" i="7" s="1"/>
  <c r="E60" i="7" a="1"/>
  <c r="E60" i="7"/>
  <c r="J60" i="7" s="1"/>
  <c r="F60" i="7" a="1"/>
  <c r="F60" i="7"/>
  <c r="K60" i="7" s="1"/>
  <c r="G60" i="7" a="1"/>
  <c r="G60" i="7"/>
  <c r="H60" i="7" a="1"/>
  <c r="H60" i="7"/>
  <c r="I60" i="7" a="1"/>
  <c r="I60" i="7"/>
  <c r="E61" i="7" a="1"/>
  <c r="E61" i="7" s="1"/>
  <c r="F61" i="7" a="1"/>
  <c r="F61" i="7" s="1"/>
  <c r="K61" i="7" s="1"/>
  <c r="G61" i="7" a="1"/>
  <c r="G61" i="7" s="1"/>
  <c r="H61" i="7" a="1"/>
  <c r="H61" i="7" s="1"/>
  <c r="I61" i="7" a="1"/>
  <c r="I61" i="7" s="1"/>
  <c r="E63" i="7" a="1"/>
  <c r="E63" i="7"/>
  <c r="J63" i="7" s="1"/>
  <c r="F63" i="7" a="1"/>
  <c r="F63" i="7"/>
  <c r="K63" i="7" s="1"/>
  <c r="G63" i="7" a="1"/>
  <c r="G63" i="7"/>
  <c r="H63" i="7" a="1"/>
  <c r="H63" i="7"/>
  <c r="I63" i="7" a="1"/>
  <c r="I63" i="7"/>
  <c r="E64" i="7" a="1"/>
  <c r="E64" i="7" s="1"/>
  <c r="F64" i="7" a="1"/>
  <c r="F64" i="7" s="1"/>
  <c r="K64" i="7" s="1"/>
  <c r="G64" i="7" a="1"/>
  <c r="G64" i="7" s="1"/>
  <c r="H64" i="7" a="1"/>
  <c r="H64" i="7" s="1"/>
  <c r="I64" i="7" a="1"/>
  <c r="I64" i="7" s="1"/>
  <c r="E65" i="7" a="1"/>
  <c r="E65" i="7"/>
  <c r="J65" i="7" s="1"/>
  <c r="F65" i="7" a="1"/>
  <c r="F65" i="7"/>
  <c r="K65" i="7" s="1"/>
  <c r="G65" i="7" a="1"/>
  <c r="G65" i="7"/>
  <c r="H65" i="7" a="1"/>
  <c r="H65" i="7"/>
  <c r="I65" i="7" a="1"/>
  <c r="I65" i="7"/>
  <c r="E66" i="7" a="1"/>
  <c r="E66" i="7" s="1"/>
  <c r="F66" i="7" a="1"/>
  <c r="F66" i="7" s="1"/>
  <c r="K66" i="7" s="1"/>
  <c r="G66" i="7" a="1"/>
  <c r="G66" i="7" s="1"/>
  <c r="H66" i="7" a="1"/>
  <c r="H66" i="7" s="1"/>
  <c r="I66" i="7" a="1"/>
  <c r="I66" i="7" s="1"/>
  <c r="E67" i="7" a="1"/>
  <c r="E67" i="7"/>
  <c r="J67" i="7" s="1"/>
  <c r="F67" i="7" a="1"/>
  <c r="F67" i="7"/>
  <c r="K67" i="7" s="1"/>
  <c r="G67" i="7" a="1"/>
  <c r="G67" i="7"/>
  <c r="H67" i="7" a="1"/>
  <c r="H67" i="7"/>
  <c r="I67" i="7" a="1"/>
  <c r="I67" i="7"/>
  <c r="E68" i="7" a="1"/>
  <c r="E68" i="7" s="1"/>
  <c r="F68" i="7" a="1"/>
  <c r="F68" i="7" s="1"/>
  <c r="K68" i="7" s="1"/>
  <c r="G68" i="7" a="1"/>
  <c r="G68" i="7" s="1"/>
  <c r="H68" i="7" a="1"/>
  <c r="H68" i="7" s="1"/>
  <c r="I68" i="7" a="1"/>
  <c r="I68" i="7" s="1"/>
  <c r="E69" i="7" a="1"/>
  <c r="E69" i="7"/>
  <c r="J69" i="7" s="1"/>
  <c r="F69" i="7" a="1"/>
  <c r="F69" i="7"/>
  <c r="K69" i="7" s="1"/>
  <c r="G69" i="7" a="1"/>
  <c r="G69" i="7"/>
  <c r="H69" i="7" a="1"/>
  <c r="H69" i="7"/>
  <c r="I69" i="7" a="1"/>
  <c r="I69" i="7"/>
  <c r="E70" i="7" a="1"/>
  <c r="E70" i="7" s="1"/>
  <c r="F70" i="7" a="1"/>
  <c r="F70" i="7" s="1"/>
  <c r="K70" i="7" s="1"/>
  <c r="G70" i="7" a="1"/>
  <c r="G70" i="7" s="1"/>
  <c r="H70" i="7" a="1"/>
  <c r="H70" i="7" s="1"/>
  <c r="I70" i="7" a="1"/>
  <c r="I70" i="7" s="1"/>
  <c r="E71" i="7" a="1"/>
  <c r="E71" i="7"/>
  <c r="J71" i="7" s="1"/>
  <c r="F71" i="7" a="1"/>
  <c r="F71" i="7"/>
  <c r="K71" i="7" s="1"/>
  <c r="G71" i="7" a="1"/>
  <c r="G71" i="7"/>
  <c r="H71" i="7" a="1"/>
  <c r="H71" i="7"/>
  <c r="I71" i="7" a="1"/>
  <c r="I71" i="7"/>
  <c r="E72" i="7" a="1"/>
  <c r="E72" i="7" s="1"/>
  <c r="F72" i="7" a="1"/>
  <c r="F72" i="7" s="1"/>
  <c r="K72" i="7" s="1"/>
  <c r="G72" i="7" a="1"/>
  <c r="G72" i="7" s="1"/>
  <c r="H72" i="7" a="1"/>
  <c r="H72" i="7" s="1"/>
  <c r="I72" i="7" a="1"/>
  <c r="I72" i="7" s="1"/>
  <c r="E73" i="7" a="1"/>
  <c r="E73" i="7"/>
  <c r="J73" i="7" s="1"/>
  <c r="F73" i="7" a="1"/>
  <c r="F73" i="7"/>
  <c r="K73" i="7" s="1"/>
  <c r="G73" i="7" a="1"/>
  <c r="G73" i="7"/>
  <c r="H73" i="7" a="1"/>
  <c r="H73" i="7"/>
  <c r="I73" i="7" a="1"/>
  <c r="I73" i="7"/>
  <c r="E74" i="7" a="1"/>
  <c r="E74" i="7" s="1"/>
  <c r="F74" i="7" a="1"/>
  <c r="F74" i="7" s="1"/>
  <c r="K74" i="7" s="1"/>
  <c r="G74" i="7" a="1"/>
  <c r="G74" i="7" s="1"/>
  <c r="H74" i="7" a="1"/>
  <c r="H74" i="7" s="1"/>
  <c r="I74" i="7" a="1"/>
  <c r="I74" i="7" s="1"/>
  <c r="E75" i="7" a="1"/>
  <c r="E75" i="7"/>
  <c r="J75" i="7" s="1"/>
  <c r="F75" i="7" a="1"/>
  <c r="F75" i="7"/>
  <c r="K75" i="7" s="1"/>
  <c r="G75" i="7" a="1"/>
  <c r="G75" i="7"/>
  <c r="H75" i="7" a="1"/>
  <c r="H75" i="7"/>
  <c r="I75" i="7" a="1"/>
  <c r="I75" i="7"/>
  <c r="E76" i="7" a="1"/>
  <c r="E76" i="7" s="1"/>
  <c r="F76" i="7" a="1"/>
  <c r="F76" i="7" s="1"/>
  <c r="K76" i="7" s="1"/>
  <c r="G76" i="7" a="1"/>
  <c r="G76" i="7" s="1"/>
  <c r="H76" i="7" a="1"/>
  <c r="H76" i="7" s="1"/>
  <c r="I76" i="7" a="1"/>
  <c r="I76" i="7" s="1"/>
  <c r="E77" i="7" a="1"/>
  <c r="E77" i="7"/>
  <c r="J77" i="7" s="1"/>
  <c r="F77" i="7" a="1"/>
  <c r="F77" i="7"/>
  <c r="K77" i="7" s="1"/>
  <c r="G77" i="7" a="1"/>
  <c r="G77" i="7"/>
  <c r="H77" i="7" a="1"/>
  <c r="H77" i="7"/>
  <c r="I77" i="7" a="1"/>
  <c r="I77" i="7"/>
  <c r="E78" i="7" a="1"/>
  <c r="E78" i="7" s="1"/>
  <c r="F78" i="7" a="1"/>
  <c r="F78" i="7" s="1"/>
  <c r="K78" i="7" s="1"/>
  <c r="G78" i="7" a="1"/>
  <c r="G78" i="7" s="1"/>
  <c r="H78" i="7" a="1"/>
  <c r="H78" i="7" s="1"/>
  <c r="I78" i="7" a="1"/>
  <c r="I78" i="7" s="1"/>
  <c r="E79" i="7" a="1"/>
  <c r="E79" i="7"/>
  <c r="J79" i="7" s="1"/>
  <c r="F79" i="7" a="1"/>
  <c r="F79" i="7"/>
  <c r="K79" i="7" s="1"/>
  <c r="G79" i="7" a="1"/>
  <c r="G79" i="7"/>
  <c r="H79" i="7" a="1"/>
  <c r="H79" i="7"/>
  <c r="I79" i="7" a="1"/>
  <c r="I79" i="7"/>
  <c r="E81" i="7" a="1"/>
  <c r="E81" i="7" s="1"/>
  <c r="F81" i="7" a="1"/>
  <c r="F81" i="7" s="1"/>
  <c r="K81" i="7" s="1"/>
  <c r="G81" i="7" a="1"/>
  <c r="G81" i="7" s="1"/>
  <c r="H81" i="7" a="1"/>
  <c r="H81" i="7" s="1"/>
  <c r="I81" i="7" a="1"/>
  <c r="I81" i="7" s="1"/>
  <c r="J81" i="7" s="1"/>
  <c r="E82" i="7" a="1"/>
  <c r="E82" i="7"/>
  <c r="F82" i="7" a="1"/>
  <c r="F82" i="7"/>
  <c r="K82" i="7" s="1"/>
  <c r="G82" i="7" a="1"/>
  <c r="G82" i="7"/>
  <c r="H82" i="7" a="1"/>
  <c r="H82" i="7"/>
  <c r="I82" i="7" a="1"/>
  <c r="I82" i="7"/>
  <c r="E83" i="7" a="1"/>
  <c r="E83" i="7" s="1"/>
  <c r="F83" i="7" a="1"/>
  <c r="F83" i="7" s="1"/>
  <c r="K83" i="7" s="1"/>
  <c r="G83" i="7" a="1"/>
  <c r="G83" i="7" s="1"/>
  <c r="J83" i="7" s="1"/>
  <c r="H83" i="7" a="1"/>
  <c r="H83" i="7" s="1"/>
  <c r="I83" i="7" a="1"/>
  <c r="I83" i="7" s="1"/>
  <c r="E84" i="7" a="1"/>
  <c r="E84" i="7"/>
  <c r="F84" i="7" a="1"/>
  <c r="F84" i="7"/>
  <c r="K84" i="7" s="1"/>
  <c r="G84" i="7" a="1"/>
  <c r="G84" i="7"/>
  <c r="H84" i="7" a="1"/>
  <c r="H84" i="7"/>
  <c r="I84" i="7" a="1"/>
  <c r="I84" i="7"/>
  <c r="E85" i="7" a="1"/>
  <c r="E85" i="7" s="1"/>
  <c r="J85" i="7" s="1"/>
  <c r="F85" i="7" a="1"/>
  <c r="F85" i="7" s="1"/>
  <c r="K85" i="7" s="1"/>
  <c r="G85" i="7" a="1"/>
  <c r="G85" i="7" s="1"/>
  <c r="H85" i="7" a="1"/>
  <c r="H85" i="7" s="1"/>
  <c r="I85" i="7" a="1"/>
  <c r="I85" i="7" s="1"/>
  <c r="E86" i="7" a="1"/>
  <c r="E86" i="7"/>
  <c r="F86" i="7" a="1"/>
  <c r="F86" i="7"/>
  <c r="K86" i="7" s="1"/>
  <c r="G86" i="7" a="1"/>
  <c r="G86" i="7"/>
  <c r="H86" i="7" a="1"/>
  <c r="H86" i="7"/>
  <c r="I86" i="7" a="1"/>
  <c r="I86" i="7"/>
  <c r="E87" i="7" a="1"/>
  <c r="E87" i="7" s="1"/>
  <c r="J87" i="7" s="1"/>
  <c r="F87" i="7" a="1"/>
  <c r="F87" i="7" s="1"/>
  <c r="K87" i="7" s="1"/>
  <c r="G87" i="7" a="1"/>
  <c r="G87" i="7" s="1"/>
  <c r="H87" i="7" a="1"/>
  <c r="H87" i="7" s="1"/>
  <c r="I87" i="7" a="1"/>
  <c r="I87" i="7" s="1"/>
  <c r="E88" i="7" a="1"/>
  <c r="E88" i="7" s="1"/>
  <c r="F88" i="7" a="1"/>
  <c r="F88" i="7" s="1"/>
  <c r="K88" i="7" s="1"/>
  <c r="G88" i="7" a="1"/>
  <c r="G88" i="7" s="1"/>
  <c r="H88" i="7" a="1"/>
  <c r="H88" i="7" s="1"/>
  <c r="I88" i="7" a="1"/>
  <c r="I88" i="7" s="1"/>
  <c r="E89" i="7" a="1"/>
  <c r="E89" i="7"/>
  <c r="J89" i="7" s="1"/>
  <c r="F89" i="7" a="1"/>
  <c r="F89" i="7"/>
  <c r="K89" i="7" s="1"/>
  <c r="G89" i="7" a="1"/>
  <c r="G89" i="7"/>
  <c r="H89" i="7" a="1"/>
  <c r="H89" i="7"/>
  <c r="I89" i="7" a="1"/>
  <c r="I89" i="7"/>
  <c r="E90" i="7" a="1"/>
  <c r="E90" i="7" s="1"/>
  <c r="F90" i="7" a="1"/>
  <c r="F90" i="7" s="1"/>
  <c r="K90" i="7" s="1"/>
  <c r="G90" i="7" a="1"/>
  <c r="G90" i="7" s="1"/>
  <c r="H90" i="7" a="1"/>
  <c r="H90" i="7" s="1"/>
  <c r="I90" i="7" a="1"/>
  <c r="I90" i="7" s="1"/>
  <c r="E91" i="7" a="1"/>
  <c r="E91" i="7"/>
  <c r="J91" i="7" s="1"/>
  <c r="F91" i="7" a="1"/>
  <c r="F91" i="7"/>
  <c r="K91" i="7" s="1"/>
  <c r="G91" i="7" a="1"/>
  <c r="G91" i="7"/>
  <c r="H91" i="7" a="1"/>
  <c r="H91" i="7"/>
  <c r="I91" i="7" a="1"/>
  <c r="I91" i="7"/>
  <c r="E92" i="7" a="1"/>
  <c r="E92" i="7" s="1"/>
  <c r="F92" i="7" a="1"/>
  <c r="F92" i="7" s="1"/>
  <c r="K92" i="7" s="1"/>
  <c r="G92" i="7" a="1"/>
  <c r="G92" i="7" s="1"/>
  <c r="H92" i="7" a="1"/>
  <c r="H92" i="7" s="1"/>
  <c r="I92" i="7" a="1"/>
  <c r="I92" i="7" s="1"/>
  <c r="E93" i="7" a="1"/>
  <c r="E93" i="7"/>
  <c r="J93" i="7" s="1"/>
  <c r="F93" i="7" a="1"/>
  <c r="F93" i="7"/>
  <c r="K93" i="7" s="1"/>
  <c r="G93" i="7" a="1"/>
  <c r="G93" i="7"/>
  <c r="H93" i="7" a="1"/>
  <c r="H93" i="7"/>
  <c r="I93" i="7" a="1"/>
  <c r="I93" i="7"/>
  <c r="E94" i="7" a="1"/>
  <c r="E94" i="7" s="1"/>
  <c r="F94" i="7" a="1"/>
  <c r="F94" i="7" s="1"/>
  <c r="K94" i="7" s="1"/>
  <c r="G94" i="7" a="1"/>
  <c r="G94" i="7" s="1"/>
  <c r="H94" i="7" a="1"/>
  <c r="H94" i="7" s="1"/>
  <c r="I94" i="7" a="1"/>
  <c r="I94" i="7" s="1"/>
  <c r="E95" i="7" a="1"/>
  <c r="E95" i="7"/>
  <c r="J95" i="7" s="1"/>
  <c r="F95" i="7" a="1"/>
  <c r="F95" i="7"/>
  <c r="K95" i="7" s="1"/>
  <c r="G95" i="7" a="1"/>
  <c r="G95" i="7"/>
  <c r="H95" i="7" a="1"/>
  <c r="H95" i="7"/>
  <c r="I95" i="7" a="1"/>
  <c r="I95" i="7"/>
  <c r="E96" i="7" a="1"/>
  <c r="E96" i="7" s="1"/>
  <c r="F96" i="7" a="1"/>
  <c r="F96" i="7" s="1"/>
  <c r="K96" i="7" s="1"/>
  <c r="G96" i="7" a="1"/>
  <c r="G96" i="7" s="1"/>
  <c r="H96" i="7" a="1"/>
  <c r="H96" i="7" s="1"/>
  <c r="I96" i="7" a="1"/>
  <c r="I96" i="7" s="1"/>
  <c r="E97" i="7" a="1"/>
  <c r="E97" i="7"/>
  <c r="J97" i="7" s="1"/>
  <c r="F97" i="7" a="1"/>
  <c r="F97" i="7"/>
  <c r="K97" i="7" s="1"/>
  <c r="G97" i="7" a="1"/>
  <c r="G97" i="7"/>
  <c r="H97" i="7" a="1"/>
  <c r="H97" i="7"/>
  <c r="I97" i="7" a="1"/>
  <c r="I97" i="7"/>
  <c r="E99" i="7" a="1"/>
  <c r="E99" i="7" s="1"/>
  <c r="F99" i="7" a="1"/>
  <c r="F99" i="7" s="1"/>
  <c r="K99" i="7" s="1"/>
  <c r="G99" i="7" a="1"/>
  <c r="G99" i="7" s="1"/>
  <c r="H99" i="7" a="1"/>
  <c r="H99" i="7" s="1"/>
  <c r="I99" i="7" a="1"/>
  <c r="I99" i="7" s="1"/>
  <c r="E100" i="7" a="1"/>
  <c r="E100" i="7"/>
  <c r="J100" i="7" s="1"/>
  <c r="F100" i="7" a="1"/>
  <c r="F100" i="7"/>
  <c r="K100" i="7" s="1"/>
  <c r="G100" i="7" a="1"/>
  <c r="G100" i="7"/>
  <c r="H100" i="7" a="1"/>
  <c r="H100" i="7"/>
  <c r="I100" i="7" a="1"/>
  <c r="I100" i="7"/>
  <c r="E101" i="7" a="1"/>
  <c r="E101" i="7" s="1"/>
  <c r="F101" i="7" a="1"/>
  <c r="F101" i="7" s="1"/>
  <c r="K101" i="7" s="1"/>
  <c r="G101" i="7" a="1"/>
  <c r="G101" i="7" s="1"/>
  <c r="H101" i="7" a="1"/>
  <c r="H101" i="7" s="1"/>
  <c r="I101" i="7" a="1"/>
  <c r="I101" i="7" s="1"/>
  <c r="E102" i="7" a="1"/>
  <c r="E102" i="7"/>
  <c r="J102" i="7" s="1"/>
  <c r="F102" i="7" a="1"/>
  <c r="F102" i="7"/>
  <c r="K102" i="7" s="1"/>
  <c r="G102" i="7" a="1"/>
  <c r="G102" i="7"/>
  <c r="H102" i="7" a="1"/>
  <c r="H102" i="7"/>
  <c r="I102" i="7" a="1"/>
  <c r="I102" i="7"/>
  <c r="E103" i="7" a="1"/>
  <c r="E103" i="7" s="1"/>
  <c r="F103" i="7" a="1"/>
  <c r="F103" i="7" s="1"/>
  <c r="K103" i="7" s="1"/>
  <c r="G103" i="7" a="1"/>
  <c r="G103" i="7" s="1"/>
  <c r="H103" i="7" a="1"/>
  <c r="H103" i="7" s="1"/>
  <c r="I103" i="7" a="1"/>
  <c r="I103" i="7" s="1"/>
  <c r="E104" i="7" a="1"/>
  <c r="E104" i="7"/>
  <c r="J104" i="7" s="1"/>
  <c r="F104" i="7" a="1"/>
  <c r="F104" i="7"/>
  <c r="K104" i="7" s="1"/>
  <c r="G104" i="7" a="1"/>
  <c r="G104" i="7"/>
  <c r="H104" i="7" a="1"/>
  <c r="H104" i="7"/>
  <c r="I104" i="7" a="1"/>
  <c r="I104" i="7"/>
  <c r="E105" i="7" a="1"/>
  <c r="E105" i="7" s="1"/>
  <c r="F105" i="7" a="1"/>
  <c r="F105" i="7" s="1"/>
  <c r="I105" i="7" a="1"/>
  <c r="I105" i="7" s="1"/>
  <c r="E106" i="7" a="1"/>
  <c r="E106" i="7" s="1"/>
  <c r="F106" i="7" a="1"/>
  <c r="F106" i="7" s="1"/>
  <c r="K106" i="7" s="1"/>
  <c r="G106" i="7" a="1"/>
  <c r="G106" i="7" s="1"/>
  <c r="H106" i="7" a="1"/>
  <c r="H106" i="7" s="1"/>
  <c r="I106" i="7" a="1"/>
  <c r="I106" i="7" s="1"/>
  <c r="E107" i="7" a="1"/>
  <c r="E107" i="7"/>
  <c r="J107" i="7" s="1"/>
  <c r="F107" i="7" a="1"/>
  <c r="F107" i="7"/>
  <c r="K107" i="7" s="1"/>
  <c r="G107" i="7" a="1"/>
  <c r="G107" i="7"/>
  <c r="H107" i="7" a="1"/>
  <c r="H107" i="7"/>
  <c r="I107" i="7" a="1"/>
  <c r="I107" i="7"/>
  <c r="E109" i="7" a="1"/>
  <c r="E109" i="7" s="1"/>
  <c r="F109" i="7" a="1"/>
  <c r="F109" i="7" s="1"/>
  <c r="K109" i="7" s="1"/>
  <c r="G109" i="7" a="1"/>
  <c r="G109" i="7" s="1"/>
  <c r="H109" i="7" a="1"/>
  <c r="H109" i="7" s="1"/>
  <c r="I109" i="7" a="1"/>
  <c r="I109" i="7" s="1"/>
  <c r="E110" i="7" a="1"/>
  <c r="E110" i="7"/>
  <c r="J110" i="7" s="1"/>
  <c r="F110" i="7" a="1"/>
  <c r="F110" i="7"/>
  <c r="K110" i="7" s="1"/>
  <c r="G110" i="7" a="1"/>
  <c r="G110" i="7"/>
  <c r="H110" i="7" a="1"/>
  <c r="H110" i="7"/>
  <c r="I110" i="7" a="1"/>
  <c r="I110" i="7"/>
  <c r="E111" i="7" a="1"/>
  <c r="E111" i="7" s="1"/>
  <c r="F111" i="7" a="1"/>
  <c r="F111" i="7" s="1"/>
  <c r="K111" i="7" s="1"/>
  <c r="G111" i="7" a="1"/>
  <c r="G111" i="7" s="1"/>
  <c r="H111" i="7" a="1"/>
  <c r="H111" i="7" s="1"/>
  <c r="I111" i="7" a="1"/>
  <c r="I111" i="7" s="1"/>
  <c r="I112" i="7" a="1"/>
  <c r="I112" i="7"/>
  <c r="E113" i="7" a="1"/>
  <c r="E113" i="7"/>
  <c r="J113" i="7" s="1"/>
  <c r="F113" i="7" a="1"/>
  <c r="F113" i="7"/>
  <c r="K113" i="7" s="1"/>
  <c r="G113" i="7" a="1"/>
  <c r="G113" i="7"/>
  <c r="H113" i="7" a="1"/>
  <c r="H113" i="7"/>
  <c r="I113" i="7" a="1"/>
  <c r="I113" i="7"/>
  <c r="E114" i="7" a="1"/>
  <c r="E114" i="7" s="1"/>
  <c r="F114" i="7" a="1"/>
  <c r="F114" i="7" s="1"/>
  <c r="K114" i="7" s="1"/>
  <c r="G114" i="7" a="1"/>
  <c r="G114" i="7" s="1"/>
  <c r="H114" i="7" a="1"/>
  <c r="H114" i="7" s="1"/>
  <c r="I114" i="7" a="1"/>
  <c r="I114" i="7" s="1"/>
  <c r="E115" i="7" a="1"/>
  <c r="E115" i="7"/>
  <c r="J115" i="7" s="1"/>
  <c r="F115" i="7" a="1"/>
  <c r="F115" i="7"/>
  <c r="K115" i="7" s="1"/>
  <c r="G115" i="7" a="1"/>
  <c r="G115" i="7"/>
  <c r="H115" i="7" a="1"/>
  <c r="H115" i="7"/>
  <c r="I115" i="7" a="1"/>
  <c r="I115" i="7"/>
  <c r="E116" i="7" a="1"/>
  <c r="E116" i="7" s="1"/>
  <c r="F116" i="7" a="1"/>
  <c r="F116" i="7" s="1"/>
  <c r="K116" i="7" s="1"/>
  <c r="G116" i="7" a="1"/>
  <c r="G116" i="7" s="1"/>
  <c r="H116" i="7" a="1"/>
  <c r="H116" i="7" s="1"/>
  <c r="I116" i="7" a="1"/>
  <c r="I116" i="7" s="1"/>
  <c r="E117" i="7" a="1"/>
  <c r="E117" i="7"/>
  <c r="F117" i="7" a="1"/>
  <c r="F117" i="7"/>
  <c r="I117" i="7" a="1"/>
  <c r="I117" i="7"/>
  <c r="E118" i="7" a="1"/>
  <c r="E118" i="7"/>
  <c r="J118" i="7" s="1"/>
  <c r="F118" i="7" a="1"/>
  <c r="F118" i="7"/>
  <c r="K118" i="7" s="1"/>
  <c r="G118" i="7" a="1"/>
  <c r="G118" i="7"/>
  <c r="H118" i="7" a="1"/>
  <c r="H118" i="7"/>
  <c r="I118" i="7" a="1"/>
  <c r="I118" i="7"/>
  <c r="E119" i="7" a="1"/>
  <c r="E119" i="7" s="1"/>
  <c r="F119" i="7" a="1"/>
  <c r="F119" i="7" s="1"/>
  <c r="K119" i="7" s="1"/>
  <c r="G119" i="7" a="1"/>
  <c r="G119" i="7" s="1"/>
  <c r="H119" i="7" a="1"/>
  <c r="H119" i="7" s="1"/>
  <c r="I119" i="7" a="1"/>
  <c r="I119" i="7" s="1"/>
  <c r="E121" i="7" a="1"/>
  <c r="E121" i="7"/>
  <c r="J121" i="7" s="1"/>
  <c r="F121" i="7" a="1"/>
  <c r="F121" i="7"/>
  <c r="K121" i="7" s="1"/>
  <c r="G121" i="7" a="1"/>
  <c r="G121" i="7"/>
  <c r="H121" i="7" a="1"/>
  <c r="H121" i="7"/>
  <c r="I121" i="7" a="1"/>
  <c r="I121" i="7"/>
  <c r="E122" i="7" a="1"/>
  <c r="E122" i="7" s="1"/>
  <c r="F122" i="7" a="1"/>
  <c r="F122" i="7" s="1"/>
  <c r="K122" i="7" s="1"/>
  <c r="G122" i="7" a="1"/>
  <c r="G122" i="7" s="1"/>
  <c r="H122" i="7" a="1"/>
  <c r="H122" i="7" s="1"/>
  <c r="I122" i="7" a="1"/>
  <c r="I122" i="7" s="1"/>
  <c r="E123" i="7" a="1"/>
  <c r="E123" i="7"/>
  <c r="J123" i="7" s="1"/>
  <c r="F123" i="7" a="1"/>
  <c r="F123" i="7"/>
  <c r="K123" i="7" s="1"/>
  <c r="G123" i="7" a="1"/>
  <c r="G123" i="7"/>
  <c r="H123" i="7" a="1"/>
  <c r="H123" i="7"/>
  <c r="I123" i="7" a="1"/>
  <c r="I123" i="7"/>
  <c r="E124" i="7" a="1"/>
  <c r="E124" i="7" s="1"/>
  <c r="F124" i="7" a="1"/>
  <c r="F124" i="7" s="1"/>
  <c r="K124" i="7" s="1"/>
  <c r="G124" i="7" a="1"/>
  <c r="G124" i="7" s="1"/>
  <c r="H124" i="7" a="1"/>
  <c r="H124" i="7" s="1"/>
  <c r="I124" i="7" a="1"/>
  <c r="I124" i="7" s="1"/>
  <c r="E125" i="7" a="1"/>
  <c r="E125" i="7"/>
  <c r="J125" i="7" s="1"/>
  <c r="F125" i="7" a="1"/>
  <c r="F125" i="7"/>
  <c r="K125" i="7" s="1"/>
  <c r="G125" i="7" a="1"/>
  <c r="G125" i="7"/>
  <c r="H125" i="7" a="1"/>
  <c r="H125" i="7"/>
  <c r="I125" i="7" a="1"/>
  <c r="I125" i="7"/>
  <c r="E126" i="7" a="1"/>
  <c r="E126" i="7" s="1"/>
  <c r="F126" i="7" a="1"/>
  <c r="F126" i="7" s="1"/>
  <c r="K126" i="7" s="1"/>
  <c r="G126" i="7" a="1"/>
  <c r="G126" i="7" s="1"/>
  <c r="H126" i="7" a="1"/>
  <c r="H126" i="7" s="1"/>
  <c r="I126" i="7" a="1"/>
  <c r="I126" i="7" s="1"/>
  <c r="E127" i="7" a="1"/>
  <c r="E127" i="7"/>
  <c r="J127" i="7" s="1"/>
  <c r="F127" i="7" a="1"/>
  <c r="F127" i="7"/>
  <c r="K127" i="7" s="1"/>
  <c r="G127" i="7" a="1"/>
  <c r="G127" i="7"/>
  <c r="H127" i="7" a="1"/>
  <c r="H127" i="7"/>
  <c r="I127" i="7" a="1"/>
  <c r="I127" i="7"/>
  <c r="E129" i="7" a="1"/>
  <c r="E129" i="7" s="1"/>
  <c r="F129" i="7" a="1"/>
  <c r="F129" i="7" s="1"/>
  <c r="K129" i="7" s="1"/>
  <c r="G129" i="7" a="1"/>
  <c r="G129" i="7" s="1"/>
  <c r="H129" i="7" a="1"/>
  <c r="H129" i="7" s="1"/>
  <c r="I129" i="7" a="1"/>
  <c r="I129" i="7" s="1"/>
  <c r="E130" i="7" a="1"/>
  <c r="E130" i="7"/>
  <c r="J130" i="7" s="1"/>
  <c r="F130" i="7" a="1"/>
  <c r="F130" i="7"/>
  <c r="K130" i="7" s="1"/>
  <c r="G130" i="7" a="1"/>
  <c r="G130" i="7"/>
  <c r="H130" i="7" a="1"/>
  <c r="H130" i="7"/>
  <c r="I130" i="7" a="1"/>
  <c r="I130" i="7"/>
  <c r="E131" i="7" a="1"/>
  <c r="E131" i="7" s="1"/>
  <c r="F131" i="7" a="1"/>
  <c r="F131" i="7" s="1"/>
  <c r="K131" i="7" s="1"/>
  <c r="G131" i="7" a="1"/>
  <c r="G131" i="7" s="1"/>
  <c r="H131" i="7" a="1"/>
  <c r="H131" i="7" s="1"/>
  <c r="I131" i="7" a="1"/>
  <c r="I131" i="7" s="1"/>
  <c r="E133" i="7" a="1"/>
  <c r="E133" i="7"/>
  <c r="J133" i="7" s="1"/>
  <c r="F133" i="7" a="1"/>
  <c r="F133" i="7"/>
  <c r="K133" i="7" s="1"/>
  <c r="G133" i="7" a="1"/>
  <c r="G133" i="7"/>
  <c r="H133" i="7" a="1"/>
  <c r="H133" i="7"/>
  <c r="I133" i="7" a="1"/>
  <c r="I133" i="7"/>
  <c r="E134" i="7" a="1"/>
  <c r="E134" i="7" s="1"/>
  <c r="F134" i="7" a="1"/>
  <c r="F134" i="7" s="1"/>
  <c r="K134" i="7" s="1"/>
  <c r="G134" i="7" a="1"/>
  <c r="G134" i="7" s="1"/>
  <c r="H134" i="7" a="1"/>
  <c r="H134" i="7" s="1"/>
  <c r="I134" i="7" a="1"/>
  <c r="I134" i="7" s="1"/>
  <c r="E135" i="7" a="1"/>
  <c r="E135" i="7"/>
  <c r="F135" i="7" a="1"/>
  <c r="F135" i="7"/>
  <c r="I135" i="7" a="1"/>
  <c r="I135" i="7"/>
  <c r="E136" i="7" a="1"/>
  <c r="E136" i="7"/>
  <c r="F136" i="7" a="1"/>
  <c r="F136" i="7"/>
  <c r="K136" i="7" s="1"/>
  <c r="G136" i="7" a="1"/>
  <c r="G136" i="7"/>
  <c r="H136" i="7" a="1"/>
  <c r="H136" i="7" s="1"/>
  <c r="J136" i="7" s="1"/>
  <c r="I136" i="7" a="1"/>
  <c r="I136" i="7" s="1"/>
  <c r="E137" i="7" a="1"/>
  <c r="E137" i="7"/>
  <c r="F137" i="7" a="1"/>
  <c r="F137" i="7" s="1"/>
  <c r="G137" i="7" a="1"/>
  <c r="G137" i="7" s="1"/>
  <c r="H137" i="7" a="1"/>
  <c r="H137" i="7" s="1"/>
  <c r="I137" i="7" a="1"/>
  <c r="I137" i="7" s="1"/>
  <c r="E138" i="7" a="1"/>
  <c r="E138" i="7"/>
  <c r="F138" i="7" a="1"/>
  <c r="F138" i="7"/>
  <c r="K138" i="7" s="1"/>
  <c r="G138" i="7" a="1"/>
  <c r="G138" i="7" s="1"/>
  <c r="H138" i="7" a="1"/>
  <c r="H138" i="7" s="1"/>
  <c r="I138" i="7" a="1"/>
  <c r="I138" i="7" s="1"/>
  <c r="E139" i="7" a="1"/>
  <c r="E139" i="7"/>
  <c r="F139" i="7" a="1"/>
  <c r="F139" i="7" s="1"/>
  <c r="G139" i="7" a="1"/>
  <c r="G139" i="7" s="1"/>
  <c r="H139" i="7" a="1"/>
  <c r="H139" i="7" s="1"/>
  <c r="I139" i="7" a="1"/>
  <c r="I139" i="7" s="1"/>
  <c r="E140" i="7" a="1"/>
  <c r="E140" i="7"/>
  <c r="F140" i="7" a="1"/>
  <c r="F140" i="7"/>
  <c r="I140" i="7" a="1"/>
  <c r="I140" i="7"/>
  <c r="E141" i="7" a="1"/>
  <c r="E141" i="7"/>
  <c r="F141" i="7" a="1"/>
  <c r="F141" i="7" s="1"/>
  <c r="G141" i="7" a="1"/>
  <c r="G141" i="7" s="1"/>
  <c r="H141" i="7" a="1"/>
  <c r="H141" i="7" s="1"/>
  <c r="I141" i="7" a="1"/>
  <c r="I141" i="7" s="1"/>
  <c r="E142" i="7" a="1"/>
  <c r="E142" i="7"/>
  <c r="F142" i="7" a="1"/>
  <c r="F142" i="7"/>
  <c r="K142" i="7" s="1"/>
  <c r="G142" i="7" a="1"/>
  <c r="G142" i="7"/>
  <c r="H142" i="7" a="1"/>
  <c r="H142" i="7" s="1"/>
  <c r="I142" i="7" a="1"/>
  <c r="I142" i="7" s="1"/>
  <c r="E144" i="7" a="1"/>
  <c r="E144" i="7"/>
  <c r="F144" i="7" a="1"/>
  <c r="F144" i="7" s="1"/>
  <c r="G144" i="7" a="1"/>
  <c r="G144" i="7" s="1"/>
  <c r="H144" i="7" a="1"/>
  <c r="H144" i="7" s="1"/>
  <c r="I144" i="7" a="1"/>
  <c r="I144" i="7" s="1"/>
  <c r="E146" i="7" a="1"/>
  <c r="E146" i="7"/>
  <c r="F146" i="7" a="1"/>
  <c r="F146" i="7"/>
  <c r="K146" i="7" s="1"/>
  <c r="I146" i="7" a="1"/>
  <c r="I146" i="7"/>
  <c r="E147" i="7" a="1"/>
  <c r="E147" i="7" s="1"/>
  <c r="F147" i="7" a="1"/>
  <c r="F147" i="7" s="1"/>
  <c r="K147" i="7" s="1"/>
  <c r="G147" i="7" a="1"/>
  <c r="G147" i="7" s="1"/>
  <c r="H147" i="7" a="1"/>
  <c r="H147" i="7" s="1"/>
  <c r="I147" i="7" a="1"/>
  <c r="I147" i="7" s="1"/>
  <c r="E148" i="7" a="1"/>
  <c r="E148" i="7"/>
  <c r="F148" i="7" a="1"/>
  <c r="F148" i="7"/>
  <c r="K148" i="7" s="1"/>
  <c r="G148" i="7" a="1"/>
  <c r="G148" i="7"/>
  <c r="H148" i="7" a="1"/>
  <c r="H148" i="7"/>
  <c r="I148" i="7" a="1"/>
  <c r="I148" i="7" s="1"/>
  <c r="J148" i="7" s="1"/>
  <c r="E149" i="7" a="1"/>
  <c r="E149" i="7" s="1"/>
  <c r="F149" i="7" a="1"/>
  <c r="F149" i="7" s="1"/>
  <c r="K149" i="7" s="1"/>
  <c r="G149" i="7" a="1"/>
  <c r="G149" i="7" s="1"/>
  <c r="H149" i="7" a="1"/>
  <c r="H149" i="7" s="1"/>
  <c r="I149" i="7" a="1"/>
  <c r="I149" i="7" s="1"/>
  <c r="E150" i="7" a="1"/>
  <c r="E150" i="7"/>
  <c r="F150" i="7" a="1"/>
  <c r="F150" i="7"/>
  <c r="K150" i="7" s="1"/>
  <c r="G150" i="7" a="1"/>
  <c r="G150" i="7"/>
  <c r="H150" i="7" a="1"/>
  <c r="H150" i="7"/>
  <c r="I150" i="7" a="1"/>
  <c r="I150" i="7" s="1"/>
  <c r="J150" i="7" s="1"/>
  <c r="E151" i="7" a="1"/>
  <c r="E151" i="7" s="1"/>
  <c r="F151" i="7" a="1"/>
  <c r="F151" i="7" s="1"/>
  <c r="K151" i="7" s="1"/>
  <c r="G151" i="7" a="1"/>
  <c r="G151" i="7" s="1"/>
  <c r="H151" i="7" a="1"/>
  <c r="H151" i="7" s="1"/>
  <c r="I151" i="7" a="1"/>
  <c r="I151" i="7" s="1"/>
  <c r="E152" i="7" a="1"/>
  <c r="E152" i="7"/>
  <c r="J152" i="7" s="1"/>
  <c r="F152" i="7" a="1"/>
  <c r="F152" i="7"/>
  <c r="K152" i="7" s="1"/>
  <c r="G152" i="7" a="1"/>
  <c r="G152" i="7"/>
  <c r="H152" i="7" a="1"/>
  <c r="H152" i="7"/>
  <c r="I152" i="7" a="1"/>
  <c r="I152" i="7"/>
  <c r="E154" i="7" a="1"/>
  <c r="E154" i="7" s="1"/>
  <c r="F154" i="7" a="1"/>
  <c r="F154" i="7" s="1"/>
  <c r="K154" i="7" s="1"/>
  <c r="I154" i="7" a="1"/>
  <c r="I154" i="7" s="1"/>
  <c r="E155" i="7" a="1"/>
  <c r="E155" i="7" s="1"/>
  <c r="F155" i="7" a="1"/>
  <c r="F155" i="7" s="1"/>
  <c r="K155" i="7" s="1"/>
  <c r="I155" i="7" a="1"/>
  <c r="I155" i="7" s="1"/>
  <c r="E156" i="7" a="1"/>
  <c r="E156" i="7" s="1"/>
  <c r="F156" i="7" a="1"/>
  <c r="F156" i="7" s="1"/>
  <c r="K156" i="7" s="1"/>
  <c r="G156" i="7" a="1"/>
  <c r="G156" i="7" s="1"/>
  <c r="H156" i="7" a="1"/>
  <c r="H156" i="7" s="1"/>
  <c r="I156" i="7" a="1"/>
  <c r="I156" i="7" s="1"/>
  <c r="E157" i="7" a="1"/>
  <c r="E157" i="7"/>
  <c r="F157" i="7" a="1"/>
  <c r="F157" i="7"/>
  <c r="K157" i="7" s="1"/>
  <c r="I157" i="7" a="1"/>
  <c r="I157" i="7"/>
  <c r="E158" i="7" a="1"/>
  <c r="E158" i="7"/>
  <c r="J158" i="7" s="1"/>
  <c r="F158" i="7" a="1"/>
  <c r="F158" i="7"/>
  <c r="K158" i="7" s="1"/>
  <c r="G158" i="7" a="1"/>
  <c r="G158" i="7"/>
  <c r="H158" i="7" a="1"/>
  <c r="H158" i="7"/>
  <c r="I158" i="7" a="1"/>
  <c r="I158" i="7"/>
  <c r="E159" i="7" a="1"/>
  <c r="E159" i="7" s="1"/>
  <c r="F159" i="7" a="1"/>
  <c r="F159" i="7" s="1"/>
  <c r="K159" i="7" s="1"/>
  <c r="I159" i="7" a="1"/>
  <c r="I159" i="7" s="1"/>
  <c r="E160" i="7" a="1"/>
  <c r="E160" i="7" s="1"/>
  <c r="F160" i="7" a="1"/>
  <c r="F160" i="7" s="1"/>
  <c r="K160" i="7" s="1"/>
  <c r="G160" i="7" a="1"/>
  <c r="G160" i="7" s="1"/>
  <c r="H160" i="7" a="1"/>
  <c r="H160" i="7" s="1"/>
  <c r="I160" i="7" a="1"/>
  <c r="I160" i="7" s="1"/>
  <c r="E161" i="7" a="1"/>
  <c r="E161" i="7"/>
  <c r="J161" i="7" s="1"/>
  <c r="F161" i="7" a="1"/>
  <c r="F161" i="7"/>
  <c r="K161" i="7" s="1"/>
  <c r="G161" i="7" a="1"/>
  <c r="G161" i="7"/>
  <c r="H161" i="7" a="1"/>
  <c r="H161" i="7"/>
  <c r="I161" i="7" a="1"/>
  <c r="I161" i="7"/>
  <c r="E162" i="7" a="1"/>
  <c r="E162" i="7" s="1"/>
  <c r="F162" i="7" a="1"/>
  <c r="F162" i="7" s="1"/>
  <c r="K162" i="7" s="1"/>
  <c r="G162" i="7" a="1"/>
  <c r="G162" i="7" s="1"/>
  <c r="H162" i="7" a="1"/>
  <c r="H162" i="7" s="1"/>
  <c r="I162" i="7" a="1"/>
  <c r="I162" i="7" s="1"/>
  <c r="E164" i="7" a="1"/>
  <c r="E164" i="7"/>
  <c r="F164" i="7" a="1"/>
  <c r="F164" i="7"/>
  <c r="K164" i="7" s="1"/>
  <c r="I164" i="7" a="1"/>
  <c r="I164" i="7"/>
  <c r="E165" i="7" a="1"/>
  <c r="E165" i="7"/>
  <c r="J165" i="7" s="1"/>
  <c r="F165" i="7" a="1"/>
  <c r="F165" i="7"/>
  <c r="K165" i="7" s="1"/>
  <c r="G165" i="7" a="1"/>
  <c r="G165" i="7"/>
  <c r="H165" i="7" a="1"/>
  <c r="H165" i="7"/>
  <c r="I165" i="7" a="1"/>
  <c r="I165" i="7"/>
  <c r="E166" i="7" a="1"/>
  <c r="E166" i="7" s="1"/>
  <c r="F166" i="7" a="1"/>
  <c r="F166" i="7" s="1"/>
  <c r="K166" i="7" s="1"/>
  <c r="I166" i="7" a="1"/>
  <c r="I166" i="7" s="1"/>
  <c r="E167" i="7" a="1"/>
  <c r="E167" i="7" s="1"/>
  <c r="F167" i="7" a="1"/>
  <c r="F167" i="7" s="1"/>
  <c r="K167" i="7" s="1"/>
  <c r="I167" i="7" a="1"/>
  <c r="I167" i="7" s="1"/>
  <c r="E168" i="7" a="1"/>
  <c r="E168" i="7" s="1"/>
  <c r="J168" i="7" s="1"/>
  <c r="E169" i="7" a="1"/>
  <c r="E169" i="7"/>
  <c r="F169" i="7" a="1"/>
  <c r="F169" i="7"/>
  <c r="K169" i="7" s="1"/>
  <c r="I169" i="7" a="1"/>
  <c r="I169" i="7"/>
  <c r="E170" i="7" a="1"/>
  <c r="E170" i="7"/>
  <c r="F170" i="7" a="1"/>
  <c r="F170" i="7"/>
  <c r="K170" i="7" s="1"/>
  <c r="I170" i="7" a="1"/>
  <c r="I170" i="7"/>
  <c r="E171" i="7" a="1"/>
  <c r="E171" i="7"/>
  <c r="J171" i="7" s="1"/>
  <c r="F171" i="7" a="1"/>
  <c r="F171" i="7"/>
  <c r="K171" i="7" s="1"/>
  <c r="G171" i="7" a="1"/>
  <c r="G171" i="7"/>
  <c r="H171" i="7" a="1"/>
  <c r="H171" i="7"/>
  <c r="I171" i="7" a="1"/>
  <c r="I171" i="7"/>
  <c r="E172" i="7" a="1"/>
  <c r="E172" i="7" s="1"/>
  <c r="F172" i="7" a="1"/>
  <c r="F172" i="7" s="1"/>
  <c r="K172" i="7" s="1"/>
  <c r="I172" i="7" a="1"/>
  <c r="I172" i="7" s="1"/>
  <c r="E173" i="7" a="1"/>
  <c r="E173" i="7" s="1"/>
  <c r="F173" i="7" a="1"/>
  <c r="F173" i="7" s="1"/>
  <c r="K173" i="7" s="1"/>
  <c r="I173" i="7" a="1"/>
  <c r="I173" i="7" s="1"/>
  <c r="E174" i="7" a="1"/>
  <c r="E174" i="7" s="1"/>
  <c r="F174" i="7" a="1"/>
  <c r="F174" i="7" s="1"/>
  <c r="K174" i="7" s="1"/>
  <c r="G174" i="7" a="1"/>
  <c r="G174" i="7" s="1"/>
  <c r="H174" i="7" a="1"/>
  <c r="H174" i="7" s="1"/>
  <c r="I174" i="7" a="1"/>
  <c r="I174" i="7" s="1"/>
  <c r="E175" i="7" a="1"/>
  <c r="E175" i="7"/>
  <c r="F175" i="7" a="1"/>
  <c r="F175" i="7"/>
  <c r="K175" i="7" s="1"/>
  <c r="I175" i="7" a="1"/>
  <c r="I175" i="7"/>
  <c r="E176" i="7" a="1"/>
  <c r="E176" i="7"/>
  <c r="J176" i="7" s="1"/>
  <c r="F176" i="7" a="1"/>
  <c r="F176" i="7"/>
  <c r="K176" i="7" s="1"/>
  <c r="G176" i="7" a="1"/>
  <c r="G176" i="7"/>
  <c r="H176" i="7" a="1"/>
  <c r="H176" i="7"/>
  <c r="I176" i="7" a="1"/>
  <c r="I176" i="7"/>
  <c r="E177" i="7" a="1"/>
  <c r="E177" i="7" s="1"/>
  <c r="F177" i="7" a="1"/>
  <c r="F177" i="7" s="1"/>
  <c r="K177" i="7" s="1"/>
  <c r="G177" i="7" a="1"/>
  <c r="G177" i="7" s="1"/>
  <c r="H177" i="7" a="1"/>
  <c r="H177" i="7" s="1"/>
  <c r="I177" i="7" a="1"/>
  <c r="I177" i="7" s="1"/>
  <c r="E178" i="7" a="1"/>
  <c r="E178" i="7"/>
  <c r="J178" i="7" s="1"/>
  <c r="F178" i="7" a="1"/>
  <c r="F178" i="7"/>
  <c r="K178" i="7" s="1"/>
  <c r="G178" i="7" a="1"/>
  <c r="G178" i="7"/>
  <c r="H178" i="7" a="1"/>
  <c r="H178" i="7"/>
  <c r="I178" i="7" a="1"/>
  <c r="I178" i="7"/>
  <c r="B180" i="7"/>
  <c r="B179" i="7" s="1"/>
  <c r="B178" i="7" s="1"/>
  <c r="B177" i="7" s="1"/>
  <c r="B176" i="7" s="1"/>
  <c r="B175" i="7" s="1"/>
  <c r="B174" i="7" s="1"/>
  <c r="B173" i="7" s="1"/>
  <c r="B172" i="7" s="1"/>
  <c r="B171" i="7" s="1"/>
  <c r="B170" i="7" s="1"/>
  <c r="B169" i="7" s="1"/>
  <c r="B168" i="7" s="1"/>
  <c r="B167" i="7" s="1"/>
  <c r="B166" i="7" s="1"/>
  <c r="B165" i="7" s="1"/>
  <c r="B164" i="7" s="1"/>
  <c r="B163" i="7" s="1"/>
  <c r="B162" i="7" s="1"/>
  <c r="B161" i="7" s="1"/>
  <c r="B160" i="7" s="1"/>
  <c r="B159" i="7" s="1"/>
  <c r="B158" i="7" s="1"/>
  <c r="B157" i="7" s="1"/>
  <c r="B156" i="7" s="1"/>
  <c r="B155" i="7" s="1"/>
  <c r="B154" i="7" s="1"/>
  <c r="B153" i="7" s="1"/>
  <c r="B152" i="7" s="1"/>
  <c r="B151" i="7" s="1"/>
  <c r="B150" i="7" s="1"/>
  <c r="B149" i="7" s="1"/>
  <c r="B148" i="7" s="1"/>
  <c r="B147" i="7" s="1"/>
  <c r="B146" i="7" s="1"/>
  <c r="B145" i="7" s="1"/>
  <c r="B144" i="7" s="1"/>
  <c r="B143" i="7" s="1"/>
  <c r="B142" i="7" s="1"/>
  <c r="B141" i="7" s="1"/>
  <c r="B140" i="7" s="1"/>
  <c r="B139" i="7" s="1"/>
  <c r="B138" i="7" s="1"/>
  <c r="B137" i="7" s="1"/>
  <c r="B136" i="7" s="1"/>
  <c r="B135" i="7" s="1"/>
  <c r="B134" i="7" s="1"/>
  <c r="B133" i="7" s="1"/>
  <c r="B132" i="7" s="1"/>
  <c r="B131" i="7" s="1"/>
  <c r="B130" i="7" s="1"/>
  <c r="B129" i="7" s="1"/>
  <c r="B128" i="7" s="1"/>
  <c r="B127" i="7" s="1"/>
  <c r="B126" i="7" s="1"/>
  <c r="B125" i="7" s="1"/>
  <c r="B124" i="7" s="1"/>
  <c r="B123" i="7" s="1"/>
  <c r="B122" i="7" s="1"/>
  <c r="B121" i="7" s="1"/>
  <c r="B120" i="7" s="1"/>
  <c r="B119" i="7" s="1"/>
  <c r="B118" i="7" s="1"/>
  <c r="B117" i="7" s="1"/>
  <c r="B116" i="7" s="1"/>
  <c r="B115" i="7" s="1"/>
  <c r="B114" i="7" s="1"/>
  <c r="B113" i="7" s="1"/>
  <c r="B112" i="7" s="1"/>
  <c r="B111" i="7" s="1"/>
  <c r="B110" i="7" s="1"/>
  <c r="B109" i="7" s="1"/>
  <c r="B108" i="7" s="1"/>
  <c r="B107" i="7" s="1"/>
  <c r="B106" i="7" s="1"/>
  <c r="B105" i="7" s="1"/>
  <c r="B104" i="7" s="1"/>
  <c r="B103" i="7" s="1"/>
  <c r="B102" i="7" s="1"/>
  <c r="B101" i="7" s="1"/>
  <c r="B100" i="7" s="1"/>
  <c r="B99" i="7" s="1"/>
  <c r="B98" i="7" s="1"/>
  <c r="B97" i="7" s="1"/>
  <c r="B96" i="7" s="1"/>
  <c r="B95" i="7" s="1"/>
  <c r="B94" i="7" s="1"/>
  <c r="B93" i="7" s="1"/>
  <c r="B92" i="7" s="1"/>
  <c r="B91" i="7" s="1"/>
  <c r="B90" i="7" s="1"/>
  <c r="B89" i="7" s="1"/>
  <c r="B88" i="7" s="1"/>
  <c r="B87" i="7" s="1"/>
  <c r="B86" i="7" s="1"/>
  <c r="B85" i="7" s="1"/>
  <c r="B84" i="7" s="1"/>
  <c r="B83" i="7" s="1"/>
  <c r="B82" i="7" s="1"/>
  <c r="B81" i="7" s="1"/>
  <c r="B80" i="7" s="1"/>
  <c r="B79" i="7" s="1"/>
  <c r="B78" i="7" s="1"/>
  <c r="B77" i="7" s="1"/>
  <c r="B76" i="7" s="1"/>
  <c r="B75" i="7" s="1"/>
  <c r="B74" i="7" s="1"/>
  <c r="B73" i="7" s="1"/>
  <c r="B72" i="7" s="1"/>
  <c r="B71" i="7" s="1"/>
  <c r="B70" i="7" s="1"/>
  <c r="B69" i="7" s="1"/>
  <c r="B68" i="7" s="1"/>
  <c r="B67" i="7" s="1"/>
  <c r="B66" i="7" s="1"/>
  <c r="B65" i="7" s="1"/>
  <c r="B64" i="7" s="1"/>
  <c r="B63" i="7" s="1"/>
  <c r="B62" i="7" s="1"/>
  <c r="B61" i="7" s="1"/>
  <c r="B60" i="7" s="1"/>
  <c r="B59" i="7" s="1"/>
  <c r="B58" i="7" s="1"/>
  <c r="B57" i="7" s="1"/>
  <c r="B56" i="7" s="1"/>
  <c r="B55" i="7" s="1"/>
  <c r="B54" i="7" s="1"/>
  <c r="B53" i="7" s="1"/>
  <c r="B52" i="7" s="1"/>
  <c r="B51" i="7" s="1"/>
  <c r="B50" i="7" s="1"/>
  <c r="B49" i="7" s="1"/>
  <c r="B48" i="7" s="1"/>
  <c r="B47" i="7" s="1"/>
  <c r="B46" i="7" s="1"/>
  <c r="B45" i="7" s="1"/>
  <c r="B44" i="7" s="1"/>
  <c r="B43" i="7" s="1"/>
  <c r="B42" i="7" s="1"/>
  <c r="B41" i="7" s="1"/>
  <c r="B40" i="7" s="1"/>
  <c r="B39" i="7" s="1"/>
  <c r="B38" i="7" s="1"/>
  <c r="B37" i="7" s="1"/>
  <c r="B36" i="7" s="1"/>
  <c r="B35" i="7" s="1"/>
  <c r="B34" i="7" s="1"/>
  <c r="B33" i="7" s="1"/>
  <c r="B32" i="7" s="1"/>
  <c r="B31" i="7" s="1"/>
  <c r="B30" i="7" s="1"/>
  <c r="B29" i="7" s="1"/>
  <c r="B28" i="7" s="1"/>
  <c r="B27" i="7" s="1"/>
  <c r="B26" i="7" s="1"/>
  <c r="B25" i="7" s="1"/>
  <c r="B24" i="7" s="1"/>
  <c r="B23" i="7" s="1"/>
  <c r="B22" i="7" s="1"/>
  <c r="B21" i="7" s="1"/>
  <c r="B20" i="7" s="1"/>
  <c r="B19" i="7" s="1"/>
  <c r="B18" i="7" s="1"/>
  <c r="B17" i="7" s="1"/>
  <c r="B16" i="7" s="1"/>
  <c r="B15" i="7" s="1"/>
  <c r="B14" i="7" s="1"/>
  <c r="B13" i="7" s="1"/>
  <c r="B12" i="7" s="1"/>
  <c r="B11" i="7" s="1"/>
  <c r="B10" i="7" s="1"/>
  <c r="B9" i="7" s="1"/>
  <c r="B8" i="7" s="1"/>
  <c r="B7" i="7" s="1"/>
  <c r="B6" i="7" s="1"/>
  <c r="E23" i="7" a="1"/>
  <c r="E23" i="7"/>
  <c r="F23" i="7" a="1"/>
  <c r="F23" i="7"/>
  <c r="K23" i="7" s="1"/>
  <c r="G23" i="7" a="1"/>
  <c r="G23" i="7"/>
  <c r="H23" i="7" a="1"/>
  <c r="H23" i="7"/>
  <c r="I23" i="7" a="1"/>
  <c r="I23" i="7"/>
  <c r="E24" i="7" a="1"/>
  <c r="E24" i="7"/>
  <c r="F24" i="7" a="1"/>
  <c r="F24" i="7" s="1"/>
  <c r="K24" i="7" s="1"/>
  <c r="G24" i="7" a="1"/>
  <c r="G24" i="7" s="1"/>
  <c r="H24" i="7" a="1"/>
  <c r="H24" i="7" s="1"/>
  <c r="I24" i="7" a="1"/>
  <c r="I24" i="7" s="1"/>
  <c r="E25" i="7" a="1"/>
  <c r="E25" i="7" s="1"/>
  <c r="F25" i="7" a="1"/>
  <c r="F25" i="7" s="1"/>
  <c r="K25" i="7" s="1"/>
  <c r="G25" i="7" a="1"/>
  <c r="G25" i="7" s="1"/>
  <c r="H25" i="7" a="1"/>
  <c r="H25" i="7" s="1"/>
  <c r="I25" i="7" a="1"/>
  <c r="I25" i="7" s="1"/>
  <c r="E26" i="7" a="1"/>
  <c r="E26" i="7" s="1"/>
  <c r="F26" i="7" a="1"/>
  <c r="F26" i="7" s="1"/>
  <c r="K26" i="7" s="1"/>
  <c r="G26" i="7" a="1"/>
  <c r="G26" i="7" s="1"/>
  <c r="H26" i="7" a="1"/>
  <c r="H26" i="7" s="1"/>
  <c r="I26" i="7" a="1"/>
  <c r="I26" i="7" s="1"/>
  <c r="E27" i="7" a="1"/>
  <c r="E27" i="7" s="1"/>
  <c r="F27" i="7" a="1"/>
  <c r="F27" i="7" s="1"/>
  <c r="K27" i="7" s="1"/>
  <c r="G27" i="7" a="1"/>
  <c r="G27" i="7" s="1"/>
  <c r="H27" i="7" a="1"/>
  <c r="H27" i="7" s="1"/>
  <c r="I27" i="7" a="1"/>
  <c r="I27" i="7" s="1"/>
  <c r="E28" i="7" a="1"/>
  <c r="E28" i="7" s="1"/>
  <c r="F28" i="7" a="1"/>
  <c r="F28" i="7" s="1"/>
  <c r="K28" i="7" s="1"/>
  <c r="G28" i="7" a="1"/>
  <c r="G28" i="7" s="1"/>
  <c r="H28" i="7" a="1"/>
  <c r="H28" i="7" s="1"/>
  <c r="I28" i="7" a="1"/>
  <c r="I28" i="7" s="1"/>
  <c r="E29" i="7" a="1"/>
  <c r="E29" i="7" s="1"/>
  <c r="F29" i="7" a="1"/>
  <c r="F29" i="7" s="1"/>
  <c r="K29" i="7" s="1"/>
  <c r="G29" i="7" a="1"/>
  <c r="G29" i="7" s="1"/>
  <c r="H29" i="7" a="1"/>
  <c r="H29" i="7" s="1"/>
  <c r="I29" i="7" a="1"/>
  <c r="I29" i="7" s="1"/>
  <c r="E30" i="7" a="1"/>
  <c r="E30" i="7" s="1"/>
  <c r="F30" i="7" a="1"/>
  <c r="F30" i="7" s="1"/>
  <c r="K30" i="7" s="1"/>
  <c r="G30" i="7" a="1"/>
  <c r="G30" i="7" s="1"/>
  <c r="H30" i="7" a="1"/>
  <c r="H30" i="7" s="1"/>
  <c r="I30" i="7" a="1"/>
  <c r="I30" i="7" s="1"/>
  <c r="E13" i="7" a="1"/>
  <c r="E13" i="7" s="1"/>
  <c r="F13" i="7" a="1"/>
  <c r="F13" i="7" s="1"/>
  <c r="K13" i="7" s="1"/>
  <c r="G13" i="7" a="1"/>
  <c r="G13" i="7" s="1"/>
  <c r="H13" i="7" a="1"/>
  <c r="H13" i="7" s="1"/>
  <c r="I13" i="7" a="1"/>
  <c r="I13" i="7" s="1"/>
  <c r="E14" i="7" a="1"/>
  <c r="E14" i="7" s="1"/>
  <c r="F14" i="7" a="1"/>
  <c r="F14" i="7" s="1"/>
  <c r="K14" i="7" s="1"/>
  <c r="G14" i="7" a="1"/>
  <c r="G14" i="7" s="1"/>
  <c r="H14" i="7" a="1"/>
  <c r="H14" i="7" s="1"/>
  <c r="I14" i="7" a="1"/>
  <c r="I14" i="7" s="1"/>
  <c r="E15" i="7" a="1"/>
  <c r="E15" i="7" s="1"/>
  <c r="F15" i="7" a="1"/>
  <c r="F15" i="7" s="1"/>
  <c r="K15" i="7" s="1"/>
  <c r="G15" i="7" a="1"/>
  <c r="G15" i="7" s="1"/>
  <c r="H15" i="7" a="1"/>
  <c r="H15" i="7" s="1"/>
  <c r="I15" i="7" a="1"/>
  <c r="I15" i="7" s="1"/>
  <c r="E16" i="7" a="1"/>
  <c r="E16" i="7" s="1"/>
  <c r="F16" i="7" a="1"/>
  <c r="F16" i="7" s="1"/>
  <c r="K16" i="7" s="1"/>
  <c r="G16" i="7" a="1"/>
  <c r="G16" i="7" s="1"/>
  <c r="H16" i="7" a="1"/>
  <c r="H16" i="7" s="1"/>
  <c r="I16" i="7" a="1"/>
  <c r="I16" i="7" s="1"/>
  <c r="E17" i="7" a="1"/>
  <c r="E17" i="7" s="1"/>
  <c r="F17" i="7" a="1"/>
  <c r="F17" i="7" s="1"/>
  <c r="K17" i="7" s="1"/>
  <c r="G17" i="7" a="1"/>
  <c r="G17" i="7" s="1"/>
  <c r="H17" i="7" a="1"/>
  <c r="H17" i="7" s="1"/>
  <c r="I17" i="7" a="1"/>
  <c r="I17" i="7" s="1"/>
  <c r="E18" i="7" a="1"/>
  <c r="E18" i="7" s="1"/>
  <c r="F18" i="7" a="1"/>
  <c r="F18" i="7" s="1"/>
  <c r="K18" i="7" s="1"/>
  <c r="G18" i="7" a="1"/>
  <c r="G18" i="7" s="1"/>
  <c r="H18" i="7" a="1"/>
  <c r="H18" i="7" s="1"/>
  <c r="I18" i="7" a="1"/>
  <c r="I18" i="7" s="1"/>
  <c r="E19" i="7" a="1"/>
  <c r="E19" i="7" s="1"/>
  <c r="F19" i="7" a="1"/>
  <c r="F19" i="7" s="1"/>
  <c r="K19" i="7" s="1"/>
  <c r="G19" i="7" a="1"/>
  <c r="G19" i="7" s="1"/>
  <c r="H19" i="7" a="1"/>
  <c r="H19" i="7" s="1"/>
  <c r="I19" i="7" a="1"/>
  <c r="I19" i="7" s="1"/>
  <c r="E20" i="7" a="1"/>
  <c r="E20" i="7" s="1"/>
  <c r="F20" i="7" a="1"/>
  <c r="F20" i="7" s="1"/>
  <c r="K20" i="7" s="1"/>
  <c r="G20" i="7" a="1"/>
  <c r="G20" i="7" s="1"/>
  <c r="H20" i="7" a="1"/>
  <c r="H20" i="7" s="1"/>
  <c r="I20" i="7" a="1"/>
  <c r="I20" i="7" s="1"/>
  <c r="E21" i="7" a="1"/>
  <c r="E21" i="7" s="1"/>
  <c r="F21" i="7" a="1"/>
  <c r="F21" i="7" s="1"/>
  <c r="K21" i="7" s="1"/>
  <c r="G21" i="7" a="1"/>
  <c r="G21" i="7" s="1"/>
  <c r="H21" i="7" a="1"/>
  <c r="H21" i="7" s="1"/>
  <c r="I21" i="7" a="1"/>
  <c r="I21" i="7" s="1"/>
  <c r="E22" i="7" a="1"/>
  <c r="E22" i="7" s="1"/>
  <c r="F22" i="7" a="1"/>
  <c r="F22" i="7" s="1"/>
  <c r="K22" i="7" s="1"/>
  <c r="G22" i="7" a="1"/>
  <c r="G22" i="7" s="1"/>
  <c r="H22" i="7" a="1"/>
  <c r="H22" i="7" s="1"/>
  <c r="I22" i="7" a="1"/>
  <c r="I22" i="7" s="1"/>
  <c r="K4" i="7"/>
  <c r="H4" i="7" a="1"/>
  <c r="H4" i="7" s="1"/>
  <c r="I4" i="7" a="1"/>
  <c r="I4" i="7" s="1"/>
  <c r="K5" i="7"/>
  <c r="H5" i="7" a="1"/>
  <c r="H5" i="7" s="1"/>
  <c r="I5" i="7" a="1"/>
  <c r="I5" i="7" s="1"/>
  <c r="E6" i="7" a="1"/>
  <c r="E6" i="7" s="1"/>
  <c r="F6" i="7" a="1"/>
  <c r="F6" i="7" s="1"/>
  <c r="K6" i="7" s="1"/>
  <c r="G6" i="7" a="1"/>
  <c r="G6" i="7" s="1"/>
  <c r="H6" i="7" a="1"/>
  <c r="H6" i="7" s="1"/>
  <c r="I6" i="7" a="1"/>
  <c r="I6" i="7" s="1"/>
  <c r="E7" i="7" a="1"/>
  <c r="E7" i="7" s="1"/>
  <c r="F7" i="7" a="1"/>
  <c r="F7" i="7" s="1"/>
  <c r="K7" i="7" s="1"/>
  <c r="G7" i="7" a="1"/>
  <c r="G7" i="7" s="1"/>
  <c r="H7" i="7" a="1"/>
  <c r="H7" i="7" s="1"/>
  <c r="I7" i="7" a="1"/>
  <c r="I7" i="7" s="1"/>
  <c r="E8" i="7" a="1"/>
  <c r="E8" i="7" s="1"/>
  <c r="F8" i="7" a="1"/>
  <c r="F8" i="7" s="1"/>
  <c r="K8" i="7" s="1"/>
  <c r="G8" i="7" a="1"/>
  <c r="G8" i="7" s="1"/>
  <c r="H8" i="7" a="1"/>
  <c r="H8" i="7" s="1"/>
  <c r="I8" i="7" a="1"/>
  <c r="I8" i="7" s="1"/>
  <c r="E9" i="7" a="1"/>
  <c r="E9" i="7" s="1"/>
  <c r="F9" i="7" a="1"/>
  <c r="F9" i="7" s="1"/>
  <c r="K9" i="7" s="1"/>
  <c r="G9" i="7" a="1"/>
  <c r="G9" i="7" s="1"/>
  <c r="H9" i="7" a="1"/>
  <c r="H9" i="7" s="1"/>
  <c r="I9" i="7" a="1"/>
  <c r="I9" i="7" s="1"/>
  <c r="E10" i="7" a="1"/>
  <c r="E10" i="7" s="1"/>
  <c r="F10" i="7" a="1"/>
  <c r="F10" i="7" s="1"/>
  <c r="K10" i="7" s="1"/>
  <c r="G10" i="7" a="1"/>
  <c r="G10" i="7" s="1"/>
  <c r="H10" i="7" a="1"/>
  <c r="H10" i="7" s="1"/>
  <c r="I10" i="7" a="1"/>
  <c r="I10" i="7" s="1"/>
  <c r="E11" i="7" a="1"/>
  <c r="E11" i="7" s="1"/>
  <c r="F11" i="7" a="1"/>
  <c r="F11" i="7" s="1"/>
  <c r="K11" i="7" s="1"/>
  <c r="G11" i="7" a="1"/>
  <c r="G11" i="7" s="1"/>
  <c r="H11" i="7" a="1"/>
  <c r="H11" i="7" s="1"/>
  <c r="I11" i="7" a="1"/>
  <c r="I11" i="7" s="1"/>
  <c r="E12" i="7" a="1"/>
  <c r="E12" i="7" s="1"/>
  <c r="F12" i="7" a="1"/>
  <c r="F12" i="7" s="1"/>
  <c r="K12" i="7" s="1"/>
  <c r="G12" i="7" a="1"/>
  <c r="G12" i="7" s="1"/>
  <c r="H12" i="7" a="1"/>
  <c r="H12" i="7" s="1"/>
  <c r="I12" i="7" a="1"/>
  <c r="I12" i="7" s="1"/>
  <c r="K3" i="7"/>
  <c r="H3" i="7" a="1"/>
  <c r="H3" i="7" s="1"/>
  <c r="I3" i="7" a="1"/>
  <c r="I3" i="7" s="1"/>
  <c r="I7" i="8" l="1"/>
  <c r="J18" i="8" a="1"/>
  <c r="J18" i="8" s="1"/>
  <c r="M18" i="8" a="1"/>
  <c r="M18" i="8" s="1"/>
  <c r="L18" i="8" a="1"/>
  <c r="L18" i="8" s="1"/>
  <c r="K18" i="8" a="1"/>
  <c r="K18" i="8" s="1"/>
  <c r="P18" i="8" a="1"/>
  <c r="P18" i="8" s="1"/>
  <c r="M7" i="8" a="1"/>
  <c r="M7" i="8" s="1"/>
  <c r="J177" i="7"/>
  <c r="J160" i="7"/>
  <c r="J156" i="7"/>
  <c r="J138" i="7"/>
  <c r="K137" i="7"/>
  <c r="J137" i="7"/>
  <c r="J131" i="7"/>
  <c r="J126" i="7"/>
  <c r="J122" i="7"/>
  <c r="J116" i="7"/>
  <c r="J111" i="7"/>
  <c r="J106" i="7"/>
  <c r="J103" i="7"/>
  <c r="J99" i="7"/>
  <c r="J94" i="7"/>
  <c r="J90" i="7"/>
  <c r="J174" i="7"/>
  <c r="J162" i="7"/>
  <c r="J151" i="7"/>
  <c r="J149" i="7"/>
  <c r="J147" i="7"/>
  <c r="K144" i="7"/>
  <c r="J144" i="7"/>
  <c r="J142" i="7"/>
  <c r="K141" i="7"/>
  <c r="J141" i="7"/>
  <c r="K139" i="7"/>
  <c r="J139" i="7"/>
  <c r="J134" i="7"/>
  <c r="J129" i="7"/>
  <c r="J124" i="7"/>
  <c r="J119" i="7"/>
  <c r="J114" i="7"/>
  <c r="J109" i="7"/>
  <c r="J101" i="7"/>
  <c r="J96" i="7"/>
  <c r="J92" i="7"/>
  <c r="J88" i="7"/>
  <c r="J86" i="7"/>
  <c r="J84" i="7"/>
  <c r="J82" i="7"/>
  <c r="J78" i="7"/>
  <c r="J74" i="7"/>
  <c r="J70" i="7"/>
  <c r="J66" i="7"/>
  <c r="J61" i="7"/>
  <c r="J57" i="7"/>
  <c r="J52" i="7"/>
  <c r="J48" i="7"/>
  <c r="J76" i="7"/>
  <c r="J72" i="7"/>
  <c r="J68" i="7"/>
  <c r="J64" i="7"/>
  <c r="J59" i="7"/>
  <c r="J54" i="7"/>
  <c r="J50" i="7"/>
  <c r="J46" i="7"/>
  <c r="K33" i="7"/>
  <c r="J33" i="7"/>
  <c r="J44" i="7"/>
  <c r="J42" i="7"/>
  <c r="J40" i="7"/>
  <c r="J38" i="7"/>
  <c r="J35" i="7"/>
  <c r="D29" i="8" a="1"/>
  <c r="D29" i="8" s="1"/>
  <c r="J29" i="8" a="1"/>
  <c r="J29" i="8" s="1"/>
  <c r="K19" i="8" a="1"/>
  <c r="K19" i="8" s="1"/>
  <c r="M19" i="8" a="1"/>
  <c r="M19" i="8" s="1"/>
  <c r="K28" i="8" a="1"/>
  <c r="K28" i="8" s="1"/>
  <c r="C29" i="8" a="1"/>
  <c r="C29" i="8" s="1"/>
  <c r="J19" i="8" a="1"/>
  <c r="J19" i="8" s="1"/>
  <c r="L19" i="8" a="1"/>
  <c r="L19" i="8" s="1"/>
  <c r="J34" i="7"/>
  <c r="J32" i="7"/>
  <c r="E8" i="8" a="1"/>
  <c r="E8" i="8" s="1"/>
  <c r="U74" i="8"/>
  <c r="V72" i="8"/>
  <c r="L27" i="8"/>
  <c r="M27" i="8"/>
  <c r="M8" i="8" a="1"/>
  <c r="M8" i="8" s="1"/>
  <c r="G8" i="8" a="1"/>
  <c r="G8" i="8" s="1"/>
  <c r="C20" i="8"/>
  <c r="P19" i="8" a="1"/>
  <c r="P19" i="8" s="1"/>
  <c r="H7" i="8"/>
  <c r="D9" i="8"/>
  <c r="J8" i="8" a="1"/>
  <c r="J8" i="8" s="1"/>
  <c r="F8" i="8" a="1"/>
  <c r="F8" i="8" s="1"/>
  <c r="J3" i="7"/>
  <c r="K8" i="8" a="1"/>
  <c r="K8" i="8" s="1"/>
  <c r="L8" i="8" a="1"/>
  <c r="L8" i="8" s="1"/>
  <c r="P8" i="8" a="1"/>
  <c r="P8" i="8" s="1"/>
  <c r="K9" i="8" a="1"/>
  <c r="K9" i="8" s="1"/>
  <c r="L9" i="8" a="1"/>
  <c r="L9" i="8" s="1"/>
  <c r="P9" i="8" a="1"/>
  <c r="P9" i="8" s="1"/>
  <c r="L7" i="8" a="1"/>
  <c r="L7" i="8" s="1"/>
  <c r="K7" i="8" a="1"/>
  <c r="K7" i="8" s="1"/>
  <c r="P7" i="8" a="1"/>
  <c r="P7" i="8" s="1"/>
  <c r="H175" i="7"/>
  <c r="G175" i="7"/>
  <c r="J175" i="7" s="1"/>
  <c r="H173" i="7"/>
  <c r="G173" i="7"/>
  <c r="J173" i="7" s="1"/>
  <c r="H172" i="7"/>
  <c r="G172" i="7"/>
  <c r="J172" i="7" s="1"/>
  <c r="H170" i="7"/>
  <c r="G170" i="7"/>
  <c r="J170" i="7" s="1"/>
  <c r="H169" i="7"/>
  <c r="G169" i="7"/>
  <c r="J169" i="7" s="1"/>
  <c r="H167" i="7"/>
  <c r="G167" i="7"/>
  <c r="J167" i="7" s="1"/>
  <c r="H166" i="7"/>
  <c r="G166" i="7"/>
  <c r="J166" i="7" s="1"/>
  <c r="H164" i="7"/>
  <c r="G164" i="7"/>
  <c r="J164" i="7" s="1"/>
  <c r="H159" i="7"/>
  <c r="G159" i="7"/>
  <c r="J159" i="7" s="1"/>
  <c r="H157" i="7"/>
  <c r="G157" i="7"/>
  <c r="J157" i="7" s="1"/>
  <c r="H155" i="7"/>
  <c r="G155" i="7"/>
  <c r="J155" i="7" s="1"/>
  <c r="H154" i="7"/>
  <c r="G154" i="7"/>
  <c r="J154" i="7" s="1"/>
  <c r="H146" i="7"/>
  <c r="G146" i="7"/>
  <c r="J146" i="7" s="1"/>
  <c r="H140" i="7"/>
  <c r="G140" i="7"/>
  <c r="J140" i="7" s="1"/>
  <c r="K140" i="7"/>
  <c r="H135" i="7"/>
  <c r="G135" i="7"/>
  <c r="K135" i="7"/>
  <c r="H117" i="7"/>
  <c r="G117" i="7"/>
  <c r="J117" i="7" s="1"/>
  <c r="K117" i="7"/>
  <c r="H105" i="7"/>
  <c r="W8" i="8" s="1" a="1"/>
  <c r="W8" i="8" s="1"/>
  <c r="G105" i="7"/>
  <c r="K105" i="7"/>
  <c r="J12" i="7"/>
  <c r="J11" i="7"/>
  <c r="J10" i="7"/>
  <c r="J9" i="7"/>
  <c r="J8" i="7"/>
  <c r="J7" i="7"/>
  <c r="J6" i="7"/>
  <c r="J5" i="7"/>
  <c r="J4" i="7"/>
  <c r="J22" i="7"/>
  <c r="J21" i="7"/>
  <c r="J20" i="7"/>
  <c r="J19" i="7"/>
  <c r="J18" i="7"/>
  <c r="J17" i="7"/>
  <c r="J16" i="7"/>
  <c r="J15" i="7"/>
  <c r="J14" i="7"/>
  <c r="J13" i="7"/>
  <c r="J30" i="7"/>
  <c r="J28" i="7"/>
  <c r="J26" i="7"/>
  <c r="J25" i="7"/>
  <c r="J23" i="7"/>
  <c r="J27" i="7"/>
  <c r="J29" i="7"/>
  <c r="J24" i="7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2" i="4"/>
  <c r="J105" i="7" l="1"/>
  <c r="J135" i="7"/>
  <c r="O19" i="8"/>
  <c r="N19" i="8"/>
  <c r="Y8" i="8" a="1"/>
  <c r="Y8" i="8" s="1"/>
  <c r="S19" i="8" a="1"/>
  <c r="S19" i="8" s="1"/>
  <c r="X19" i="8" a="1"/>
  <c r="X19" i="8" s="1"/>
  <c r="M28" i="8"/>
  <c r="L28" i="8"/>
  <c r="R19" i="8" a="1"/>
  <c r="R19" i="8" s="1"/>
  <c r="W19" i="8" a="1"/>
  <c r="W19" i="8" s="1"/>
  <c r="S7" i="8" a="1"/>
  <c r="S7" i="8" s="1"/>
  <c r="Q18" i="8" a="1"/>
  <c r="Q18" i="8" s="1"/>
  <c r="R18" i="8" a="1"/>
  <c r="R18" i="8" s="1"/>
  <c r="AB18" i="8" a="1"/>
  <c r="AB18" i="8" s="1"/>
  <c r="W18" i="8" a="1"/>
  <c r="W18" i="8" s="1"/>
  <c r="Y9" i="8" a="1"/>
  <c r="Y9" i="8" s="1"/>
  <c r="AB19" i="8" a="1"/>
  <c r="AB19" i="8" s="1"/>
  <c r="J30" i="8" a="1"/>
  <c r="J30" i="8" s="1"/>
  <c r="C30" i="8" a="1"/>
  <c r="C30" i="8" s="1"/>
  <c r="J20" i="8" a="1"/>
  <c r="J20" i="8" s="1"/>
  <c r="W20" i="8" a="1"/>
  <c r="W20" i="8" s="1"/>
  <c r="Y20" i="8" a="1"/>
  <c r="Y20" i="8" s="1"/>
  <c r="Q20" i="8" a="1"/>
  <c r="Q20" i="8" s="1"/>
  <c r="S20" i="8" a="1"/>
  <c r="S20" i="8" s="1"/>
  <c r="L20" i="8" a="1"/>
  <c r="L20" i="8" s="1"/>
  <c r="D30" i="8" a="1"/>
  <c r="D30" i="8" s="1"/>
  <c r="K29" i="8" a="1"/>
  <c r="K29" i="8" s="1"/>
  <c r="X20" i="8" a="1"/>
  <c r="X20" i="8" s="1"/>
  <c r="R20" i="8" a="1"/>
  <c r="R20" i="8" s="1"/>
  <c r="K20" i="8" a="1"/>
  <c r="K20" i="8" s="1"/>
  <c r="M20" i="8" a="1"/>
  <c r="M20" i="8" s="1"/>
  <c r="S8" i="8" a="1"/>
  <c r="S8" i="8" s="1"/>
  <c r="U75" i="8"/>
  <c r="V74" i="8"/>
  <c r="Q19" i="8" a="1"/>
  <c r="Q19" i="8" s="1"/>
  <c r="Y19" i="8" a="1"/>
  <c r="Y19" i="8" s="1"/>
  <c r="V19" i="8" a="1"/>
  <c r="V19" i="8" s="1"/>
  <c r="V18" i="8" a="1"/>
  <c r="V18" i="8" s="1"/>
  <c r="S18" i="8" a="1"/>
  <c r="S18" i="8" s="1"/>
  <c r="Y7" i="8" a="1"/>
  <c r="Y7" i="8" s="1"/>
  <c r="X18" i="8" a="1"/>
  <c r="X18" i="8" s="1"/>
  <c r="Y18" i="8" a="1"/>
  <c r="Y18" i="8" s="1"/>
  <c r="O18" i="8"/>
  <c r="N18" i="8"/>
  <c r="V20" i="8" a="1"/>
  <c r="V20" i="8" s="1"/>
  <c r="AB20" i="8" a="1"/>
  <c r="AB20" i="8" s="1"/>
  <c r="P20" i="8" a="1"/>
  <c r="P20" i="8" s="1"/>
  <c r="C21" i="8"/>
  <c r="S9" i="8" a="1"/>
  <c r="S9" i="8" s="1"/>
  <c r="G9" i="8" a="1"/>
  <c r="G9" i="8" s="1"/>
  <c r="M9" i="8" a="1"/>
  <c r="M9" i="8" s="1"/>
  <c r="N9" i="8" s="1"/>
  <c r="I8" i="8"/>
  <c r="H8" i="8"/>
  <c r="O7" i="8"/>
  <c r="N7" i="8"/>
  <c r="N8" i="8"/>
  <c r="O8" i="8"/>
  <c r="C10" i="8"/>
  <c r="D10" i="8"/>
  <c r="J9" i="8" a="1"/>
  <c r="J9" i="8" s="1"/>
  <c r="F9" i="8" a="1"/>
  <c r="F9" i="8" s="1"/>
  <c r="E9" i="8" a="1"/>
  <c r="E9" i="8" s="1"/>
  <c r="Q7" i="8" a="1"/>
  <c r="Q7" i="8" s="1"/>
  <c r="R7" i="8" a="1"/>
  <c r="R7" i="8" s="1"/>
  <c r="V7" i="8" a="1"/>
  <c r="V7" i="8" s="1"/>
  <c r="V10" i="8" a="1"/>
  <c r="V10" i="8" s="1"/>
  <c r="R10" i="8" a="1"/>
  <c r="R10" i="8" s="1"/>
  <c r="Q10" i="8" a="1"/>
  <c r="Q10" i="8" s="1"/>
  <c r="V9" i="8" a="1"/>
  <c r="V9" i="8" s="1"/>
  <c r="R9" i="8" a="1"/>
  <c r="R9" i="8" s="1"/>
  <c r="Q9" i="8" a="1"/>
  <c r="Q9" i="8" s="1"/>
  <c r="V8" i="8" a="1"/>
  <c r="V8" i="8" s="1"/>
  <c r="R8" i="8" a="1"/>
  <c r="R8" i="8" s="1"/>
  <c r="Q8" i="8" a="1"/>
  <c r="Q8" i="8" s="1"/>
  <c r="W7" i="8" a="1"/>
  <c r="W7" i="8" s="1"/>
  <c r="X7" i="8" a="1"/>
  <c r="X7" i="8" s="1"/>
  <c r="AB7" i="8" a="1"/>
  <c r="AB7" i="8" s="1"/>
  <c r="AB10" i="8" a="1"/>
  <c r="AB10" i="8" s="1"/>
  <c r="X10" i="8" a="1"/>
  <c r="X10" i="8" s="1"/>
  <c r="W10" i="8" a="1"/>
  <c r="W10" i="8" s="1"/>
  <c r="AB9" i="8" a="1"/>
  <c r="AB9" i="8" s="1"/>
  <c r="X9" i="8" a="1"/>
  <c r="X9" i="8" s="1"/>
  <c r="W9" i="8" a="1"/>
  <c r="W9" i="8" s="1"/>
  <c r="AB8" i="8" a="1"/>
  <c r="AB8" i="8" s="1"/>
  <c r="X8" i="8" a="1"/>
  <c r="X8" i="8" s="1"/>
  <c r="O9" i="8" l="1"/>
  <c r="J31" i="8" a="1"/>
  <c r="J31" i="8" s="1"/>
  <c r="W21" i="8" a="1"/>
  <c r="W21" i="8" s="1"/>
  <c r="Y21" i="8" a="1"/>
  <c r="Y21" i="8" s="1"/>
  <c r="R21" i="8" a="1"/>
  <c r="R21" i="8" s="1"/>
  <c r="K21" i="8" a="1"/>
  <c r="K21" i="8" s="1"/>
  <c r="M21" i="8" a="1"/>
  <c r="M21" i="8" s="1"/>
  <c r="D31" i="8" a="1"/>
  <c r="D31" i="8" s="1"/>
  <c r="K30" i="8" a="1"/>
  <c r="K30" i="8" s="1"/>
  <c r="C31" i="8" a="1"/>
  <c r="C31" i="8" s="1"/>
  <c r="J21" i="8" a="1"/>
  <c r="J21" i="8" s="1"/>
  <c r="X21" i="8" a="1"/>
  <c r="X21" i="8" s="1"/>
  <c r="Q21" i="8" a="1"/>
  <c r="Q21" i="8" s="1"/>
  <c r="S21" i="8" a="1"/>
  <c r="S21" i="8" s="1"/>
  <c r="L21" i="8" a="1"/>
  <c r="L21" i="8" s="1"/>
  <c r="AA20" i="8"/>
  <c r="Z20" i="8"/>
  <c r="U18" i="8"/>
  <c r="T18" i="8"/>
  <c r="V75" i="8"/>
  <c r="U76" i="8"/>
  <c r="M29" i="8"/>
  <c r="L29" i="8"/>
  <c r="AA19" i="8"/>
  <c r="Z19" i="8"/>
  <c r="O20" i="8"/>
  <c r="N20" i="8"/>
  <c r="U20" i="8"/>
  <c r="T20" i="8"/>
  <c r="U19" i="8"/>
  <c r="T19" i="8"/>
  <c r="AA18" i="8"/>
  <c r="Z18" i="8"/>
  <c r="Z8" i="8"/>
  <c r="AA8" i="8"/>
  <c r="Z9" i="8"/>
  <c r="AA9" i="8"/>
  <c r="AA7" i="8"/>
  <c r="Z7" i="8"/>
  <c r="T8" i="8"/>
  <c r="U8" i="8"/>
  <c r="T9" i="8"/>
  <c r="U9" i="8"/>
  <c r="U7" i="8"/>
  <c r="T7" i="8"/>
  <c r="Y10" i="8" a="1"/>
  <c r="Y10" i="8" s="1"/>
  <c r="Z10" i="8" s="1"/>
  <c r="S10" i="8" a="1"/>
  <c r="S10" i="8" s="1"/>
  <c r="T10" i="8" s="1"/>
  <c r="G10" i="8" a="1"/>
  <c r="G10" i="8" s="1"/>
  <c r="M10" i="8" a="1"/>
  <c r="M10" i="8" s="1"/>
  <c r="V21" i="8" a="1"/>
  <c r="V21" i="8" s="1"/>
  <c r="AB21" i="8" a="1"/>
  <c r="AB21" i="8" s="1"/>
  <c r="P21" i="8" a="1"/>
  <c r="P21" i="8" s="1"/>
  <c r="C22" i="8"/>
  <c r="I9" i="8"/>
  <c r="H9" i="8"/>
  <c r="C11" i="8"/>
  <c r="D11" i="8"/>
  <c r="E10" i="8" a="1"/>
  <c r="E10" i="8" s="1"/>
  <c r="F10" i="8" a="1"/>
  <c r="F10" i="8" s="1"/>
  <c r="J10" i="8" a="1"/>
  <c r="J10" i="8" s="1"/>
  <c r="K10" i="8" a="1"/>
  <c r="K10" i="8" s="1"/>
  <c r="L10" i="8" a="1"/>
  <c r="L10" i="8" s="1"/>
  <c r="P10" i="8" a="1"/>
  <c r="P10" i="8" s="1"/>
  <c r="O21" i="8" l="1"/>
  <c r="N21" i="8"/>
  <c r="U21" i="8"/>
  <c r="T21" i="8"/>
  <c r="U77" i="8"/>
  <c r="V76" i="8"/>
  <c r="J32" i="8" a="1"/>
  <c r="J32" i="8" s="1"/>
  <c r="C32" i="8" a="1"/>
  <c r="C32" i="8" s="1"/>
  <c r="J22" i="8" a="1"/>
  <c r="J22" i="8" s="1"/>
  <c r="W22" i="8" a="1"/>
  <c r="W22" i="8" s="1"/>
  <c r="Y22" i="8" a="1"/>
  <c r="Y22" i="8" s="1"/>
  <c r="Q22" i="8" a="1"/>
  <c r="Q22" i="8" s="1"/>
  <c r="S22" i="8" a="1"/>
  <c r="S22" i="8" s="1"/>
  <c r="L22" i="8" a="1"/>
  <c r="L22" i="8" s="1"/>
  <c r="D32" i="8" a="1"/>
  <c r="D32" i="8" s="1"/>
  <c r="K31" i="8" a="1"/>
  <c r="K31" i="8" s="1"/>
  <c r="X22" i="8" a="1"/>
  <c r="X22" i="8" s="1"/>
  <c r="R22" i="8" a="1"/>
  <c r="R22" i="8" s="1"/>
  <c r="K22" i="8" a="1"/>
  <c r="K22" i="8" s="1"/>
  <c r="M22" i="8" a="1"/>
  <c r="M22" i="8" s="1"/>
  <c r="AA21" i="8"/>
  <c r="Z21" i="8"/>
  <c r="M30" i="8"/>
  <c r="L30" i="8"/>
  <c r="Y11" i="8" a="1"/>
  <c r="Y11" i="8" s="1"/>
  <c r="S11" i="8" a="1"/>
  <c r="S11" i="8" s="1"/>
  <c r="G11" i="8" a="1"/>
  <c r="G11" i="8" s="1"/>
  <c r="M11" i="8" a="1"/>
  <c r="M11" i="8" s="1"/>
  <c r="V22" i="8" a="1"/>
  <c r="V22" i="8" s="1"/>
  <c r="AB22" i="8" a="1"/>
  <c r="AB22" i="8" s="1"/>
  <c r="P22" i="8" a="1"/>
  <c r="P22" i="8" s="1"/>
  <c r="C23" i="8"/>
  <c r="U10" i="8"/>
  <c r="AA10" i="8"/>
  <c r="I10" i="8"/>
  <c r="H10" i="8"/>
  <c r="N10" i="8"/>
  <c r="O10" i="8"/>
  <c r="C12" i="8"/>
  <c r="D12" i="8"/>
  <c r="C13" i="8" s="1"/>
  <c r="E11" i="8" a="1"/>
  <c r="E11" i="8" s="1"/>
  <c r="F11" i="8" a="1"/>
  <c r="F11" i="8" s="1"/>
  <c r="J11" i="8" a="1"/>
  <c r="J11" i="8" s="1"/>
  <c r="K11" i="8" a="1"/>
  <c r="K11" i="8" s="1"/>
  <c r="L11" i="8" a="1"/>
  <c r="L11" i="8" s="1"/>
  <c r="P11" i="8" a="1"/>
  <c r="P11" i="8" s="1"/>
  <c r="V11" i="8" a="1"/>
  <c r="V11" i="8" s="1"/>
  <c r="R11" i="8" a="1"/>
  <c r="R11" i="8" s="1"/>
  <c r="Q11" i="8" a="1"/>
  <c r="Q11" i="8" s="1"/>
  <c r="AB11" i="8" a="1"/>
  <c r="AB11" i="8" s="1"/>
  <c r="X11" i="8" a="1"/>
  <c r="X11" i="8" s="1"/>
  <c r="W11" i="8" a="1"/>
  <c r="W11" i="8" s="1"/>
  <c r="U22" i="8" l="1"/>
  <c r="T22" i="8"/>
  <c r="J33" i="8" a="1"/>
  <c r="J33" i="8" s="1"/>
  <c r="W23" i="8" a="1"/>
  <c r="W23" i="8" s="1"/>
  <c r="Y23" i="8" a="1"/>
  <c r="Y23" i="8" s="1"/>
  <c r="R23" i="8" a="1"/>
  <c r="R23" i="8" s="1"/>
  <c r="K23" i="8" a="1"/>
  <c r="K23" i="8" s="1"/>
  <c r="M23" i="8" a="1"/>
  <c r="M23" i="8" s="1"/>
  <c r="D33" i="8" a="1"/>
  <c r="D33" i="8" s="1"/>
  <c r="K32" i="8" a="1"/>
  <c r="K32" i="8" s="1"/>
  <c r="C33" i="8" a="1"/>
  <c r="C33" i="8" s="1"/>
  <c r="J23" i="8" a="1"/>
  <c r="J23" i="8" s="1"/>
  <c r="X23" i="8" a="1"/>
  <c r="X23" i="8" s="1"/>
  <c r="Q23" i="8" a="1"/>
  <c r="Q23" i="8" s="1"/>
  <c r="S23" i="8" a="1"/>
  <c r="S23" i="8" s="1"/>
  <c r="L23" i="8" a="1"/>
  <c r="L23" i="8" s="1"/>
  <c r="AA22" i="8"/>
  <c r="Z22" i="8"/>
  <c r="M31" i="8"/>
  <c r="L31" i="8"/>
  <c r="O22" i="8"/>
  <c r="N22" i="8"/>
  <c r="V77" i="8"/>
  <c r="U78" i="8"/>
  <c r="Z11" i="8"/>
  <c r="AA11" i="8"/>
  <c r="T11" i="8"/>
  <c r="U11" i="8"/>
  <c r="Y13" i="8" a="1"/>
  <c r="Y13" i="8" s="1"/>
  <c r="S13" i="8" a="1"/>
  <c r="S13" i="8" s="1"/>
  <c r="G13" i="8" a="1"/>
  <c r="G13" i="8" s="1"/>
  <c r="M13" i="8" a="1"/>
  <c r="M13" i="8" s="1"/>
  <c r="Y12" i="8" a="1"/>
  <c r="Y12" i="8" s="1"/>
  <c r="S12" i="8" a="1"/>
  <c r="S12" i="8" s="1"/>
  <c r="G12" i="8" a="1"/>
  <c r="G12" i="8" s="1"/>
  <c r="M12" i="8" a="1"/>
  <c r="M12" i="8" s="1"/>
  <c r="V23" i="8" a="1"/>
  <c r="V23" i="8" s="1"/>
  <c r="AB23" i="8" a="1"/>
  <c r="AB23" i="8" s="1"/>
  <c r="P23" i="8" a="1"/>
  <c r="P23" i="8" s="1"/>
  <c r="C24" i="8"/>
  <c r="I11" i="8"/>
  <c r="H11" i="8"/>
  <c r="N11" i="8"/>
  <c r="O11" i="8"/>
  <c r="E13" i="8" a="1"/>
  <c r="E13" i="8" s="1"/>
  <c r="F13" i="8" a="1"/>
  <c r="F13" i="8" s="1"/>
  <c r="J13" i="8" a="1"/>
  <c r="J13" i="8" s="1"/>
  <c r="K13" i="8" a="1"/>
  <c r="K13" i="8" s="1"/>
  <c r="L13" i="8" a="1"/>
  <c r="L13" i="8" s="1"/>
  <c r="P13" i="8" a="1"/>
  <c r="P13" i="8" s="1"/>
  <c r="V13" i="8" a="1"/>
  <c r="V13" i="8" s="1"/>
  <c r="R13" i="8" a="1"/>
  <c r="R13" i="8" s="1"/>
  <c r="Q13" i="8" a="1"/>
  <c r="Q13" i="8" s="1"/>
  <c r="AB13" i="8" a="1"/>
  <c r="AB13" i="8" s="1"/>
  <c r="X13" i="8" a="1"/>
  <c r="X13" i="8" s="1"/>
  <c r="W13" i="8" a="1"/>
  <c r="W13" i="8" s="1"/>
  <c r="E12" i="8" a="1"/>
  <c r="E12" i="8" s="1"/>
  <c r="F12" i="8" a="1"/>
  <c r="F12" i="8" s="1"/>
  <c r="J12" i="8" a="1"/>
  <c r="J12" i="8" s="1"/>
  <c r="K12" i="8" a="1"/>
  <c r="K12" i="8" s="1"/>
  <c r="L12" i="8" a="1"/>
  <c r="L12" i="8" s="1"/>
  <c r="P12" i="8" a="1"/>
  <c r="P12" i="8" s="1"/>
  <c r="V12" i="8" a="1"/>
  <c r="V12" i="8" s="1"/>
  <c r="R12" i="8" a="1"/>
  <c r="R12" i="8" s="1"/>
  <c r="Q12" i="8" a="1"/>
  <c r="Q12" i="8" s="1"/>
  <c r="AB12" i="8" a="1"/>
  <c r="AB12" i="8" s="1"/>
  <c r="X12" i="8" a="1"/>
  <c r="X12" i="8" s="1"/>
  <c r="W12" i="8" a="1"/>
  <c r="W12" i="8" s="1"/>
  <c r="J34" i="8" l="1" a="1"/>
  <c r="J34" i="8" s="1"/>
  <c r="C34" i="8" a="1"/>
  <c r="C34" i="8" s="1"/>
  <c r="J24" i="8" a="1"/>
  <c r="J24" i="8" s="1"/>
  <c r="W24" i="8" a="1"/>
  <c r="W24" i="8" s="1"/>
  <c r="Y24" i="8" a="1"/>
  <c r="Y24" i="8" s="1"/>
  <c r="Q24" i="8" a="1"/>
  <c r="Q24" i="8" s="1"/>
  <c r="S24" i="8" a="1"/>
  <c r="S24" i="8" s="1"/>
  <c r="L24" i="8" a="1"/>
  <c r="L24" i="8" s="1"/>
  <c r="D34" i="8" a="1"/>
  <c r="D34" i="8" s="1"/>
  <c r="K33" i="8" a="1"/>
  <c r="K33" i="8" s="1"/>
  <c r="X24" i="8" a="1"/>
  <c r="X24" i="8" s="1"/>
  <c r="R24" i="8" a="1"/>
  <c r="R24" i="8" s="1"/>
  <c r="K24" i="8" a="1"/>
  <c r="K24" i="8" s="1"/>
  <c r="M24" i="8" a="1"/>
  <c r="M24" i="8" s="1"/>
  <c r="AA23" i="8"/>
  <c r="Z23" i="8"/>
  <c r="U79" i="8"/>
  <c r="V78" i="8"/>
  <c r="M32" i="8"/>
  <c r="L32" i="8"/>
  <c r="O23" i="8"/>
  <c r="N23" i="8"/>
  <c r="U23" i="8"/>
  <c r="T23" i="8"/>
  <c r="J25" i="8"/>
  <c r="Z12" i="8"/>
  <c r="AA12" i="8"/>
  <c r="T12" i="8"/>
  <c r="U12" i="8"/>
  <c r="Z13" i="8"/>
  <c r="AA13" i="8"/>
  <c r="T13" i="8"/>
  <c r="U13" i="8"/>
  <c r="V24" i="8" a="1"/>
  <c r="V24" i="8" s="1"/>
  <c r="AB24" i="8" a="1"/>
  <c r="AB24" i="8" s="1"/>
  <c r="P24" i="8" a="1"/>
  <c r="P24" i="8" s="1"/>
  <c r="I12" i="8"/>
  <c r="H12" i="8"/>
  <c r="I13" i="8"/>
  <c r="H13" i="8"/>
  <c r="N12" i="8"/>
  <c r="O12" i="8"/>
  <c r="N13" i="8"/>
  <c r="O13" i="8"/>
  <c r="AA24" i="8" l="1"/>
  <c r="Z24" i="8"/>
  <c r="B19" i="8"/>
  <c r="B18" i="8"/>
  <c r="B20" i="8"/>
  <c r="B21" i="8"/>
  <c r="B22" i="8"/>
  <c r="M33" i="8"/>
  <c r="L33" i="8"/>
  <c r="N24" i="8"/>
  <c r="O24" i="8"/>
  <c r="U24" i="8"/>
  <c r="T24" i="8"/>
  <c r="B23" i="8"/>
  <c r="V79" i="8"/>
  <c r="U80" i="8"/>
  <c r="B24" i="8"/>
  <c r="U81" i="8" l="1"/>
  <c r="V80" i="8"/>
  <c r="V81" i="8" l="1"/>
  <c r="U82" i="8"/>
  <c r="U83" i="8" l="1"/>
  <c r="V82" i="8"/>
  <c r="V83" i="8" l="1"/>
  <c r="U84" i="8"/>
  <c r="U85" i="8" l="1"/>
  <c r="V84" i="8"/>
  <c r="V85" i="8" l="1"/>
  <c r="U86" i="8"/>
  <c r="U87" i="8" l="1"/>
  <c r="V86" i="8"/>
  <c r="V87" i="8" l="1"/>
  <c r="U88" i="8"/>
  <c r="U89" i="8" l="1"/>
  <c r="V88" i="8"/>
  <c r="V89" i="8" l="1"/>
  <c r="U90" i="8"/>
  <c r="U91" i="8" l="1"/>
  <c r="V90" i="8"/>
  <c r="V91" i="8" l="1"/>
  <c r="U92" i="8"/>
  <c r="U93" i="8" l="1"/>
  <c r="V92" i="8"/>
  <c r="V93" i="8" l="1"/>
  <c r="U94" i="8"/>
  <c r="U95" i="8" l="1"/>
  <c r="V94" i="8"/>
  <c r="V95" i="8" l="1"/>
  <c r="U96" i="8"/>
  <c r="U97" i="8" l="1"/>
  <c r="V96" i="8"/>
  <c r="V97" i="8" l="1"/>
  <c r="U98" i="8"/>
  <c r="U99" i="8" l="1"/>
  <c r="V98" i="8"/>
  <c r="V99" i="8" l="1"/>
  <c r="U100" i="8"/>
  <c r="U101" i="8" l="1"/>
  <c r="V100" i="8"/>
  <c r="V101" i="8" l="1"/>
  <c r="U102" i="8"/>
  <c r="U103" i="8" l="1"/>
  <c r="V102" i="8"/>
  <c r="V103" i="8" l="1"/>
  <c r="U104" i="8"/>
  <c r="U105" i="8" l="1"/>
  <c r="V104" i="8"/>
  <c r="V105" i="8" l="1"/>
  <c r="U106" i="8"/>
  <c r="U107" i="8" l="1"/>
  <c r="V106" i="8"/>
  <c r="V107" i="8" l="1"/>
  <c r="U108" i="8"/>
  <c r="U109" i="8" l="1"/>
  <c r="V108" i="8"/>
  <c r="V109" i="8" l="1"/>
  <c r="U110" i="8"/>
  <c r="U111" i="8" l="1"/>
  <c r="V110" i="8"/>
  <c r="V111" i="8" l="1"/>
  <c r="U112" i="8"/>
  <c r="U113" i="8" l="1"/>
  <c r="V112" i="8"/>
  <c r="V113" i="8" l="1"/>
  <c r="U114" i="8"/>
  <c r="U115" i="8" l="1"/>
  <c r="V114" i="8"/>
  <c r="V115" i="8" l="1"/>
  <c r="U116" i="8"/>
  <c r="U117" i="8" l="1"/>
  <c r="V116" i="8"/>
  <c r="V117" i="8" l="1"/>
  <c r="U118" i="8"/>
  <c r="U119" i="8" l="1"/>
  <c r="V118" i="8"/>
  <c r="V119" i="8" l="1"/>
  <c r="U120" i="8"/>
  <c r="U121" i="8" l="1"/>
  <c r="V120" i="8"/>
  <c r="V121" i="8" l="1"/>
  <c r="U122" i="8"/>
  <c r="U123" i="8" l="1"/>
  <c r="V122" i="8"/>
  <c r="V123" i="8" l="1"/>
  <c r="U124" i="8"/>
  <c r="U125" i="8" l="1"/>
  <c r="V124" i="8"/>
  <c r="V125" i="8" l="1"/>
  <c r="U126" i="8"/>
  <c r="V126" i="8" s="1"/>
</calcChain>
</file>

<file path=xl/comments1.xml><?xml version="1.0" encoding="utf-8"?>
<comments xmlns="http://schemas.openxmlformats.org/spreadsheetml/2006/main">
  <authors>
    <author>Kevin Correia</author>
  </authors>
  <commentList>
    <comment ref="D2" authorId="0">
      <text>
        <r>
          <rPr>
            <b/>
            <sz val="9"/>
            <color indexed="81"/>
            <rFont val="Tahoma"/>
            <charset val="1"/>
          </rPr>
          <t>Kevin Correia:</t>
        </r>
        <r>
          <rPr>
            <sz val="9"/>
            <color indexed="81"/>
            <rFont val="Tahoma"/>
            <charset val="1"/>
          </rPr>
          <t xml:space="preserve">
ISNUMBER can be used to check is a cell has a number.
Similar functions: istext, iserror, iserr, isna, islogical, etc.</t>
        </r>
      </text>
    </comment>
    <comment ref="E4" authorId="0">
      <text>
        <r>
          <rPr>
            <b/>
            <sz val="9"/>
            <color indexed="81"/>
            <rFont val="Tahoma"/>
            <charset val="1"/>
          </rPr>
          <t>Kevin Correia:</t>
        </r>
        <r>
          <rPr>
            <sz val="9"/>
            <color indexed="81"/>
            <rFont val="Tahoma"/>
            <charset val="1"/>
          </rPr>
          <t xml:space="preserve">
vlookup to get region data.</t>
        </r>
      </text>
    </comment>
  </commentList>
</comments>
</file>

<file path=xl/comments2.xml><?xml version="1.0" encoding="utf-8"?>
<comments xmlns="http://schemas.openxmlformats.org/spreadsheetml/2006/main">
  <authors>
    <author>Kevin Correia</author>
  </authors>
  <commentList>
    <comment ref="E3" authorId="0">
      <text>
        <r>
          <rPr>
            <b/>
            <sz val="9"/>
            <color indexed="81"/>
            <rFont val="Tahoma"/>
            <charset val="1"/>
          </rPr>
          <t>Kevin Correia:</t>
        </r>
        <r>
          <rPr>
            <sz val="9"/>
            <color indexed="81"/>
            <rFont val="Tahoma"/>
            <charset val="1"/>
          </rPr>
          <t xml:space="preserve">
sum and if using arrays
requires CTRL-SHIFT-ENTER to compute.
Formula can be dragged to other columns.</t>
        </r>
      </text>
    </comment>
  </commentList>
</comments>
</file>

<file path=xl/comments3.xml><?xml version="1.0" encoding="utf-8"?>
<comments xmlns="http://schemas.openxmlformats.org/spreadsheetml/2006/main">
  <authors>
    <author>Kevin Correia</author>
  </authors>
  <commentList>
    <comment ref="J7" authorId="0">
      <text>
        <r>
          <rPr>
            <b/>
            <sz val="9"/>
            <color indexed="81"/>
            <rFont val="Tahoma"/>
            <charset val="1"/>
          </rPr>
          <t>Kevin Correia:</t>
        </r>
        <r>
          <rPr>
            <sz val="9"/>
            <color indexed="81"/>
            <rFont val="Tahoma"/>
            <charset val="1"/>
          </rPr>
          <t xml:space="preserve">
AVERAGE and IF using arrays.
Requires CTRL-SHIFT-ENTER</t>
        </r>
      </text>
    </comment>
  </commentList>
</comments>
</file>

<file path=xl/sharedStrings.xml><?xml version="1.0" encoding="utf-8"?>
<sst xmlns="http://schemas.openxmlformats.org/spreadsheetml/2006/main" count="2461" uniqueCount="342">
  <si>
    <t>Country</t>
  </si>
  <si>
    <t>Labor force - by occupation(%)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</si>
  <si>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</si>
  <si>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</si>
  <si>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</si>
  <si>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</si>
  <si>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</si>
  <si>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</si>
  <si>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</si>
  <si>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</si>
  <si>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</si>
  <si>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</si>
  <si>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</si>
  <si>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</si>
  <si>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</si>
  <si>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</si>
  <si>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</si>
  <si>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</si>
  <si>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</si>
  <si>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</si>
  <si>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</si>
  <si>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</si>
  <si>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</si>
  <si>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</si>
  <si>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</si>
  <si>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</si>
  <si>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</si>
  <si>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</si>
  <si>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</si>
  <si>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</si>
  <si>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</si>
  <si>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</si>
  <si>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Burma</t>
  </si>
  <si>
    <t>Burundi</t>
  </si>
  <si>
    <t>Cambodia</t>
  </si>
  <si>
    <t>Cameroon</t>
  </si>
  <si>
    <t>Canada</t>
  </si>
  <si>
    <t>Cayman Islands</t>
  </si>
  <si>
    <t>Chad</t>
  </si>
  <si>
    <t>Chile</t>
  </si>
  <si>
    <t>China</t>
  </si>
  <si>
    <t>Cocos (Keeling) Islands</t>
  </si>
  <si>
    <t>Colombia</t>
  </si>
  <si>
    <t>Comoros</t>
  </si>
  <si>
    <t>Congo, Democratic Republic of the</t>
  </si>
  <si>
    <t>Cook Islands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</si>
  <si>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</si>
  <si>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</si>
  <si>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</si>
  <si>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</si>
  <si>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</si>
  <si>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</si>
  <si>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</si>
  <si>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</si>
  <si>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</si>
  <si>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</si>
  <si>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</si>
  <si>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</si>
  <si>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</si>
  <si>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Eritrea</t>
  </si>
  <si>
    <t>Estonia</t>
  </si>
  <si>
    <t>Ethiopia</t>
  </si>
  <si>
    <t>European Union</t>
  </si>
  <si>
    <t>Falkland Islands (Islas Malvinas)</t>
  </si>
  <si>
    <t>Faroe Islands</t>
  </si>
  <si>
    <t>Fiji</t>
  </si>
  <si>
    <t>Finland</t>
  </si>
  <si>
    <t>France</t>
  </si>
  <si>
    <t>French Polynesia</t>
  </si>
  <si>
    <t>Gabon</t>
  </si>
  <si>
    <t>Gambia, The</t>
  </si>
  <si>
    <t>Gaza Strip</t>
  </si>
  <si>
    <t>Georgia</t>
  </si>
  <si>
    <t>Germany</t>
  </si>
  <si>
    <t>Ghana</t>
  </si>
  <si>
    <t>Gibraltar</t>
  </si>
  <si>
    <t>Greece</t>
  </si>
  <si>
    <t>Grenada</t>
  </si>
  <si>
    <t>Guam</t>
  </si>
  <si>
    <t>Guatemala</t>
  </si>
  <si>
    <t>Guinea</t>
  </si>
  <si>
    <t>Guinea-Bissau</t>
  </si>
  <si>
    <t>Guyana</t>
  </si>
  <si>
    <t>Haiti</t>
  </si>
  <si>
    <t>Holy See (Vatican City)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</si>
  <si>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</si>
  <si>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</si>
  <si>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</si>
  <si>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</si>
  <si>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</si>
  <si>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</si>
  <si>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</si>
  <si>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</si>
  <si>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</si>
  <si>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</si>
  <si>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</si>
  <si>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</si>
  <si>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</si>
  <si>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</si>
  <si>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</si>
  <si>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</si>
  <si>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</si>
  <si>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</si>
  <si>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</si>
  <si>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</si>
  <si>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</si>
  <si>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</si>
  <si>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</si>
  <si>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</si>
  <si>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</si>
  <si>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</si>
  <si>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</si>
  <si>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</si>
  <si>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</si>
  <si>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</si>
  <si>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</si>
  <si>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</si>
  <si>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</si>
  <si>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</si>
  <si>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</si>
  <si>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</si>
  <si>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</si>
  <si>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</si>
  <si>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</si>
  <si>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</si>
  <si>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</si>
  <si>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</si>
  <si>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</si>
  <si>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</si>
  <si>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</si>
  <si>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</si>
  <si>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</si>
  <si>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</si>
  <si>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</si>
  <si>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</si>
  <si>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</si>
  <si>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</si>
  <si>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</si>
  <si>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</si>
  <si>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</si>
  <si>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</si>
  <si>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</si>
  <si>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</si>
  <si>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</si>
  <si>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</si>
  <si>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</si>
  <si>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</si>
  <si>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</si>
  <si>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</si>
  <si>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</si>
  <si>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</si>
  <si>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</si>
  <si>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</si>
  <si>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</si>
  <si>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</si>
  <si>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</si>
  <si>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</si>
  <si>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</si>
  <si>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</si>
  <si>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</si>
  <si>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Romania</t>
  </si>
  <si>
    <t>Russia</t>
  </si>
  <si>
    <t>Rwanda</t>
  </si>
  <si>
    <t>Saint Helena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</si>
  <si>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</si>
  <si>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</si>
  <si>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</si>
  <si>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</si>
  <si>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</si>
  <si>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</si>
  <si>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</si>
  <si>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</si>
  <si>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</si>
  <si>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</si>
  <si>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</si>
  <si>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</si>
  <si>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</si>
  <si>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</si>
  <si>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</si>
  <si>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</si>
  <si>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</si>
  <si>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</si>
  <si>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</si>
  <si>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</si>
  <si>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</si>
  <si>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</si>
  <si>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</si>
  <si>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</si>
  <si>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</si>
  <si>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</si>
  <si>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</si>
  <si>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</si>
  <si>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</si>
  <si>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</si>
  <si>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</si>
  <si>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</si>
  <si>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</si>
  <si>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</si>
  <si>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</si>
  <si>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</si>
  <si>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</si>
  <si>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</si>
  <si>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</si>
  <si>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</si>
  <si>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</si>
  <si>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</si>
  <si>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</si>
  <si>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</si>
  <si>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</si>
  <si>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</si>
  <si>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</si>
  <si>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</si>
  <si>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</si>
  <si>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</t>
  </si>
  <si>
    <t>Wallis and Futuna</t>
  </si>
  <si>
    <t>West Bank</t>
  </si>
  <si>
    <t>Western Sahara</t>
  </si>
  <si>
    <t>World</t>
  </si>
  <si>
    <t>Yemen</t>
  </si>
  <si>
    <t>Zambia</t>
  </si>
  <si>
    <t>Zimbabwe</t>
  </si>
  <si>
    <t>Industry</t>
  </si>
  <si>
    <t>Service</t>
  </si>
  <si>
    <t>agriculture</t>
  </si>
  <si>
    <t>industry</t>
  </si>
  <si>
    <t>services</t>
  </si>
  <si>
    <t>industry and services</t>
  </si>
  <si>
    <t>Percent</t>
  </si>
  <si>
    <t>Number?</t>
  </si>
  <si>
    <t>N/A</t>
  </si>
  <si>
    <t>Agriculture</t>
  </si>
  <si>
    <t>Other</t>
  </si>
  <si>
    <t>Bahamas</t>
  </si>
  <si>
    <t>Services</t>
  </si>
  <si>
    <t>Qatar</t>
  </si>
  <si>
    <t>Saint Kitts and Nevis</t>
  </si>
  <si>
    <t>Occupied Palestinian Territories</t>
  </si>
  <si>
    <t>Cape Verde</t>
  </si>
  <si>
    <t>Congo</t>
  </si>
  <si>
    <t>Madagascar</t>
  </si>
  <si>
    <t>Benin</t>
  </si>
  <si>
    <t>Congo (Democratic Republic of the)</t>
  </si>
  <si>
    <t>Central African Republic</t>
  </si>
  <si>
    <t>Industry and Services</t>
  </si>
  <si>
    <t>Labour Force</t>
  </si>
  <si>
    <t>HDI</t>
  </si>
  <si>
    <t>Check</t>
  </si>
  <si>
    <t>HDI Rank</t>
  </si>
  <si>
    <t>Both</t>
  </si>
  <si>
    <t>Lower</t>
  </si>
  <si>
    <t>Upper</t>
  </si>
  <si>
    <t>Min</t>
  </si>
  <si>
    <t>Max</t>
  </si>
  <si>
    <t>Range</t>
  </si>
  <si>
    <t>Average</t>
  </si>
  <si>
    <t>Life Expectancy</t>
  </si>
  <si>
    <t>Education Index</t>
  </si>
  <si>
    <t>GDP</t>
  </si>
  <si>
    <t>Farming</t>
  </si>
  <si>
    <t>Fishing</t>
  </si>
  <si>
    <t>Herding</t>
  </si>
  <si>
    <t>Construction</t>
  </si>
  <si>
    <t>Manufacturing</t>
  </si>
  <si>
    <t>Utilities</t>
  </si>
  <si>
    <t>Government</t>
  </si>
  <si>
    <t>Public Sector</t>
  </si>
  <si>
    <t>Financial</t>
  </si>
  <si>
    <t>etc</t>
  </si>
  <si>
    <t>STDEV</t>
  </si>
  <si>
    <t>min</t>
  </si>
  <si>
    <t>max</t>
  </si>
  <si>
    <t>stdev</t>
  </si>
  <si>
    <t>lower</t>
  </si>
  <si>
    <t>upper</t>
  </si>
  <si>
    <t>HDI Range</t>
  </si>
  <si>
    <t>Count</t>
  </si>
  <si>
    <t>Nominal HDI</t>
  </si>
  <si>
    <t>Region</t>
  </si>
  <si>
    <t>Global South</t>
  </si>
  <si>
    <t>Europe</t>
  </si>
  <si>
    <t>Global North</t>
  </si>
  <si>
    <t>Arab States</t>
  </si>
  <si>
    <t>Asia &amp; Pacific</t>
  </si>
  <si>
    <t>South/Latin America</t>
  </si>
  <si>
    <t>CIS</t>
  </si>
  <si>
    <t>Africa</t>
  </si>
  <si>
    <t>Antarctica</t>
  </si>
  <si>
    <t>North America</t>
  </si>
  <si>
    <t>Brunei Darussalam</t>
  </si>
  <si>
    <t>Bouvet Island</t>
  </si>
  <si>
    <t>Congo, The Democratic Republic of the</t>
  </si>
  <si>
    <t>Côte D'Ivoire</t>
  </si>
  <si>
    <t>Christmas Island</t>
  </si>
  <si>
    <t>Falkland Islands (Malvinas)</t>
  </si>
  <si>
    <t>France, Metropolitan</t>
  </si>
  <si>
    <t>French Guiana</t>
  </si>
  <si>
    <t>Greenland</t>
  </si>
  <si>
    <t>Gambia</t>
  </si>
  <si>
    <t>Guadeloupe</t>
  </si>
  <si>
    <t>Equatorial Guinea</t>
  </si>
  <si>
    <t>South Georgia and the South Sandwich Islands</t>
  </si>
  <si>
    <t>Heard Island and McDonald Islands</t>
  </si>
  <si>
    <t>British Indian Ocean Territory</t>
  </si>
  <si>
    <t>Iran, Islamic Republic of</t>
  </si>
  <si>
    <t>Korea, Democratic People's Republic of</t>
  </si>
  <si>
    <t>Korea, Republic of</t>
  </si>
  <si>
    <t>Lao People's Democratic Republic</t>
  </si>
  <si>
    <t>Monaco</t>
  </si>
  <si>
    <t>Moldova, Republic of</t>
  </si>
  <si>
    <t>Myanmar</t>
  </si>
  <si>
    <t>Martinique</t>
  </si>
  <si>
    <t>Montserrat</t>
  </si>
  <si>
    <t>Palestinian Territory</t>
  </si>
  <si>
    <t>Reunion</t>
  </si>
  <si>
    <t>Russian Federation</t>
  </si>
  <si>
    <t>South Sudan</t>
  </si>
  <si>
    <t>Svalbard and Jan Mayen</t>
  </si>
  <si>
    <t>Syrian Arab Republic</t>
  </si>
  <si>
    <t>French Southern Territories</t>
  </si>
  <si>
    <t>Tokelau</t>
  </si>
  <si>
    <t>Tanzania, United Republic of</t>
  </si>
  <si>
    <t>United States Minor Outlying Islands</t>
  </si>
  <si>
    <t>Holy See (Vatican City State)</t>
  </si>
  <si>
    <t>Virgin Islands, British</t>
  </si>
  <si>
    <t>Virgin Islands, U.S.</t>
  </si>
  <si>
    <t>Mayotte</t>
  </si>
  <si>
    <t>Aland Islands</t>
  </si>
  <si>
    <t>Guernsey</t>
  </si>
  <si>
    <t>Jersey</t>
  </si>
  <si>
    <t>Saint Barthelemy</t>
  </si>
  <si>
    <t>Anonymous Proxy</t>
  </si>
  <si>
    <t>Unknown</t>
  </si>
  <si>
    <t>Satellite Provider</t>
  </si>
  <si>
    <t>Asia/Pacific Region</t>
  </si>
  <si>
    <t>Invalid IP</t>
  </si>
  <si>
    <t>Libyan Arab Jamahiriya</t>
  </si>
  <si>
    <t>Kazakstan</t>
  </si>
  <si>
    <t>Bonaire, Sint Eustatius and Saba</t>
  </si>
  <si>
    <t>Bonaire, Saint Eustatius and Saba</t>
  </si>
  <si>
    <t>Sint Maarten (Dutch part)</t>
  </si>
  <si>
    <t>Curaçao</t>
  </si>
  <si>
    <t>South/Latin AmericaGlobal SouthSyrian Arab RepublicAsia &amp; PacificGlobal SouthSwazilandAfricaGlobal SouthTurks and Caicos IslandsSouth/Latin AmericaGlobal SouthChadAfricaGlobal SouthFrench Southern TerritoriesAsia &amp; PacificGlobal SouthTogoAfricaGlobal SouthThailandAsia &amp; PacificGlobal SouthTajikistanCISGlobal SouthTokelauAsia &amp; PacificGlobal SouthTurkmenistanCISGlobal SouthTunisiaArab StatesGlobal SouthTongaAsia &amp; PacificGlobal SouthTimor-LesteAsia &amp; PacificGlobal SouthTurkeyEuropeGlobal NorthTrinidad and TobagoSouth/Latin AmericaGlobal SouthTuvaluAsia &amp; PacificGlobal SouthTaiwanAsia &amp; PacificGlobal NorthTanzania, United Republic ofAfricaGlobal SouthUkraineCISGlobal SouthUgandaAfricaGlobal SouthUnited States Minor Outlying IslandsAsia &amp; PacificGlobal SouthUnited StatesNorth AmericaGlobal NorthUruguaySouth/Latin AmericaGlobal SouthUzbekistanCISGlobal SouthHoly See (Vatican City State)EuropeGlobal NorthSaint Vincent and the GrenadinesSouth/Latin AmericaGlobal SouthVenezuelaSouth/Latin AmericaGlobal SouthVirgin Islands, British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</si>
</sst>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Arial"/>
      <family val="2"/>
    </font>
    <font>
      <vertAlign val="superscript"/>
      <sz val="11"/>
      <name val="Arial"/>
      <family val="2"/>
    </font>
    <font>
      <b/>
      <sz val="13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222222"/>
      <name val="Arial"/>
      <family val="2"/>
    </font>
    <font>
      <sz val="11"/>
      <color rgb="FF222222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1" fontId="4" fillId="0" borderId="0">
      <alignment horizontal="center" vertical="top"/>
    </xf>
    <xf numFmtId="1" fontId="5" fillId="0" borderId="0" applyNumberFormat="0" applyFill="0" applyBorder="0" applyAlignment="0" applyProtection="0">
      <alignment horizontal="center" vertical="top"/>
    </xf>
    <xf numFmtId="0" fontId="7" fillId="8" borderId="0" applyNumberFormat="0" applyBorder="0" applyAlignment="0" applyProtection="0"/>
    <xf numFmtId="0" fontId="8" fillId="9" borderId="0" applyNumberFormat="0" applyBorder="0" applyAlignment="0" applyProtection="0"/>
  </cellStyleXfs>
  <cellXfs count="62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0" fillId="4" borderId="1" xfId="0" applyFill="1" applyBorder="1"/>
    <xf numFmtId="0" fontId="2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9" fontId="2" fillId="2" borderId="1" xfId="1" applyFont="1" applyFill="1" applyBorder="1" applyAlignment="1">
      <alignment vertical="top" wrapText="1"/>
    </xf>
    <xf numFmtId="9" fontId="0" fillId="0" borderId="0" xfId="1" applyFont="1" applyAlignment="1">
      <alignment horizontal="center"/>
    </xf>
    <xf numFmtId="0" fontId="2" fillId="2" borderId="2" xfId="0" applyFont="1" applyFill="1" applyBorder="1" applyAlignment="1">
      <alignment vertical="top" wrapText="1"/>
    </xf>
    <xf numFmtId="9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9" fontId="2" fillId="2" borderId="1" xfId="1" applyFont="1" applyFill="1" applyBorder="1" applyAlignment="1">
      <alignment horizontal="center" vertical="top" wrapText="1"/>
    </xf>
    <xf numFmtId="9" fontId="0" fillId="0" borderId="0" xfId="1" applyNumberFormat="1" applyFont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4" fillId="5" borderId="1" xfId="2" applyNumberFormat="1" applyFont="1" applyFill="1" applyBorder="1" applyAlignment="1">
      <alignment horizontal="center" vertical="top"/>
    </xf>
    <xf numFmtId="0" fontId="3" fillId="6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2" fontId="0" fillId="7" borderId="1" xfId="0" applyNumberForma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9" fontId="0" fillId="7" borderId="1" xfId="1" applyFont="1" applyFill="1" applyBorder="1" applyAlignment="1">
      <alignment horizontal="center"/>
    </xf>
    <xf numFmtId="9" fontId="0" fillId="0" borderId="1" xfId="1" applyFon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2" fillId="5" borderId="1" xfId="0" applyFont="1" applyFill="1" applyBorder="1"/>
    <xf numFmtId="0" fontId="0" fillId="5" borderId="1" xfId="0" applyFont="1" applyFill="1" applyBorder="1"/>
    <xf numFmtId="0" fontId="0" fillId="0" borderId="0" xfId="0" applyFont="1"/>
    <xf numFmtId="165" fontId="9" fillId="5" borderId="1" xfId="2" applyNumberFormat="1" applyFont="1" applyFill="1" applyBorder="1" applyAlignment="1">
      <alignment horizontal="left" vertical="top"/>
    </xf>
    <xf numFmtId="165" fontId="10" fillId="5" borderId="1" xfId="2" applyNumberFormat="1" applyFont="1" applyFill="1" applyBorder="1" applyAlignment="1">
      <alignment horizontal="left" vertical="top"/>
    </xf>
    <xf numFmtId="1" fontId="10" fillId="5" borderId="1" xfId="2" applyFont="1" applyFill="1" applyBorder="1" applyAlignment="1">
      <alignment horizontal="center" vertical="top"/>
    </xf>
    <xf numFmtId="0" fontId="0" fillId="0" borderId="0" xfId="0" applyFont="1" applyAlignment="1">
      <alignment horizontal="center"/>
    </xf>
    <xf numFmtId="0" fontId="3" fillId="6" borderId="4" xfId="0" applyFont="1" applyFill="1" applyBorder="1" applyAlignment="1"/>
    <xf numFmtId="0" fontId="3" fillId="6" borderId="5" xfId="0" applyFont="1" applyFill="1" applyBorder="1" applyAlignment="1"/>
    <xf numFmtId="1" fontId="10" fillId="5" borderId="1" xfId="4" applyNumberFormat="1" applyFont="1" applyFill="1" applyBorder="1" applyAlignment="1">
      <alignment horizontal="center" vertical="top"/>
    </xf>
    <xf numFmtId="9" fontId="0" fillId="0" borderId="0" xfId="1" applyFont="1" applyFill="1" applyBorder="1" applyAlignment="1">
      <alignment horizontal="center"/>
    </xf>
    <xf numFmtId="0" fontId="8" fillId="0" borderId="0" xfId="5" applyFill="1" applyBorder="1" applyAlignment="1">
      <alignment horizontal="center"/>
    </xf>
    <xf numFmtId="9" fontId="8" fillId="0" borderId="0" xfId="5" applyNumberFormat="1" applyFill="1" applyBorder="1" applyAlignment="1">
      <alignment horizontal="center"/>
    </xf>
    <xf numFmtId="0" fontId="7" fillId="0" borderId="0" xfId="4" applyFill="1" applyBorder="1" applyAlignment="1">
      <alignment horizontal="center"/>
    </xf>
    <xf numFmtId="9" fontId="7" fillId="0" borderId="0" xfId="4" applyNumberFormat="1" applyFill="1" applyBorder="1" applyAlignment="1">
      <alignment horizontal="center"/>
    </xf>
    <xf numFmtId="0" fontId="0" fillId="7" borderId="1" xfId="1" applyNumberFormat="1" applyFont="1" applyFill="1" applyBorder="1" applyAlignment="1">
      <alignment horizontal="center"/>
    </xf>
    <xf numFmtId="9" fontId="0" fillId="0" borderId="0" xfId="1" applyFont="1" applyAlignment="1">
      <alignment horizontal="center" vertical="center"/>
    </xf>
    <xf numFmtId="16" fontId="0" fillId="0" borderId="0" xfId="0" applyNumberFormat="1"/>
    <xf numFmtId="0" fontId="4" fillId="10" borderId="1" xfId="2" applyNumberFormat="1" applyFont="1" applyFill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3" fillId="6" borderId="1" xfId="0" applyFont="1" applyFill="1" applyBorder="1" applyAlignment="1">
      <alignment horizontal="center" vertical="center"/>
    </xf>
    <xf numFmtId="9" fontId="3" fillId="6" borderId="1" xfId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vertical="center"/>
    </xf>
    <xf numFmtId="0" fontId="3" fillId="6" borderId="1" xfId="5" applyFont="1" applyFill="1" applyBorder="1" applyAlignment="1">
      <alignment horizontal="center" vertical="center"/>
    </xf>
    <xf numFmtId="9" fontId="3" fillId="6" borderId="1" xfId="5" applyNumberFormat="1" applyFont="1" applyFill="1" applyBorder="1" applyAlignment="1">
      <alignment horizontal="center" vertical="center"/>
    </xf>
    <xf numFmtId="0" fontId="11" fillId="13" borderId="8" xfId="0" applyFont="1" applyFill="1" applyBorder="1" applyAlignment="1">
      <alignment horizontal="center" vertical="center" wrapText="1"/>
    </xf>
    <xf numFmtId="0" fontId="12" fillId="12" borderId="8" xfId="0" applyFont="1" applyFill="1" applyBorder="1" applyAlignment="1">
      <alignment vertical="center" wrapText="1"/>
    </xf>
    <xf numFmtId="0" fontId="6" fillId="6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</cellXfs>
  <cellStyles count="6">
    <cellStyle name="Footnote" xfId="3"/>
    <cellStyle name="Good" xfId="4" builtinId="26"/>
    <cellStyle name="Neutral" xfId="5" builtinId="28"/>
    <cellStyle name="Normal" xfId="0" builtinId="0"/>
    <cellStyle name="Normal 2" xfId="2"/>
    <cellStyle name="Percent" xfId="1" builtinId="5"/>
  </cellStyles>
  <dxfs count="1">
    <dxf>
      <fill>
        <patternFill>
          <bgColor rgb="FFFFFF00"/>
        </patternFill>
      </fill>
    </dxf>
  </dxfs>
  <tableStyles count="0" defaultTableStyle="TableStyleMedium9" defaultPivotStyle="PivotStyleLight16"/>
  <colors>
    <mruColors>
      <color rgb="FFF8696B"/>
      <color rgb="FF63BE7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67108486439195"/>
          <c:y val="5.1400554097404488E-2"/>
          <c:w val="0.81161548556430463"/>
          <c:h val="0.76486840186643335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strRef>
              <c:f>'HDI-Labour Table'!$E$3:$E$181</c:f>
              <c:strCache>
                <c:ptCount val="179"/>
                <c:pt idx="0">
                  <c:v>3.0%</c:v>
                </c:pt>
                <c:pt idx="1">
                  <c:v>2.9%</c:v>
                </c:pt>
                <c:pt idx="2">
                  <c:v>2.0%</c:v>
                </c:pt>
                <c:pt idx="3">
                  <c:v>3.6%</c:v>
                </c:pt>
                <c:pt idx="4">
                  <c:v>6.0%</c:v>
                </c:pt>
                <c:pt idx="5">
                  <c:v>2.0%</c:v>
                </c:pt>
                <c:pt idx="6">
                  <c:v>1.1%</c:v>
                </c:pt>
                <c:pt idx="7">
                  <c:v>4.4%</c:v>
                </c:pt>
                <c:pt idx="8">
                  <c:v>2.2%</c:v>
                </c:pt>
                <c:pt idx="9">
                  <c:v>3.9%</c:v>
                </c:pt>
                <c:pt idx="10">
                  <c:v>3.8%</c:v>
                </c:pt>
                <c:pt idx="11">
                  <c:v>4.5%</c:v>
                </c:pt>
                <c:pt idx="12">
                  <c:v>2.9%</c:v>
                </c:pt>
                <c:pt idx="13">
                  <c:v>5.5%</c:v>
                </c:pt>
                <c:pt idx="14">
                  <c:v>0.6%</c:v>
                </c:pt>
                <c:pt idx="15">
                  <c:v>4.0%</c:v>
                </c:pt>
                <c:pt idx="16">
                  <c:v>2.0%</c:v>
                </c:pt>
                <c:pt idx="17">
                  <c:v>12.4%</c:v>
                </c:pt>
                <c:pt idx="18">
                  <c:v>4.2%</c:v>
                </c:pt>
                <c:pt idx="19">
                  <c:v>7.0%</c:v>
                </c:pt>
                <c:pt idx="20">
                  <c:v>1.4%</c:v>
                </c:pt>
                <c:pt idx="21">
                  <c:v>0.0%</c:v>
                </c:pt>
                <c:pt idx="22">
                  <c:v>2.4%</c:v>
                </c:pt>
                <c:pt idx="23">
                  <c:v>2.0%</c:v>
                </c:pt>
                <c:pt idx="24">
                  <c:v>7.2%</c:v>
                </c:pt>
                <c:pt idx="25">
                  <c:v>2.5%</c:v>
                </c:pt>
                <c:pt idx="26">
                  <c:v>4.5%</c:v>
                </c:pt>
                <c:pt idx="27">
                  <c:v>0.0%</c:v>
                </c:pt>
                <c:pt idx="28">
                  <c:v>N/A</c:v>
                </c:pt>
                <c:pt idx="29">
                  <c:v>8.5%</c:v>
                </c:pt>
                <c:pt idx="30">
                  <c:v>7.0%</c:v>
                </c:pt>
                <c:pt idx="31">
                  <c:v>1.0%</c:v>
                </c:pt>
                <c:pt idx="32">
                  <c:v>10.0%</c:v>
                </c:pt>
                <c:pt idx="33">
                  <c:v>N/A</c:v>
                </c:pt>
                <c:pt idx="34">
                  <c:v>3.6%</c:v>
                </c:pt>
                <c:pt idx="35">
                  <c:v>2.3%</c:v>
                </c:pt>
                <c:pt idx="36">
                  <c:v>10.0%</c:v>
                </c:pt>
                <c:pt idx="37">
                  <c:v>5.0%</c:v>
                </c:pt>
                <c:pt idx="38">
                  <c:v>17.4%</c:v>
                </c:pt>
                <c:pt idx="39">
                  <c:v>13.2%</c:v>
                </c:pt>
                <c:pt idx="40">
                  <c:v>4.0%</c:v>
                </c:pt>
                <c:pt idx="41">
                  <c:v>4.7%</c:v>
                </c:pt>
                <c:pt idx="42">
                  <c:v>14.0%</c:v>
                </c:pt>
                <c:pt idx="43">
                  <c:v>12.1%</c:v>
                </c:pt>
                <c:pt idx="44">
                  <c:v>5.0%</c:v>
                </c:pt>
                <c:pt idx="45">
                  <c:v>1.0%</c:v>
                </c:pt>
                <c:pt idx="46">
                  <c:v>9.0%</c:v>
                </c:pt>
                <c:pt idx="47">
                  <c:v>20.0%</c:v>
                </c:pt>
                <c:pt idx="48">
                  <c:v>5.0%</c:v>
                </c:pt>
                <c:pt idx="49">
                  <c:v>14.0%</c:v>
                </c:pt>
                <c:pt idx="50">
                  <c:v>15.1%</c:v>
                </c:pt>
                <c:pt idx="51">
                  <c:v>17.0%</c:v>
                </c:pt>
                <c:pt idx="52">
                  <c:v>N/A</c:v>
                </c:pt>
                <c:pt idx="53">
                  <c:v>3.0%</c:v>
                </c:pt>
                <c:pt idx="54">
                  <c:v>6.7%</c:v>
                </c:pt>
                <c:pt idx="55">
                  <c:v>7.5%</c:v>
                </c:pt>
                <c:pt idx="56">
                  <c:v>3.8%</c:v>
                </c:pt>
                <c:pt idx="57">
                  <c:v>15.0%</c:v>
                </c:pt>
                <c:pt idx="58">
                  <c:v>7.0%</c:v>
                </c:pt>
                <c:pt idx="59">
                  <c:v>N/A</c:v>
                </c:pt>
                <c:pt idx="60">
                  <c:v>13.0%</c:v>
                </c:pt>
                <c:pt idx="61">
                  <c:v>29.7%</c:v>
                </c:pt>
                <c:pt idx="62">
                  <c:v>13.0%</c:v>
                </c:pt>
                <c:pt idx="63">
                  <c:v>2.0%</c:v>
                </c:pt>
                <c:pt idx="64">
                  <c:v>30.0%</c:v>
                </c:pt>
                <c:pt idx="65">
                  <c:v>21.7%</c:v>
                </c:pt>
                <c:pt idx="66">
                  <c:v>14.0%</c:v>
                </c:pt>
                <c:pt idx="67">
                  <c:v>19.6%</c:v>
                </c:pt>
                <c:pt idx="68">
                  <c:v>58.0%</c:v>
                </c:pt>
                <c:pt idx="69">
                  <c:v>20.0%</c:v>
                </c:pt>
                <c:pt idx="70">
                  <c:v>31.5%</c:v>
                </c:pt>
                <c:pt idx="71">
                  <c:v>8.3%</c:v>
                </c:pt>
                <c:pt idx="72">
                  <c:v>10.2%</c:v>
                </c:pt>
                <c:pt idx="73">
                  <c:v>9.0%</c:v>
                </c:pt>
                <c:pt idx="74">
                  <c:v>19.8%</c:v>
                </c:pt>
                <c:pt idx="75">
                  <c:v>29.5%</c:v>
                </c:pt>
                <c:pt idx="76">
                  <c:v>40.0%</c:v>
                </c:pt>
                <c:pt idx="77">
                  <c:v>N/A</c:v>
                </c:pt>
                <c:pt idx="78">
                  <c:v>0.7%</c:v>
                </c:pt>
                <c:pt idx="79">
                  <c:v>22.4%</c:v>
                </c:pt>
                <c:pt idx="80">
                  <c:v>42.6%</c:v>
                </c:pt>
                <c:pt idx="81">
                  <c:v>19.4%</c:v>
                </c:pt>
                <c:pt idx="82">
                  <c:v>46.2%</c:v>
                </c:pt>
                <c:pt idx="83">
                  <c:v>25.0%</c:v>
                </c:pt>
                <c:pt idx="84">
                  <c:v>31.8%</c:v>
                </c:pt>
                <c:pt idx="85">
                  <c:v>24.0%</c:v>
                </c:pt>
                <c:pt idx="86">
                  <c:v>17.0%</c:v>
                </c:pt>
                <c:pt idx="87">
                  <c:v>10.2%</c:v>
                </c:pt>
                <c:pt idx="88">
                  <c:v>8.0%</c:v>
                </c:pt>
                <c:pt idx="89">
                  <c:v>2.7%</c:v>
                </c:pt>
                <c:pt idx="90">
                  <c:v>14.6%</c:v>
                </c:pt>
                <c:pt idx="91">
                  <c:v>26.0%</c:v>
                </c:pt>
                <c:pt idx="92">
                  <c:v>55.6%</c:v>
                </c:pt>
                <c:pt idx="93">
                  <c:v>43.0%</c:v>
                </c:pt>
                <c:pt idx="94">
                  <c:v>55.0%</c:v>
                </c:pt>
                <c:pt idx="95">
                  <c:v>N/A</c:v>
                </c:pt>
                <c:pt idx="96">
                  <c:v>39.3%</c:v>
                </c:pt>
                <c:pt idx="97">
                  <c:v>31.0%</c:v>
                </c:pt>
                <c:pt idx="98">
                  <c:v>22.0%</c:v>
                </c:pt>
                <c:pt idx="99">
                  <c:v>14.0%</c:v>
                </c:pt>
                <c:pt idx="100">
                  <c:v>19.0%</c:v>
                </c:pt>
                <c:pt idx="101">
                  <c:v>35.0%</c:v>
                </c:pt>
                <c:pt idx="102">
                  <c:v>70.0%</c:v>
                </c:pt>
                <c:pt idx="103">
                  <c:v>34.7%</c:v>
                </c:pt>
                <c:pt idx="104">
                  <c:v>19.2%</c:v>
                </c:pt>
                <c:pt idx="105">
                  <c:v>N/A</c:v>
                </c:pt>
                <c:pt idx="106">
                  <c:v>60.0%</c:v>
                </c:pt>
                <c:pt idx="107">
                  <c:v>48.2%</c:v>
                </c:pt>
                <c:pt idx="108">
                  <c:v>42.1%</c:v>
                </c:pt>
                <c:pt idx="109">
                  <c:v>N/A</c:v>
                </c:pt>
                <c:pt idx="110">
                  <c:v>40.0%</c:v>
                </c:pt>
                <c:pt idx="111">
                  <c:v>34.0%</c:v>
                </c:pt>
                <c:pt idx="112">
                  <c:v>40.6%</c:v>
                </c:pt>
                <c:pt idx="113">
                  <c:v>55.6%</c:v>
                </c:pt>
                <c:pt idx="114">
                  <c:v>76.0%</c:v>
                </c:pt>
                <c:pt idx="115">
                  <c:v>32.0%</c:v>
                </c:pt>
                <c:pt idx="116">
                  <c:v>39.2%</c:v>
                </c:pt>
                <c:pt idx="117">
                  <c:v>N/A</c:v>
                </c:pt>
                <c:pt idx="118">
                  <c:v>44.0%</c:v>
                </c:pt>
                <c:pt idx="119">
                  <c:v>29.0%</c:v>
                </c:pt>
                <c:pt idx="120">
                  <c:v>50.0%</c:v>
                </c:pt>
                <c:pt idx="121">
                  <c:v>48.0%</c:v>
                </c:pt>
                <c:pt idx="122">
                  <c:v>65.0%</c:v>
                </c:pt>
                <c:pt idx="123">
                  <c:v>67.2%</c:v>
                </c:pt>
                <c:pt idx="124">
                  <c:v>9.0%</c:v>
                </c:pt>
                <c:pt idx="125">
                  <c:v>N/A</c:v>
                </c:pt>
                <c:pt idx="126">
                  <c:v>44.6%</c:v>
                </c:pt>
                <c:pt idx="127">
                  <c:v>0.0%</c:v>
                </c:pt>
                <c:pt idx="128">
                  <c:v>47.0%</c:v>
                </c:pt>
                <c:pt idx="129">
                  <c:v>N/A</c:v>
                </c:pt>
                <c:pt idx="130">
                  <c:v>63.0%</c:v>
                </c:pt>
                <c:pt idx="131">
                  <c:v>60.0%</c:v>
                </c:pt>
                <c:pt idx="132">
                  <c:v>80.0%</c:v>
                </c:pt>
                <c:pt idx="133">
                  <c:v>75.0%</c:v>
                </c:pt>
                <c:pt idx="134">
                  <c:v>70.0%</c:v>
                </c:pt>
                <c:pt idx="135">
                  <c:v>75.0%</c:v>
                </c:pt>
                <c:pt idx="136">
                  <c:v>80.0%</c:v>
                </c:pt>
                <c:pt idx="137">
                  <c:v>75.0%</c:v>
                </c:pt>
                <c:pt idx="138">
                  <c:v>43.0%</c:v>
                </c:pt>
                <c:pt idx="139">
                  <c:v>50.0%</c:v>
                </c:pt>
                <c:pt idx="140">
                  <c:v>N/A</c:v>
                </c:pt>
                <c:pt idx="141">
                  <c:v>56.0%</c:v>
                </c:pt>
                <c:pt idx="142">
                  <c:v>N/A</c:v>
                </c:pt>
                <c:pt idx="143">
                  <c:v>75.0%</c:v>
                </c:pt>
                <c:pt idx="144">
                  <c:v>76.0%</c:v>
                </c:pt>
                <c:pt idx="145">
                  <c:v>80.0%</c:v>
                </c:pt>
                <c:pt idx="146">
                  <c:v>63.0%</c:v>
                </c:pt>
                <c:pt idx="147">
                  <c:v>66.0%</c:v>
                </c:pt>
                <c:pt idx="148">
                  <c:v>85.0%</c:v>
                </c:pt>
                <c:pt idx="149">
                  <c:v>70.0%</c:v>
                </c:pt>
                <c:pt idx="150">
                  <c:v>N/A</c:v>
                </c:pt>
                <c:pt idx="151">
                  <c:v>80.0%</c:v>
                </c:pt>
                <c:pt idx="152">
                  <c:v>77.5%</c:v>
                </c:pt>
                <c:pt idx="153">
                  <c:v>70.0%</c:v>
                </c:pt>
                <c:pt idx="154">
                  <c:v>86.0%</c:v>
                </c:pt>
                <c:pt idx="155">
                  <c:v>82.0%</c:v>
                </c:pt>
                <c:pt idx="156">
                  <c:v>85.0%</c:v>
                </c:pt>
                <c:pt idx="157">
                  <c:v>90.0%</c:v>
                </c:pt>
                <c:pt idx="158">
                  <c:v>65.0%</c:v>
                </c:pt>
                <c:pt idx="159">
                  <c:v>75.0%</c:v>
                </c:pt>
                <c:pt idx="160">
                  <c:v>N/A</c:v>
                </c:pt>
                <c:pt idx="161">
                  <c:v>90.0%</c:v>
                </c:pt>
                <c:pt idx="162">
                  <c:v>85.0%</c:v>
                </c:pt>
                <c:pt idx="163">
                  <c:v>80.0%</c:v>
                </c:pt>
                <c:pt idx="164">
                  <c:v>90.0%</c:v>
                </c:pt>
                <c:pt idx="165">
                  <c:v>68.0%</c:v>
                </c:pt>
                <c:pt idx="166">
                  <c:v>76.0%</c:v>
                </c:pt>
                <c:pt idx="167">
                  <c:v>80.0%</c:v>
                </c:pt>
                <c:pt idx="168">
                  <c:v>80.2%</c:v>
                </c:pt>
                <c:pt idx="169">
                  <c:v>80.0%</c:v>
                </c:pt>
                <c:pt idx="170">
                  <c:v>82.0%</c:v>
                </c:pt>
                <c:pt idx="171">
                  <c:v>93.6%</c:v>
                </c:pt>
                <c:pt idx="172">
                  <c:v>90.0%</c:v>
                </c:pt>
                <c:pt idx="173">
                  <c:v>90.0%</c:v>
                </c:pt>
                <c:pt idx="174">
                  <c:v>81.0%</c:v>
                </c:pt>
                <c:pt idx="175">
                  <c:v>70.0%</c:v>
                </c:pt>
                <c:pt idx="176">
                  <c:v>N/A</c:v>
                </c:pt>
                <c:pt idx="177">
                  <c:v>N/A</c:v>
                </c:pt>
                <c:pt idx="178">
                  <c:v>N/A</c:v>
                </c:pt>
              </c:strCache>
            </c:strRef>
          </c:xVal>
          <c:yVal>
            <c:numRef>
              <c:f>'HDI-Labour Table'!$D$3:$D$181</c:f>
              <c:numCache>
                <c:formatCode>General</c:formatCode>
                <c:ptCount val="179"/>
                <c:pt idx="0">
                  <c:v>0.96799999999999997</c:v>
                </c:pt>
                <c:pt idx="1">
                  <c:v>0.96799999999999997</c:v>
                </c:pt>
                <c:pt idx="2">
                  <c:v>0.96699999999999997</c:v>
                </c:pt>
                <c:pt idx="3">
                  <c:v>0.96499999999999997</c:v>
                </c:pt>
                <c:pt idx="4">
                  <c:v>0.96</c:v>
                </c:pt>
                <c:pt idx="5">
                  <c:v>0.95799999999999996</c:v>
                </c:pt>
                <c:pt idx="6">
                  <c:v>0.95799999999999996</c:v>
                </c:pt>
                <c:pt idx="7">
                  <c:v>0.95599999999999996</c:v>
                </c:pt>
                <c:pt idx="8">
                  <c:v>0.95599999999999996</c:v>
                </c:pt>
                <c:pt idx="9">
                  <c:v>0.95499999999999996</c:v>
                </c:pt>
                <c:pt idx="10">
                  <c:v>0.95499999999999996</c:v>
                </c:pt>
                <c:pt idx="11">
                  <c:v>0.95399999999999996</c:v>
                </c:pt>
                <c:pt idx="12">
                  <c:v>0.95199999999999996</c:v>
                </c:pt>
                <c:pt idx="13">
                  <c:v>0.95099999999999996</c:v>
                </c:pt>
                <c:pt idx="14">
                  <c:v>0.95</c:v>
                </c:pt>
                <c:pt idx="15">
                  <c:v>0.94899999999999995</c:v>
                </c:pt>
                <c:pt idx="16">
                  <c:v>0.94799999999999995</c:v>
                </c:pt>
                <c:pt idx="17">
                  <c:v>0.94699999999999995</c:v>
                </c:pt>
                <c:pt idx="18">
                  <c:v>0.94499999999999995</c:v>
                </c:pt>
                <c:pt idx="19">
                  <c:v>0.94399999999999995</c:v>
                </c:pt>
                <c:pt idx="20">
                  <c:v>0.94199999999999995</c:v>
                </c:pt>
                <c:pt idx="21">
                  <c:v>0.94199999999999995</c:v>
                </c:pt>
                <c:pt idx="22">
                  <c:v>0.94</c:v>
                </c:pt>
                <c:pt idx="23">
                  <c:v>0.93</c:v>
                </c:pt>
                <c:pt idx="24">
                  <c:v>0.92800000000000005</c:v>
                </c:pt>
                <c:pt idx="25">
                  <c:v>0.92300000000000004</c:v>
                </c:pt>
                <c:pt idx="26">
                  <c:v>0.91900000000000004</c:v>
                </c:pt>
                <c:pt idx="27">
                  <c:v>0.91800000000000004</c:v>
                </c:pt>
                <c:pt idx="28">
                  <c:v>0.91200000000000003</c:v>
                </c:pt>
                <c:pt idx="29">
                  <c:v>0.91200000000000003</c:v>
                </c:pt>
                <c:pt idx="30">
                  <c:v>0.90300000000000002</c:v>
                </c:pt>
                <c:pt idx="31">
                  <c:v>0.90200000000000002</c:v>
                </c:pt>
                <c:pt idx="32">
                  <c:v>0.9</c:v>
                </c:pt>
                <c:pt idx="33">
                  <c:v>0.89900000000000002</c:v>
                </c:pt>
                <c:pt idx="34">
                  <c:v>0.89700000000000002</c:v>
                </c:pt>
                <c:pt idx="35">
                  <c:v>0.89400000000000002</c:v>
                </c:pt>
                <c:pt idx="36">
                  <c:v>0.88900000000000001</c:v>
                </c:pt>
                <c:pt idx="37">
                  <c:v>0.877</c:v>
                </c:pt>
                <c:pt idx="38">
                  <c:v>0.875</c:v>
                </c:pt>
                <c:pt idx="39">
                  <c:v>0.874</c:v>
                </c:pt>
                <c:pt idx="40">
                  <c:v>0.872</c:v>
                </c:pt>
                <c:pt idx="41">
                  <c:v>0.871</c:v>
                </c:pt>
                <c:pt idx="42">
                  <c:v>0.86899999999999999</c:v>
                </c:pt>
                <c:pt idx="43">
                  <c:v>0.86299999999999999</c:v>
                </c:pt>
                <c:pt idx="44">
                  <c:v>0.86199999999999999</c:v>
                </c:pt>
                <c:pt idx="45">
                  <c:v>0.86</c:v>
                </c:pt>
                <c:pt idx="46">
                  <c:v>0.85899999999999999</c:v>
                </c:pt>
                <c:pt idx="47">
                  <c:v>0.85499999999999998</c:v>
                </c:pt>
                <c:pt idx="48">
                  <c:v>0.85399999999999998</c:v>
                </c:pt>
                <c:pt idx="49">
                  <c:v>0.84699999999999998</c:v>
                </c:pt>
                <c:pt idx="50">
                  <c:v>0.84199999999999997</c:v>
                </c:pt>
                <c:pt idx="51">
                  <c:v>0.84</c:v>
                </c:pt>
                <c:pt idx="52">
                  <c:v>0.83899999999999997</c:v>
                </c:pt>
                <c:pt idx="53">
                  <c:v>0.83599999999999997</c:v>
                </c:pt>
                <c:pt idx="54">
                  <c:v>0.83499999999999996</c:v>
                </c:pt>
                <c:pt idx="55">
                  <c:v>0.83399999999999996</c:v>
                </c:pt>
                <c:pt idx="56">
                  <c:v>0.83299999999999996</c:v>
                </c:pt>
                <c:pt idx="57">
                  <c:v>0.83199999999999996</c:v>
                </c:pt>
                <c:pt idx="58">
                  <c:v>0.83</c:v>
                </c:pt>
                <c:pt idx="59">
                  <c:v>0.83</c:v>
                </c:pt>
                <c:pt idx="60">
                  <c:v>0.82599999999999996</c:v>
                </c:pt>
                <c:pt idx="61">
                  <c:v>0.82499999999999996</c:v>
                </c:pt>
                <c:pt idx="62">
                  <c:v>0.82299999999999995</c:v>
                </c:pt>
                <c:pt idx="63">
                  <c:v>0.82199999999999995</c:v>
                </c:pt>
                <c:pt idx="64">
                  <c:v>0.82099999999999995</c:v>
                </c:pt>
                <c:pt idx="65">
                  <c:v>0.82099999999999995</c:v>
                </c:pt>
                <c:pt idx="66">
                  <c:v>0.81699999999999995</c:v>
                </c:pt>
                <c:pt idx="67">
                  <c:v>0.80800000000000005</c:v>
                </c:pt>
                <c:pt idx="68">
                  <c:v>0.80700000000000005</c:v>
                </c:pt>
                <c:pt idx="69">
                  <c:v>0.80700000000000005</c:v>
                </c:pt>
                <c:pt idx="70">
                  <c:v>0.80700000000000005</c:v>
                </c:pt>
                <c:pt idx="71">
                  <c:v>0.80700000000000005</c:v>
                </c:pt>
                <c:pt idx="72">
                  <c:v>0.80600000000000005</c:v>
                </c:pt>
                <c:pt idx="73">
                  <c:v>0.80200000000000005</c:v>
                </c:pt>
                <c:pt idx="74">
                  <c:v>0.80200000000000005</c:v>
                </c:pt>
                <c:pt idx="75">
                  <c:v>0.79800000000000004</c:v>
                </c:pt>
                <c:pt idx="76">
                  <c:v>0.79700000000000004</c:v>
                </c:pt>
                <c:pt idx="77">
                  <c:v>0.79600000000000004</c:v>
                </c:pt>
                <c:pt idx="78">
                  <c:v>0.78800000000000003</c:v>
                </c:pt>
                <c:pt idx="79">
                  <c:v>0.78700000000000003</c:v>
                </c:pt>
                <c:pt idx="80">
                  <c:v>0.78600000000000003</c:v>
                </c:pt>
                <c:pt idx="81">
                  <c:v>0.78600000000000003</c:v>
                </c:pt>
                <c:pt idx="82">
                  <c:v>0.77700000000000002</c:v>
                </c:pt>
                <c:pt idx="83">
                  <c:v>0.77700000000000002</c:v>
                </c:pt>
                <c:pt idx="84">
                  <c:v>0.77400000000000002</c:v>
                </c:pt>
                <c:pt idx="85">
                  <c:v>0.77400000000000002</c:v>
                </c:pt>
                <c:pt idx="86">
                  <c:v>0.77100000000000002</c:v>
                </c:pt>
                <c:pt idx="87">
                  <c:v>0.77100000000000002</c:v>
                </c:pt>
                <c:pt idx="88">
                  <c:v>0.77</c:v>
                </c:pt>
                <c:pt idx="89">
                  <c:v>0.76900000000000002</c:v>
                </c:pt>
                <c:pt idx="90">
                  <c:v>0.76800000000000002</c:v>
                </c:pt>
                <c:pt idx="91">
                  <c:v>0.76600000000000001</c:v>
                </c:pt>
                <c:pt idx="92">
                  <c:v>0.76300000000000001</c:v>
                </c:pt>
                <c:pt idx="93">
                  <c:v>0.76200000000000001</c:v>
                </c:pt>
                <c:pt idx="94">
                  <c:v>0.76200000000000001</c:v>
                </c:pt>
                <c:pt idx="95">
                  <c:v>0.76</c:v>
                </c:pt>
                <c:pt idx="96">
                  <c:v>0.75800000000000001</c:v>
                </c:pt>
                <c:pt idx="97">
                  <c:v>0.752</c:v>
                </c:pt>
                <c:pt idx="98">
                  <c:v>0.749</c:v>
                </c:pt>
                <c:pt idx="99">
                  <c:v>0.748</c:v>
                </c:pt>
                <c:pt idx="100">
                  <c:v>0.747</c:v>
                </c:pt>
                <c:pt idx="101">
                  <c:v>0.745</c:v>
                </c:pt>
                <c:pt idx="102">
                  <c:v>0.74299999999999999</c:v>
                </c:pt>
                <c:pt idx="103">
                  <c:v>0.74199999999999999</c:v>
                </c:pt>
                <c:pt idx="104">
                  <c:v>0.73599999999999999</c:v>
                </c:pt>
                <c:pt idx="105">
                  <c:v>0.73099999999999998</c:v>
                </c:pt>
                <c:pt idx="106">
                  <c:v>0.72899999999999998</c:v>
                </c:pt>
                <c:pt idx="107">
                  <c:v>0.72799999999999998</c:v>
                </c:pt>
                <c:pt idx="108">
                  <c:v>0.72599999999999998</c:v>
                </c:pt>
                <c:pt idx="109">
                  <c:v>0.72499999999999998</c:v>
                </c:pt>
                <c:pt idx="110">
                  <c:v>0.72299999999999998</c:v>
                </c:pt>
                <c:pt idx="111">
                  <c:v>0.72</c:v>
                </c:pt>
                <c:pt idx="112">
                  <c:v>0.71899999999999997</c:v>
                </c:pt>
                <c:pt idx="113">
                  <c:v>0.71799999999999997</c:v>
                </c:pt>
                <c:pt idx="114">
                  <c:v>0.71699999999999997</c:v>
                </c:pt>
                <c:pt idx="115">
                  <c:v>0.71599999999999997</c:v>
                </c:pt>
                <c:pt idx="116">
                  <c:v>0.71399999999999997</c:v>
                </c:pt>
                <c:pt idx="117">
                  <c:v>0.70499999999999996</c:v>
                </c:pt>
                <c:pt idx="118">
                  <c:v>0.70099999999999996</c:v>
                </c:pt>
                <c:pt idx="119">
                  <c:v>0.69899999999999995</c:v>
                </c:pt>
                <c:pt idx="120">
                  <c:v>0.69599999999999995</c:v>
                </c:pt>
                <c:pt idx="121">
                  <c:v>0.69399999999999995</c:v>
                </c:pt>
                <c:pt idx="122">
                  <c:v>0.68600000000000005</c:v>
                </c:pt>
                <c:pt idx="123">
                  <c:v>0.68400000000000005</c:v>
                </c:pt>
                <c:pt idx="124">
                  <c:v>0.67</c:v>
                </c:pt>
                <c:pt idx="125">
                  <c:v>0.66400000000000003</c:v>
                </c:pt>
                <c:pt idx="126">
                  <c:v>0.64600000000000002</c:v>
                </c:pt>
                <c:pt idx="127">
                  <c:v>0.64300000000000002</c:v>
                </c:pt>
                <c:pt idx="128">
                  <c:v>0.63400000000000001</c:v>
                </c:pt>
                <c:pt idx="129">
                  <c:v>0.61899999999999999</c:v>
                </c:pt>
                <c:pt idx="130">
                  <c:v>0.61299999999999999</c:v>
                </c:pt>
                <c:pt idx="131">
                  <c:v>0.60899999999999999</c:v>
                </c:pt>
                <c:pt idx="132">
                  <c:v>0.60799999999999998</c:v>
                </c:pt>
                <c:pt idx="133">
                  <c:v>0.59099999999999997</c:v>
                </c:pt>
                <c:pt idx="134">
                  <c:v>0.58499999999999996</c:v>
                </c:pt>
                <c:pt idx="135">
                  <c:v>0.57499999999999996</c:v>
                </c:pt>
                <c:pt idx="136">
                  <c:v>0.57199999999999995</c:v>
                </c:pt>
                <c:pt idx="137">
                  <c:v>0.56699999999999995</c:v>
                </c:pt>
                <c:pt idx="138">
                  <c:v>0.56200000000000006</c:v>
                </c:pt>
                <c:pt idx="139">
                  <c:v>0.55700000000000005</c:v>
                </c:pt>
                <c:pt idx="140">
                  <c:v>0.54200000000000004</c:v>
                </c:pt>
                <c:pt idx="141">
                  <c:v>0.53300000000000003</c:v>
                </c:pt>
                <c:pt idx="142">
                  <c:v>0.53300000000000003</c:v>
                </c:pt>
                <c:pt idx="143">
                  <c:v>0.53200000000000003</c:v>
                </c:pt>
                <c:pt idx="144">
                  <c:v>0.53</c:v>
                </c:pt>
                <c:pt idx="145">
                  <c:v>0.52600000000000002</c:v>
                </c:pt>
                <c:pt idx="146">
                  <c:v>0.52400000000000002</c:v>
                </c:pt>
                <c:pt idx="147">
                  <c:v>0.52100000000000002</c:v>
                </c:pt>
                <c:pt idx="148">
                  <c:v>0.51600000000000001</c:v>
                </c:pt>
                <c:pt idx="149">
                  <c:v>0.51400000000000001</c:v>
                </c:pt>
                <c:pt idx="150">
                  <c:v>0.51300000000000001</c:v>
                </c:pt>
                <c:pt idx="151">
                  <c:v>0.503</c:v>
                </c:pt>
                <c:pt idx="152">
                  <c:v>0.502</c:v>
                </c:pt>
                <c:pt idx="153">
                  <c:v>0.499</c:v>
                </c:pt>
                <c:pt idx="154">
                  <c:v>0.496</c:v>
                </c:pt>
                <c:pt idx="155">
                  <c:v>0.49299999999999999</c:v>
                </c:pt>
                <c:pt idx="156">
                  <c:v>0.48399999999999999</c:v>
                </c:pt>
                <c:pt idx="157">
                  <c:v>0.48299999999999998</c:v>
                </c:pt>
                <c:pt idx="158">
                  <c:v>0.47899999999999998</c:v>
                </c:pt>
                <c:pt idx="159">
                  <c:v>0.47099999999999997</c:v>
                </c:pt>
                <c:pt idx="160">
                  <c:v>0.45900000000000002</c:v>
                </c:pt>
                <c:pt idx="161">
                  <c:v>0.45700000000000002</c:v>
                </c:pt>
                <c:pt idx="162">
                  <c:v>0.45300000000000001</c:v>
                </c:pt>
                <c:pt idx="163">
                  <c:v>0.442</c:v>
                </c:pt>
                <c:pt idx="164">
                  <c:v>0.435</c:v>
                </c:pt>
                <c:pt idx="165">
                  <c:v>0.43099999999999999</c:v>
                </c:pt>
                <c:pt idx="166">
                  <c:v>0.42299999999999999</c:v>
                </c:pt>
                <c:pt idx="167">
                  <c:v>0.39100000000000001</c:v>
                </c:pt>
                <c:pt idx="168">
                  <c:v>0.38900000000000001</c:v>
                </c:pt>
                <c:pt idx="169">
                  <c:v>0.38900000000000001</c:v>
                </c:pt>
                <c:pt idx="170">
                  <c:v>0.38300000000000001</c:v>
                </c:pt>
                <c:pt idx="171">
                  <c:v>0.38200000000000001</c:v>
                </c:pt>
                <c:pt idx="172">
                  <c:v>0.372</c:v>
                </c:pt>
                <c:pt idx="173">
                  <c:v>0.37</c:v>
                </c:pt>
                <c:pt idx="174">
                  <c:v>0.36599999999999999</c:v>
                </c:pt>
                <c:pt idx="175">
                  <c:v>0.36399999999999999</c:v>
                </c:pt>
                <c:pt idx="176">
                  <c:v>0.36099999999999999</c:v>
                </c:pt>
                <c:pt idx="177">
                  <c:v>0.35199999999999998</c:v>
                </c:pt>
                <c:pt idx="178">
                  <c:v>0.32900000000000001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743360"/>
        <c:axId val="85434368"/>
      </c:scatterChart>
      <c:valAx>
        <c:axId val="49743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HDI</a:t>
                </a:r>
                <a:r>
                  <a:rPr lang="en-US" baseline="0"/>
                  <a:t> Rank</a:t>
                </a:r>
                <a:endParaRPr lang="en-US"/>
              </a:p>
            </c:rich>
          </c:tx>
          <c:layout/>
          <c:overlay val="0"/>
        </c:title>
        <c:majorTickMark val="out"/>
        <c:minorTickMark val="none"/>
        <c:tickLblPos val="nextTo"/>
        <c:crossAx val="85434368"/>
        <c:crosses val="autoZero"/>
        <c:crossBetween val="midCat"/>
        <c:majorUnit val="25"/>
        <c:minorUnit val="5"/>
      </c:valAx>
      <c:valAx>
        <c:axId val="85434368"/>
        <c:scaling>
          <c:orientation val="minMax"/>
          <c:max val="1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HDI</a:t>
                </a:r>
                <a:r>
                  <a:rPr lang="en-US" baseline="0"/>
                  <a:t> Index</a:t>
                </a:r>
                <a:endParaRPr lang="en-US"/>
              </a:p>
            </c:rich>
          </c:tx>
          <c:layout/>
          <c:overlay val="0"/>
        </c:title>
        <c:numFmt formatCode="#,##0.00" sourceLinked="0"/>
        <c:majorTickMark val="out"/>
        <c:minorTickMark val="none"/>
        <c:tickLblPos val="nextTo"/>
        <c:crossAx val="4974336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66675</xdr:colOff>
      <xdr:row>8</xdr:row>
      <xdr:rowOff>19050</xdr:rowOff>
    </xdr:from>
    <xdr:to>
      <xdr:col>19</xdr:col>
      <xdr:colOff>371475</xdr:colOff>
      <xdr:row>22</xdr:row>
      <xdr:rowOff>95250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70C0"/>
  </sheetPr>
  <dimension ref="A1:E628"/>
  <sheetViews>
    <sheetView workbookViewId="0">
      <pane ySplit="1" topLeftCell="A2" activePane="bottomLeft" state="frozen"/>
      <selection pane="bottomLeft" activeCell="E12" sqref="E12"/>
    </sheetView>
  </sheetViews>
  <sheetFormatPr defaultRowHeight="15" x14ac:dyDescent="0.25"/>
  <cols>
    <col min="1" max="1" width="38.140625" customWidth="1"/>
    <col min="2" max="2" width="15.42578125" bestFit="1" customWidth="1"/>
    <col min="3" max="3" width="19" style="6" customWidth="1"/>
    <col min="4" max="4" width="13.140625" customWidth="1"/>
  </cols>
  <sheetData>
    <row r="1" spans="1:5" ht="30" x14ac:dyDescent="0.25">
      <c r="A1" s="4" t="s">
        <v>0</v>
      </c>
      <c r="B1" s="5" t="s">
        <v>1</v>
      </c>
      <c r="C1" s="6" t="s">
        <v>227</v>
      </c>
      <c r="D1" t="s">
        <v>228</v>
      </c>
      <c r="E1" t="s">
        <v>277</v>
      </c>
    </row>
    <row r="2" spans="1:5" x14ac:dyDescent="0.25">
      <c r="A2" s="1" t="s">
        <v>2</v>
      </c>
      <c r="B2" s="3" t="s">
        <v>230</v>
      </c>
      <c r="C2" s="10">
        <v>0.8</v>
      </c>
      <c r="D2" t="b">
        <f>ISNUMBER(C2)</f>
        <v>1</v>
      </c>
      <c r="E2" t="str">
        <f>VLOOKUP(A2,vl_countries,2,FALSE)</f>
        <v>Asia &amp; Pacific</v>
      </c>
    </row>
    <row r="3" spans="1:5" x14ac:dyDescent="0.25">
      <c r="A3" s="1" t="s">
        <v>2</v>
      </c>
      <c r="B3" s="2" t="s">
        <v>224</v>
      </c>
      <c r="C3" s="10">
        <v>0.1</v>
      </c>
      <c r="D3" t="b">
        <f t="shared" ref="D3:D66" si="0">ISNUMBER(C3)</f>
        <v>1</v>
      </c>
      <c r="E3" t="str">
        <f>VLOOKUP(A3,vl_countries,2,FALSE)</f>
        <v>Asia &amp; Pacific</v>
      </c>
    </row>
    <row r="4" spans="1:5" x14ac:dyDescent="0.25">
      <c r="A4" s="1" t="s">
        <v>2</v>
      </c>
      <c r="B4" s="2" t="s">
        <v>225</v>
      </c>
      <c r="C4" s="6">
        <v>0.1</v>
      </c>
      <c r="D4" t="b">
        <f t="shared" si="0"/>
        <v>1</v>
      </c>
      <c r="E4" t="str">
        <f>VLOOKUP(A4,vl_countries,2,FALSE)</f>
        <v>Asia &amp; Pacific</v>
      </c>
    </row>
    <row r="5" spans="1:5" x14ac:dyDescent="0.25">
      <c r="A5" s="1" t="s">
        <v>3</v>
      </c>
      <c r="B5" s="3" t="s">
        <v>230</v>
      </c>
      <c r="C5" s="10">
        <v>0.57999999999999996</v>
      </c>
      <c r="D5" t="b">
        <f t="shared" si="0"/>
        <v>1</v>
      </c>
      <c r="E5" t="str">
        <f>VLOOKUP(A5,vl_countries,2,FALSE)</f>
        <v>Europe</v>
      </c>
    </row>
    <row r="6" spans="1:5" x14ac:dyDescent="0.25">
      <c r="A6" s="1" t="s">
        <v>3</v>
      </c>
      <c r="B6" s="3" t="s">
        <v>224</v>
      </c>
      <c r="C6" s="10">
        <v>0.15</v>
      </c>
      <c r="D6" t="b">
        <f t="shared" si="0"/>
        <v>1</v>
      </c>
      <c r="E6" t="str">
        <f>VLOOKUP(A6,vl_countries,2,FALSE)</f>
        <v>Europe</v>
      </c>
    </row>
    <row r="7" spans="1:5" x14ac:dyDescent="0.25">
      <c r="A7" s="1" t="s">
        <v>3</v>
      </c>
      <c r="B7" s="3" t="s">
        <v>225</v>
      </c>
      <c r="C7" s="6">
        <v>0.27</v>
      </c>
      <c r="D7" t="b">
        <f t="shared" si="0"/>
        <v>1</v>
      </c>
      <c r="E7" t="str">
        <f>VLOOKUP(A7,vl_countries,2,FALSE)</f>
        <v>Europe</v>
      </c>
    </row>
    <row r="8" spans="1:5" x14ac:dyDescent="0.25">
      <c r="A8" s="1" t="s">
        <v>4</v>
      </c>
      <c r="B8" s="3" t="s">
        <v>230</v>
      </c>
      <c r="C8" s="8">
        <v>0.14000000000000001</v>
      </c>
      <c r="D8" t="b">
        <f t="shared" si="0"/>
        <v>1</v>
      </c>
      <c r="E8" t="str">
        <f>VLOOKUP(A8,vl_countries,2,FALSE)</f>
        <v>Arab States</v>
      </c>
    </row>
    <row r="9" spans="1:5" x14ac:dyDescent="0.25">
      <c r="A9" s="1" t="s">
        <v>4</v>
      </c>
      <c r="B9" s="3" t="s">
        <v>221</v>
      </c>
      <c r="C9" s="8">
        <v>0.23400000000000001</v>
      </c>
      <c r="D9" t="b">
        <f t="shared" si="0"/>
        <v>1</v>
      </c>
      <c r="E9" t="str">
        <f>VLOOKUP(A9,vl_countries,2,FALSE)</f>
        <v>Arab States</v>
      </c>
    </row>
    <row r="10" spans="1:5" x14ac:dyDescent="0.25">
      <c r="A10" s="1" t="s">
        <v>4</v>
      </c>
      <c r="B10" s="3" t="s">
        <v>231</v>
      </c>
      <c r="C10" s="8">
        <v>0.16</v>
      </c>
      <c r="D10" t="b">
        <f t="shared" si="0"/>
        <v>1</v>
      </c>
      <c r="E10" t="str">
        <f>VLOOKUP(A10,vl_countries,2,FALSE)</f>
        <v>Arab States</v>
      </c>
    </row>
    <row r="11" spans="1:5" x14ac:dyDescent="0.25">
      <c r="A11" s="1" t="s">
        <v>4</v>
      </c>
      <c r="B11" s="3" t="s">
        <v>225</v>
      </c>
      <c r="C11" s="8">
        <v>0.46599999999999997</v>
      </c>
      <c r="D11" t="b">
        <f t="shared" si="0"/>
        <v>1</v>
      </c>
      <c r="E11" t="str">
        <f>VLOOKUP(A11,vl_countries,2,FALSE)</f>
        <v>Arab States</v>
      </c>
    </row>
    <row r="12" spans="1:5" x14ac:dyDescent="0.25">
      <c r="A12" s="1" t="s">
        <v>5</v>
      </c>
      <c r="B12" s="3" t="s">
        <v>223</v>
      </c>
      <c r="C12" s="10">
        <v>0.34</v>
      </c>
      <c r="D12" t="b">
        <f t="shared" si="0"/>
        <v>1</v>
      </c>
      <c r="E12" t="str">
        <f>VLOOKUP(A12,vl_countries,2,FALSE)</f>
        <v>Asia &amp; Pacific</v>
      </c>
    </row>
    <row r="13" spans="1:5" x14ac:dyDescent="0.25">
      <c r="A13" s="1" t="s">
        <v>5</v>
      </c>
      <c r="B13" s="3" t="s">
        <v>224</v>
      </c>
      <c r="C13" s="10">
        <v>0.33</v>
      </c>
      <c r="D13" t="b">
        <f t="shared" si="0"/>
        <v>1</v>
      </c>
      <c r="E13" t="str">
        <f>VLOOKUP(A13,vl_countries,2,FALSE)</f>
        <v>Asia &amp; Pacific</v>
      </c>
    </row>
    <row r="14" spans="1:5" x14ac:dyDescent="0.25">
      <c r="A14" s="1" t="s">
        <v>5</v>
      </c>
      <c r="B14" s="3" t="s">
        <v>225</v>
      </c>
      <c r="C14" s="10">
        <v>0.33</v>
      </c>
      <c r="D14" t="b">
        <f t="shared" si="0"/>
        <v>1</v>
      </c>
      <c r="E14" t="str">
        <f>VLOOKUP(A14,vl_countries,2,FALSE)</f>
        <v>Asia &amp; Pacific</v>
      </c>
    </row>
    <row r="15" spans="1:5" x14ac:dyDescent="0.25">
      <c r="A15" s="1" t="s">
        <v>6</v>
      </c>
      <c r="B15" s="2" t="s">
        <v>223</v>
      </c>
      <c r="C15" s="11">
        <v>3.0000000000000001E-3</v>
      </c>
      <c r="D15" t="b">
        <f t="shared" si="0"/>
        <v>1</v>
      </c>
      <c r="E15" t="str">
        <f>VLOOKUP(A15,vl_countries,2,FALSE)</f>
        <v>Europe</v>
      </c>
    </row>
    <row r="16" spans="1:5" x14ac:dyDescent="0.25">
      <c r="A16" s="1" t="s">
        <v>6</v>
      </c>
      <c r="B16" s="2" t="s">
        <v>224</v>
      </c>
      <c r="C16" s="11">
        <v>0.20799999999999999</v>
      </c>
      <c r="D16" t="b">
        <f t="shared" si="0"/>
        <v>1</v>
      </c>
      <c r="E16" t="str">
        <f>VLOOKUP(A16,vl_countries,2,FALSE)</f>
        <v>Europe</v>
      </c>
    </row>
    <row r="17" spans="1:5" x14ac:dyDescent="0.25">
      <c r="A17" s="1" t="s">
        <v>6</v>
      </c>
      <c r="B17" s="2" t="s">
        <v>225</v>
      </c>
      <c r="C17" s="10">
        <v>0.79</v>
      </c>
      <c r="D17" t="b">
        <f t="shared" si="0"/>
        <v>1</v>
      </c>
      <c r="E17" t="str">
        <f>VLOOKUP(A17,vl_countries,2,FALSE)</f>
        <v>Europe</v>
      </c>
    </row>
    <row r="18" spans="1:5" x14ac:dyDescent="0.25">
      <c r="A18" s="1" t="s">
        <v>7</v>
      </c>
      <c r="B18" s="3" t="s">
        <v>223</v>
      </c>
      <c r="C18" s="10">
        <v>0.85</v>
      </c>
      <c r="D18" t="b">
        <f t="shared" si="0"/>
        <v>1</v>
      </c>
      <c r="E18" t="str">
        <f>VLOOKUP(A18,vl_countries,2,FALSE)</f>
        <v>Africa</v>
      </c>
    </row>
    <row r="19" spans="1:5" ht="30" x14ac:dyDescent="0.25">
      <c r="A19" s="1" t="s">
        <v>7</v>
      </c>
      <c r="B19" s="3" t="s">
        <v>226</v>
      </c>
      <c r="C19" s="10">
        <v>0.15</v>
      </c>
      <c r="D19" t="b">
        <f t="shared" si="0"/>
        <v>1</v>
      </c>
      <c r="E19" t="str">
        <f>VLOOKUP(A19,vl_countries,2,FALSE)</f>
        <v>Africa</v>
      </c>
    </row>
    <row r="20" spans="1:5" x14ac:dyDescent="0.25">
      <c r="A20" s="1" t="s">
        <v>8</v>
      </c>
      <c r="B20" s="3" t="s">
        <v>230</v>
      </c>
      <c r="C20" s="10">
        <v>0.04</v>
      </c>
      <c r="D20" t="b">
        <f t="shared" si="0"/>
        <v>1</v>
      </c>
      <c r="E20" t="str">
        <f>VLOOKUP(A20,vl_countries,2,FALSE)</f>
        <v>South/Latin America</v>
      </c>
    </row>
    <row r="21" spans="1:5" x14ac:dyDescent="0.25">
      <c r="A21" s="1" t="s">
        <v>8</v>
      </c>
      <c r="B21" s="3" t="s">
        <v>221</v>
      </c>
      <c r="C21" s="10">
        <v>0.21</v>
      </c>
      <c r="D21" t="b">
        <f t="shared" si="0"/>
        <v>1</v>
      </c>
      <c r="E21" t="str">
        <f>VLOOKUP(A21,vl_countries,2,FALSE)</f>
        <v>South/Latin America</v>
      </c>
    </row>
    <row r="22" spans="1:5" x14ac:dyDescent="0.25">
      <c r="A22" s="1" t="s">
        <v>8</v>
      </c>
      <c r="B22" s="3" t="s">
        <v>233</v>
      </c>
      <c r="C22" s="10">
        <v>0.65</v>
      </c>
      <c r="D22" t="b">
        <f t="shared" si="0"/>
        <v>1</v>
      </c>
      <c r="E22" t="str">
        <f>VLOOKUP(A22,vl_countries,2,FALSE)</f>
        <v>South/Latin America</v>
      </c>
    </row>
    <row r="23" spans="1:5" x14ac:dyDescent="0.25">
      <c r="A23" s="1" t="s">
        <v>9</v>
      </c>
      <c r="B23" s="3" t="s">
        <v>223</v>
      </c>
      <c r="C23" s="10">
        <v>7.0000000000000007E-2</v>
      </c>
      <c r="D23" t="b">
        <f t="shared" si="0"/>
        <v>1</v>
      </c>
      <c r="E23" t="str">
        <f>VLOOKUP(A23,vl_countries,2,FALSE)</f>
        <v>South/Latin America</v>
      </c>
    </row>
    <row r="24" spans="1:5" x14ac:dyDescent="0.25">
      <c r="A24" s="1" t="s">
        <v>9</v>
      </c>
      <c r="B24" s="3" t="s">
        <v>224</v>
      </c>
      <c r="C24" s="10">
        <v>0.11</v>
      </c>
      <c r="D24" t="b">
        <f t="shared" si="0"/>
        <v>1</v>
      </c>
      <c r="E24" t="str">
        <f>VLOOKUP(A24,vl_countries,2,FALSE)</f>
        <v>South/Latin America</v>
      </c>
    </row>
    <row r="25" spans="1:5" x14ac:dyDescent="0.25">
      <c r="A25" s="1" t="s">
        <v>9</v>
      </c>
      <c r="B25" s="3" t="s">
        <v>225</v>
      </c>
      <c r="C25" s="10">
        <v>0.82</v>
      </c>
      <c r="D25" t="b">
        <f t="shared" si="0"/>
        <v>1</v>
      </c>
      <c r="E25" t="str">
        <f>VLOOKUP(A25,vl_countries,2,FALSE)</f>
        <v>South/Latin America</v>
      </c>
    </row>
    <row r="26" spans="1:5" x14ac:dyDescent="0.25">
      <c r="A26" s="1" t="s">
        <v>10</v>
      </c>
      <c r="B26" s="2" t="s">
        <v>223</v>
      </c>
      <c r="C26" s="10">
        <v>0.01</v>
      </c>
      <c r="D26" t="b">
        <f t="shared" si="0"/>
        <v>1</v>
      </c>
      <c r="E26" t="str">
        <f>VLOOKUP(A26,vl_countries,2,FALSE)</f>
        <v>South/Latin America</v>
      </c>
    </row>
    <row r="27" spans="1:5" x14ac:dyDescent="0.25">
      <c r="A27" s="1" t="s">
        <v>10</v>
      </c>
      <c r="B27" s="2" t="s">
        <v>224</v>
      </c>
      <c r="C27" s="10">
        <v>0.23</v>
      </c>
      <c r="D27" t="b">
        <f t="shared" si="0"/>
        <v>1</v>
      </c>
      <c r="E27" t="str">
        <f>VLOOKUP(A27,vl_countries,2,FALSE)</f>
        <v>South/Latin America</v>
      </c>
    </row>
    <row r="28" spans="1:5" x14ac:dyDescent="0.25">
      <c r="A28" s="1" t="s">
        <v>10</v>
      </c>
      <c r="B28" s="2" t="s">
        <v>225</v>
      </c>
      <c r="C28" s="10">
        <v>0.76</v>
      </c>
      <c r="D28" t="b">
        <f t="shared" si="0"/>
        <v>1</v>
      </c>
      <c r="E28" t="str">
        <f>VLOOKUP(A28,vl_countries,2,FALSE)</f>
        <v>South/Latin America</v>
      </c>
    </row>
    <row r="29" spans="1:5" x14ac:dyDescent="0.25">
      <c r="A29" s="1" t="s">
        <v>11</v>
      </c>
      <c r="B29" s="3" t="s">
        <v>223</v>
      </c>
      <c r="C29" s="11">
        <v>0.46200000000000002</v>
      </c>
      <c r="D29" t="b">
        <f t="shared" si="0"/>
        <v>1</v>
      </c>
      <c r="E29" t="str">
        <f>VLOOKUP(A29,vl_countries,2,FALSE)</f>
        <v>CIS</v>
      </c>
    </row>
    <row r="30" spans="1:5" x14ac:dyDescent="0.25">
      <c r="A30" s="1" t="s">
        <v>11</v>
      </c>
      <c r="B30" s="3" t="s">
        <v>224</v>
      </c>
      <c r="C30" s="11">
        <v>0.156</v>
      </c>
      <c r="D30" t="b">
        <f t="shared" si="0"/>
        <v>1</v>
      </c>
      <c r="E30" t="str">
        <f>VLOOKUP(A30,vl_countries,2,FALSE)</f>
        <v>CIS</v>
      </c>
    </row>
    <row r="31" spans="1:5" x14ac:dyDescent="0.25">
      <c r="A31" s="1" t="s">
        <v>11</v>
      </c>
      <c r="B31" s="3" t="s">
        <v>225</v>
      </c>
      <c r="C31" s="10">
        <v>0.38200000000000001</v>
      </c>
      <c r="D31" t="b">
        <f t="shared" si="0"/>
        <v>1</v>
      </c>
      <c r="E31" t="str">
        <f>VLOOKUP(A31,vl_countries,2,FALSE)</f>
        <v>CIS</v>
      </c>
    </row>
    <row r="32" spans="1:5" x14ac:dyDescent="0.25">
      <c r="A32" s="1" t="s">
        <v>12</v>
      </c>
      <c r="B32" s="2" t="s">
        <v>223</v>
      </c>
      <c r="C32" s="6" t="s">
        <v>229</v>
      </c>
      <c r="D32" t="b">
        <f t="shared" si="0"/>
        <v>0</v>
      </c>
      <c r="E32" t="str">
        <f>VLOOKUP(A32,vl_countries,2,FALSE)</f>
        <v>South/Latin America</v>
      </c>
    </row>
    <row r="33" spans="1:5" x14ac:dyDescent="0.25">
      <c r="A33" s="1" t="s">
        <v>12</v>
      </c>
      <c r="B33" s="2" t="s">
        <v>224</v>
      </c>
      <c r="C33" s="6" t="s">
        <v>229</v>
      </c>
      <c r="D33" t="b">
        <f t="shared" si="0"/>
        <v>0</v>
      </c>
      <c r="E33" t="str">
        <f>VLOOKUP(A33,vl_countries,2,FALSE)</f>
        <v>South/Latin America</v>
      </c>
    </row>
    <row r="34" spans="1:5" x14ac:dyDescent="0.25">
      <c r="A34" s="1" t="s">
        <v>12</v>
      </c>
      <c r="B34" s="2" t="s">
        <v>225</v>
      </c>
      <c r="C34" s="6" t="s">
        <v>229</v>
      </c>
      <c r="D34" t="b">
        <f t="shared" si="0"/>
        <v>0</v>
      </c>
      <c r="E34" t="str">
        <f>VLOOKUP(A34,vl_countries,2,FALSE)</f>
        <v>South/Latin America</v>
      </c>
    </row>
    <row r="35" spans="1:5" x14ac:dyDescent="0.25">
      <c r="A35" s="1" t="s">
        <v>12</v>
      </c>
      <c r="B35" s="2" t="s">
        <v>231</v>
      </c>
      <c r="C35" s="8">
        <v>1</v>
      </c>
      <c r="D35" t="b">
        <f t="shared" si="0"/>
        <v>1</v>
      </c>
      <c r="E35" t="str">
        <f>VLOOKUP(A35,vl_countries,2,FALSE)</f>
        <v>South/Latin America</v>
      </c>
    </row>
    <row r="36" spans="1:5" x14ac:dyDescent="0.25">
      <c r="A36" s="1" t="s">
        <v>13</v>
      </c>
      <c r="B36" s="3" t="s">
        <v>223</v>
      </c>
      <c r="C36" s="11">
        <v>3.5999999999999997E-2</v>
      </c>
      <c r="D36" t="b">
        <f t="shared" si="0"/>
        <v>1</v>
      </c>
      <c r="E36" t="str">
        <f>VLOOKUP(A36,vl_countries,2,FALSE)</f>
        <v>Asia &amp; Pacific</v>
      </c>
    </row>
    <row r="37" spans="1:5" x14ac:dyDescent="0.25">
      <c r="A37" s="1" t="s">
        <v>13</v>
      </c>
      <c r="B37" s="3" t="s">
        <v>224</v>
      </c>
      <c r="C37" s="11">
        <v>0.21099999999999999</v>
      </c>
      <c r="D37" t="b">
        <f t="shared" si="0"/>
        <v>1</v>
      </c>
      <c r="E37" t="str">
        <f>VLOOKUP(A37,vl_countries,2,FALSE)</f>
        <v>Asia &amp; Pacific</v>
      </c>
    </row>
    <row r="38" spans="1:5" x14ac:dyDescent="0.25">
      <c r="A38" s="1" t="s">
        <v>13</v>
      </c>
      <c r="B38" s="3" t="s">
        <v>225</v>
      </c>
      <c r="C38" s="10">
        <v>0.75</v>
      </c>
      <c r="D38" t="b">
        <f t="shared" si="0"/>
        <v>1</v>
      </c>
      <c r="E38" t="str">
        <f>VLOOKUP(A38,vl_countries,2,FALSE)</f>
        <v>Asia &amp; Pacific</v>
      </c>
    </row>
    <row r="39" spans="1:5" x14ac:dyDescent="0.25">
      <c r="A39" s="1" t="s">
        <v>14</v>
      </c>
      <c r="B39" s="2" t="s">
        <v>223</v>
      </c>
      <c r="C39" s="11">
        <v>5.5E-2</v>
      </c>
      <c r="D39" t="b">
        <f t="shared" si="0"/>
        <v>1</v>
      </c>
      <c r="E39" t="str">
        <f>VLOOKUP(A39,vl_countries,2,FALSE)</f>
        <v>Europe</v>
      </c>
    </row>
    <row r="40" spans="1:5" x14ac:dyDescent="0.25">
      <c r="A40" s="1" t="s">
        <v>14</v>
      </c>
      <c r="B40" s="2" t="s">
        <v>224</v>
      </c>
      <c r="C40" s="11">
        <v>0.27500000000000002</v>
      </c>
      <c r="D40" t="b">
        <f t="shared" si="0"/>
        <v>1</v>
      </c>
      <c r="E40" t="str">
        <f>VLOOKUP(A40,vl_countries,2,FALSE)</f>
        <v>Europe</v>
      </c>
    </row>
    <row r="41" spans="1:5" x14ac:dyDescent="0.25">
      <c r="A41" s="1" t="s">
        <v>14</v>
      </c>
      <c r="B41" s="2" t="s">
        <v>225</v>
      </c>
      <c r="C41" s="10">
        <v>0.67</v>
      </c>
      <c r="D41" t="b">
        <f t="shared" si="0"/>
        <v>1</v>
      </c>
      <c r="E41" t="str">
        <f>VLOOKUP(A41,vl_countries,2,FALSE)</f>
        <v>Europe</v>
      </c>
    </row>
    <row r="42" spans="1:5" x14ac:dyDescent="0.25">
      <c r="A42" s="1" t="s">
        <v>15</v>
      </c>
      <c r="B42" s="3" t="s">
        <v>223</v>
      </c>
      <c r="C42" s="11">
        <v>0.39300000000000002</v>
      </c>
      <c r="D42" t="b">
        <f t="shared" si="0"/>
        <v>1</v>
      </c>
      <c r="E42" t="str">
        <f>VLOOKUP(A42,vl_countries,2,FALSE)</f>
        <v>CIS</v>
      </c>
    </row>
    <row r="43" spans="1:5" x14ac:dyDescent="0.25">
      <c r="A43" s="1" t="s">
        <v>15</v>
      </c>
      <c r="B43" s="3" t="s">
        <v>224</v>
      </c>
      <c r="C43" s="11">
        <v>0.121</v>
      </c>
      <c r="D43" t="b">
        <f t="shared" si="0"/>
        <v>1</v>
      </c>
      <c r="E43" t="str">
        <f>VLOOKUP(A43,vl_countries,2,FALSE)</f>
        <v>CIS</v>
      </c>
    </row>
    <row r="44" spans="1:5" x14ac:dyDescent="0.25">
      <c r="A44" s="1" t="s">
        <v>15</v>
      </c>
      <c r="B44" s="3" t="s">
        <v>225</v>
      </c>
      <c r="C44" s="10">
        <v>0.48599999999999999</v>
      </c>
      <c r="D44" t="b">
        <f t="shared" si="0"/>
        <v>1</v>
      </c>
      <c r="E44" t="str">
        <f>VLOOKUP(A44,vl_countries,2,FALSE)</f>
        <v>CIS</v>
      </c>
    </row>
    <row r="45" spans="1:5" x14ac:dyDescent="0.25">
      <c r="A45" s="1" t="s">
        <v>232</v>
      </c>
      <c r="B45" s="3" t="s">
        <v>230</v>
      </c>
      <c r="C45" s="10">
        <v>0.05</v>
      </c>
      <c r="D45" t="b">
        <f t="shared" si="0"/>
        <v>1</v>
      </c>
      <c r="E45" t="str">
        <f>VLOOKUP(A45,vl_countries,2,FALSE)</f>
        <v>South/Latin America</v>
      </c>
    </row>
    <row r="46" spans="1:5" x14ac:dyDescent="0.25">
      <c r="A46" s="1" t="s">
        <v>232</v>
      </c>
      <c r="B46" s="3" t="s">
        <v>221</v>
      </c>
      <c r="C46" s="10">
        <v>0.05</v>
      </c>
      <c r="D46" t="b">
        <f t="shared" si="0"/>
        <v>1</v>
      </c>
      <c r="E46" t="str">
        <f>VLOOKUP(A46,vl_countries,2,FALSE)</f>
        <v>South/Latin America</v>
      </c>
    </row>
    <row r="47" spans="1:5" x14ac:dyDescent="0.25">
      <c r="A47" s="1" t="s">
        <v>232</v>
      </c>
      <c r="B47" s="3" t="s">
        <v>233</v>
      </c>
      <c r="C47" s="10">
        <v>0.9</v>
      </c>
      <c r="D47" t="b">
        <f t="shared" si="0"/>
        <v>1</v>
      </c>
      <c r="E47" t="str">
        <f>VLOOKUP(A47,vl_countries,2,FALSE)</f>
        <v>South/Latin America</v>
      </c>
    </row>
    <row r="48" spans="1:5" x14ac:dyDescent="0.25">
      <c r="A48" s="1" t="s">
        <v>16</v>
      </c>
      <c r="B48" s="3" t="s">
        <v>223</v>
      </c>
      <c r="C48" s="10">
        <v>0.01</v>
      </c>
      <c r="D48" t="b">
        <f t="shared" si="0"/>
        <v>1</v>
      </c>
      <c r="E48" t="str">
        <f>VLOOKUP(A48,vl_countries,2,FALSE)</f>
        <v>Arab States</v>
      </c>
    </row>
    <row r="49" spans="1:5" x14ac:dyDescent="0.25">
      <c r="A49" s="1" t="s">
        <v>16</v>
      </c>
      <c r="B49" s="3" t="s">
        <v>224</v>
      </c>
      <c r="C49" s="10">
        <v>0.79</v>
      </c>
      <c r="D49" t="b">
        <f t="shared" si="0"/>
        <v>1</v>
      </c>
      <c r="E49" t="str">
        <f>VLOOKUP(A49,vl_countries,2,FALSE)</f>
        <v>Arab States</v>
      </c>
    </row>
    <row r="50" spans="1:5" x14ac:dyDescent="0.25">
      <c r="A50" s="1" t="s">
        <v>16</v>
      </c>
      <c r="B50" s="3" t="s">
        <v>225</v>
      </c>
      <c r="C50" s="10">
        <v>0.2</v>
      </c>
      <c r="D50" t="b">
        <f t="shared" si="0"/>
        <v>1</v>
      </c>
      <c r="E50" t="str">
        <f>VLOOKUP(A50,vl_countries,2,FALSE)</f>
        <v>Arab States</v>
      </c>
    </row>
    <row r="51" spans="1:5" x14ac:dyDescent="0.25">
      <c r="A51" s="1" t="s">
        <v>17</v>
      </c>
      <c r="B51" s="2" t="s">
        <v>223</v>
      </c>
      <c r="C51" s="10">
        <v>0.63</v>
      </c>
      <c r="D51" t="b">
        <f t="shared" si="0"/>
        <v>1</v>
      </c>
      <c r="E51" t="str">
        <f>VLOOKUP(A51,vl_countries,2,FALSE)</f>
        <v>Asia &amp; Pacific</v>
      </c>
    </row>
    <row r="52" spans="1:5" x14ac:dyDescent="0.25">
      <c r="A52" s="1" t="s">
        <v>17</v>
      </c>
      <c r="B52" s="2" t="s">
        <v>224</v>
      </c>
      <c r="C52" s="10">
        <v>0.11</v>
      </c>
      <c r="D52" t="b">
        <f t="shared" si="0"/>
        <v>1</v>
      </c>
      <c r="E52" t="str">
        <f>VLOOKUP(A52,vl_countries,2,FALSE)</f>
        <v>Asia &amp; Pacific</v>
      </c>
    </row>
    <row r="53" spans="1:5" x14ac:dyDescent="0.25">
      <c r="A53" s="1" t="s">
        <v>17</v>
      </c>
      <c r="B53" s="2" t="s">
        <v>225</v>
      </c>
      <c r="C53" s="10">
        <v>0.26</v>
      </c>
      <c r="D53" t="b">
        <f t="shared" si="0"/>
        <v>1</v>
      </c>
      <c r="E53" t="str">
        <f>VLOOKUP(A53,vl_countries,2,FALSE)</f>
        <v>Asia &amp; Pacific</v>
      </c>
    </row>
    <row r="54" spans="1:5" x14ac:dyDescent="0.25">
      <c r="A54" s="1" t="s">
        <v>18</v>
      </c>
      <c r="B54" s="3" t="s">
        <v>223</v>
      </c>
      <c r="C54" s="10">
        <v>0.1</v>
      </c>
      <c r="D54" t="b">
        <f t="shared" si="0"/>
        <v>1</v>
      </c>
      <c r="E54" t="str">
        <f>VLOOKUP(A54,vl_countries,2,FALSE)</f>
        <v>South/Latin America</v>
      </c>
    </row>
    <row r="55" spans="1:5" x14ac:dyDescent="0.25">
      <c r="A55" s="1" t="s">
        <v>18</v>
      </c>
      <c r="B55" s="3" t="s">
        <v>224</v>
      </c>
      <c r="C55" s="10">
        <v>0.15</v>
      </c>
      <c r="D55" t="b">
        <f t="shared" si="0"/>
        <v>1</v>
      </c>
      <c r="E55" t="str">
        <f>VLOOKUP(A55,vl_countries,2,FALSE)</f>
        <v>South/Latin America</v>
      </c>
    </row>
    <row r="56" spans="1:5" x14ac:dyDescent="0.25">
      <c r="A56" s="1" t="s">
        <v>18</v>
      </c>
      <c r="B56" s="3" t="s">
        <v>225</v>
      </c>
      <c r="C56" s="10">
        <v>0.75</v>
      </c>
      <c r="D56" t="b">
        <f t="shared" si="0"/>
        <v>1</v>
      </c>
      <c r="E56" t="str">
        <f>VLOOKUP(A56,vl_countries,2,FALSE)</f>
        <v>South/Latin America</v>
      </c>
    </row>
    <row r="57" spans="1:5" x14ac:dyDescent="0.25">
      <c r="A57" s="1" t="s">
        <v>19</v>
      </c>
      <c r="B57" s="2" t="s">
        <v>223</v>
      </c>
      <c r="C57" s="10">
        <v>0.14000000000000001</v>
      </c>
      <c r="D57" t="b">
        <f t="shared" si="0"/>
        <v>1</v>
      </c>
      <c r="E57" t="str">
        <f>VLOOKUP(A57,vl_countries,2,FALSE)</f>
        <v>CIS</v>
      </c>
    </row>
    <row r="58" spans="1:5" x14ac:dyDescent="0.25">
      <c r="A58" s="1" t="s">
        <v>19</v>
      </c>
      <c r="B58" s="2" t="s">
        <v>224</v>
      </c>
      <c r="C58" s="11">
        <v>0.34699999999999998</v>
      </c>
      <c r="D58" t="b">
        <f t="shared" si="0"/>
        <v>1</v>
      </c>
      <c r="E58" t="str">
        <f>VLOOKUP(A58,vl_countries,2,FALSE)</f>
        <v>CIS</v>
      </c>
    </row>
    <row r="59" spans="1:5" x14ac:dyDescent="0.25">
      <c r="A59" s="1" t="s">
        <v>19</v>
      </c>
      <c r="B59" s="2" t="s">
        <v>225</v>
      </c>
      <c r="C59" s="10">
        <v>0.51300000000000001</v>
      </c>
      <c r="D59" t="b">
        <f t="shared" si="0"/>
        <v>1</v>
      </c>
      <c r="E59" t="str">
        <f>VLOOKUP(A59,vl_countries,2,FALSE)</f>
        <v>CIS</v>
      </c>
    </row>
    <row r="60" spans="1:5" x14ac:dyDescent="0.25">
      <c r="A60" s="1" t="s">
        <v>20</v>
      </c>
      <c r="B60" s="3" t="s">
        <v>223</v>
      </c>
      <c r="C60" s="10">
        <v>0.02</v>
      </c>
      <c r="D60" t="b">
        <f t="shared" si="0"/>
        <v>1</v>
      </c>
      <c r="E60" t="str">
        <f>VLOOKUP(A60,vl_countries,2,FALSE)</f>
        <v>Europe</v>
      </c>
    </row>
    <row r="61" spans="1:5" x14ac:dyDescent="0.25">
      <c r="A61" s="1" t="s">
        <v>20</v>
      </c>
      <c r="B61" s="3" t="s">
        <v>224</v>
      </c>
      <c r="C61" s="10">
        <v>0.25</v>
      </c>
      <c r="D61" t="b">
        <f t="shared" si="0"/>
        <v>1</v>
      </c>
      <c r="E61" t="str">
        <f>VLOOKUP(A61,vl_countries,2,FALSE)</f>
        <v>Europe</v>
      </c>
    </row>
    <row r="62" spans="1:5" x14ac:dyDescent="0.25">
      <c r="A62" s="1" t="s">
        <v>20</v>
      </c>
      <c r="B62" s="3" t="s">
        <v>225</v>
      </c>
      <c r="C62" s="10">
        <v>0.73</v>
      </c>
      <c r="D62" t="b">
        <f t="shared" si="0"/>
        <v>1</v>
      </c>
      <c r="E62" t="str">
        <f>VLOOKUP(A62,vl_countries,2,FALSE)</f>
        <v>Europe</v>
      </c>
    </row>
    <row r="63" spans="1:5" x14ac:dyDescent="0.25">
      <c r="A63" s="1" t="s">
        <v>21</v>
      </c>
      <c r="B63" s="2" t="s">
        <v>223</v>
      </c>
      <c r="C63" s="11">
        <v>0.10199999999999999</v>
      </c>
      <c r="D63" t="b">
        <f t="shared" si="0"/>
        <v>1</v>
      </c>
      <c r="E63" t="str">
        <f>VLOOKUP(A63,vl_countries,2,FALSE)</f>
        <v>South/Latin America</v>
      </c>
    </row>
    <row r="64" spans="1:5" x14ac:dyDescent="0.25">
      <c r="A64" s="1" t="s">
        <v>21</v>
      </c>
      <c r="B64" s="2" t="s">
        <v>224</v>
      </c>
      <c r="C64" s="11">
        <v>0.18099999999999999</v>
      </c>
      <c r="D64" t="b">
        <f t="shared" si="0"/>
        <v>1</v>
      </c>
      <c r="E64" t="str">
        <f>VLOOKUP(A64,vl_countries,2,FALSE)</f>
        <v>South/Latin America</v>
      </c>
    </row>
    <row r="65" spans="1:5" x14ac:dyDescent="0.25">
      <c r="A65" s="1" t="s">
        <v>21</v>
      </c>
      <c r="B65" s="2" t="s">
        <v>225</v>
      </c>
      <c r="C65" s="10">
        <v>0.71700000000000008</v>
      </c>
      <c r="D65" t="b">
        <f t="shared" si="0"/>
        <v>1</v>
      </c>
      <c r="E65" t="str">
        <f>VLOOKUP(A65,vl_countries,2,FALSE)</f>
        <v>South/Latin America</v>
      </c>
    </row>
    <row r="66" spans="1:5" x14ac:dyDescent="0.25">
      <c r="A66" s="1" t="s">
        <v>22</v>
      </c>
      <c r="B66" s="2" t="s">
        <v>230</v>
      </c>
      <c r="C66" s="10">
        <v>0.03</v>
      </c>
      <c r="D66" t="b">
        <f t="shared" si="0"/>
        <v>1</v>
      </c>
      <c r="E66" t="str">
        <f>VLOOKUP(A66,vl_countries,2,FALSE)</f>
        <v>North America</v>
      </c>
    </row>
    <row r="67" spans="1:5" x14ac:dyDescent="0.25">
      <c r="A67" s="1" t="s">
        <v>22</v>
      </c>
      <c r="B67" s="2" t="s">
        <v>221</v>
      </c>
      <c r="C67" s="10">
        <v>0.17</v>
      </c>
      <c r="D67" t="b">
        <f t="shared" ref="D67:D130" si="1">ISNUMBER(C67)</f>
        <v>1</v>
      </c>
      <c r="E67" t="str">
        <f>VLOOKUP(A67,vl_countries,2,FALSE)</f>
        <v>North America</v>
      </c>
    </row>
    <row r="68" spans="1:5" x14ac:dyDescent="0.25">
      <c r="A68" s="1" t="s">
        <v>22</v>
      </c>
      <c r="B68" s="2" t="s">
        <v>225</v>
      </c>
      <c r="C68" s="10">
        <v>0.81</v>
      </c>
      <c r="D68" t="b">
        <f t="shared" si="1"/>
        <v>1</v>
      </c>
      <c r="E68" t="str">
        <f>VLOOKUP(A68,vl_countries,2,FALSE)</f>
        <v>North America</v>
      </c>
    </row>
    <row r="69" spans="1:5" x14ac:dyDescent="0.25">
      <c r="A69" s="1" t="s">
        <v>23</v>
      </c>
      <c r="B69" s="2" t="s">
        <v>223</v>
      </c>
      <c r="C69" s="10">
        <v>0.63</v>
      </c>
      <c r="D69" t="b">
        <f t="shared" si="1"/>
        <v>1</v>
      </c>
      <c r="E69" t="str">
        <f>VLOOKUP(A69,vl_countries,2,FALSE)</f>
        <v>Asia &amp; Pacific</v>
      </c>
    </row>
    <row r="70" spans="1:5" x14ac:dyDescent="0.25">
      <c r="A70" s="1" t="s">
        <v>23</v>
      </c>
      <c r="B70" s="2" t="s">
        <v>224</v>
      </c>
      <c r="C70" s="10">
        <v>0.06</v>
      </c>
      <c r="D70" t="b">
        <f t="shared" si="1"/>
        <v>1</v>
      </c>
      <c r="E70" t="str">
        <f>VLOOKUP(A70,vl_countries,2,FALSE)</f>
        <v>Asia &amp; Pacific</v>
      </c>
    </row>
    <row r="71" spans="1:5" x14ac:dyDescent="0.25">
      <c r="A71" s="1" t="s">
        <v>23</v>
      </c>
      <c r="B71" s="2" t="s">
        <v>225</v>
      </c>
      <c r="C71" s="10">
        <v>0.31</v>
      </c>
      <c r="D71" t="b">
        <f t="shared" si="1"/>
        <v>1</v>
      </c>
      <c r="E71" t="str">
        <f>VLOOKUP(A71,vl_countries,2,FALSE)</f>
        <v>Asia &amp; Pacific</v>
      </c>
    </row>
    <row r="72" spans="1:5" x14ac:dyDescent="0.25">
      <c r="A72" s="1" t="s">
        <v>24</v>
      </c>
      <c r="B72" s="3" t="s">
        <v>223</v>
      </c>
      <c r="C72" s="10">
        <v>0.4</v>
      </c>
      <c r="D72" t="b">
        <f t="shared" si="1"/>
        <v>1</v>
      </c>
      <c r="E72" t="str">
        <f>VLOOKUP(A72,vl_countries,2,FALSE)</f>
        <v>South/Latin America</v>
      </c>
    </row>
    <row r="73" spans="1:5" x14ac:dyDescent="0.25">
      <c r="A73" s="1" t="s">
        <v>24</v>
      </c>
      <c r="B73" s="3" t="s">
        <v>224</v>
      </c>
      <c r="C73" s="10">
        <v>0.17</v>
      </c>
      <c r="D73" t="b">
        <f t="shared" si="1"/>
        <v>1</v>
      </c>
      <c r="E73" t="str">
        <f>VLOOKUP(A73,vl_countries,2,FALSE)</f>
        <v>South/Latin America</v>
      </c>
    </row>
    <row r="74" spans="1:5" x14ac:dyDescent="0.25">
      <c r="A74" s="1" t="s">
        <v>24</v>
      </c>
      <c r="B74" s="3" t="s">
        <v>225</v>
      </c>
      <c r="C74" s="10">
        <v>0.43</v>
      </c>
      <c r="D74" t="b">
        <f t="shared" si="1"/>
        <v>1</v>
      </c>
      <c r="E74" t="str">
        <f>VLOOKUP(A74,vl_countries,2,FALSE)</f>
        <v>South/Latin America</v>
      </c>
    </row>
    <row r="75" spans="1:5" x14ac:dyDescent="0.25">
      <c r="A75" s="1" t="s">
        <v>25</v>
      </c>
      <c r="B75" s="2" t="s">
        <v>223</v>
      </c>
      <c r="C75" s="11">
        <v>0.19800000000000001</v>
      </c>
      <c r="D75" t="b">
        <f t="shared" si="1"/>
        <v>1</v>
      </c>
      <c r="E75" t="str">
        <f>VLOOKUP(A75,vl_countries,2,FALSE)</f>
        <v>Europe</v>
      </c>
    </row>
    <row r="76" spans="1:5" x14ac:dyDescent="0.25">
      <c r="A76" s="1" t="s">
        <v>25</v>
      </c>
      <c r="B76" s="2" t="s">
        <v>224</v>
      </c>
      <c r="C76" s="11">
        <v>0.32600000000000001</v>
      </c>
      <c r="D76" t="b">
        <f t="shared" si="1"/>
        <v>1</v>
      </c>
      <c r="E76" t="str">
        <f>VLOOKUP(A76,vl_countries,2,FALSE)</f>
        <v>Europe</v>
      </c>
    </row>
    <row r="77" spans="1:5" x14ac:dyDescent="0.25">
      <c r="A77" s="1" t="s">
        <v>25</v>
      </c>
      <c r="B77" s="2" t="s">
        <v>225</v>
      </c>
      <c r="C77" s="10">
        <v>0.47600000000000003</v>
      </c>
      <c r="D77" t="b">
        <f t="shared" si="1"/>
        <v>1</v>
      </c>
      <c r="E77" t="str">
        <f>VLOOKUP(A77,vl_countries,2,FALSE)</f>
        <v>Europe</v>
      </c>
    </row>
    <row r="78" spans="1:5" x14ac:dyDescent="0.25">
      <c r="A78" s="1" t="s">
        <v>26</v>
      </c>
      <c r="B78" s="3" t="s">
        <v>223</v>
      </c>
      <c r="C78" s="6" t="s">
        <v>229</v>
      </c>
      <c r="D78" t="b">
        <f t="shared" si="1"/>
        <v>0</v>
      </c>
      <c r="E78" t="str">
        <f>VLOOKUP(A78,vl_countries,2,FALSE)</f>
        <v>Africa</v>
      </c>
    </row>
    <row r="79" spans="1:5" x14ac:dyDescent="0.25">
      <c r="A79" s="1" t="s">
        <v>26</v>
      </c>
      <c r="B79" s="3" t="s">
        <v>224</v>
      </c>
      <c r="C79" s="6" t="s">
        <v>229</v>
      </c>
      <c r="D79" t="b">
        <f t="shared" si="1"/>
        <v>0</v>
      </c>
      <c r="E79" t="str">
        <f>VLOOKUP(A79,vl_countries,2,FALSE)</f>
        <v>Africa</v>
      </c>
    </row>
    <row r="80" spans="1:5" x14ac:dyDescent="0.25">
      <c r="A80" s="1" t="s">
        <v>26</v>
      </c>
      <c r="B80" s="3" t="s">
        <v>225</v>
      </c>
      <c r="C80" s="6" t="s">
        <v>229</v>
      </c>
      <c r="D80" t="b">
        <f t="shared" si="1"/>
        <v>0</v>
      </c>
      <c r="E80" t="str">
        <f>VLOOKUP(A80,vl_countries,2,FALSE)</f>
        <v>Africa</v>
      </c>
    </row>
    <row r="81" spans="1:5" x14ac:dyDescent="0.25">
      <c r="A81" s="1" t="s">
        <v>27</v>
      </c>
      <c r="B81" s="2" t="s">
        <v>223</v>
      </c>
      <c r="C81" s="10">
        <v>0.2</v>
      </c>
      <c r="D81" t="b">
        <f t="shared" si="1"/>
        <v>1</v>
      </c>
      <c r="E81" t="str">
        <f>VLOOKUP(A81,vl_countries,2,FALSE)</f>
        <v>South/Latin America</v>
      </c>
    </row>
    <row r="82" spans="1:5" x14ac:dyDescent="0.25">
      <c r="A82" s="1" t="s">
        <v>27</v>
      </c>
      <c r="B82" s="2" t="s">
        <v>224</v>
      </c>
      <c r="C82" s="10">
        <v>0.14000000000000001</v>
      </c>
      <c r="D82" t="b">
        <f t="shared" si="1"/>
        <v>1</v>
      </c>
      <c r="E82" t="str">
        <f>VLOOKUP(A82,vl_countries,2,FALSE)</f>
        <v>South/Latin America</v>
      </c>
    </row>
    <row r="83" spans="1:5" x14ac:dyDescent="0.25">
      <c r="A83" s="1" t="s">
        <v>27</v>
      </c>
      <c r="B83" s="2" t="s">
        <v>225</v>
      </c>
      <c r="C83" s="10">
        <v>0.66</v>
      </c>
      <c r="D83" t="b">
        <f t="shared" si="1"/>
        <v>1</v>
      </c>
      <c r="E83" t="str">
        <f>VLOOKUP(A83,vl_countries,2,FALSE)</f>
        <v>South/Latin America</v>
      </c>
    </row>
    <row r="84" spans="1:5" x14ac:dyDescent="0.25">
      <c r="A84" s="1" t="s">
        <v>28</v>
      </c>
      <c r="B84" s="3" t="s">
        <v>223</v>
      </c>
      <c r="C84" s="11">
        <v>6.0000000000000001E-3</v>
      </c>
      <c r="D84" t="b">
        <f t="shared" si="1"/>
        <v>1</v>
      </c>
      <c r="E84" t="e">
        <f>VLOOKUP(A84,vl_countries,2,FALSE)</f>
        <v>#N/A</v>
      </c>
    </row>
    <row r="85" spans="1:5" x14ac:dyDescent="0.25">
      <c r="A85" s="1" t="s">
        <v>28</v>
      </c>
      <c r="B85" s="3" t="s">
        <v>224</v>
      </c>
      <c r="C85" s="10">
        <v>0.4</v>
      </c>
      <c r="D85" t="b">
        <f t="shared" si="1"/>
        <v>1</v>
      </c>
      <c r="E85" t="e">
        <f>VLOOKUP(A85,vl_countries,2,FALSE)</f>
        <v>#N/A</v>
      </c>
    </row>
    <row r="86" spans="1:5" x14ac:dyDescent="0.25">
      <c r="A86" s="1" t="s">
        <v>28</v>
      </c>
      <c r="B86" s="3" t="s">
        <v>225</v>
      </c>
      <c r="C86" s="10">
        <v>0.59399999999999997</v>
      </c>
      <c r="D86" t="b">
        <f t="shared" si="1"/>
        <v>1</v>
      </c>
      <c r="E86" t="e">
        <f>VLOOKUP(A86,vl_countries,2,FALSE)</f>
        <v>#N/A</v>
      </c>
    </row>
    <row r="87" spans="1:5" x14ac:dyDescent="0.25">
      <c r="A87" s="1" t="s">
        <v>29</v>
      </c>
      <c r="B87" s="2" t="s">
        <v>223</v>
      </c>
      <c r="C87" s="11">
        <v>4.4999999999999998E-2</v>
      </c>
      <c r="D87" t="b">
        <f t="shared" si="1"/>
        <v>1</v>
      </c>
      <c r="E87" t="e">
        <f>VLOOKUP(A87,vl_countries,2,FALSE)</f>
        <v>#N/A</v>
      </c>
    </row>
    <row r="88" spans="1:5" x14ac:dyDescent="0.25">
      <c r="A88" s="1" t="s">
        <v>29</v>
      </c>
      <c r="B88" s="2" t="s">
        <v>224</v>
      </c>
      <c r="C88" s="11">
        <v>0.63100000000000001</v>
      </c>
      <c r="D88" t="b">
        <f t="shared" si="1"/>
        <v>1</v>
      </c>
      <c r="E88" t="e">
        <f>VLOOKUP(A88,vl_countries,2,FALSE)</f>
        <v>#N/A</v>
      </c>
    </row>
    <row r="89" spans="1:5" x14ac:dyDescent="0.25">
      <c r="A89" s="1" t="s">
        <v>29</v>
      </c>
      <c r="B89" s="2" t="s">
        <v>225</v>
      </c>
      <c r="C89" s="10">
        <v>0.32400000000000001</v>
      </c>
      <c r="D89" t="b">
        <f t="shared" si="1"/>
        <v>1</v>
      </c>
      <c r="E89" t="e">
        <f>VLOOKUP(A89,vl_countries,2,FALSE)</f>
        <v>#N/A</v>
      </c>
    </row>
    <row r="90" spans="1:5" x14ac:dyDescent="0.25">
      <c r="A90" s="1" t="s">
        <v>30</v>
      </c>
      <c r="B90" s="3" t="s">
        <v>223</v>
      </c>
      <c r="C90" s="11">
        <v>7.4999999999999997E-2</v>
      </c>
      <c r="D90" t="b">
        <f t="shared" si="1"/>
        <v>1</v>
      </c>
      <c r="E90" t="str">
        <f>VLOOKUP(A90,vl_countries,2,FALSE)</f>
        <v>Europe</v>
      </c>
    </row>
    <row r="91" spans="1:5" x14ac:dyDescent="0.25">
      <c r="A91" s="1" t="s">
        <v>30</v>
      </c>
      <c r="B91" s="3" t="s">
        <v>224</v>
      </c>
      <c r="C91" s="11">
        <v>0.35499999999999998</v>
      </c>
      <c r="D91" t="b">
        <f t="shared" si="1"/>
        <v>1</v>
      </c>
      <c r="E91" t="str">
        <f>VLOOKUP(A91,vl_countries,2,FALSE)</f>
        <v>Europe</v>
      </c>
    </row>
    <row r="92" spans="1:5" x14ac:dyDescent="0.25">
      <c r="A92" s="1" t="s">
        <v>30</v>
      </c>
      <c r="B92" s="3" t="s">
        <v>225</v>
      </c>
      <c r="C92" s="10">
        <v>0.56999999999999995</v>
      </c>
      <c r="D92" t="b">
        <f t="shared" si="1"/>
        <v>1</v>
      </c>
      <c r="E92" t="str">
        <f>VLOOKUP(A92,vl_countries,2,FALSE)</f>
        <v>Europe</v>
      </c>
    </row>
    <row r="93" spans="1:5" x14ac:dyDescent="0.25">
      <c r="A93" s="1" t="s">
        <v>31</v>
      </c>
      <c r="B93" s="2" t="s">
        <v>223</v>
      </c>
      <c r="C93" s="10">
        <v>0.9</v>
      </c>
      <c r="D93" t="b">
        <f t="shared" si="1"/>
        <v>1</v>
      </c>
      <c r="E93" t="str">
        <f>VLOOKUP(A93,vl_countries,2,FALSE)</f>
        <v>Africa</v>
      </c>
    </row>
    <row r="94" spans="1:5" ht="30" x14ac:dyDescent="0.25">
      <c r="A94" s="1" t="s">
        <v>31</v>
      </c>
      <c r="B94" s="2" t="s">
        <v>226</v>
      </c>
      <c r="C94" s="10">
        <v>0.1</v>
      </c>
      <c r="D94" t="b">
        <f t="shared" si="1"/>
        <v>1</v>
      </c>
      <c r="E94" t="str">
        <f>VLOOKUP(A94,vl_countries,2,FALSE)</f>
        <v>Africa</v>
      </c>
    </row>
    <row r="95" spans="1:5" x14ac:dyDescent="0.25">
      <c r="A95" s="1" t="s">
        <v>32</v>
      </c>
      <c r="B95" s="3" t="s">
        <v>223</v>
      </c>
      <c r="C95" s="10">
        <v>0.7</v>
      </c>
      <c r="D95" t="b">
        <f t="shared" si="1"/>
        <v>1</v>
      </c>
      <c r="E95" t="e">
        <f>VLOOKUP(A95,vl_countries,2,FALSE)</f>
        <v>#N/A</v>
      </c>
    </row>
    <row r="96" spans="1:5" x14ac:dyDescent="0.25">
      <c r="A96" s="1" t="s">
        <v>32</v>
      </c>
      <c r="B96" s="3" t="s">
        <v>224</v>
      </c>
      <c r="C96" s="10">
        <v>7.0000000000000007E-2</v>
      </c>
      <c r="D96" t="b">
        <f t="shared" si="1"/>
        <v>1</v>
      </c>
      <c r="E96" t="e">
        <f>VLOOKUP(A96,vl_countries,2,FALSE)</f>
        <v>#N/A</v>
      </c>
    </row>
    <row r="97" spans="1:5" x14ac:dyDescent="0.25">
      <c r="A97" s="1" t="s">
        <v>32</v>
      </c>
      <c r="B97" s="3" t="s">
        <v>225</v>
      </c>
      <c r="C97" s="10">
        <v>0.23</v>
      </c>
      <c r="D97" t="b">
        <f t="shared" si="1"/>
        <v>1</v>
      </c>
      <c r="E97" t="e">
        <f>VLOOKUP(A97,vl_countries,2,FALSE)</f>
        <v>#N/A</v>
      </c>
    </row>
    <row r="98" spans="1:5" x14ac:dyDescent="0.25">
      <c r="A98" s="1" t="s">
        <v>33</v>
      </c>
      <c r="B98" s="2" t="s">
        <v>223</v>
      </c>
      <c r="C98" s="11">
        <v>0.93600000000000005</v>
      </c>
      <c r="D98" t="b">
        <f t="shared" si="1"/>
        <v>1</v>
      </c>
      <c r="E98" t="str">
        <f>VLOOKUP(A98,vl_countries,2,FALSE)</f>
        <v>Africa</v>
      </c>
    </row>
    <row r="99" spans="1:5" x14ac:dyDescent="0.25">
      <c r="A99" s="1" t="s">
        <v>33</v>
      </c>
      <c r="B99" s="2" t="s">
        <v>224</v>
      </c>
      <c r="C99" s="11">
        <v>2.3E-2</v>
      </c>
      <c r="D99" t="b">
        <f t="shared" si="1"/>
        <v>1</v>
      </c>
      <c r="E99" t="str">
        <f>VLOOKUP(A99,vl_countries,2,FALSE)</f>
        <v>Africa</v>
      </c>
    </row>
    <row r="100" spans="1:5" x14ac:dyDescent="0.25">
      <c r="A100" s="1" t="s">
        <v>33</v>
      </c>
      <c r="B100" s="2" t="s">
        <v>225</v>
      </c>
      <c r="C100" s="10">
        <v>4.0999999999999995E-2</v>
      </c>
      <c r="D100" t="b">
        <f t="shared" si="1"/>
        <v>1</v>
      </c>
      <c r="E100" t="str">
        <f>VLOOKUP(A100,vl_countries,2,FALSE)</f>
        <v>Africa</v>
      </c>
    </row>
    <row r="101" spans="1:5" x14ac:dyDescent="0.25">
      <c r="A101" s="1" t="s">
        <v>34</v>
      </c>
      <c r="B101" s="3" t="s">
        <v>223</v>
      </c>
      <c r="C101" s="10">
        <v>0.75</v>
      </c>
      <c r="D101" t="b">
        <f t="shared" si="1"/>
        <v>1</v>
      </c>
      <c r="E101" t="str">
        <f>VLOOKUP(A101,vl_countries,2,FALSE)</f>
        <v>Asia &amp; Pacific</v>
      </c>
    </row>
    <row r="102" spans="1:5" x14ac:dyDescent="0.25">
      <c r="A102" s="1" t="s">
        <v>34</v>
      </c>
      <c r="B102" s="3" t="s">
        <v>224</v>
      </c>
      <c r="C102" s="6" t="s">
        <v>229</v>
      </c>
      <c r="D102" t="b">
        <f t="shared" si="1"/>
        <v>0</v>
      </c>
      <c r="E102" t="str">
        <f>VLOOKUP(A102,vl_countries,2,FALSE)</f>
        <v>Asia &amp; Pacific</v>
      </c>
    </row>
    <row r="103" spans="1:5" x14ac:dyDescent="0.25">
      <c r="A103" s="1" t="s">
        <v>34</v>
      </c>
      <c r="B103" s="3" t="s">
        <v>225</v>
      </c>
      <c r="C103" s="6" t="s">
        <v>229</v>
      </c>
      <c r="D103" t="b">
        <f t="shared" si="1"/>
        <v>0</v>
      </c>
      <c r="E103" t="str">
        <f>VLOOKUP(A103,vl_countries,2,FALSE)</f>
        <v>Asia &amp; Pacific</v>
      </c>
    </row>
    <row r="104" spans="1:5" x14ac:dyDescent="0.25">
      <c r="A104" s="1" t="s">
        <v>35</v>
      </c>
      <c r="B104" s="2" t="s">
        <v>223</v>
      </c>
      <c r="C104" s="10">
        <v>0.7</v>
      </c>
      <c r="D104" t="b">
        <f t="shared" si="1"/>
        <v>1</v>
      </c>
      <c r="E104" t="str">
        <f>VLOOKUP(A104,vl_countries,2,FALSE)</f>
        <v>Africa</v>
      </c>
    </row>
    <row r="105" spans="1:5" x14ac:dyDescent="0.25">
      <c r="A105" s="1" t="s">
        <v>35</v>
      </c>
      <c r="B105" s="2" t="s">
        <v>224</v>
      </c>
      <c r="C105" s="10">
        <v>0.13</v>
      </c>
      <c r="D105" t="b">
        <f t="shared" si="1"/>
        <v>1</v>
      </c>
      <c r="E105" t="str">
        <f>VLOOKUP(A105,vl_countries,2,FALSE)</f>
        <v>Africa</v>
      </c>
    </row>
    <row r="106" spans="1:5" x14ac:dyDescent="0.25">
      <c r="A106" s="1" t="s">
        <v>35</v>
      </c>
      <c r="B106" s="2" t="s">
        <v>225</v>
      </c>
      <c r="C106" s="10">
        <v>0.17</v>
      </c>
      <c r="D106" t="b">
        <f t="shared" si="1"/>
        <v>1</v>
      </c>
      <c r="E106" t="str">
        <f>VLOOKUP(A106,vl_countries,2,FALSE)</f>
        <v>Africa</v>
      </c>
    </row>
    <row r="107" spans="1:5" x14ac:dyDescent="0.25">
      <c r="A107" s="1" t="s">
        <v>36</v>
      </c>
      <c r="B107" s="9" t="s">
        <v>223</v>
      </c>
      <c r="C107" s="12">
        <v>0.02</v>
      </c>
      <c r="D107" t="b">
        <f t="shared" si="1"/>
        <v>1</v>
      </c>
      <c r="E107" t="str">
        <f>VLOOKUP(A107,vl_countries,2,FALSE)</f>
        <v>North America</v>
      </c>
    </row>
    <row r="108" spans="1:5" x14ac:dyDescent="0.25">
      <c r="A108" s="1" t="s">
        <v>36</v>
      </c>
      <c r="B108" s="9" t="s">
        <v>221</v>
      </c>
      <c r="C108" s="12">
        <v>0.19</v>
      </c>
      <c r="D108" t="b">
        <f t="shared" si="1"/>
        <v>1</v>
      </c>
      <c r="E108" t="str">
        <f>VLOOKUP(A108,vl_countries,2,FALSE)</f>
        <v>North America</v>
      </c>
    </row>
    <row r="109" spans="1:5" x14ac:dyDescent="0.25">
      <c r="A109" s="1" t="s">
        <v>36</v>
      </c>
      <c r="B109" s="9" t="s">
        <v>233</v>
      </c>
      <c r="C109" s="12">
        <v>0.76</v>
      </c>
      <c r="D109" t="b">
        <f t="shared" si="1"/>
        <v>1</v>
      </c>
      <c r="E109" t="str">
        <f>VLOOKUP(A109,vl_countries,2,FALSE)</f>
        <v>North America</v>
      </c>
    </row>
    <row r="110" spans="1:5" x14ac:dyDescent="0.25">
      <c r="A110" s="1" t="s">
        <v>36</v>
      </c>
      <c r="B110" s="9" t="s">
        <v>231</v>
      </c>
      <c r="C110" s="12">
        <v>0.03</v>
      </c>
      <c r="D110" t="b">
        <f t="shared" si="1"/>
        <v>1</v>
      </c>
      <c r="E110" t="str">
        <f>VLOOKUP(A110,vl_countries,2,FALSE)</f>
        <v>North America</v>
      </c>
    </row>
    <row r="111" spans="1:5" x14ac:dyDescent="0.25">
      <c r="A111" s="1" t="s">
        <v>37</v>
      </c>
      <c r="B111" s="2" t="s">
        <v>223</v>
      </c>
      <c r="C111" s="11">
        <v>1.4E-2</v>
      </c>
      <c r="D111" t="b">
        <f t="shared" si="1"/>
        <v>1</v>
      </c>
      <c r="E111" t="str">
        <f>VLOOKUP(A111,vl_countries,2,FALSE)</f>
        <v>South/Latin America</v>
      </c>
    </row>
    <row r="112" spans="1:5" x14ac:dyDescent="0.25">
      <c r="A112" s="1" t="s">
        <v>37</v>
      </c>
      <c r="B112" s="2" t="s">
        <v>224</v>
      </c>
      <c r="C112" s="11">
        <v>0.126</v>
      </c>
      <c r="D112" t="b">
        <f t="shared" si="1"/>
        <v>1</v>
      </c>
      <c r="E112" t="str">
        <f>VLOOKUP(A112,vl_countries,2,FALSE)</f>
        <v>South/Latin America</v>
      </c>
    </row>
    <row r="113" spans="1:5" x14ac:dyDescent="0.25">
      <c r="A113" s="1" t="s">
        <v>37</v>
      </c>
      <c r="B113" s="2" t="s">
        <v>225</v>
      </c>
      <c r="C113" s="10">
        <v>0.86</v>
      </c>
      <c r="D113" t="b">
        <f t="shared" si="1"/>
        <v>1</v>
      </c>
      <c r="E113" t="str">
        <f>VLOOKUP(A113,vl_countries,2,FALSE)</f>
        <v>South/Latin America</v>
      </c>
    </row>
    <row r="114" spans="1:5" x14ac:dyDescent="0.25">
      <c r="A114" s="1" t="s">
        <v>38</v>
      </c>
      <c r="B114" s="3" t="s">
        <v>223</v>
      </c>
      <c r="C114" s="10">
        <v>0.8</v>
      </c>
      <c r="D114" t="b">
        <f t="shared" si="1"/>
        <v>1</v>
      </c>
      <c r="E114" t="str">
        <f>VLOOKUP(A114,vl_countries,2,FALSE)</f>
        <v>Africa</v>
      </c>
    </row>
    <row r="115" spans="1:5" ht="30" x14ac:dyDescent="0.25">
      <c r="A115" s="1" t="s">
        <v>38</v>
      </c>
      <c r="B115" s="3" t="s">
        <v>226</v>
      </c>
      <c r="C115" s="10">
        <v>0.2</v>
      </c>
      <c r="D115" t="b">
        <f t="shared" si="1"/>
        <v>1</v>
      </c>
      <c r="E115" t="str">
        <f>VLOOKUP(A115,vl_countries,2,FALSE)</f>
        <v>Africa</v>
      </c>
    </row>
    <row r="116" spans="1:5" x14ac:dyDescent="0.25">
      <c r="A116" s="1" t="s">
        <v>39</v>
      </c>
      <c r="B116" s="2" t="s">
        <v>223</v>
      </c>
      <c r="C116" s="11">
        <v>0.13200000000000001</v>
      </c>
      <c r="D116" t="b">
        <f t="shared" si="1"/>
        <v>1</v>
      </c>
      <c r="E116" t="str">
        <f>VLOOKUP(A116,vl_countries,2,FALSE)</f>
        <v>South/Latin America</v>
      </c>
    </row>
    <row r="117" spans="1:5" x14ac:dyDescent="0.25">
      <c r="A117" s="1" t="s">
        <v>39</v>
      </c>
      <c r="B117" s="2" t="s">
        <v>224</v>
      </c>
      <c r="C117" s="10">
        <v>0.23</v>
      </c>
      <c r="D117" t="b">
        <f t="shared" si="1"/>
        <v>1</v>
      </c>
      <c r="E117" t="str">
        <f>VLOOKUP(A117,vl_countries,2,FALSE)</f>
        <v>South/Latin America</v>
      </c>
    </row>
    <row r="118" spans="1:5" x14ac:dyDescent="0.25">
      <c r="A118" s="1" t="s">
        <v>39</v>
      </c>
      <c r="B118" s="2" t="s">
        <v>225</v>
      </c>
      <c r="C118" s="10">
        <v>0.63900000000000001</v>
      </c>
      <c r="D118" t="b">
        <f t="shared" si="1"/>
        <v>1</v>
      </c>
      <c r="E118" t="str">
        <f>VLOOKUP(A118,vl_countries,2,FALSE)</f>
        <v>South/Latin America</v>
      </c>
    </row>
    <row r="119" spans="1:5" x14ac:dyDescent="0.25">
      <c r="A119" s="1" t="s">
        <v>40</v>
      </c>
      <c r="B119" s="3" t="s">
        <v>223</v>
      </c>
      <c r="C119" s="10">
        <v>0.43</v>
      </c>
      <c r="D119" t="b">
        <f t="shared" si="1"/>
        <v>1</v>
      </c>
      <c r="E119" t="str">
        <f>VLOOKUP(A119,vl_countries,2,FALSE)</f>
        <v>Asia &amp; Pacific</v>
      </c>
    </row>
    <row r="120" spans="1:5" x14ac:dyDescent="0.25">
      <c r="A120" s="1" t="s">
        <v>40</v>
      </c>
      <c r="B120" s="3" t="s">
        <v>224</v>
      </c>
      <c r="C120" s="10">
        <v>0.25</v>
      </c>
      <c r="D120" t="b">
        <f t="shared" si="1"/>
        <v>1</v>
      </c>
      <c r="E120" t="str">
        <f>VLOOKUP(A120,vl_countries,2,FALSE)</f>
        <v>Asia &amp; Pacific</v>
      </c>
    </row>
    <row r="121" spans="1:5" x14ac:dyDescent="0.25">
      <c r="A121" s="1" t="s">
        <v>40</v>
      </c>
      <c r="B121" s="3" t="s">
        <v>225</v>
      </c>
      <c r="C121" s="10">
        <v>0.32</v>
      </c>
      <c r="D121" t="b">
        <f t="shared" si="1"/>
        <v>1</v>
      </c>
      <c r="E121" t="str">
        <f>VLOOKUP(A121,vl_countries,2,FALSE)</f>
        <v>Asia &amp; Pacific</v>
      </c>
    </row>
    <row r="122" spans="1:5" x14ac:dyDescent="0.25">
      <c r="A122" s="1" t="s">
        <v>41</v>
      </c>
      <c r="B122" s="2" t="s">
        <v>231</v>
      </c>
      <c r="C122" s="8">
        <v>1</v>
      </c>
      <c r="D122" t="b">
        <f t="shared" si="1"/>
        <v>1</v>
      </c>
      <c r="E122" t="str">
        <f>VLOOKUP(A122,vl_countries,2,FALSE)</f>
        <v>Asia &amp; Pacific</v>
      </c>
    </row>
    <row r="123" spans="1:5" x14ac:dyDescent="0.25">
      <c r="A123" s="1" t="s">
        <v>42</v>
      </c>
      <c r="B123" s="3" t="s">
        <v>223</v>
      </c>
      <c r="C123" s="11">
        <v>0.224</v>
      </c>
      <c r="D123" t="b">
        <f t="shared" si="1"/>
        <v>1</v>
      </c>
      <c r="E123" t="str">
        <f>VLOOKUP(A123,vl_countries,2,FALSE)</f>
        <v>South/Latin America</v>
      </c>
    </row>
    <row r="124" spans="1:5" x14ac:dyDescent="0.25">
      <c r="A124" s="1" t="s">
        <v>42</v>
      </c>
      <c r="B124" s="3" t="s">
        <v>224</v>
      </c>
      <c r="C124" s="11">
        <v>0.188</v>
      </c>
      <c r="D124" t="b">
        <f t="shared" si="1"/>
        <v>1</v>
      </c>
      <c r="E124" t="str">
        <f>VLOOKUP(A124,vl_countries,2,FALSE)</f>
        <v>South/Latin America</v>
      </c>
    </row>
    <row r="125" spans="1:5" x14ac:dyDescent="0.25">
      <c r="A125" s="1" t="s">
        <v>42</v>
      </c>
      <c r="B125" s="3" t="s">
        <v>225</v>
      </c>
      <c r="C125" s="10">
        <v>0.58799999999999997</v>
      </c>
      <c r="D125" t="b">
        <f t="shared" si="1"/>
        <v>1</v>
      </c>
      <c r="E125" t="str">
        <f>VLOOKUP(A125,vl_countries,2,FALSE)</f>
        <v>South/Latin America</v>
      </c>
    </row>
    <row r="126" spans="1:5" x14ac:dyDescent="0.25">
      <c r="A126" s="1" t="s">
        <v>43</v>
      </c>
      <c r="B126" s="2" t="s">
        <v>223</v>
      </c>
      <c r="C126" s="10">
        <v>0.8</v>
      </c>
      <c r="D126" t="b">
        <f t="shared" si="1"/>
        <v>1</v>
      </c>
      <c r="E126" t="str">
        <f>VLOOKUP(A126,vl_countries,2,FALSE)</f>
        <v>Arab States</v>
      </c>
    </row>
    <row r="127" spans="1:5" ht="30" x14ac:dyDescent="0.25">
      <c r="A127" s="1" t="s">
        <v>43</v>
      </c>
      <c r="B127" s="2" t="s">
        <v>226</v>
      </c>
      <c r="C127" s="10">
        <v>0.2</v>
      </c>
      <c r="D127" t="b">
        <f t="shared" si="1"/>
        <v>1</v>
      </c>
      <c r="E127" t="str">
        <f>VLOOKUP(A127,vl_countries,2,FALSE)</f>
        <v>Arab States</v>
      </c>
    </row>
    <row r="128" spans="1:5" x14ac:dyDescent="0.25">
      <c r="A128" s="1" t="s">
        <v>44</v>
      </c>
      <c r="B128" s="3" t="s">
        <v>223</v>
      </c>
      <c r="C128" s="6" t="s">
        <v>229</v>
      </c>
      <c r="D128" t="b">
        <f t="shared" si="1"/>
        <v>0</v>
      </c>
      <c r="E128" t="e">
        <f>VLOOKUP(A128,vl_countries,2,FALSE)</f>
        <v>#N/A</v>
      </c>
    </row>
    <row r="129" spans="1:5" x14ac:dyDescent="0.25">
      <c r="A129" s="1" t="s">
        <v>44</v>
      </c>
      <c r="B129" s="3" t="s">
        <v>224</v>
      </c>
      <c r="C129" s="6" t="s">
        <v>229</v>
      </c>
      <c r="D129" t="b">
        <f t="shared" si="1"/>
        <v>0</v>
      </c>
      <c r="E129" t="e">
        <f>VLOOKUP(A129,vl_countries,2,FALSE)</f>
        <v>#N/A</v>
      </c>
    </row>
    <row r="130" spans="1:5" x14ac:dyDescent="0.25">
      <c r="A130" s="1" t="s">
        <v>44</v>
      </c>
      <c r="B130" s="3" t="s">
        <v>225</v>
      </c>
      <c r="C130" s="6" t="s">
        <v>229</v>
      </c>
      <c r="D130" t="b">
        <f t="shared" si="1"/>
        <v>0</v>
      </c>
      <c r="E130" t="e">
        <f>VLOOKUP(A130,vl_countries,2,FALSE)</f>
        <v>#N/A</v>
      </c>
    </row>
    <row r="131" spans="1:5" x14ac:dyDescent="0.25">
      <c r="A131" s="1" t="s">
        <v>45</v>
      </c>
      <c r="B131" s="2" t="s">
        <v>223</v>
      </c>
      <c r="C131" s="10">
        <v>0.28999999999999998</v>
      </c>
      <c r="D131" t="b">
        <f t="shared" ref="D131:D194" si="2">ISNUMBER(C131)</f>
        <v>1</v>
      </c>
      <c r="E131" t="str">
        <f>VLOOKUP(A131,vl_countries,2,FALSE)</f>
        <v>Asia &amp; Pacific</v>
      </c>
    </row>
    <row r="132" spans="1:5" x14ac:dyDescent="0.25">
      <c r="A132" s="1" t="s">
        <v>45</v>
      </c>
      <c r="B132" s="2" t="s">
        <v>224</v>
      </c>
      <c r="C132" s="10">
        <v>0.15</v>
      </c>
      <c r="D132" t="b">
        <f t="shared" si="2"/>
        <v>1</v>
      </c>
      <c r="E132" t="str">
        <f>VLOOKUP(A132,vl_countries,2,FALSE)</f>
        <v>Asia &amp; Pacific</v>
      </c>
    </row>
    <row r="133" spans="1:5" x14ac:dyDescent="0.25">
      <c r="A133" s="1" t="s">
        <v>45</v>
      </c>
      <c r="B133" s="2" t="s">
        <v>225</v>
      </c>
      <c r="C133" s="10">
        <v>0.56000000000000005</v>
      </c>
      <c r="D133" t="b">
        <f t="shared" si="2"/>
        <v>1</v>
      </c>
      <c r="E133" t="str">
        <f>VLOOKUP(A133,vl_countries,2,FALSE)</f>
        <v>Asia &amp; Pacific</v>
      </c>
    </row>
    <row r="134" spans="1:5" x14ac:dyDescent="0.25">
      <c r="A134" s="1" t="s">
        <v>46</v>
      </c>
      <c r="B134" s="3" t="s">
        <v>223</v>
      </c>
      <c r="C134" s="10">
        <v>0.14000000000000001</v>
      </c>
      <c r="D134" t="b">
        <f t="shared" si="2"/>
        <v>1</v>
      </c>
      <c r="E134" t="str">
        <f>VLOOKUP(A134,vl_countries,2,FALSE)</f>
        <v>South/Latin America</v>
      </c>
    </row>
    <row r="135" spans="1:5" x14ac:dyDescent="0.25">
      <c r="A135" s="1" t="s">
        <v>46</v>
      </c>
      <c r="B135" s="3" t="s">
        <v>224</v>
      </c>
      <c r="C135" s="10">
        <v>0.22</v>
      </c>
      <c r="D135" t="b">
        <f t="shared" si="2"/>
        <v>1</v>
      </c>
      <c r="E135" t="str">
        <f>VLOOKUP(A135,vl_countries,2,FALSE)</f>
        <v>South/Latin America</v>
      </c>
    </row>
    <row r="136" spans="1:5" x14ac:dyDescent="0.25">
      <c r="A136" s="1" t="s">
        <v>46</v>
      </c>
      <c r="B136" s="3" t="s">
        <v>225</v>
      </c>
      <c r="C136" s="10">
        <v>0.64</v>
      </c>
      <c r="D136" t="b">
        <f t="shared" si="2"/>
        <v>1</v>
      </c>
      <c r="E136" t="str">
        <f>VLOOKUP(A136,vl_countries,2,FALSE)</f>
        <v>South/Latin America</v>
      </c>
    </row>
    <row r="137" spans="1:5" x14ac:dyDescent="0.25">
      <c r="A137" s="1" t="s">
        <v>47</v>
      </c>
      <c r="B137" s="2" t="s">
        <v>223</v>
      </c>
      <c r="C137" s="10">
        <v>0.68</v>
      </c>
      <c r="D137" t="b">
        <f t="shared" si="2"/>
        <v>1</v>
      </c>
      <c r="E137" t="e">
        <f>VLOOKUP(A137,vl_countries,2,FALSE)</f>
        <v>#N/A</v>
      </c>
    </row>
    <row r="138" spans="1:5" ht="30" x14ac:dyDescent="0.25">
      <c r="A138" s="1" t="s">
        <v>47</v>
      </c>
      <c r="B138" s="2" t="s">
        <v>226</v>
      </c>
      <c r="C138" s="6" t="s">
        <v>229</v>
      </c>
      <c r="D138" t="b">
        <f t="shared" si="2"/>
        <v>0</v>
      </c>
      <c r="E138" t="e">
        <f>VLOOKUP(A138,vl_countries,2,FALSE)</f>
        <v>#N/A</v>
      </c>
    </row>
    <row r="139" spans="1:5" x14ac:dyDescent="0.25">
      <c r="A139" s="1" t="s">
        <v>48</v>
      </c>
      <c r="B139" s="3" t="s">
        <v>223</v>
      </c>
      <c r="C139" s="10">
        <v>0.05</v>
      </c>
      <c r="D139" t="b">
        <f t="shared" si="2"/>
        <v>1</v>
      </c>
      <c r="E139" t="str">
        <f>VLOOKUP(A139,vl_countries,2,FALSE)</f>
        <v>Europe</v>
      </c>
    </row>
    <row r="140" spans="1:5" x14ac:dyDescent="0.25">
      <c r="A140" s="1" t="s">
        <v>48</v>
      </c>
      <c r="B140" s="3" t="s">
        <v>224</v>
      </c>
      <c r="C140" s="11">
        <v>0.313</v>
      </c>
      <c r="D140" t="b">
        <f t="shared" si="2"/>
        <v>1</v>
      </c>
      <c r="E140" t="str">
        <f>VLOOKUP(A140,vl_countries,2,FALSE)</f>
        <v>Europe</v>
      </c>
    </row>
    <row r="141" spans="1:5" x14ac:dyDescent="0.25">
      <c r="A141" s="1" t="s">
        <v>48</v>
      </c>
      <c r="B141" s="3" t="s">
        <v>225</v>
      </c>
      <c r="C141" s="10">
        <v>0.63600000000000001</v>
      </c>
      <c r="D141" t="b">
        <f t="shared" si="2"/>
        <v>1</v>
      </c>
      <c r="E141" t="str">
        <f>VLOOKUP(A141,vl_countries,2,FALSE)</f>
        <v>Europe</v>
      </c>
    </row>
    <row r="142" spans="1:5" x14ac:dyDescent="0.25">
      <c r="A142" s="1" t="s">
        <v>49</v>
      </c>
      <c r="B142" s="2" t="s">
        <v>223</v>
      </c>
      <c r="C142" s="10">
        <v>0.2</v>
      </c>
      <c r="D142" t="b">
        <f t="shared" si="2"/>
        <v>1</v>
      </c>
      <c r="E142" t="str">
        <f>VLOOKUP(A142,vl_countries,2,FALSE)</f>
        <v>South/Latin America</v>
      </c>
    </row>
    <row r="143" spans="1:5" x14ac:dyDescent="0.25">
      <c r="A143" s="1" t="s">
        <v>49</v>
      </c>
      <c r="B143" s="2" t="s">
        <v>224</v>
      </c>
      <c r="C143" s="11">
        <v>0.19400000000000001</v>
      </c>
      <c r="D143" t="b">
        <f t="shared" si="2"/>
        <v>1</v>
      </c>
      <c r="E143" t="str">
        <f>VLOOKUP(A143,vl_countries,2,FALSE)</f>
        <v>South/Latin America</v>
      </c>
    </row>
    <row r="144" spans="1:5" x14ac:dyDescent="0.25">
      <c r="A144" s="1" t="s">
        <v>49</v>
      </c>
      <c r="B144" s="2" t="s">
        <v>225</v>
      </c>
      <c r="C144" s="10">
        <v>0.60599999999999998</v>
      </c>
      <c r="D144" t="b">
        <f t="shared" si="2"/>
        <v>1</v>
      </c>
      <c r="E144" t="str">
        <f>VLOOKUP(A144,vl_countries,2,FALSE)</f>
        <v>South/Latin America</v>
      </c>
    </row>
    <row r="145" spans="1:5" x14ac:dyDescent="0.25">
      <c r="A145" s="1" t="s">
        <v>50</v>
      </c>
      <c r="B145" s="3" t="s">
        <v>223</v>
      </c>
      <c r="C145" s="11">
        <v>8.5000000000000006E-2</v>
      </c>
      <c r="D145" t="b">
        <f t="shared" si="2"/>
        <v>1</v>
      </c>
      <c r="E145" t="str">
        <f>VLOOKUP(A145,vl_countries,2,FALSE)</f>
        <v>Europe</v>
      </c>
    </row>
    <row r="146" spans="1:5" x14ac:dyDescent="0.25">
      <c r="A146" s="1" t="s">
        <v>50</v>
      </c>
      <c r="B146" s="3" t="s">
        <v>224</v>
      </c>
      <c r="C146" s="11">
        <v>0.20499999999999999</v>
      </c>
      <c r="D146" t="b">
        <f t="shared" si="2"/>
        <v>1</v>
      </c>
      <c r="E146" t="str">
        <f>VLOOKUP(A146,vl_countries,2,FALSE)</f>
        <v>Europe</v>
      </c>
    </row>
    <row r="147" spans="1:5" x14ac:dyDescent="0.25">
      <c r="A147" s="1" t="s">
        <v>50</v>
      </c>
      <c r="B147" s="3" t="s">
        <v>225</v>
      </c>
      <c r="C147" s="10">
        <v>0.71</v>
      </c>
      <c r="D147" t="b">
        <f t="shared" si="2"/>
        <v>1</v>
      </c>
      <c r="E147" t="str">
        <f>VLOOKUP(A147,vl_countries,2,FALSE)</f>
        <v>Europe</v>
      </c>
    </row>
    <row r="148" spans="1:5" x14ac:dyDescent="0.25">
      <c r="A148" s="1" t="s">
        <v>51</v>
      </c>
      <c r="B148" s="2" t="s">
        <v>223</v>
      </c>
      <c r="C148" s="11">
        <v>3.5999999999999997E-2</v>
      </c>
      <c r="D148" t="b">
        <f t="shared" si="2"/>
        <v>1</v>
      </c>
      <c r="E148" t="str">
        <f>VLOOKUP(A148,vl_countries,2,FALSE)</f>
        <v>Europe</v>
      </c>
    </row>
    <row r="149" spans="1:5" x14ac:dyDescent="0.25">
      <c r="A149" s="1" t="s">
        <v>51</v>
      </c>
      <c r="B149" s="2" t="s">
        <v>224</v>
      </c>
      <c r="C149" s="11">
        <v>0.40200000000000002</v>
      </c>
      <c r="D149" t="b">
        <f t="shared" si="2"/>
        <v>1</v>
      </c>
      <c r="E149" t="str">
        <f>VLOOKUP(A149,vl_countries,2,FALSE)</f>
        <v>Europe</v>
      </c>
    </row>
    <row r="150" spans="1:5" x14ac:dyDescent="0.25">
      <c r="A150" s="1" t="s">
        <v>51</v>
      </c>
      <c r="B150" s="2" t="s">
        <v>225</v>
      </c>
      <c r="C150" s="10">
        <v>0.56200000000000006</v>
      </c>
      <c r="D150" t="b">
        <f t="shared" si="2"/>
        <v>1</v>
      </c>
      <c r="E150" t="str">
        <f>VLOOKUP(A150,vl_countries,2,FALSE)</f>
        <v>Europe</v>
      </c>
    </row>
    <row r="151" spans="1:5" x14ac:dyDescent="0.25">
      <c r="A151" s="1" t="s">
        <v>52</v>
      </c>
      <c r="B151" s="3" t="s">
        <v>223</v>
      </c>
      <c r="C151" s="11">
        <v>2.9000000000000001E-2</v>
      </c>
      <c r="D151" t="b">
        <f t="shared" si="2"/>
        <v>1</v>
      </c>
      <c r="E151" t="str">
        <f>VLOOKUP(A151,vl_countries,2,FALSE)</f>
        <v>Europe</v>
      </c>
    </row>
    <row r="152" spans="1:5" x14ac:dyDescent="0.25">
      <c r="A152" s="1" t="s">
        <v>52</v>
      </c>
      <c r="B152" s="3" t="s">
        <v>224</v>
      </c>
      <c r="C152" s="11">
        <v>0.23799999999999999</v>
      </c>
      <c r="D152" t="b">
        <f t="shared" si="2"/>
        <v>1</v>
      </c>
      <c r="E152" t="str">
        <f>VLOOKUP(A152,vl_countries,2,FALSE)</f>
        <v>Europe</v>
      </c>
    </row>
    <row r="153" spans="1:5" x14ac:dyDescent="0.25">
      <c r="A153" s="1" t="s">
        <v>52</v>
      </c>
      <c r="B153" s="3" t="s">
        <v>225</v>
      </c>
      <c r="C153" s="10">
        <v>0.72699999999999998</v>
      </c>
      <c r="D153" t="b">
        <f t="shared" si="2"/>
        <v>1</v>
      </c>
      <c r="E153" t="str">
        <f>VLOOKUP(A153,vl_countries,2,FALSE)</f>
        <v>Europe</v>
      </c>
    </row>
    <row r="154" spans="1:5" x14ac:dyDescent="0.25">
      <c r="A154" s="1" t="s">
        <v>53</v>
      </c>
      <c r="B154" s="2" t="s">
        <v>223</v>
      </c>
      <c r="C154" s="6" t="s">
        <v>229</v>
      </c>
      <c r="D154" t="b">
        <f t="shared" si="2"/>
        <v>0</v>
      </c>
      <c r="E154" t="str">
        <f>VLOOKUP(A154,vl_countries,2,FALSE)</f>
        <v>Arab States</v>
      </c>
    </row>
    <row r="155" spans="1:5" x14ac:dyDescent="0.25">
      <c r="A155" s="1" t="s">
        <v>53</v>
      </c>
      <c r="B155" s="2" t="s">
        <v>224</v>
      </c>
      <c r="C155" s="6" t="s">
        <v>229</v>
      </c>
      <c r="D155" t="b">
        <f t="shared" si="2"/>
        <v>0</v>
      </c>
      <c r="E155" t="str">
        <f>VLOOKUP(A155,vl_countries,2,FALSE)</f>
        <v>Arab States</v>
      </c>
    </row>
    <row r="156" spans="1:5" x14ac:dyDescent="0.25">
      <c r="A156" s="1" t="s">
        <v>53</v>
      </c>
      <c r="B156" s="2" t="s">
        <v>225</v>
      </c>
      <c r="C156" s="6" t="s">
        <v>229</v>
      </c>
      <c r="D156" t="b">
        <f t="shared" si="2"/>
        <v>0</v>
      </c>
      <c r="E156" t="str">
        <f>VLOOKUP(A156,vl_countries,2,FALSE)</f>
        <v>Arab States</v>
      </c>
    </row>
    <row r="157" spans="1:5" x14ac:dyDescent="0.25">
      <c r="A157" s="1" t="s">
        <v>54</v>
      </c>
      <c r="B157" s="3" t="s">
        <v>223</v>
      </c>
      <c r="C157" s="10">
        <v>0.4</v>
      </c>
      <c r="D157" t="b">
        <f t="shared" si="2"/>
        <v>1</v>
      </c>
      <c r="E157" t="str">
        <f>VLOOKUP(A157,vl_countries,2,FALSE)</f>
        <v>South/Latin America</v>
      </c>
    </row>
    <row r="158" spans="1:5" x14ac:dyDescent="0.25">
      <c r="A158" s="1" t="s">
        <v>54</v>
      </c>
      <c r="B158" s="3" t="s">
        <v>224</v>
      </c>
      <c r="C158" s="10">
        <v>0.32</v>
      </c>
      <c r="D158" t="b">
        <f t="shared" si="2"/>
        <v>1</v>
      </c>
      <c r="E158" t="str">
        <f>VLOOKUP(A158,vl_countries,2,FALSE)</f>
        <v>South/Latin America</v>
      </c>
    </row>
    <row r="159" spans="1:5" x14ac:dyDescent="0.25">
      <c r="A159" s="1" t="s">
        <v>54</v>
      </c>
      <c r="B159" s="3" t="s">
        <v>225</v>
      </c>
      <c r="C159" s="10">
        <v>0.28000000000000003</v>
      </c>
      <c r="D159" t="b">
        <f t="shared" si="2"/>
        <v>1</v>
      </c>
      <c r="E159" t="str">
        <f>VLOOKUP(A159,vl_countries,2,FALSE)</f>
        <v>South/Latin America</v>
      </c>
    </row>
    <row r="160" spans="1:5" x14ac:dyDescent="0.25">
      <c r="A160" s="1" t="s">
        <v>55</v>
      </c>
      <c r="B160" s="2" t="s">
        <v>223</v>
      </c>
      <c r="C160" s="11">
        <v>0.14599999999999999</v>
      </c>
      <c r="D160" t="b">
        <f t="shared" si="2"/>
        <v>1</v>
      </c>
      <c r="E160" t="str">
        <f>VLOOKUP(A160,vl_countries,2,FALSE)</f>
        <v>South/Latin America</v>
      </c>
    </row>
    <row r="161" spans="1:5" x14ac:dyDescent="0.25">
      <c r="A161" s="1" t="s">
        <v>55</v>
      </c>
      <c r="B161" s="2" t="s">
        <v>224</v>
      </c>
      <c r="C161" s="11">
        <v>0.223</v>
      </c>
      <c r="D161" t="b">
        <f t="shared" si="2"/>
        <v>1</v>
      </c>
      <c r="E161" t="str">
        <f>VLOOKUP(A161,vl_countries,2,FALSE)</f>
        <v>South/Latin America</v>
      </c>
    </row>
    <row r="162" spans="1:5" x14ac:dyDescent="0.25">
      <c r="A162" s="1" t="s">
        <v>55</v>
      </c>
      <c r="B162" s="2" t="s">
        <v>225</v>
      </c>
      <c r="C162" s="10">
        <v>0.63100000000000001</v>
      </c>
      <c r="D162" t="b">
        <f t="shared" si="2"/>
        <v>1</v>
      </c>
      <c r="E162" t="str">
        <f>VLOOKUP(A162,vl_countries,2,FALSE)</f>
        <v>South/Latin America</v>
      </c>
    </row>
    <row r="163" spans="1:5" x14ac:dyDescent="0.25">
      <c r="A163" s="1" t="s">
        <v>56</v>
      </c>
      <c r="B163" s="3" t="s">
        <v>223</v>
      </c>
      <c r="C163" s="11">
        <v>8.3000000000000004E-2</v>
      </c>
      <c r="D163" t="b">
        <f t="shared" si="2"/>
        <v>1</v>
      </c>
      <c r="E163" t="str">
        <f>VLOOKUP(A163,vl_countries,2,FALSE)</f>
        <v>South/Latin America</v>
      </c>
    </row>
    <row r="164" spans="1:5" x14ac:dyDescent="0.25">
      <c r="A164" s="1" t="s">
        <v>56</v>
      </c>
      <c r="B164" s="3" t="s">
        <v>224</v>
      </c>
      <c r="C164" s="11">
        <v>0.21199999999999999</v>
      </c>
      <c r="D164" t="b">
        <f t="shared" si="2"/>
        <v>1</v>
      </c>
      <c r="E164" t="str">
        <f>VLOOKUP(A164,vl_countries,2,FALSE)</f>
        <v>South/Latin America</v>
      </c>
    </row>
    <row r="165" spans="1:5" x14ac:dyDescent="0.25">
      <c r="A165" s="1" t="s">
        <v>56</v>
      </c>
      <c r="B165" s="3" t="s">
        <v>225</v>
      </c>
      <c r="C165" s="10">
        <v>0.70400000000000007</v>
      </c>
      <c r="D165" t="b">
        <f t="shared" si="2"/>
        <v>1</v>
      </c>
      <c r="E165" t="str">
        <f>VLOOKUP(A165,vl_countries,2,FALSE)</f>
        <v>South/Latin America</v>
      </c>
    </row>
    <row r="166" spans="1:5" x14ac:dyDescent="0.25">
      <c r="A166" s="1" t="s">
        <v>57</v>
      </c>
      <c r="B166" s="2" t="s">
        <v>223</v>
      </c>
      <c r="C166" s="10">
        <v>0.32</v>
      </c>
      <c r="D166" t="b">
        <f t="shared" si="2"/>
        <v>1</v>
      </c>
      <c r="E166" t="str">
        <f>VLOOKUP(A166,vl_countries,2,FALSE)</f>
        <v>Arab States</v>
      </c>
    </row>
    <row r="167" spans="1:5" x14ac:dyDescent="0.25">
      <c r="A167" s="1" t="s">
        <v>57</v>
      </c>
      <c r="B167" s="2" t="s">
        <v>224</v>
      </c>
      <c r="C167" s="10">
        <v>0.17</v>
      </c>
      <c r="D167" t="b">
        <f t="shared" si="2"/>
        <v>1</v>
      </c>
      <c r="E167" t="str">
        <f>VLOOKUP(A167,vl_countries,2,FALSE)</f>
        <v>Arab States</v>
      </c>
    </row>
    <row r="168" spans="1:5" x14ac:dyDescent="0.25">
      <c r="A168" s="1" t="s">
        <v>57</v>
      </c>
      <c r="B168" s="2" t="s">
        <v>225</v>
      </c>
      <c r="C168" s="10">
        <v>0.51</v>
      </c>
      <c r="D168" t="b">
        <f t="shared" si="2"/>
        <v>1</v>
      </c>
      <c r="E168" t="str">
        <f>VLOOKUP(A168,vl_countries,2,FALSE)</f>
        <v>Arab States</v>
      </c>
    </row>
    <row r="169" spans="1:5" x14ac:dyDescent="0.25">
      <c r="A169" s="1" t="s">
        <v>58</v>
      </c>
      <c r="B169" s="3" t="s">
        <v>223</v>
      </c>
      <c r="C169" s="10">
        <v>0.19</v>
      </c>
      <c r="D169" t="b">
        <f t="shared" si="2"/>
        <v>1</v>
      </c>
      <c r="E169" t="str">
        <f>VLOOKUP(A169,vl_countries,2,FALSE)</f>
        <v>South/Latin America</v>
      </c>
    </row>
    <row r="170" spans="1:5" x14ac:dyDescent="0.25">
      <c r="A170" s="1" t="s">
        <v>58</v>
      </c>
      <c r="B170" s="3" t="s">
        <v>224</v>
      </c>
      <c r="C170" s="10">
        <v>0.23</v>
      </c>
      <c r="D170" t="b">
        <f t="shared" si="2"/>
        <v>1</v>
      </c>
      <c r="E170" t="str">
        <f>VLOOKUP(A170,vl_countries,2,FALSE)</f>
        <v>South/Latin America</v>
      </c>
    </row>
    <row r="171" spans="1:5" x14ac:dyDescent="0.25">
      <c r="A171" s="1" t="s">
        <v>58</v>
      </c>
      <c r="B171" s="3" t="s">
        <v>225</v>
      </c>
      <c r="C171" s="10">
        <v>0.57999999999999996</v>
      </c>
      <c r="D171" t="b">
        <f t="shared" si="2"/>
        <v>1</v>
      </c>
      <c r="E171" t="str">
        <f>VLOOKUP(A171,vl_countries,2,FALSE)</f>
        <v>South/Latin America</v>
      </c>
    </row>
    <row r="172" spans="1:5" x14ac:dyDescent="0.25">
      <c r="A172" s="1" t="s">
        <v>59</v>
      </c>
      <c r="B172" s="2" t="s">
        <v>223</v>
      </c>
      <c r="C172" s="10">
        <v>0.8</v>
      </c>
      <c r="D172" t="b">
        <f t="shared" si="2"/>
        <v>1</v>
      </c>
      <c r="E172" t="str">
        <f>VLOOKUP(A172,vl_countries,2,FALSE)</f>
        <v>Africa</v>
      </c>
    </row>
    <row r="173" spans="1:5" ht="30" x14ac:dyDescent="0.25">
      <c r="A173" s="1" t="s">
        <v>59</v>
      </c>
      <c r="B173" s="2" t="s">
        <v>226</v>
      </c>
      <c r="C173" s="10">
        <v>0.2</v>
      </c>
      <c r="D173" t="b">
        <f t="shared" si="2"/>
        <v>1</v>
      </c>
      <c r="E173" t="str">
        <f>VLOOKUP(A173,vl_countries,2,FALSE)</f>
        <v>Africa</v>
      </c>
    </row>
    <row r="174" spans="1:5" x14ac:dyDescent="0.25">
      <c r="A174" s="1" t="s">
        <v>60</v>
      </c>
      <c r="B174" s="3" t="s">
        <v>223</v>
      </c>
      <c r="C174" s="11">
        <v>4.7E-2</v>
      </c>
      <c r="D174" t="b">
        <f t="shared" si="2"/>
        <v>1</v>
      </c>
      <c r="E174" t="str">
        <f>VLOOKUP(A174,vl_countries,2,FALSE)</f>
        <v>Europe</v>
      </c>
    </row>
    <row r="175" spans="1:5" x14ac:dyDescent="0.25">
      <c r="A175" s="1" t="s">
        <v>60</v>
      </c>
      <c r="B175" s="3" t="s">
        <v>224</v>
      </c>
      <c r="C175" s="11">
        <v>0.33700000000000002</v>
      </c>
      <c r="D175" t="b">
        <f t="shared" si="2"/>
        <v>1</v>
      </c>
      <c r="E175" t="str">
        <f>VLOOKUP(A175,vl_countries,2,FALSE)</f>
        <v>Europe</v>
      </c>
    </row>
    <row r="176" spans="1:5" x14ac:dyDescent="0.25">
      <c r="A176" s="1" t="s">
        <v>60</v>
      </c>
      <c r="B176" s="3" t="s">
        <v>225</v>
      </c>
      <c r="C176" s="10">
        <v>0.61599999999999999</v>
      </c>
      <c r="D176" t="b">
        <f t="shared" si="2"/>
        <v>1</v>
      </c>
      <c r="E176" t="str">
        <f>VLOOKUP(A176,vl_countries,2,FALSE)</f>
        <v>Europe</v>
      </c>
    </row>
    <row r="177" spans="1:5" x14ac:dyDescent="0.25">
      <c r="A177" s="1" t="s">
        <v>61</v>
      </c>
      <c r="B177" s="2" t="s">
        <v>223</v>
      </c>
      <c r="C177" s="11">
        <v>0.80200000000000005</v>
      </c>
      <c r="D177" t="b">
        <f t="shared" si="2"/>
        <v>1</v>
      </c>
      <c r="E177" t="str">
        <f>VLOOKUP(A177,vl_countries,2,FALSE)</f>
        <v>Africa</v>
      </c>
    </row>
    <row r="178" spans="1:5" x14ac:dyDescent="0.25">
      <c r="A178" s="1" t="s">
        <v>61</v>
      </c>
      <c r="B178" s="2" t="s">
        <v>224</v>
      </c>
      <c r="C178" s="11">
        <v>6.6000000000000003E-2</v>
      </c>
      <c r="D178" t="b">
        <f t="shared" si="2"/>
        <v>1</v>
      </c>
      <c r="E178" t="str">
        <f>VLOOKUP(A178,vl_countries,2,FALSE)</f>
        <v>Africa</v>
      </c>
    </row>
    <row r="179" spans="1:5" x14ac:dyDescent="0.25">
      <c r="A179" s="1" t="s">
        <v>61</v>
      </c>
      <c r="B179" s="2" t="s">
        <v>225</v>
      </c>
      <c r="C179" s="10">
        <v>0.13200000000000001</v>
      </c>
      <c r="D179" t="b">
        <f t="shared" si="2"/>
        <v>1</v>
      </c>
      <c r="E179" t="str">
        <f>VLOOKUP(A179,vl_countries,2,FALSE)</f>
        <v>Africa</v>
      </c>
    </row>
    <row r="180" spans="1:5" x14ac:dyDescent="0.25">
      <c r="A180" s="1" t="s">
        <v>62</v>
      </c>
      <c r="B180" s="3" t="s">
        <v>223</v>
      </c>
      <c r="C180" s="11">
        <v>5.6000000000000001E-2</v>
      </c>
      <c r="D180" t="b">
        <f t="shared" si="2"/>
        <v>1</v>
      </c>
      <c r="E180" t="e">
        <f>VLOOKUP(A180,vl_countries,2,FALSE)</f>
        <v>#N/A</v>
      </c>
    </row>
    <row r="181" spans="1:5" x14ac:dyDescent="0.25">
      <c r="A181" s="1" t="s">
        <v>62</v>
      </c>
      <c r="B181" s="3" t="s">
        <v>224</v>
      </c>
      <c r="C181" s="11">
        <v>0.27700000000000002</v>
      </c>
      <c r="D181" t="b">
        <f t="shared" si="2"/>
        <v>1</v>
      </c>
      <c r="E181" t="e">
        <f>VLOOKUP(A181,vl_countries,2,FALSE)</f>
        <v>#N/A</v>
      </c>
    </row>
    <row r="182" spans="1:5" x14ac:dyDescent="0.25">
      <c r="A182" s="1" t="s">
        <v>62</v>
      </c>
      <c r="B182" s="3" t="s">
        <v>225</v>
      </c>
      <c r="C182" s="10">
        <v>0.66700000000000004</v>
      </c>
      <c r="D182" t="b">
        <f t="shared" si="2"/>
        <v>1</v>
      </c>
      <c r="E182" t="e">
        <f>VLOOKUP(A182,vl_countries,2,FALSE)</f>
        <v>#N/A</v>
      </c>
    </row>
    <row r="183" spans="1:5" x14ac:dyDescent="0.25">
      <c r="A183" s="1" t="s">
        <v>63</v>
      </c>
      <c r="B183" s="2" t="s">
        <v>223</v>
      </c>
      <c r="C183" s="10">
        <v>0.95</v>
      </c>
      <c r="D183" t="b">
        <f t="shared" si="2"/>
        <v>1</v>
      </c>
      <c r="E183" t="e">
        <f>VLOOKUP(A183,vl_countries,2,FALSE)</f>
        <v>#N/A</v>
      </c>
    </row>
    <row r="184" spans="1:5" ht="30" x14ac:dyDescent="0.25">
      <c r="A184" s="1" t="s">
        <v>63</v>
      </c>
      <c r="B184" s="2" t="s">
        <v>226</v>
      </c>
      <c r="C184" s="10">
        <v>0.05</v>
      </c>
      <c r="D184" t="b">
        <f t="shared" si="2"/>
        <v>1</v>
      </c>
      <c r="E184" t="e">
        <f>VLOOKUP(A184,vl_countries,2,FALSE)</f>
        <v>#N/A</v>
      </c>
    </row>
    <row r="185" spans="1:5" x14ac:dyDescent="0.25">
      <c r="A185" s="1" t="s">
        <v>64</v>
      </c>
      <c r="B185" s="3" t="s">
        <v>223</v>
      </c>
      <c r="C185" s="11">
        <v>0.112</v>
      </c>
      <c r="D185" t="b">
        <f t="shared" si="2"/>
        <v>1</v>
      </c>
      <c r="E185" t="str">
        <f>VLOOKUP(A185,vl_countries,2,FALSE)</f>
        <v>Europe</v>
      </c>
    </row>
    <row r="186" spans="1:5" x14ac:dyDescent="0.25">
      <c r="A186" s="1" t="s">
        <v>64</v>
      </c>
      <c r="B186" s="3" t="s">
        <v>224</v>
      </c>
      <c r="C186" s="11">
        <v>0.219</v>
      </c>
      <c r="D186" t="b">
        <f t="shared" si="2"/>
        <v>1</v>
      </c>
      <c r="E186" t="str">
        <f>VLOOKUP(A186,vl_countries,2,FALSE)</f>
        <v>Europe</v>
      </c>
    </row>
    <row r="187" spans="1:5" x14ac:dyDescent="0.25">
      <c r="A187" s="1" t="s">
        <v>64</v>
      </c>
      <c r="B187" s="3" t="s">
        <v>225</v>
      </c>
      <c r="C187" s="10">
        <v>0.66900000000000004</v>
      </c>
      <c r="D187" t="b">
        <f t="shared" si="2"/>
        <v>1</v>
      </c>
      <c r="E187" t="str">
        <f>VLOOKUP(A187,vl_countries,2,FALSE)</f>
        <v>Europe</v>
      </c>
    </row>
    <row r="188" spans="1:5" x14ac:dyDescent="0.25">
      <c r="A188" s="1" t="s">
        <v>65</v>
      </c>
      <c r="B188" s="2" t="s">
        <v>223</v>
      </c>
      <c r="C188" s="10">
        <v>0.7</v>
      </c>
      <c r="D188" t="b">
        <f t="shared" si="2"/>
        <v>1</v>
      </c>
      <c r="E188" t="str">
        <f>VLOOKUP(A188,vl_countries,2,FALSE)</f>
        <v>Asia &amp; Pacific</v>
      </c>
    </row>
    <row r="189" spans="1:5" ht="30" x14ac:dyDescent="0.25">
      <c r="A189" s="1" t="s">
        <v>65</v>
      </c>
      <c r="B189" s="2" t="s">
        <v>226</v>
      </c>
      <c r="C189" s="10">
        <v>0.3</v>
      </c>
      <c r="D189" t="b">
        <f t="shared" si="2"/>
        <v>1</v>
      </c>
      <c r="E189" t="str">
        <f>VLOOKUP(A189,vl_countries,2,FALSE)</f>
        <v>Asia &amp; Pacific</v>
      </c>
    </row>
    <row r="190" spans="1:5" x14ac:dyDescent="0.25">
      <c r="A190" s="1" t="s">
        <v>66</v>
      </c>
      <c r="B190" s="2" t="s">
        <v>230</v>
      </c>
      <c r="C190" s="10">
        <v>4.4999999999999998E-2</v>
      </c>
      <c r="D190" t="b">
        <f t="shared" si="2"/>
        <v>1</v>
      </c>
      <c r="E190" t="str">
        <f>VLOOKUP(A190,vl_countries,2,FALSE)</f>
        <v>Europe</v>
      </c>
    </row>
    <row r="191" spans="1:5" x14ac:dyDescent="0.25">
      <c r="A191" s="1" t="s">
        <v>66</v>
      </c>
      <c r="B191" s="2" t="s">
        <v>221</v>
      </c>
      <c r="C191" s="10">
        <v>0.25600000000000001</v>
      </c>
      <c r="D191" t="b">
        <f t="shared" si="2"/>
        <v>1</v>
      </c>
      <c r="E191" t="str">
        <f>VLOOKUP(A191,vl_countries,2,FALSE)</f>
        <v>Europe</v>
      </c>
    </row>
    <row r="192" spans="1:5" x14ac:dyDescent="0.25">
      <c r="A192" s="1" t="s">
        <v>66</v>
      </c>
      <c r="B192" s="2" t="s">
        <v>233</v>
      </c>
      <c r="C192" s="10">
        <v>0.69900000000000007</v>
      </c>
      <c r="D192" t="b">
        <f t="shared" si="2"/>
        <v>1</v>
      </c>
      <c r="E192" t="str">
        <f>VLOOKUP(A192,vl_countries,2,FALSE)</f>
        <v>Europe</v>
      </c>
    </row>
    <row r="193" spans="1:5" x14ac:dyDescent="0.25">
      <c r="A193" s="1" t="s">
        <v>67</v>
      </c>
      <c r="B193" s="2" t="s">
        <v>223</v>
      </c>
      <c r="C193" s="11">
        <v>3.7999999999999999E-2</v>
      </c>
      <c r="D193" t="b">
        <f t="shared" si="2"/>
        <v>1</v>
      </c>
      <c r="E193" t="str">
        <f>VLOOKUP(A193,vl_countries,2,FALSE)</f>
        <v>Europe</v>
      </c>
    </row>
    <row r="194" spans="1:5" x14ac:dyDescent="0.25">
      <c r="A194" s="1" t="s">
        <v>67</v>
      </c>
      <c r="B194" s="2" t="s">
        <v>224</v>
      </c>
      <c r="C194" s="11">
        <v>0.24299999999999999</v>
      </c>
      <c r="D194" t="b">
        <f t="shared" si="2"/>
        <v>1</v>
      </c>
      <c r="E194" t="str">
        <f>VLOOKUP(A194,vl_countries,2,FALSE)</f>
        <v>Europe</v>
      </c>
    </row>
    <row r="195" spans="1:5" x14ac:dyDescent="0.25">
      <c r="A195" s="1" t="s">
        <v>67</v>
      </c>
      <c r="B195" s="2" t="s">
        <v>225</v>
      </c>
      <c r="C195" s="10">
        <v>0.71799999999999997</v>
      </c>
      <c r="D195" t="b">
        <f t="shared" ref="D195:D258" si="3">ISNUMBER(C195)</f>
        <v>1</v>
      </c>
      <c r="E195" t="str">
        <f>VLOOKUP(A195,vl_countries,2,FALSE)</f>
        <v>Europe</v>
      </c>
    </row>
    <row r="196" spans="1:5" x14ac:dyDescent="0.25">
      <c r="A196" s="1" t="s">
        <v>68</v>
      </c>
      <c r="B196" s="3" t="s">
        <v>223</v>
      </c>
      <c r="C196" s="10">
        <v>0.13</v>
      </c>
      <c r="D196" t="b">
        <f t="shared" si="3"/>
        <v>1</v>
      </c>
      <c r="E196" t="str">
        <f>VLOOKUP(A196,vl_countries,2,FALSE)</f>
        <v>Asia &amp; Pacific</v>
      </c>
    </row>
    <row r="197" spans="1:5" x14ac:dyDescent="0.25">
      <c r="A197" s="1" t="s">
        <v>68</v>
      </c>
      <c r="B197" s="3" t="s">
        <v>224</v>
      </c>
      <c r="C197" s="10">
        <v>0.19</v>
      </c>
      <c r="D197" t="b">
        <f t="shared" si="3"/>
        <v>1</v>
      </c>
      <c r="E197" t="str">
        <f>VLOOKUP(A197,vl_countries,2,FALSE)</f>
        <v>Asia &amp; Pacific</v>
      </c>
    </row>
    <row r="198" spans="1:5" x14ac:dyDescent="0.25">
      <c r="A198" s="1" t="s">
        <v>68</v>
      </c>
      <c r="B198" s="3" t="s">
        <v>225</v>
      </c>
      <c r="C198" s="10">
        <v>0.68</v>
      </c>
      <c r="D198" t="b">
        <f t="shared" si="3"/>
        <v>1</v>
      </c>
      <c r="E198" t="str">
        <f>VLOOKUP(A198,vl_countries,2,FALSE)</f>
        <v>Asia &amp; Pacific</v>
      </c>
    </row>
    <row r="199" spans="1:5" x14ac:dyDescent="0.25">
      <c r="A199" s="1" t="s">
        <v>69</v>
      </c>
      <c r="B199" s="2" t="s">
        <v>223</v>
      </c>
      <c r="C199" s="10">
        <v>0.6</v>
      </c>
      <c r="D199" t="b">
        <f t="shared" si="3"/>
        <v>1</v>
      </c>
      <c r="E199" t="str">
        <f>VLOOKUP(A199,vl_countries,2,FALSE)</f>
        <v>Africa</v>
      </c>
    </row>
    <row r="200" spans="1:5" x14ac:dyDescent="0.25">
      <c r="A200" s="1" t="s">
        <v>69</v>
      </c>
      <c r="B200" s="2" t="s">
        <v>224</v>
      </c>
      <c r="C200" s="10">
        <v>0.15</v>
      </c>
      <c r="D200" t="b">
        <f t="shared" si="3"/>
        <v>1</v>
      </c>
      <c r="E200" t="str">
        <f>VLOOKUP(A200,vl_countries,2,FALSE)</f>
        <v>Africa</v>
      </c>
    </row>
    <row r="201" spans="1:5" x14ac:dyDescent="0.25">
      <c r="A201" s="1" t="s">
        <v>69</v>
      </c>
      <c r="B201" s="2" t="s">
        <v>225</v>
      </c>
      <c r="C201" s="10">
        <v>0.25</v>
      </c>
      <c r="D201" t="b">
        <f t="shared" si="3"/>
        <v>1</v>
      </c>
      <c r="E201" t="str">
        <f>VLOOKUP(A201,vl_countries,2,FALSE)</f>
        <v>Africa</v>
      </c>
    </row>
    <row r="202" spans="1:5" x14ac:dyDescent="0.25">
      <c r="A202" s="1" t="s">
        <v>70</v>
      </c>
      <c r="B202" s="3" t="s">
        <v>223</v>
      </c>
      <c r="C202" s="10">
        <v>0.75</v>
      </c>
      <c r="D202" t="b">
        <f t="shared" si="3"/>
        <v>1</v>
      </c>
      <c r="E202" t="e">
        <f>VLOOKUP(A202,vl_countries,2,FALSE)</f>
        <v>#N/A</v>
      </c>
    </row>
    <row r="203" spans="1:5" x14ac:dyDescent="0.25">
      <c r="A203" s="1" t="s">
        <v>70</v>
      </c>
      <c r="B203" s="3" t="s">
        <v>224</v>
      </c>
      <c r="C203" s="10">
        <v>0.19</v>
      </c>
      <c r="D203" t="b">
        <f t="shared" si="3"/>
        <v>1</v>
      </c>
      <c r="E203" t="e">
        <f>VLOOKUP(A203,vl_countries,2,FALSE)</f>
        <v>#N/A</v>
      </c>
    </row>
    <row r="204" spans="1:5" x14ac:dyDescent="0.25">
      <c r="A204" s="1" t="s">
        <v>70</v>
      </c>
      <c r="B204" s="3" t="s">
        <v>225</v>
      </c>
      <c r="C204" s="10">
        <v>0.06</v>
      </c>
      <c r="D204" t="b">
        <f t="shared" si="3"/>
        <v>1</v>
      </c>
      <c r="E204" t="e">
        <f>VLOOKUP(A204,vl_countries,2,FALSE)</f>
        <v>#N/A</v>
      </c>
    </row>
    <row r="205" spans="1:5" x14ac:dyDescent="0.25">
      <c r="A205" s="1" t="s">
        <v>71</v>
      </c>
      <c r="B205" s="2" t="s">
        <v>223</v>
      </c>
      <c r="C205" s="10">
        <v>0.12</v>
      </c>
      <c r="D205" t="b">
        <f t="shared" si="3"/>
        <v>1</v>
      </c>
      <c r="E205" t="e">
        <f>VLOOKUP(A205,vl_countries,2,FALSE)</f>
        <v>#N/A</v>
      </c>
    </row>
    <row r="206" spans="1:5" x14ac:dyDescent="0.25">
      <c r="A206" s="1" t="s">
        <v>71</v>
      </c>
      <c r="B206" s="2" t="s">
        <v>224</v>
      </c>
      <c r="C206" s="10">
        <v>0.05</v>
      </c>
      <c r="D206" t="b">
        <f t="shared" si="3"/>
        <v>1</v>
      </c>
      <c r="E206" t="e">
        <f>VLOOKUP(A206,vl_countries,2,FALSE)</f>
        <v>#N/A</v>
      </c>
    </row>
    <row r="207" spans="1:5" x14ac:dyDescent="0.25">
      <c r="A207" s="1" t="s">
        <v>71</v>
      </c>
      <c r="B207" s="2" t="s">
        <v>225</v>
      </c>
      <c r="C207" s="10">
        <v>0.83</v>
      </c>
      <c r="D207" t="b">
        <f t="shared" si="3"/>
        <v>1</v>
      </c>
      <c r="E207" t="e">
        <f>VLOOKUP(A207,vl_countries,2,FALSE)</f>
        <v>#N/A</v>
      </c>
    </row>
    <row r="208" spans="1:5" x14ac:dyDescent="0.25">
      <c r="A208" s="1" t="s">
        <v>72</v>
      </c>
      <c r="B208" s="3" t="s">
        <v>223</v>
      </c>
      <c r="C208" s="11">
        <v>0.55600000000000005</v>
      </c>
      <c r="D208" t="b">
        <f t="shared" si="3"/>
        <v>1</v>
      </c>
      <c r="E208" t="str">
        <f>VLOOKUP(A208,vl_countries,2,FALSE)</f>
        <v>CIS</v>
      </c>
    </row>
    <row r="209" spans="1:5" x14ac:dyDescent="0.25">
      <c r="A209" s="1" t="s">
        <v>72</v>
      </c>
      <c r="B209" s="3" t="s">
        <v>224</v>
      </c>
      <c r="C209" s="11">
        <v>8.8999999999999996E-2</v>
      </c>
      <c r="D209" t="b">
        <f t="shared" si="3"/>
        <v>1</v>
      </c>
      <c r="E209" t="str">
        <f>VLOOKUP(A209,vl_countries,2,FALSE)</f>
        <v>CIS</v>
      </c>
    </row>
    <row r="210" spans="1:5" x14ac:dyDescent="0.25">
      <c r="A210" s="1" t="s">
        <v>72</v>
      </c>
      <c r="B210" s="3" t="s">
        <v>225</v>
      </c>
      <c r="C210" s="10">
        <v>0.35499999999999998</v>
      </c>
      <c r="D210" t="b">
        <f t="shared" si="3"/>
        <v>1</v>
      </c>
      <c r="E210" t="str">
        <f>VLOOKUP(A210,vl_countries,2,FALSE)</f>
        <v>CIS</v>
      </c>
    </row>
    <row r="211" spans="1:5" x14ac:dyDescent="0.25">
      <c r="A211" s="1" t="s">
        <v>73</v>
      </c>
      <c r="B211" s="2" t="s">
        <v>223</v>
      </c>
      <c r="C211" s="11">
        <v>2.4E-2</v>
      </c>
      <c r="D211" t="b">
        <f t="shared" si="3"/>
        <v>1</v>
      </c>
      <c r="E211" t="str">
        <f>VLOOKUP(A211,vl_countries,2,FALSE)</f>
        <v>Europe</v>
      </c>
    </row>
    <row r="212" spans="1:5" x14ac:dyDescent="0.25">
      <c r="A212" s="1" t="s">
        <v>73</v>
      </c>
      <c r="B212" s="2" t="s">
        <v>224</v>
      </c>
      <c r="C212" s="11">
        <v>0.29699999999999999</v>
      </c>
      <c r="D212" t="b">
        <f t="shared" si="3"/>
        <v>1</v>
      </c>
      <c r="E212" t="str">
        <f>VLOOKUP(A212,vl_countries,2,FALSE)</f>
        <v>Europe</v>
      </c>
    </row>
    <row r="213" spans="1:5" x14ac:dyDescent="0.25">
      <c r="A213" s="1" t="s">
        <v>73</v>
      </c>
      <c r="B213" s="2" t="s">
        <v>225</v>
      </c>
      <c r="C213" s="10">
        <v>0.67799999999999994</v>
      </c>
      <c r="D213" t="b">
        <f t="shared" si="3"/>
        <v>1</v>
      </c>
      <c r="E213" t="str">
        <f>VLOOKUP(A213,vl_countries,2,FALSE)</f>
        <v>Europe</v>
      </c>
    </row>
    <row r="214" spans="1:5" x14ac:dyDescent="0.25">
      <c r="A214" s="1" t="s">
        <v>74</v>
      </c>
      <c r="B214" s="3" t="s">
        <v>223</v>
      </c>
      <c r="C214" s="10">
        <v>0.56000000000000005</v>
      </c>
      <c r="D214" t="b">
        <f t="shared" si="3"/>
        <v>1</v>
      </c>
      <c r="E214" t="str">
        <f>VLOOKUP(A214,vl_countries,2,FALSE)</f>
        <v>Africa</v>
      </c>
    </row>
    <row r="215" spans="1:5" x14ac:dyDescent="0.25">
      <c r="A215" s="1" t="s">
        <v>74</v>
      </c>
      <c r="B215" s="3" t="s">
        <v>224</v>
      </c>
      <c r="C215" s="10">
        <v>0.15</v>
      </c>
      <c r="D215" t="b">
        <f t="shared" si="3"/>
        <v>1</v>
      </c>
      <c r="E215" t="str">
        <f>VLOOKUP(A215,vl_countries,2,FALSE)</f>
        <v>Africa</v>
      </c>
    </row>
    <row r="216" spans="1:5" x14ac:dyDescent="0.25">
      <c r="A216" s="1" t="s">
        <v>74</v>
      </c>
      <c r="B216" s="3" t="s">
        <v>225</v>
      </c>
      <c r="C216" s="10">
        <v>0.28999999999999998</v>
      </c>
      <c r="D216" t="b">
        <f t="shared" si="3"/>
        <v>1</v>
      </c>
      <c r="E216" t="str">
        <f>VLOOKUP(A216,vl_countries,2,FALSE)</f>
        <v>Africa</v>
      </c>
    </row>
    <row r="217" spans="1:5" x14ac:dyDescent="0.25">
      <c r="A217" s="1" t="s">
        <v>75</v>
      </c>
      <c r="B217" s="2" t="s">
        <v>223</v>
      </c>
      <c r="C217" s="6">
        <v>0</v>
      </c>
      <c r="D217" t="b">
        <f t="shared" si="3"/>
        <v>1</v>
      </c>
      <c r="E217" t="str">
        <f>VLOOKUP(A217,vl_countries,2,FALSE)</f>
        <v>Europe</v>
      </c>
    </row>
    <row r="218" spans="1:5" x14ac:dyDescent="0.25">
      <c r="A218" s="1" t="s">
        <v>75</v>
      </c>
      <c r="B218" s="2" t="s">
        <v>224</v>
      </c>
      <c r="C218" s="10">
        <v>0.4</v>
      </c>
      <c r="D218" t="b">
        <f t="shared" si="3"/>
        <v>1</v>
      </c>
      <c r="E218" t="str">
        <f>VLOOKUP(A218,vl_countries,2,FALSE)</f>
        <v>Europe</v>
      </c>
    </row>
    <row r="219" spans="1:5" x14ac:dyDescent="0.25">
      <c r="A219" s="1" t="s">
        <v>75</v>
      </c>
      <c r="B219" s="2" t="s">
        <v>225</v>
      </c>
      <c r="C219" s="10">
        <v>0.6</v>
      </c>
      <c r="D219" t="b">
        <f t="shared" si="3"/>
        <v>1</v>
      </c>
      <c r="E219" t="str">
        <f>VLOOKUP(A219,vl_countries,2,FALSE)</f>
        <v>Europe</v>
      </c>
    </row>
    <row r="220" spans="1:5" x14ac:dyDescent="0.25">
      <c r="A220" s="1" t="s">
        <v>76</v>
      </c>
      <c r="B220" s="3" t="s">
        <v>223</v>
      </c>
      <c r="C220" s="11">
        <v>0.124</v>
      </c>
      <c r="D220" t="b">
        <f t="shared" si="3"/>
        <v>1</v>
      </c>
      <c r="E220" t="str">
        <f>VLOOKUP(A220,vl_countries,2,FALSE)</f>
        <v>Europe</v>
      </c>
    </row>
    <row r="221" spans="1:5" x14ac:dyDescent="0.25">
      <c r="A221" s="1" t="s">
        <v>76</v>
      </c>
      <c r="B221" s="3" t="s">
        <v>224</v>
      </c>
      <c r="C221" s="11">
        <v>0.224</v>
      </c>
      <c r="D221" t="b">
        <f t="shared" si="3"/>
        <v>1</v>
      </c>
      <c r="E221" t="str">
        <f>VLOOKUP(A221,vl_countries,2,FALSE)</f>
        <v>Europe</v>
      </c>
    </row>
    <row r="222" spans="1:5" x14ac:dyDescent="0.25">
      <c r="A222" s="1" t="s">
        <v>76</v>
      </c>
      <c r="B222" s="3" t="s">
        <v>225</v>
      </c>
      <c r="C222" s="10">
        <v>0.65099999999999991</v>
      </c>
      <c r="D222" t="b">
        <f t="shared" si="3"/>
        <v>1</v>
      </c>
      <c r="E222" t="str">
        <f>VLOOKUP(A222,vl_countries,2,FALSE)</f>
        <v>Europe</v>
      </c>
    </row>
    <row r="223" spans="1:5" x14ac:dyDescent="0.25">
      <c r="A223" s="1" t="s">
        <v>77</v>
      </c>
      <c r="B223" s="2" t="s">
        <v>223</v>
      </c>
      <c r="C223" s="10">
        <v>0.24</v>
      </c>
      <c r="D223" t="b">
        <f t="shared" si="3"/>
        <v>1</v>
      </c>
      <c r="E223" t="str">
        <f>VLOOKUP(A223,vl_countries,2,FALSE)</f>
        <v>South/Latin America</v>
      </c>
    </row>
    <row r="224" spans="1:5" x14ac:dyDescent="0.25">
      <c r="A224" s="1" t="s">
        <v>77</v>
      </c>
      <c r="B224" s="2" t="s">
        <v>224</v>
      </c>
      <c r="C224" s="10">
        <v>0.14000000000000001</v>
      </c>
      <c r="D224" t="b">
        <f t="shared" si="3"/>
        <v>1</v>
      </c>
      <c r="E224" t="str">
        <f>VLOOKUP(A224,vl_countries,2,FALSE)</f>
        <v>South/Latin America</v>
      </c>
    </row>
    <row r="225" spans="1:5" x14ac:dyDescent="0.25">
      <c r="A225" s="1" t="s">
        <v>77</v>
      </c>
      <c r="B225" s="2" t="s">
        <v>225</v>
      </c>
      <c r="C225" s="10">
        <v>0.62</v>
      </c>
      <c r="D225" t="b">
        <f t="shared" si="3"/>
        <v>1</v>
      </c>
      <c r="E225" t="str">
        <f>VLOOKUP(A225,vl_countries,2,FALSE)</f>
        <v>South/Latin America</v>
      </c>
    </row>
    <row r="226" spans="1:5" x14ac:dyDescent="0.25">
      <c r="A226" s="1" t="s">
        <v>78</v>
      </c>
      <c r="B226" s="3" t="s">
        <v>223</v>
      </c>
      <c r="C226" s="10">
        <v>0.26</v>
      </c>
      <c r="D226" t="b">
        <f t="shared" si="3"/>
        <v>1</v>
      </c>
      <c r="E226" t="str">
        <f>VLOOKUP(A226,vl_countries,2,FALSE)</f>
        <v>Asia &amp; Pacific</v>
      </c>
    </row>
    <row r="227" spans="1:5" x14ac:dyDescent="0.25">
      <c r="A227" s="1" t="s">
        <v>78</v>
      </c>
      <c r="B227" s="3" t="s">
        <v>224</v>
      </c>
      <c r="C227" s="10">
        <v>0.1</v>
      </c>
      <c r="D227" t="b">
        <f t="shared" si="3"/>
        <v>1</v>
      </c>
      <c r="E227" t="str">
        <f>VLOOKUP(A227,vl_countries,2,FALSE)</f>
        <v>Asia &amp; Pacific</v>
      </c>
    </row>
    <row r="228" spans="1:5" x14ac:dyDescent="0.25">
      <c r="A228" s="1" t="s">
        <v>78</v>
      </c>
      <c r="B228" s="3" t="s">
        <v>225</v>
      </c>
      <c r="C228" s="10">
        <v>0.64</v>
      </c>
      <c r="D228" t="b">
        <f t="shared" si="3"/>
        <v>1</v>
      </c>
      <c r="E228" t="str">
        <f>VLOOKUP(A228,vl_countries,2,FALSE)</f>
        <v>Asia &amp; Pacific</v>
      </c>
    </row>
    <row r="229" spans="1:5" x14ac:dyDescent="0.25">
      <c r="A229" s="1" t="s">
        <v>79</v>
      </c>
      <c r="B229" s="2" t="s">
        <v>223</v>
      </c>
      <c r="C229" s="10">
        <v>0.5</v>
      </c>
      <c r="D229" t="b">
        <f t="shared" si="3"/>
        <v>1</v>
      </c>
      <c r="E229" t="str">
        <f>VLOOKUP(A229,vl_countries,2,FALSE)</f>
        <v>South/Latin America</v>
      </c>
    </row>
    <row r="230" spans="1:5" x14ac:dyDescent="0.25">
      <c r="A230" s="1" t="s">
        <v>79</v>
      </c>
      <c r="B230" s="2" t="s">
        <v>224</v>
      </c>
      <c r="C230" s="10">
        <v>0.15</v>
      </c>
      <c r="D230" t="b">
        <f t="shared" si="3"/>
        <v>1</v>
      </c>
      <c r="E230" t="str">
        <f>VLOOKUP(A230,vl_countries,2,FALSE)</f>
        <v>South/Latin America</v>
      </c>
    </row>
    <row r="231" spans="1:5" x14ac:dyDescent="0.25">
      <c r="A231" s="1" t="s">
        <v>79</v>
      </c>
      <c r="B231" s="2" t="s">
        <v>225</v>
      </c>
      <c r="C231" s="10">
        <v>0.35</v>
      </c>
      <c r="D231" t="b">
        <f t="shared" si="3"/>
        <v>1</v>
      </c>
      <c r="E231" t="str">
        <f>VLOOKUP(A231,vl_countries,2,FALSE)</f>
        <v>South/Latin America</v>
      </c>
    </row>
    <row r="232" spans="1:5" x14ac:dyDescent="0.25">
      <c r="A232" s="1" t="s">
        <v>80</v>
      </c>
      <c r="B232" s="3" t="s">
        <v>223</v>
      </c>
      <c r="C232" s="10">
        <v>0.76</v>
      </c>
      <c r="D232" t="b">
        <f t="shared" si="3"/>
        <v>1</v>
      </c>
      <c r="E232" t="str">
        <f>VLOOKUP(A232,vl_countries,2,FALSE)</f>
        <v>Africa</v>
      </c>
    </row>
    <row r="233" spans="1:5" ht="30" x14ac:dyDescent="0.25">
      <c r="A233" s="1" t="s">
        <v>80</v>
      </c>
      <c r="B233" s="3" t="s">
        <v>226</v>
      </c>
      <c r="C233" s="10">
        <v>0.24</v>
      </c>
      <c r="D233" t="b">
        <f t="shared" si="3"/>
        <v>1</v>
      </c>
      <c r="E233" t="str">
        <f>VLOOKUP(A233,vl_countries,2,FALSE)</f>
        <v>Africa</v>
      </c>
    </row>
    <row r="234" spans="1:5" x14ac:dyDescent="0.25">
      <c r="A234" s="1" t="s">
        <v>81</v>
      </c>
      <c r="B234" s="2" t="s">
        <v>223</v>
      </c>
      <c r="C234" s="10">
        <v>0.82</v>
      </c>
      <c r="D234" t="b">
        <f t="shared" si="3"/>
        <v>1</v>
      </c>
      <c r="E234" t="str">
        <f>VLOOKUP(A234,vl_countries,2,FALSE)</f>
        <v>Africa</v>
      </c>
    </row>
    <row r="235" spans="1:5" ht="30" x14ac:dyDescent="0.25">
      <c r="A235" s="1" t="s">
        <v>81</v>
      </c>
      <c r="B235" s="2" t="s">
        <v>226</v>
      </c>
      <c r="C235" s="10">
        <v>0.18</v>
      </c>
      <c r="D235" t="b">
        <f t="shared" si="3"/>
        <v>1</v>
      </c>
      <c r="E235" t="str">
        <f>VLOOKUP(A235,vl_countries,2,FALSE)</f>
        <v>Africa</v>
      </c>
    </row>
    <row r="236" spans="1:5" x14ac:dyDescent="0.25">
      <c r="A236" s="1" t="s">
        <v>82</v>
      </c>
      <c r="B236" s="3" t="s">
        <v>223</v>
      </c>
      <c r="C236" s="6" t="s">
        <v>229</v>
      </c>
      <c r="D236" t="b">
        <f t="shared" si="3"/>
        <v>0</v>
      </c>
      <c r="E236" t="str">
        <f>VLOOKUP(A236,vl_countries,2,FALSE)</f>
        <v>South/Latin America</v>
      </c>
    </row>
    <row r="237" spans="1:5" x14ac:dyDescent="0.25">
      <c r="A237" s="1" t="s">
        <v>82</v>
      </c>
      <c r="B237" s="3" t="s">
        <v>224</v>
      </c>
      <c r="C237" s="6" t="s">
        <v>229</v>
      </c>
      <c r="D237" t="b">
        <f t="shared" si="3"/>
        <v>0</v>
      </c>
      <c r="E237" t="str">
        <f>VLOOKUP(A237,vl_countries,2,FALSE)</f>
        <v>South/Latin America</v>
      </c>
    </row>
    <row r="238" spans="1:5" x14ac:dyDescent="0.25">
      <c r="A238" s="1" t="s">
        <v>82</v>
      </c>
      <c r="B238" s="3" t="s">
        <v>225</v>
      </c>
      <c r="C238" s="6" t="s">
        <v>229</v>
      </c>
      <c r="D238" t="b">
        <f t="shared" si="3"/>
        <v>0</v>
      </c>
      <c r="E238" t="str">
        <f>VLOOKUP(A238,vl_countries,2,FALSE)</f>
        <v>South/Latin America</v>
      </c>
    </row>
    <row r="239" spans="1:5" x14ac:dyDescent="0.25">
      <c r="A239" s="1" t="s">
        <v>83</v>
      </c>
      <c r="B239" s="2" t="s">
        <v>223</v>
      </c>
      <c r="C239" s="10">
        <v>0.66</v>
      </c>
      <c r="D239" t="b">
        <f t="shared" si="3"/>
        <v>1</v>
      </c>
      <c r="E239" t="str">
        <f>VLOOKUP(A239,vl_countries,2,FALSE)</f>
        <v>South/Latin America</v>
      </c>
    </row>
    <row r="240" spans="1:5" x14ac:dyDescent="0.25">
      <c r="A240" s="1" t="s">
        <v>83</v>
      </c>
      <c r="B240" s="2" t="s">
        <v>224</v>
      </c>
      <c r="C240" s="10">
        <v>0.09</v>
      </c>
      <c r="D240" t="b">
        <f t="shared" si="3"/>
        <v>1</v>
      </c>
      <c r="E240" t="str">
        <f>VLOOKUP(A240,vl_countries,2,FALSE)</f>
        <v>South/Latin America</v>
      </c>
    </row>
    <row r="241" spans="1:5" x14ac:dyDescent="0.25">
      <c r="A241" s="1" t="s">
        <v>83</v>
      </c>
      <c r="B241" s="2" t="s">
        <v>225</v>
      </c>
      <c r="C241" s="10">
        <v>0.25</v>
      </c>
      <c r="D241" t="b">
        <f t="shared" si="3"/>
        <v>1</v>
      </c>
      <c r="E241" t="str">
        <f>VLOOKUP(A241,vl_countries,2,FALSE)</f>
        <v>South/Latin America</v>
      </c>
    </row>
    <row r="242" spans="1:5" x14ac:dyDescent="0.25">
      <c r="A242" s="1" t="s">
        <v>84</v>
      </c>
      <c r="B242" s="3" t="s">
        <v>225</v>
      </c>
      <c r="C242" s="8">
        <v>1</v>
      </c>
      <c r="D242" t="b">
        <f t="shared" si="3"/>
        <v>1</v>
      </c>
      <c r="E242" t="e">
        <f>VLOOKUP(A242,vl_countries,2,FALSE)</f>
        <v>#N/A</v>
      </c>
    </row>
    <row r="243" spans="1:5" x14ac:dyDescent="0.25">
      <c r="A243" s="1" t="s">
        <v>85</v>
      </c>
      <c r="B243" s="2" t="s">
        <v>223</v>
      </c>
      <c r="C243" s="11">
        <v>0.39200000000000002</v>
      </c>
      <c r="D243" t="b">
        <f t="shared" si="3"/>
        <v>1</v>
      </c>
      <c r="E243" t="str">
        <f>VLOOKUP(A243,vl_countries,2,FALSE)</f>
        <v>South/Latin America</v>
      </c>
    </row>
    <row r="244" spans="1:5" x14ac:dyDescent="0.25">
      <c r="A244" s="1" t="s">
        <v>85</v>
      </c>
      <c r="B244" s="2" t="s">
        <v>224</v>
      </c>
      <c r="C244" s="11">
        <v>0.20899999999999999</v>
      </c>
      <c r="D244" t="b">
        <f t="shared" si="3"/>
        <v>1</v>
      </c>
      <c r="E244" t="str">
        <f>VLOOKUP(A244,vl_countries,2,FALSE)</f>
        <v>South/Latin America</v>
      </c>
    </row>
    <row r="245" spans="1:5" x14ac:dyDescent="0.25">
      <c r="A245" s="1" t="s">
        <v>85</v>
      </c>
      <c r="B245" s="2" t="s">
        <v>225</v>
      </c>
      <c r="C245" s="10">
        <v>0.39799999999999996</v>
      </c>
      <c r="D245" t="b">
        <f t="shared" si="3"/>
        <v>1</v>
      </c>
      <c r="E245" t="str">
        <f>VLOOKUP(A245,vl_countries,2,FALSE)</f>
        <v>South/Latin America</v>
      </c>
    </row>
    <row r="246" spans="1:5" x14ac:dyDescent="0.25">
      <c r="A246" s="1" t="s">
        <v>86</v>
      </c>
      <c r="B246" s="7" t="s">
        <v>230</v>
      </c>
      <c r="C246" s="12">
        <v>0</v>
      </c>
      <c r="D246" t="b">
        <f t="shared" si="3"/>
        <v>1</v>
      </c>
      <c r="E246" t="str">
        <f>VLOOKUP(A246,vl_countries,2,FALSE)</f>
        <v>Asia &amp; Pacific</v>
      </c>
    </row>
    <row r="247" spans="1:5" x14ac:dyDescent="0.25">
      <c r="A247" s="1" t="s">
        <v>86</v>
      </c>
      <c r="B247" s="7" t="s">
        <v>221</v>
      </c>
      <c r="C247" s="12">
        <v>0.08</v>
      </c>
      <c r="D247" t="b">
        <f t="shared" si="3"/>
        <v>1</v>
      </c>
      <c r="E247" t="str">
        <f>VLOOKUP(A247,vl_countries,2,FALSE)</f>
        <v>Asia &amp; Pacific</v>
      </c>
    </row>
    <row r="248" spans="1:5" x14ac:dyDescent="0.25">
      <c r="A248" s="1" t="s">
        <v>86</v>
      </c>
      <c r="B248" s="7" t="s">
        <v>233</v>
      </c>
      <c r="C248" s="10">
        <v>0.91900000000000004</v>
      </c>
      <c r="D248" t="b">
        <f t="shared" si="3"/>
        <v>1</v>
      </c>
      <c r="E248" t="str">
        <f>VLOOKUP(A248,vl_countries,2,FALSE)</f>
        <v>Asia &amp; Pacific</v>
      </c>
    </row>
    <row r="249" spans="1:5" x14ac:dyDescent="0.25">
      <c r="A249" s="1" t="s">
        <v>87</v>
      </c>
      <c r="B249" s="2" t="s">
        <v>223</v>
      </c>
      <c r="C249" s="10">
        <v>0.05</v>
      </c>
      <c r="D249" t="b">
        <f t="shared" si="3"/>
        <v>1</v>
      </c>
      <c r="E249" t="str">
        <f>VLOOKUP(A249,vl_countries,2,FALSE)</f>
        <v>Europe</v>
      </c>
    </row>
    <row r="250" spans="1:5" x14ac:dyDescent="0.25">
      <c r="A250" s="1" t="s">
        <v>87</v>
      </c>
      <c r="B250" s="2" t="s">
        <v>224</v>
      </c>
      <c r="C250" s="11">
        <v>0.32400000000000001</v>
      </c>
      <c r="D250" t="b">
        <f t="shared" si="3"/>
        <v>1</v>
      </c>
      <c r="E250" t="str">
        <f>VLOOKUP(A250,vl_countries,2,FALSE)</f>
        <v>Europe</v>
      </c>
    </row>
    <row r="251" spans="1:5" x14ac:dyDescent="0.25">
      <c r="A251" s="1" t="s">
        <v>87</v>
      </c>
      <c r="B251" s="2" t="s">
        <v>225</v>
      </c>
      <c r="C251" s="10">
        <v>0.626</v>
      </c>
      <c r="D251" t="b">
        <f t="shared" si="3"/>
        <v>1</v>
      </c>
      <c r="E251" t="str">
        <f>VLOOKUP(A251,vl_countries,2,FALSE)</f>
        <v>Europe</v>
      </c>
    </row>
    <row r="252" spans="1:5" x14ac:dyDescent="0.25">
      <c r="A252" s="1" t="s">
        <v>88</v>
      </c>
      <c r="B252" s="3" t="s">
        <v>223</v>
      </c>
      <c r="C252" s="10">
        <v>0.03</v>
      </c>
      <c r="D252" t="b">
        <f t="shared" si="3"/>
        <v>1</v>
      </c>
      <c r="E252" t="str">
        <f>VLOOKUP(A252,vl_countries,2,FALSE)</f>
        <v>Europe</v>
      </c>
    </row>
    <row r="253" spans="1:5" x14ac:dyDescent="0.25">
      <c r="A253" s="1" t="s">
        <v>88</v>
      </c>
      <c r="B253" s="3" t="s">
        <v>224</v>
      </c>
      <c r="C253" s="10">
        <v>0.19</v>
      </c>
      <c r="D253" t="b">
        <f t="shared" si="3"/>
        <v>1</v>
      </c>
      <c r="E253" t="str">
        <f>VLOOKUP(A253,vl_countries,2,FALSE)</f>
        <v>Europe</v>
      </c>
    </row>
    <row r="254" spans="1:5" x14ac:dyDescent="0.25">
      <c r="A254" s="1" t="s">
        <v>88</v>
      </c>
      <c r="B254" s="3" t="s">
        <v>225</v>
      </c>
      <c r="C254" s="10">
        <v>0.78</v>
      </c>
      <c r="D254" t="b">
        <f t="shared" si="3"/>
        <v>1</v>
      </c>
      <c r="E254" t="str">
        <f>VLOOKUP(A254,vl_countries,2,FALSE)</f>
        <v>Europe</v>
      </c>
    </row>
    <row r="255" spans="1:5" x14ac:dyDescent="0.25">
      <c r="A255" s="1" t="s">
        <v>89</v>
      </c>
      <c r="B255" s="2" t="s">
        <v>223</v>
      </c>
      <c r="C255" s="10">
        <v>0.6</v>
      </c>
      <c r="D255" t="b">
        <f t="shared" si="3"/>
        <v>1</v>
      </c>
      <c r="E255" t="str">
        <f>VLOOKUP(A255,vl_countries,2,FALSE)</f>
        <v>Asia &amp; Pacific</v>
      </c>
    </row>
    <row r="256" spans="1:5" x14ac:dyDescent="0.25">
      <c r="A256" s="1" t="s">
        <v>89</v>
      </c>
      <c r="B256" s="2" t="s">
        <v>224</v>
      </c>
      <c r="C256" s="10">
        <v>0.12</v>
      </c>
      <c r="D256" t="b">
        <f t="shared" si="3"/>
        <v>1</v>
      </c>
      <c r="E256" t="str">
        <f>VLOOKUP(A256,vl_countries,2,FALSE)</f>
        <v>Asia &amp; Pacific</v>
      </c>
    </row>
    <row r="257" spans="1:5" x14ac:dyDescent="0.25">
      <c r="A257" s="1" t="s">
        <v>89</v>
      </c>
      <c r="B257" s="2" t="s">
        <v>225</v>
      </c>
      <c r="C257" s="10">
        <v>0.28000000000000003</v>
      </c>
      <c r="D257" t="b">
        <f t="shared" si="3"/>
        <v>1</v>
      </c>
      <c r="E257" t="str">
        <f>VLOOKUP(A257,vl_countries,2,FALSE)</f>
        <v>Asia &amp; Pacific</v>
      </c>
    </row>
    <row r="258" spans="1:5" x14ac:dyDescent="0.25">
      <c r="A258" s="1" t="s">
        <v>90</v>
      </c>
      <c r="B258" s="3" t="s">
        <v>223</v>
      </c>
      <c r="C258" s="11">
        <v>0.42099999999999999</v>
      </c>
      <c r="D258" t="b">
        <f t="shared" si="3"/>
        <v>1</v>
      </c>
      <c r="E258" t="str">
        <f>VLOOKUP(A258,vl_countries,2,FALSE)</f>
        <v>Asia &amp; Pacific</v>
      </c>
    </row>
    <row r="259" spans="1:5" x14ac:dyDescent="0.25">
      <c r="A259" s="1" t="s">
        <v>90</v>
      </c>
      <c r="B259" s="3" t="s">
        <v>224</v>
      </c>
      <c r="C259" s="11">
        <v>0.186</v>
      </c>
      <c r="D259" t="b">
        <f t="shared" ref="D259:D322" si="4">ISNUMBER(C259)</f>
        <v>1</v>
      </c>
      <c r="E259" t="str">
        <f>VLOOKUP(A259,vl_countries,2,FALSE)</f>
        <v>Asia &amp; Pacific</v>
      </c>
    </row>
    <row r="260" spans="1:5" x14ac:dyDescent="0.25">
      <c r="A260" s="1" t="s">
        <v>90</v>
      </c>
      <c r="B260" s="3" t="s">
        <v>225</v>
      </c>
      <c r="C260" s="10">
        <v>0.39299999999999996</v>
      </c>
      <c r="D260" t="b">
        <f t="shared" si="4"/>
        <v>1</v>
      </c>
      <c r="E260" t="str">
        <f>VLOOKUP(A260,vl_countries,2,FALSE)</f>
        <v>Asia &amp; Pacific</v>
      </c>
    </row>
    <row r="261" spans="1:5" x14ac:dyDescent="0.25">
      <c r="A261" s="1" t="s">
        <v>91</v>
      </c>
      <c r="B261" s="2" t="s">
        <v>223</v>
      </c>
      <c r="C261" s="10">
        <v>0.25</v>
      </c>
      <c r="D261" t="b">
        <f t="shared" si="4"/>
        <v>1</v>
      </c>
      <c r="E261" t="e">
        <f>VLOOKUP(A261,vl_countries,2,FALSE)</f>
        <v>#N/A</v>
      </c>
    </row>
    <row r="262" spans="1:5" x14ac:dyDescent="0.25">
      <c r="A262" s="1" t="s">
        <v>91</v>
      </c>
      <c r="B262" s="2" t="s">
        <v>224</v>
      </c>
      <c r="C262" s="10">
        <v>0.31</v>
      </c>
      <c r="D262" t="b">
        <f t="shared" si="4"/>
        <v>1</v>
      </c>
      <c r="E262" t="e">
        <f>VLOOKUP(A262,vl_countries,2,FALSE)</f>
        <v>#N/A</v>
      </c>
    </row>
    <row r="263" spans="1:5" x14ac:dyDescent="0.25">
      <c r="A263" s="1" t="s">
        <v>91</v>
      </c>
      <c r="B263" s="2" t="s">
        <v>225</v>
      </c>
      <c r="C263" s="10">
        <v>0.45</v>
      </c>
      <c r="D263" t="b">
        <f t="shared" si="4"/>
        <v>1</v>
      </c>
      <c r="E263" t="e">
        <f>VLOOKUP(A263,vl_countries,2,FALSE)</f>
        <v>#N/A</v>
      </c>
    </row>
    <row r="264" spans="1:5" x14ac:dyDescent="0.25">
      <c r="A264" s="1" t="s">
        <v>92</v>
      </c>
      <c r="B264" s="3" t="s">
        <v>223</v>
      </c>
      <c r="C264" s="6" t="s">
        <v>229</v>
      </c>
      <c r="D264" t="b">
        <f t="shared" si="4"/>
        <v>0</v>
      </c>
      <c r="E264" t="str">
        <f>VLOOKUP(A264,vl_countries,2,FALSE)</f>
        <v>Arab States</v>
      </c>
    </row>
    <row r="265" spans="1:5" x14ac:dyDescent="0.25">
      <c r="A265" s="1" t="s">
        <v>92</v>
      </c>
      <c r="B265" s="3" t="s">
        <v>224</v>
      </c>
      <c r="C265" s="6" t="s">
        <v>229</v>
      </c>
      <c r="D265" t="b">
        <f t="shared" si="4"/>
        <v>0</v>
      </c>
      <c r="E265" t="str">
        <f>VLOOKUP(A265,vl_countries,2,FALSE)</f>
        <v>Arab States</v>
      </c>
    </row>
    <row r="266" spans="1:5" x14ac:dyDescent="0.25">
      <c r="A266" s="1" t="s">
        <v>92</v>
      </c>
      <c r="B266" s="3" t="s">
        <v>225</v>
      </c>
      <c r="C266" s="6" t="s">
        <v>229</v>
      </c>
      <c r="D266" t="b">
        <f t="shared" si="4"/>
        <v>0</v>
      </c>
      <c r="E266" t="str">
        <f>VLOOKUP(A266,vl_countries,2,FALSE)</f>
        <v>Arab States</v>
      </c>
    </row>
    <row r="267" spans="1:5" x14ac:dyDescent="0.25">
      <c r="A267" s="1" t="s">
        <v>93</v>
      </c>
      <c r="B267" s="2" t="s">
        <v>223</v>
      </c>
      <c r="C267" s="10">
        <v>0.06</v>
      </c>
      <c r="D267" t="b">
        <f t="shared" si="4"/>
        <v>1</v>
      </c>
      <c r="E267" t="str">
        <f>VLOOKUP(A267,vl_countries,2,FALSE)</f>
        <v>Europe</v>
      </c>
    </row>
    <row r="268" spans="1:5" x14ac:dyDescent="0.25">
      <c r="A268" s="1" t="s">
        <v>93</v>
      </c>
      <c r="B268" s="2" t="s">
        <v>224</v>
      </c>
      <c r="C268" s="10">
        <v>0.27</v>
      </c>
      <c r="D268" t="b">
        <f t="shared" si="4"/>
        <v>1</v>
      </c>
      <c r="E268" t="str">
        <f>VLOOKUP(A268,vl_countries,2,FALSE)</f>
        <v>Europe</v>
      </c>
    </row>
    <row r="269" spans="1:5" x14ac:dyDescent="0.25">
      <c r="A269" s="1" t="s">
        <v>93</v>
      </c>
      <c r="B269" s="2" t="s">
        <v>225</v>
      </c>
      <c r="C269" s="10">
        <v>0.67</v>
      </c>
      <c r="D269" t="b">
        <f t="shared" si="4"/>
        <v>1</v>
      </c>
      <c r="E269" t="str">
        <f>VLOOKUP(A269,vl_countries,2,FALSE)</f>
        <v>Europe</v>
      </c>
    </row>
    <row r="270" spans="1:5" x14ac:dyDescent="0.25">
      <c r="A270" s="1" t="s">
        <v>94</v>
      </c>
      <c r="B270" s="2" t="s">
        <v>230</v>
      </c>
      <c r="C270" s="10">
        <v>0.03</v>
      </c>
      <c r="D270" t="b">
        <f t="shared" si="4"/>
        <v>1</v>
      </c>
      <c r="E270" t="str">
        <f>VLOOKUP(A270,vl_countries,2,FALSE)</f>
        <v>Europe</v>
      </c>
    </row>
    <row r="271" spans="1:5" x14ac:dyDescent="0.25">
      <c r="A271" s="1" t="s">
        <v>94</v>
      </c>
      <c r="B271" s="2" t="s">
        <v>221</v>
      </c>
      <c r="C271" s="10">
        <v>0.21</v>
      </c>
      <c r="D271" t="b">
        <f t="shared" si="4"/>
        <v>1</v>
      </c>
      <c r="E271" t="str">
        <f>VLOOKUP(A271,vl_countries,2,FALSE)</f>
        <v>Europe</v>
      </c>
    </row>
    <row r="272" spans="1:5" x14ac:dyDescent="0.25">
      <c r="A272" s="1" t="s">
        <v>94</v>
      </c>
      <c r="B272" s="2" t="s">
        <v>233</v>
      </c>
      <c r="C272" s="10">
        <v>0.76</v>
      </c>
      <c r="D272" t="b">
        <f t="shared" si="4"/>
        <v>1</v>
      </c>
      <c r="E272" t="str">
        <f>VLOOKUP(A272,vl_countries,2,FALSE)</f>
        <v>Europe</v>
      </c>
    </row>
    <row r="273" spans="1:5" x14ac:dyDescent="0.25">
      <c r="A273" s="1" t="s">
        <v>95</v>
      </c>
      <c r="B273" s="2" t="s">
        <v>223</v>
      </c>
      <c r="C273" s="10">
        <v>0.02</v>
      </c>
      <c r="D273" t="b">
        <f t="shared" si="4"/>
        <v>1</v>
      </c>
      <c r="E273" t="str">
        <f>VLOOKUP(A273,vl_countries,2,FALSE)</f>
        <v>Europe</v>
      </c>
    </row>
    <row r="274" spans="1:5" x14ac:dyDescent="0.25">
      <c r="A274" s="1" t="s">
        <v>95</v>
      </c>
      <c r="B274" s="2" t="s">
        <v>224</v>
      </c>
      <c r="C274" s="10">
        <v>0.16</v>
      </c>
      <c r="D274" t="b">
        <f t="shared" si="4"/>
        <v>1</v>
      </c>
      <c r="E274" t="str">
        <f>VLOOKUP(A274,vl_countries,2,FALSE)</f>
        <v>Europe</v>
      </c>
    </row>
    <row r="275" spans="1:5" x14ac:dyDescent="0.25">
      <c r="A275" s="1" t="s">
        <v>95</v>
      </c>
      <c r="B275" s="2" t="s">
        <v>225</v>
      </c>
      <c r="C275" s="10">
        <v>0.82</v>
      </c>
      <c r="D275" t="b">
        <f t="shared" si="4"/>
        <v>1</v>
      </c>
      <c r="E275" t="str">
        <f>VLOOKUP(A275,vl_countries,2,FALSE)</f>
        <v>Europe</v>
      </c>
    </row>
    <row r="276" spans="1:5" x14ac:dyDescent="0.25">
      <c r="A276" s="1" t="s">
        <v>96</v>
      </c>
      <c r="B276" s="3" t="s">
        <v>223</v>
      </c>
      <c r="C276" s="11">
        <v>4.2000000000000003E-2</v>
      </c>
      <c r="D276" t="b">
        <f t="shared" si="4"/>
        <v>1</v>
      </c>
      <c r="E276" t="str">
        <f>VLOOKUP(A276,vl_countries,2,FALSE)</f>
        <v>Europe</v>
      </c>
    </row>
    <row r="277" spans="1:5" x14ac:dyDescent="0.25">
      <c r="A277" s="1" t="s">
        <v>96</v>
      </c>
      <c r="B277" s="3" t="s">
        <v>224</v>
      </c>
      <c r="C277" s="11">
        <v>0.307</v>
      </c>
      <c r="D277" t="b">
        <f t="shared" si="4"/>
        <v>1</v>
      </c>
      <c r="E277" t="str">
        <f>VLOOKUP(A277,vl_countries,2,FALSE)</f>
        <v>Europe</v>
      </c>
    </row>
    <row r="278" spans="1:5" x14ac:dyDescent="0.25">
      <c r="A278" s="1" t="s">
        <v>96</v>
      </c>
      <c r="B278" s="3" t="s">
        <v>225</v>
      </c>
      <c r="C278" s="10">
        <v>0.65099999999999991</v>
      </c>
      <c r="D278" t="b">
        <f t="shared" si="4"/>
        <v>1</v>
      </c>
      <c r="E278" t="str">
        <f>VLOOKUP(A278,vl_countries,2,FALSE)</f>
        <v>Europe</v>
      </c>
    </row>
    <row r="279" spans="1:5" x14ac:dyDescent="0.25">
      <c r="A279" s="1" t="s">
        <v>97</v>
      </c>
      <c r="B279" s="2" t="s">
        <v>223</v>
      </c>
      <c r="C279" s="10">
        <v>0.17</v>
      </c>
      <c r="D279" t="b">
        <f t="shared" si="4"/>
        <v>1</v>
      </c>
      <c r="E279" t="str">
        <f>VLOOKUP(A279,vl_countries,2,FALSE)</f>
        <v>South/Latin America</v>
      </c>
    </row>
    <row r="280" spans="1:5" x14ac:dyDescent="0.25">
      <c r="A280" s="1" t="s">
        <v>97</v>
      </c>
      <c r="B280" s="2" t="s">
        <v>224</v>
      </c>
      <c r="C280" s="10">
        <v>0.19</v>
      </c>
      <c r="D280" t="b">
        <f t="shared" si="4"/>
        <v>1</v>
      </c>
      <c r="E280" t="str">
        <f>VLOOKUP(A280,vl_countries,2,FALSE)</f>
        <v>South/Latin America</v>
      </c>
    </row>
    <row r="281" spans="1:5" x14ac:dyDescent="0.25">
      <c r="A281" s="1" t="s">
        <v>97</v>
      </c>
      <c r="B281" s="2" t="s">
        <v>225</v>
      </c>
      <c r="C281" s="10">
        <v>0.64</v>
      </c>
      <c r="D281" t="b">
        <f t="shared" si="4"/>
        <v>1</v>
      </c>
      <c r="E281" t="str">
        <f>VLOOKUP(A281,vl_countries,2,FALSE)</f>
        <v>South/Latin America</v>
      </c>
    </row>
    <row r="282" spans="1:5" x14ac:dyDescent="0.25">
      <c r="A282" s="1" t="s">
        <v>98</v>
      </c>
      <c r="B282" s="3" t="s">
        <v>223</v>
      </c>
      <c r="C282" s="11">
        <v>4.3999999999999997E-2</v>
      </c>
      <c r="D282" t="b">
        <f t="shared" si="4"/>
        <v>1</v>
      </c>
      <c r="E282" t="str">
        <f>VLOOKUP(A282,vl_countries,2,FALSE)</f>
        <v>Asia &amp; Pacific</v>
      </c>
    </row>
    <row r="283" spans="1:5" x14ac:dyDescent="0.25">
      <c r="A283" s="1" t="s">
        <v>98</v>
      </c>
      <c r="B283" s="3" t="s">
        <v>224</v>
      </c>
      <c r="C283" s="11">
        <v>0.27900000000000003</v>
      </c>
      <c r="D283" t="b">
        <f t="shared" si="4"/>
        <v>1</v>
      </c>
      <c r="E283" t="str">
        <f>VLOOKUP(A283,vl_countries,2,FALSE)</f>
        <v>Asia &amp; Pacific</v>
      </c>
    </row>
    <row r="284" spans="1:5" x14ac:dyDescent="0.25">
      <c r="A284" s="1" t="s">
        <v>98</v>
      </c>
      <c r="B284" s="3" t="s">
        <v>225</v>
      </c>
      <c r="C284" s="10">
        <v>0.66400000000000003</v>
      </c>
      <c r="D284" t="b">
        <f t="shared" si="4"/>
        <v>1</v>
      </c>
      <c r="E284" t="str">
        <f>VLOOKUP(A284,vl_countries,2,FALSE)</f>
        <v>Asia &amp; Pacific</v>
      </c>
    </row>
    <row r="285" spans="1:5" x14ac:dyDescent="0.25">
      <c r="A285" s="1" t="s">
        <v>99</v>
      </c>
      <c r="B285" s="2" t="s">
        <v>223</v>
      </c>
      <c r="C285" s="11">
        <v>2.7E-2</v>
      </c>
      <c r="D285" t="b">
        <f t="shared" si="4"/>
        <v>1</v>
      </c>
      <c r="E285" t="str">
        <f>VLOOKUP(A285,vl_countries,2,FALSE)</f>
        <v>Arab States</v>
      </c>
    </row>
    <row r="286" spans="1:5" x14ac:dyDescent="0.25">
      <c r="A286" s="1" t="s">
        <v>99</v>
      </c>
      <c r="B286" s="2" t="s">
        <v>224</v>
      </c>
      <c r="C286" s="10">
        <v>0.2</v>
      </c>
      <c r="D286" t="b">
        <f t="shared" si="4"/>
        <v>1</v>
      </c>
      <c r="E286" t="str">
        <f>VLOOKUP(A286,vl_countries,2,FALSE)</f>
        <v>Arab States</v>
      </c>
    </row>
    <row r="287" spans="1:5" x14ac:dyDescent="0.25">
      <c r="A287" s="1" t="s">
        <v>99</v>
      </c>
      <c r="B287" s="2" t="s">
        <v>225</v>
      </c>
      <c r="C287" s="10">
        <v>0.77400000000000002</v>
      </c>
      <c r="D287" t="b">
        <f t="shared" si="4"/>
        <v>1</v>
      </c>
      <c r="E287" t="str">
        <f>VLOOKUP(A287,vl_countries,2,FALSE)</f>
        <v>Arab States</v>
      </c>
    </row>
    <row r="288" spans="1:5" x14ac:dyDescent="0.25">
      <c r="A288" s="1" t="s">
        <v>100</v>
      </c>
      <c r="B288" s="3" t="s">
        <v>223</v>
      </c>
      <c r="C288" s="11">
        <v>0.315</v>
      </c>
      <c r="D288" t="b">
        <f t="shared" si="4"/>
        <v>1</v>
      </c>
      <c r="E288" t="str">
        <f>VLOOKUP(A288,vl_countries,2,FALSE)</f>
        <v>CIS</v>
      </c>
    </row>
    <row r="289" spans="1:5" x14ac:dyDescent="0.25">
      <c r="A289" s="1" t="s">
        <v>100</v>
      </c>
      <c r="B289" s="3" t="s">
        <v>224</v>
      </c>
      <c r="C289" s="11">
        <v>0.184</v>
      </c>
      <c r="D289" t="b">
        <f t="shared" si="4"/>
        <v>1</v>
      </c>
      <c r="E289" t="str">
        <f>VLOOKUP(A289,vl_countries,2,FALSE)</f>
        <v>CIS</v>
      </c>
    </row>
    <row r="290" spans="1:5" x14ac:dyDescent="0.25">
      <c r="A290" s="1" t="s">
        <v>100</v>
      </c>
      <c r="B290" s="3" t="s">
        <v>225</v>
      </c>
      <c r="C290" s="10">
        <v>0.5</v>
      </c>
      <c r="D290" t="b">
        <f t="shared" si="4"/>
        <v>1</v>
      </c>
      <c r="E290" t="str">
        <f>VLOOKUP(A290,vl_countries,2,FALSE)</f>
        <v>CIS</v>
      </c>
    </row>
    <row r="291" spans="1:5" x14ac:dyDescent="0.25">
      <c r="A291" s="1" t="s">
        <v>101</v>
      </c>
      <c r="B291" s="2" t="s">
        <v>223</v>
      </c>
      <c r="C291" s="10">
        <v>0.75</v>
      </c>
      <c r="D291" t="b">
        <f t="shared" si="4"/>
        <v>1</v>
      </c>
      <c r="E291" t="str">
        <f>VLOOKUP(A291,vl_countries,2,FALSE)</f>
        <v>Africa</v>
      </c>
    </row>
    <row r="292" spans="1:5" ht="30" x14ac:dyDescent="0.25">
      <c r="A292" s="1" t="s">
        <v>101</v>
      </c>
      <c r="B292" s="2" t="s">
        <v>226</v>
      </c>
      <c r="C292" s="10">
        <v>0.25</v>
      </c>
      <c r="D292" t="b">
        <f t="shared" si="4"/>
        <v>1</v>
      </c>
      <c r="E292" t="str">
        <f>VLOOKUP(A292,vl_countries,2,FALSE)</f>
        <v>Africa</v>
      </c>
    </row>
    <row r="293" spans="1:5" x14ac:dyDescent="0.25">
      <c r="A293" s="1" t="s">
        <v>102</v>
      </c>
      <c r="B293" s="3" t="s">
        <v>223</v>
      </c>
      <c r="C293" s="11">
        <v>2.7E-2</v>
      </c>
      <c r="D293" t="b">
        <f t="shared" si="4"/>
        <v>1</v>
      </c>
      <c r="E293" t="str">
        <f>VLOOKUP(A293,vl_countries,2,FALSE)</f>
        <v>Asia &amp; Pacific</v>
      </c>
    </row>
    <row r="294" spans="1:5" x14ac:dyDescent="0.25">
      <c r="A294" s="1" t="s">
        <v>102</v>
      </c>
      <c r="B294" s="3" t="s">
        <v>224</v>
      </c>
      <c r="C294" s="10">
        <v>0.32</v>
      </c>
      <c r="D294" t="b">
        <f t="shared" si="4"/>
        <v>1</v>
      </c>
      <c r="E294" t="str">
        <f>VLOOKUP(A294,vl_countries,2,FALSE)</f>
        <v>Asia &amp; Pacific</v>
      </c>
    </row>
    <row r="295" spans="1:5" x14ac:dyDescent="0.25">
      <c r="A295" s="1" t="s">
        <v>102</v>
      </c>
      <c r="B295" s="3" t="s">
        <v>225</v>
      </c>
      <c r="C295" s="10">
        <v>0.65300000000000002</v>
      </c>
      <c r="D295" t="b">
        <f t="shared" si="4"/>
        <v>1</v>
      </c>
      <c r="E295" t="str">
        <f>VLOOKUP(A295,vl_countries,2,FALSE)</f>
        <v>Asia &amp; Pacific</v>
      </c>
    </row>
    <row r="296" spans="1:5" x14ac:dyDescent="0.25">
      <c r="A296" s="1" t="s">
        <v>103</v>
      </c>
      <c r="B296" s="2" t="s">
        <v>223</v>
      </c>
      <c r="C296" s="10">
        <v>0.37</v>
      </c>
      <c r="D296" t="b">
        <f t="shared" si="4"/>
        <v>1</v>
      </c>
      <c r="E296" t="e">
        <f>VLOOKUP(A296,vl_countries,2,FALSE)</f>
        <v>#N/A</v>
      </c>
    </row>
    <row r="297" spans="1:5" ht="30" x14ac:dyDescent="0.25">
      <c r="A297" s="1" t="s">
        <v>103</v>
      </c>
      <c r="B297" s="2" t="s">
        <v>226</v>
      </c>
      <c r="C297" s="10">
        <v>0.63</v>
      </c>
      <c r="D297" t="b">
        <f t="shared" si="4"/>
        <v>1</v>
      </c>
      <c r="E297" t="e">
        <f>VLOOKUP(A297,vl_countries,2,FALSE)</f>
        <v>#N/A</v>
      </c>
    </row>
    <row r="298" spans="1:5" x14ac:dyDescent="0.25">
      <c r="A298" s="1" t="s">
        <v>104</v>
      </c>
      <c r="B298" s="3" t="s">
        <v>223</v>
      </c>
      <c r="C298" s="11">
        <v>7.1999999999999995E-2</v>
      </c>
      <c r="D298" t="b">
        <f t="shared" si="4"/>
        <v>1</v>
      </c>
      <c r="E298" t="e">
        <f>VLOOKUP(A298,vl_countries,2,FALSE)</f>
        <v>#N/A</v>
      </c>
    </row>
    <row r="299" spans="1:5" x14ac:dyDescent="0.25">
      <c r="A299" s="1" t="s">
        <v>104</v>
      </c>
      <c r="B299" s="3" t="s">
        <v>224</v>
      </c>
      <c r="C299" s="11">
        <v>0.251</v>
      </c>
      <c r="D299" t="b">
        <f t="shared" si="4"/>
        <v>1</v>
      </c>
      <c r="E299" t="e">
        <f>VLOOKUP(A299,vl_countries,2,FALSE)</f>
        <v>#N/A</v>
      </c>
    </row>
    <row r="300" spans="1:5" x14ac:dyDescent="0.25">
      <c r="A300" s="1" t="s">
        <v>104</v>
      </c>
      <c r="B300" s="3" t="s">
        <v>225</v>
      </c>
      <c r="C300" s="10">
        <v>0.67700000000000005</v>
      </c>
      <c r="D300" t="b">
        <f t="shared" si="4"/>
        <v>1</v>
      </c>
      <c r="E300" t="e">
        <f>VLOOKUP(A300,vl_countries,2,FALSE)</f>
        <v>#N/A</v>
      </c>
    </row>
    <row r="301" spans="1:5" x14ac:dyDescent="0.25">
      <c r="A301" s="1" t="s">
        <v>105</v>
      </c>
      <c r="B301" s="2" t="s">
        <v>223</v>
      </c>
      <c r="C301" s="11">
        <v>0.16500000000000001</v>
      </c>
      <c r="D301" t="b">
        <f t="shared" si="4"/>
        <v>1</v>
      </c>
      <c r="E301" t="e">
        <f>VLOOKUP(A301,vl_countries,2,FALSE)</f>
        <v>#N/A</v>
      </c>
    </row>
    <row r="302" spans="1:5" x14ac:dyDescent="0.25">
      <c r="A302" s="1" t="s">
        <v>105</v>
      </c>
      <c r="B302" s="2" t="s">
        <v>224</v>
      </c>
      <c r="C302" s="6" t="s">
        <v>229</v>
      </c>
      <c r="D302" t="b">
        <f t="shared" si="4"/>
        <v>0</v>
      </c>
      <c r="E302" t="e">
        <f>VLOOKUP(A302,vl_countries,2,FALSE)</f>
        <v>#N/A</v>
      </c>
    </row>
    <row r="303" spans="1:5" x14ac:dyDescent="0.25">
      <c r="A303" s="1" t="s">
        <v>105</v>
      </c>
      <c r="B303" s="2" t="s">
        <v>225</v>
      </c>
      <c r="C303" s="6" t="s">
        <v>229</v>
      </c>
      <c r="D303" t="b">
        <f t="shared" si="4"/>
        <v>0</v>
      </c>
      <c r="E303" t="e">
        <f>VLOOKUP(A303,vl_countries,2,FALSE)</f>
        <v>#N/A</v>
      </c>
    </row>
    <row r="304" spans="1:5" x14ac:dyDescent="0.25">
      <c r="A304" s="1" t="s">
        <v>106</v>
      </c>
      <c r="B304" s="3" t="s">
        <v>223</v>
      </c>
      <c r="C304" s="6" t="s">
        <v>229</v>
      </c>
      <c r="D304" t="b">
        <f t="shared" si="4"/>
        <v>0</v>
      </c>
      <c r="E304" t="str">
        <f>VLOOKUP(A304,vl_countries,2,FALSE)</f>
        <v>Arab States</v>
      </c>
    </row>
    <row r="305" spans="1:5" x14ac:dyDescent="0.25">
      <c r="A305" s="1" t="s">
        <v>106</v>
      </c>
      <c r="B305" s="3" t="s">
        <v>224</v>
      </c>
      <c r="C305" s="6" t="s">
        <v>229</v>
      </c>
      <c r="D305" t="b">
        <f t="shared" si="4"/>
        <v>0</v>
      </c>
      <c r="E305" t="str">
        <f>VLOOKUP(A305,vl_countries,2,FALSE)</f>
        <v>Arab States</v>
      </c>
    </row>
    <row r="306" spans="1:5" x14ac:dyDescent="0.25">
      <c r="A306" s="1" t="s">
        <v>106</v>
      </c>
      <c r="B306" s="3" t="s">
        <v>225</v>
      </c>
      <c r="C306" s="6" t="s">
        <v>229</v>
      </c>
      <c r="D306" t="b">
        <f t="shared" si="4"/>
        <v>0</v>
      </c>
      <c r="E306" t="str">
        <f>VLOOKUP(A306,vl_countries,2,FALSE)</f>
        <v>Arab States</v>
      </c>
    </row>
    <row r="307" spans="1:5" x14ac:dyDescent="0.25">
      <c r="A307" s="1" t="s">
        <v>107</v>
      </c>
      <c r="B307" s="2" t="s">
        <v>223</v>
      </c>
      <c r="C307" s="10">
        <v>0.48</v>
      </c>
      <c r="D307" t="b">
        <f t="shared" si="4"/>
        <v>1</v>
      </c>
      <c r="E307" t="str">
        <f>VLOOKUP(A307,vl_countries,2,FALSE)</f>
        <v>CIS</v>
      </c>
    </row>
    <row r="308" spans="1:5" x14ac:dyDescent="0.25">
      <c r="A308" s="1" t="s">
        <v>107</v>
      </c>
      <c r="B308" s="2" t="s">
        <v>224</v>
      </c>
      <c r="C308" s="11">
        <v>0.125</v>
      </c>
      <c r="D308" t="b">
        <f t="shared" si="4"/>
        <v>1</v>
      </c>
      <c r="E308" t="str">
        <f>VLOOKUP(A308,vl_countries,2,FALSE)</f>
        <v>CIS</v>
      </c>
    </row>
    <row r="309" spans="1:5" x14ac:dyDescent="0.25">
      <c r="A309" s="1" t="s">
        <v>107</v>
      </c>
      <c r="B309" s="2" t="s">
        <v>225</v>
      </c>
      <c r="C309" s="10">
        <v>0.39500000000000002</v>
      </c>
      <c r="D309" t="b">
        <f t="shared" si="4"/>
        <v>1</v>
      </c>
      <c r="E309" t="str">
        <f>VLOOKUP(A309,vl_countries,2,FALSE)</f>
        <v>CIS</v>
      </c>
    </row>
    <row r="310" spans="1:5" x14ac:dyDescent="0.25">
      <c r="A310" s="1" t="s">
        <v>108</v>
      </c>
      <c r="B310" s="3" t="s">
        <v>223</v>
      </c>
      <c r="C310" s="10">
        <v>0.8</v>
      </c>
      <c r="D310" t="b">
        <f t="shared" si="4"/>
        <v>1</v>
      </c>
      <c r="E310" t="e">
        <f>VLOOKUP(A310,vl_countries,2,FALSE)</f>
        <v>#N/A</v>
      </c>
    </row>
    <row r="311" spans="1:5" ht="30" x14ac:dyDescent="0.25">
      <c r="A311" s="1" t="s">
        <v>108</v>
      </c>
      <c r="B311" s="3" t="s">
        <v>226</v>
      </c>
      <c r="C311" s="10">
        <v>0.2</v>
      </c>
      <c r="D311" t="b">
        <f t="shared" si="4"/>
        <v>1</v>
      </c>
      <c r="E311" t="e">
        <f>VLOOKUP(A311,vl_countries,2,FALSE)</f>
        <v>#N/A</v>
      </c>
    </row>
    <row r="312" spans="1:5" x14ac:dyDescent="0.25">
      <c r="A312" s="1" t="s">
        <v>109</v>
      </c>
      <c r="B312" s="2" t="s">
        <v>223</v>
      </c>
      <c r="C312" s="11">
        <v>0.121</v>
      </c>
      <c r="D312" t="b">
        <f t="shared" si="4"/>
        <v>1</v>
      </c>
      <c r="E312" t="str">
        <f>VLOOKUP(A312,vl_countries,2,FALSE)</f>
        <v>Europe</v>
      </c>
    </row>
    <row r="313" spans="1:5" x14ac:dyDescent="0.25">
      <c r="A313" s="1" t="s">
        <v>109</v>
      </c>
      <c r="B313" s="2" t="s">
        <v>224</v>
      </c>
      <c r="C313" s="11">
        <v>0.25800000000000001</v>
      </c>
      <c r="D313" t="b">
        <f t="shared" si="4"/>
        <v>1</v>
      </c>
      <c r="E313" t="str">
        <f>VLOOKUP(A313,vl_countries,2,FALSE)</f>
        <v>Europe</v>
      </c>
    </row>
    <row r="314" spans="1:5" x14ac:dyDescent="0.25">
      <c r="A314" s="1" t="s">
        <v>109</v>
      </c>
      <c r="B314" s="2" t="s">
        <v>225</v>
      </c>
      <c r="C314" s="10">
        <v>0.61799999999999999</v>
      </c>
      <c r="D314" t="b">
        <f t="shared" si="4"/>
        <v>1</v>
      </c>
      <c r="E314" t="str">
        <f>VLOOKUP(A314,vl_countries,2,FALSE)</f>
        <v>Europe</v>
      </c>
    </row>
    <row r="315" spans="1:5" x14ac:dyDescent="0.25">
      <c r="A315" s="1" t="s">
        <v>110</v>
      </c>
      <c r="B315" s="3" t="s">
        <v>223</v>
      </c>
      <c r="C315" s="6" t="s">
        <v>229</v>
      </c>
      <c r="D315" t="b">
        <f t="shared" si="4"/>
        <v>0</v>
      </c>
      <c r="E315" t="str">
        <f>VLOOKUP(A315,vl_countries,2,FALSE)</f>
        <v>Arab States</v>
      </c>
    </row>
    <row r="316" spans="1:5" x14ac:dyDescent="0.25">
      <c r="A316" s="1" t="s">
        <v>110</v>
      </c>
      <c r="B316" s="3" t="s">
        <v>224</v>
      </c>
      <c r="C316" s="6" t="s">
        <v>229</v>
      </c>
      <c r="D316" t="b">
        <f t="shared" si="4"/>
        <v>0</v>
      </c>
      <c r="E316" t="str">
        <f>VLOOKUP(A316,vl_countries,2,FALSE)</f>
        <v>Arab States</v>
      </c>
    </row>
    <row r="317" spans="1:5" x14ac:dyDescent="0.25">
      <c r="A317" s="1" t="s">
        <v>110</v>
      </c>
      <c r="B317" s="3" t="s">
        <v>225</v>
      </c>
      <c r="C317" s="6" t="s">
        <v>229</v>
      </c>
      <c r="D317" t="b">
        <f t="shared" si="4"/>
        <v>0</v>
      </c>
      <c r="E317" t="str">
        <f>VLOOKUP(A317,vl_countries,2,FALSE)</f>
        <v>Arab States</v>
      </c>
    </row>
    <row r="318" spans="1:5" x14ac:dyDescent="0.25">
      <c r="A318" s="1" t="s">
        <v>111</v>
      </c>
      <c r="B318" s="2" t="s">
        <v>223</v>
      </c>
      <c r="C318" s="10">
        <v>0.86</v>
      </c>
      <c r="D318" t="b">
        <f t="shared" si="4"/>
        <v>1</v>
      </c>
      <c r="E318" t="str">
        <f>VLOOKUP(A318,vl_countries,2,FALSE)</f>
        <v>Africa</v>
      </c>
    </row>
    <row r="319" spans="1:5" ht="30" x14ac:dyDescent="0.25">
      <c r="A319" s="1" t="s">
        <v>111</v>
      </c>
      <c r="B319" s="2" t="s">
        <v>226</v>
      </c>
      <c r="C319" s="10">
        <v>0.14000000000000001</v>
      </c>
      <c r="D319" t="b">
        <f t="shared" si="4"/>
        <v>1</v>
      </c>
      <c r="E319" t="str">
        <f>VLOOKUP(A319,vl_countries,2,FALSE)</f>
        <v>Africa</v>
      </c>
    </row>
    <row r="320" spans="1:5" x14ac:dyDescent="0.25">
      <c r="A320" s="1" t="s">
        <v>112</v>
      </c>
      <c r="B320" s="3" t="s">
        <v>223</v>
      </c>
      <c r="C320" s="10">
        <v>0.7</v>
      </c>
      <c r="D320" t="b">
        <f t="shared" si="4"/>
        <v>1</v>
      </c>
      <c r="E320" t="str">
        <f>VLOOKUP(A320,vl_countries,2,FALSE)</f>
        <v>Africa</v>
      </c>
    </row>
    <row r="321" spans="1:5" x14ac:dyDescent="0.25">
      <c r="A321" s="1" t="s">
        <v>112</v>
      </c>
      <c r="B321" s="3" t="s">
        <v>224</v>
      </c>
      <c r="C321" s="10">
        <v>0.08</v>
      </c>
      <c r="D321" t="b">
        <f t="shared" si="4"/>
        <v>1</v>
      </c>
      <c r="E321" t="str">
        <f>VLOOKUP(A321,vl_countries,2,FALSE)</f>
        <v>Africa</v>
      </c>
    </row>
    <row r="322" spans="1:5" x14ac:dyDescent="0.25">
      <c r="A322" s="1" t="s">
        <v>112</v>
      </c>
      <c r="B322" s="3" t="s">
        <v>225</v>
      </c>
      <c r="C322" s="10">
        <v>0.22</v>
      </c>
      <c r="D322" t="b">
        <f t="shared" si="4"/>
        <v>1</v>
      </c>
      <c r="E322" t="str">
        <f>VLOOKUP(A322,vl_countries,2,FALSE)</f>
        <v>Africa</v>
      </c>
    </row>
    <row r="323" spans="1:5" x14ac:dyDescent="0.25">
      <c r="A323" s="1" t="s">
        <v>113</v>
      </c>
      <c r="B323" s="2" t="s">
        <v>223</v>
      </c>
      <c r="C323" s="10">
        <v>0.17</v>
      </c>
      <c r="D323" t="b">
        <f t="shared" ref="D323:D386" si="5">ISNUMBER(C323)</f>
        <v>1</v>
      </c>
      <c r="E323" t="str">
        <f>VLOOKUP(A323,vl_countries,2,FALSE)</f>
        <v>Arab States</v>
      </c>
    </row>
    <row r="324" spans="1:5" x14ac:dyDescent="0.25">
      <c r="A324" s="1" t="s">
        <v>113</v>
      </c>
      <c r="B324" s="2" t="s">
        <v>224</v>
      </c>
      <c r="C324" s="10">
        <v>0.23</v>
      </c>
      <c r="D324" t="b">
        <f t="shared" si="5"/>
        <v>1</v>
      </c>
      <c r="E324" t="str">
        <f>VLOOKUP(A324,vl_countries,2,FALSE)</f>
        <v>Arab States</v>
      </c>
    </row>
    <row r="325" spans="1:5" x14ac:dyDescent="0.25">
      <c r="A325" s="1" t="s">
        <v>113</v>
      </c>
      <c r="B325" s="2" t="s">
        <v>225</v>
      </c>
      <c r="C325" s="10">
        <v>0.59</v>
      </c>
      <c r="D325" t="b">
        <f t="shared" si="5"/>
        <v>1</v>
      </c>
      <c r="E325" t="str">
        <f>VLOOKUP(A325,vl_countries,2,FALSE)</f>
        <v>Arab States</v>
      </c>
    </row>
    <row r="326" spans="1:5" x14ac:dyDescent="0.25">
      <c r="A326" s="1" t="s">
        <v>114</v>
      </c>
      <c r="B326" s="3" t="s">
        <v>223</v>
      </c>
      <c r="C326" s="11">
        <v>1.7000000000000001E-2</v>
      </c>
      <c r="D326" t="b">
        <f t="shared" si="5"/>
        <v>1</v>
      </c>
      <c r="E326" t="str">
        <f>VLOOKUP(A326,vl_countries,2,FALSE)</f>
        <v>Europe</v>
      </c>
    </row>
    <row r="327" spans="1:5" x14ac:dyDescent="0.25">
      <c r="A327" s="1" t="s">
        <v>114</v>
      </c>
      <c r="B327" s="3" t="s">
        <v>224</v>
      </c>
      <c r="C327" s="11">
        <v>0.435</v>
      </c>
      <c r="D327" t="b">
        <f t="shared" si="5"/>
        <v>1</v>
      </c>
      <c r="E327" t="str">
        <f>VLOOKUP(A327,vl_countries,2,FALSE)</f>
        <v>Europe</v>
      </c>
    </row>
    <row r="328" spans="1:5" x14ac:dyDescent="0.25">
      <c r="A328" s="1" t="s">
        <v>114</v>
      </c>
      <c r="B328" s="3" t="s">
        <v>225</v>
      </c>
      <c r="C328" s="10">
        <v>0.55399999999999994</v>
      </c>
      <c r="D328" t="b">
        <f t="shared" si="5"/>
        <v>1</v>
      </c>
      <c r="E328" t="str">
        <f>VLOOKUP(A328,vl_countries,2,FALSE)</f>
        <v>Europe</v>
      </c>
    </row>
    <row r="329" spans="1:5" x14ac:dyDescent="0.25">
      <c r="A329" s="1" t="s">
        <v>115</v>
      </c>
      <c r="B329" s="2" t="s">
        <v>223</v>
      </c>
      <c r="C329" s="10">
        <v>0.14000000000000001</v>
      </c>
      <c r="D329" t="b">
        <f t="shared" si="5"/>
        <v>1</v>
      </c>
      <c r="E329" t="str">
        <f>VLOOKUP(A329,vl_countries,2,FALSE)</f>
        <v>Europe</v>
      </c>
    </row>
    <row r="330" spans="1:5" x14ac:dyDescent="0.25">
      <c r="A330" s="1" t="s">
        <v>115</v>
      </c>
      <c r="B330" s="2" t="s">
        <v>224</v>
      </c>
      <c r="C330" s="11">
        <v>0.29099999999999998</v>
      </c>
      <c r="D330" t="b">
        <f t="shared" si="5"/>
        <v>1</v>
      </c>
      <c r="E330" t="str">
        <f>VLOOKUP(A330,vl_countries,2,FALSE)</f>
        <v>Europe</v>
      </c>
    </row>
    <row r="331" spans="1:5" x14ac:dyDescent="0.25">
      <c r="A331" s="1" t="s">
        <v>115</v>
      </c>
      <c r="B331" s="2" t="s">
        <v>225</v>
      </c>
      <c r="C331" s="10">
        <v>0.56899999999999995</v>
      </c>
      <c r="D331" t="b">
        <f t="shared" si="5"/>
        <v>1</v>
      </c>
      <c r="E331" t="str">
        <f>VLOOKUP(A331,vl_countries,2,FALSE)</f>
        <v>Europe</v>
      </c>
    </row>
    <row r="332" spans="1:5" x14ac:dyDescent="0.25">
      <c r="A332" s="1" t="s">
        <v>116</v>
      </c>
      <c r="B332" s="3" t="s">
        <v>223</v>
      </c>
      <c r="C332" s="11">
        <v>2.1999999999999999E-2</v>
      </c>
      <c r="D332" t="b">
        <f t="shared" si="5"/>
        <v>1</v>
      </c>
      <c r="E332" t="str">
        <f>VLOOKUP(A332,vl_countries,2,FALSE)</f>
        <v>Europe</v>
      </c>
    </row>
    <row r="333" spans="1:5" x14ac:dyDescent="0.25">
      <c r="A333" s="1" t="s">
        <v>116</v>
      </c>
      <c r="B333" s="3" t="s">
        <v>224</v>
      </c>
      <c r="C333" s="11">
        <v>0.17199999999999999</v>
      </c>
      <c r="D333" t="b">
        <f t="shared" si="5"/>
        <v>1</v>
      </c>
      <c r="E333" t="str">
        <f>VLOOKUP(A333,vl_countries,2,FALSE)</f>
        <v>Europe</v>
      </c>
    </row>
    <row r="334" spans="1:5" x14ac:dyDescent="0.25">
      <c r="A334" s="1" t="s">
        <v>116</v>
      </c>
      <c r="B334" s="3" t="s">
        <v>225</v>
      </c>
      <c r="C334" s="10">
        <v>0.80599999999999994</v>
      </c>
      <c r="D334" t="b">
        <f t="shared" si="5"/>
        <v>1</v>
      </c>
      <c r="E334" t="str">
        <f>VLOOKUP(A334,vl_countries,2,FALSE)</f>
        <v>Europe</v>
      </c>
    </row>
    <row r="335" spans="1:5" x14ac:dyDescent="0.25">
      <c r="A335" s="1" t="s">
        <v>117</v>
      </c>
      <c r="B335" s="3" t="s">
        <v>230</v>
      </c>
      <c r="C335" s="10" t="s">
        <v>229</v>
      </c>
      <c r="D335" t="b">
        <f t="shared" si="5"/>
        <v>0</v>
      </c>
      <c r="E335" t="str">
        <f>VLOOKUP(A335,vl_countries,2,FALSE)</f>
        <v>Asia &amp; Pacific</v>
      </c>
    </row>
    <row r="336" spans="1:5" x14ac:dyDescent="0.25">
      <c r="A336" s="1" t="s">
        <v>117</v>
      </c>
      <c r="B336" s="3" t="s">
        <v>221</v>
      </c>
      <c r="C336" s="10">
        <v>0.2</v>
      </c>
      <c r="D336" t="b">
        <f t="shared" si="5"/>
        <v>1</v>
      </c>
      <c r="E336" t="str">
        <f>VLOOKUP(A336,vl_countries,2,FALSE)</f>
        <v>Asia &amp; Pacific</v>
      </c>
    </row>
    <row r="337" spans="1:5" x14ac:dyDescent="0.25">
      <c r="A337" s="1" t="s">
        <v>117</v>
      </c>
      <c r="B337" s="3" t="s">
        <v>231</v>
      </c>
      <c r="C337" s="10">
        <v>0.27700000000000002</v>
      </c>
      <c r="D337" t="b">
        <f t="shared" si="5"/>
        <v>1</v>
      </c>
      <c r="E337" t="str">
        <f>VLOOKUP(A337,vl_countries,2,FALSE)</f>
        <v>Asia &amp; Pacific</v>
      </c>
    </row>
    <row r="338" spans="1:5" x14ac:dyDescent="0.25">
      <c r="A338" s="1" t="s">
        <v>117</v>
      </c>
      <c r="B338" s="3" t="s">
        <v>233</v>
      </c>
      <c r="C338" s="10">
        <v>0.52300000000000002</v>
      </c>
      <c r="D338" t="b">
        <f t="shared" si="5"/>
        <v>1</v>
      </c>
      <c r="E338" t="str">
        <f>VLOOKUP(A338,vl_countries,2,FALSE)</f>
        <v>Asia &amp; Pacific</v>
      </c>
    </row>
    <row r="339" spans="1:5" x14ac:dyDescent="0.25">
      <c r="A339" s="1" t="s">
        <v>118</v>
      </c>
      <c r="B339" s="3" t="s">
        <v>223</v>
      </c>
      <c r="C339" s="11">
        <v>0.19600000000000001</v>
      </c>
      <c r="D339" t="b">
        <f t="shared" si="5"/>
        <v>1</v>
      </c>
      <c r="E339" t="str">
        <f>VLOOKUP(A339,vl_countries,2,FALSE)</f>
        <v>Europe</v>
      </c>
    </row>
    <row r="340" spans="1:5" x14ac:dyDescent="0.25">
      <c r="A340" s="1" t="s">
        <v>118</v>
      </c>
      <c r="B340" s="3" t="s">
        <v>224</v>
      </c>
      <c r="C340" s="11">
        <v>0.30399999999999999</v>
      </c>
      <c r="D340" t="b">
        <f t="shared" si="5"/>
        <v>1</v>
      </c>
      <c r="E340" t="str">
        <f>VLOOKUP(A340,vl_countries,2,FALSE)</f>
        <v>Europe</v>
      </c>
    </row>
    <row r="341" spans="1:5" x14ac:dyDescent="0.25">
      <c r="A341" s="1" t="s">
        <v>118</v>
      </c>
      <c r="B341" s="3" t="s">
        <v>225</v>
      </c>
      <c r="C341" s="10">
        <v>0.5</v>
      </c>
      <c r="D341" t="b">
        <f t="shared" si="5"/>
        <v>1</v>
      </c>
      <c r="E341" t="str">
        <f>VLOOKUP(A341,vl_countries,2,FALSE)</f>
        <v>Europe</v>
      </c>
    </row>
    <row r="342" spans="1:5" x14ac:dyDescent="0.25">
      <c r="A342" s="1" t="s">
        <v>119</v>
      </c>
      <c r="B342" s="2" t="s">
        <v>223</v>
      </c>
      <c r="C342" s="10">
        <v>0.9</v>
      </c>
      <c r="D342" t="b">
        <f t="shared" si="5"/>
        <v>1</v>
      </c>
      <c r="E342" t="str">
        <f>VLOOKUP(A342,vl_countries,2,FALSE)</f>
        <v>Africa</v>
      </c>
    </row>
    <row r="343" spans="1:5" ht="30" x14ac:dyDescent="0.25">
      <c r="A343" s="1" t="s">
        <v>119</v>
      </c>
      <c r="B343" s="2" t="s">
        <v>226</v>
      </c>
      <c r="C343" s="10">
        <v>0.1</v>
      </c>
      <c r="D343" t="b">
        <f t="shared" si="5"/>
        <v>1</v>
      </c>
      <c r="E343" t="str">
        <f>VLOOKUP(A343,vl_countries,2,FALSE)</f>
        <v>Africa</v>
      </c>
    </row>
    <row r="344" spans="1:5" x14ac:dyDescent="0.25">
      <c r="A344" s="1" t="s">
        <v>120</v>
      </c>
      <c r="B344" s="3" t="s">
        <v>223</v>
      </c>
      <c r="C344" s="10">
        <v>0.13</v>
      </c>
      <c r="D344" t="b">
        <f t="shared" si="5"/>
        <v>1</v>
      </c>
      <c r="E344" t="str">
        <f>VLOOKUP(A344,vl_countries,2,FALSE)</f>
        <v>Asia &amp; Pacific</v>
      </c>
    </row>
    <row r="345" spans="1:5" x14ac:dyDescent="0.25">
      <c r="A345" s="1" t="s">
        <v>120</v>
      </c>
      <c r="B345" s="3" t="s">
        <v>224</v>
      </c>
      <c r="C345" s="10">
        <v>0.36</v>
      </c>
      <c r="D345" t="b">
        <f t="shared" si="5"/>
        <v>1</v>
      </c>
      <c r="E345" t="str">
        <f>VLOOKUP(A345,vl_countries,2,FALSE)</f>
        <v>Asia &amp; Pacific</v>
      </c>
    </row>
    <row r="346" spans="1:5" x14ac:dyDescent="0.25">
      <c r="A346" s="1" t="s">
        <v>120</v>
      </c>
      <c r="B346" s="3" t="s">
        <v>225</v>
      </c>
      <c r="C346" s="10">
        <v>0.51</v>
      </c>
      <c r="D346" t="b">
        <f t="shared" si="5"/>
        <v>1</v>
      </c>
      <c r="E346" t="str">
        <f>VLOOKUP(A346,vl_countries,2,FALSE)</f>
        <v>Asia &amp; Pacific</v>
      </c>
    </row>
    <row r="347" spans="1:5" x14ac:dyDescent="0.25">
      <c r="A347" s="1" t="s">
        <v>121</v>
      </c>
      <c r="B347" s="2" t="s">
        <v>223</v>
      </c>
      <c r="C347" s="10">
        <v>0.22</v>
      </c>
      <c r="D347" t="b">
        <f t="shared" si="5"/>
        <v>1</v>
      </c>
      <c r="E347" t="str">
        <f>VLOOKUP(A347,vl_countries,2,FALSE)</f>
        <v>Asia &amp; Pacific</v>
      </c>
    </row>
    <row r="348" spans="1:5" x14ac:dyDescent="0.25">
      <c r="A348" s="1" t="s">
        <v>121</v>
      </c>
      <c r="B348" s="2" t="s">
        <v>224</v>
      </c>
      <c r="C348" s="10">
        <v>0.18</v>
      </c>
      <c r="D348" t="b">
        <f t="shared" si="5"/>
        <v>1</v>
      </c>
      <c r="E348" t="str">
        <f>VLOOKUP(A348,vl_countries,2,FALSE)</f>
        <v>Asia &amp; Pacific</v>
      </c>
    </row>
    <row r="349" spans="1:5" x14ac:dyDescent="0.25">
      <c r="A349" s="1" t="s">
        <v>121</v>
      </c>
      <c r="B349" s="2" t="s">
        <v>225</v>
      </c>
      <c r="C349" s="10">
        <v>0.6</v>
      </c>
      <c r="D349" t="b">
        <f t="shared" si="5"/>
        <v>1</v>
      </c>
      <c r="E349" t="str">
        <f>VLOOKUP(A349,vl_countries,2,FALSE)</f>
        <v>Asia &amp; Pacific</v>
      </c>
    </row>
    <row r="350" spans="1:5" x14ac:dyDescent="0.25">
      <c r="A350" s="1" t="s">
        <v>122</v>
      </c>
      <c r="B350" s="3" t="s">
        <v>223</v>
      </c>
      <c r="C350" s="10">
        <v>0.8</v>
      </c>
      <c r="D350" t="b">
        <f t="shared" si="5"/>
        <v>1</v>
      </c>
      <c r="E350" t="str">
        <f>VLOOKUP(A350,vl_countries,2,FALSE)</f>
        <v>Africa</v>
      </c>
    </row>
    <row r="351" spans="1:5" ht="30" x14ac:dyDescent="0.25">
      <c r="A351" s="1" t="s">
        <v>122</v>
      </c>
      <c r="B351" s="3" t="s">
        <v>226</v>
      </c>
      <c r="C351" s="10">
        <v>0.2</v>
      </c>
      <c r="D351" t="b">
        <f t="shared" si="5"/>
        <v>1</v>
      </c>
      <c r="E351" t="str">
        <f>VLOOKUP(A351,vl_countries,2,FALSE)</f>
        <v>Africa</v>
      </c>
    </row>
    <row r="352" spans="1:5" x14ac:dyDescent="0.25">
      <c r="A352" s="1" t="s">
        <v>123</v>
      </c>
      <c r="B352" s="2" t="s">
        <v>223</v>
      </c>
      <c r="C352" s="11">
        <v>2.3E-2</v>
      </c>
      <c r="D352" t="b">
        <f t="shared" si="5"/>
        <v>1</v>
      </c>
      <c r="E352" t="str">
        <f>VLOOKUP(A352,vl_countries,2,FALSE)</f>
        <v>Europe</v>
      </c>
    </row>
    <row r="353" spans="1:5" x14ac:dyDescent="0.25">
      <c r="A353" s="1" t="s">
        <v>123</v>
      </c>
      <c r="B353" s="2" t="s">
        <v>224</v>
      </c>
      <c r="C353" s="11">
        <v>0.29599999999999999</v>
      </c>
      <c r="D353" t="b">
        <f t="shared" si="5"/>
        <v>1</v>
      </c>
      <c r="E353" t="str">
        <f>VLOOKUP(A353,vl_countries,2,FALSE)</f>
        <v>Europe</v>
      </c>
    </row>
    <row r="354" spans="1:5" x14ac:dyDescent="0.25">
      <c r="A354" s="1" t="s">
        <v>123</v>
      </c>
      <c r="B354" s="2" t="s">
        <v>225</v>
      </c>
      <c r="C354" s="10">
        <v>0.68</v>
      </c>
      <c r="D354" t="b">
        <f t="shared" si="5"/>
        <v>1</v>
      </c>
      <c r="E354" t="str">
        <f>VLOOKUP(A354,vl_countries,2,FALSE)</f>
        <v>Europe</v>
      </c>
    </row>
    <row r="355" spans="1:5" x14ac:dyDescent="0.25">
      <c r="A355" s="1" t="s">
        <v>124</v>
      </c>
      <c r="B355" s="3" t="s">
        <v>223</v>
      </c>
      <c r="C355" s="11">
        <v>0.214</v>
      </c>
      <c r="D355" t="b">
        <f t="shared" si="5"/>
        <v>1</v>
      </c>
      <c r="E355" t="str">
        <f>VLOOKUP(A355,vl_countries,2,FALSE)</f>
        <v>Asia &amp; Pacific</v>
      </c>
    </row>
    <row r="356" spans="1:5" x14ac:dyDescent="0.25">
      <c r="A356" s="1" t="s">
        <v>124</v>
      </c>
      <c r="B356" s="3" t="s">
        <v>224</v>
      </c>
      <c r="C356" s="11">
        <v>0.20899999999999999</v>
      </c>
      <c r="D356" t="b">
        <f t="shared" si="5"/>
        <v>1</v>
      </c>
      <c r="E356" t="str">
        <f>VLOOKUP(A356,vl_countries,2,FALSE)</f>
        <v>Asia &amp; Pacific</v>
      </c>
    </row>
    <row r="357" spans="1:5" x14ac:dyDescent="0.25">
      <c r="A357" s="1" t="s">
        <v>124</v>
      </c>
      <c r="B357" s="3" t="s">
        <v>225</v>
      </c>
      <c r="C357" s="10">
        <v>0.57700000000000007</v>
      </c>
      <c r="D357" t="b">
        <f t="shared" si="5"/>
        <v>1</v>
      </c>
      <c r="E357" t="str">
        <f>VLOOKUP(A357,vl_countries,2,FALSE)</f>
        <v>Asia &amp; Pacific</v>
      </c>
    </row>
    <row r="358" spans="1:5" x14ac:dyDescent="0.25">
      <c r="A358" s="1" t="s">
        <v>125</v>
      </c>
      <c r="B358" s="2" t="s">
        <v>223</v>
      </c>
      <c r="C358" s="10">
        <v>0.5</v>
      </c>
      <c r="D358" t="b">
        <f t="shared" si="5"/>
        <v>1</v>
      </c>
      <c r="E358" t="str">
        <f>VLOOKUP(A358,vl_countries,2,FALSE)</f>
        <v>Arab States</v>
      </c>
    </row>
    <row r="359" spans="1:5" x14ac:dyDescent="0.25">
      <c r="A359" s="1" t="s">
        <v>125</v>
      </c>
      <c r="B359" s="2" t="s">
        <v>224</v>
      </c>
      <c r="C359" s="10">
        <v>0.1</v>
      </c>
      <c r="D359" t="b">
        <f t="shared" si="5"/>
        <v>1</v>
      </c>
      <c r="E359" t="str">
        <f>VLOOKUP(A359,vl_countries,2,FALSE)</f>
        <v>Arab States</v>
      </c>
    </row>
    <row r="360" spans="1:5" x14ac:dyDescent="0.25">
      <c r="A360" s="1" t="s">
        <v>125</v>
      </c>
      <c r="B360" s="2" t="s">
        <v>225</v>
      </c>
      <c r="C360" s="10">
        <v>0.4</v>
      </c>
      <c r="D360" t="b">
        <f t="shared" si="5"/>
        <v>1</v>
      </c>
      <c r="E360" t="str">
        <f>VLOOKUP(A360,vl_countries,2,FALSE)</f>
        <v>Arab States</v>
      </c>
    </row>
    <row r="361" spans="1:5" x14ac:dyDescent="0.25">
      <c r="A361" s="1" t="s">
        <v>126</v>
      </c>
      <c r="B361" s="2" t="s">
        <v>230</v>
      </c>
      <c r="C361" s="10">
        <v>0.09</v>
      </c>
      <c r="D361" t="b">
        <f t="shared" si="5"/>
        <v>1</v>
      </c>
      <c r="E361" t="str">
        <f>VLOOKUP(A361,vl_countries,2,FALSE)</f>
        <v>Africa</v>
      </c>
    </row>
    <row r="362" spans="1:5" x14ac:dyDescent="0.25">
      <c r="A362" s="1" t="s">
        <v>126</v>
      </c>
      <c r="B362" s="2" t="s">
        <v>221</v>
      </c>
      <c r="C362" s="10">
        <v>0.3</v>
      </c>
      <c r="D362" t="b">
        <f t="shared" si="5"/>
        <v>1</v>
      </c>
      <c r="E362" t="str">
        <f>VLOOKUP(A362,vl_countries,2,FALSE)</f>
        <v>Africa</v>
      </c>
    </row>
    <row r="363" spans="1:5" x14ac:dyDescent="0.25">
      <c r="A363" s="1" t="s">
        <v>126</v>
      </c>
      <c r="B363" s="2" t="s">
        <v>225</v>
      </c>
      <c r="C363" s="10">
        <v>0.6</v>
      </c>
      <c r="D363" t="b">
        <f t="shared" si="5"/>
        <v>1</v>
      </c>
      <c r="E363" t="str">
        <f>VLOOKUP(A363,vl_countries,2,FALSE)</f>
        <v>Africa</v>
      </c>
    </row>
    <row r="364" spans="1:5" x14ac:dyDescent="0.25">
      <c r="A364" s="1" t="s">
        <v>127</v>
      </c>
      <c r="B364" s="2" t="s">
        <v>223</v>
      </c>
      <c r="C364" s="11">
        <v>0.151</v>
      </c>
      <c r="D364" t="b">
        <f t="shared" si="5"/>
        <v>1</v>
      </c>
      <c r="E364" t="str">
        <f>VLOOKUP(A364,vl_countries,2,FALSE)</f>
        <v>South/Latin America</v>
      </c>
    </row>
    <row r="365" spans="1:5" x14ac:dyDescent="0.25">
      <c r="A365" s="1" t="s">
        <v>127</v>
      </c>
      <c r="B365" s="2" t="s">
        <v>224</v>
      </c>
      <c r="C365" s="11">
        <v>0.25700000000000001</v>
      </c>
      <c r="D365" t="b">
        <f t="shared" si="5"/>
        <v>1</v>
      </c>
      <c r="E365" t="str">
        <f>VLOOKUP(A365,vl_countries,2,FALSE)</f>
        <v>South/Latin America</v>
      </c>
    </row>
    <row r="366" spans="1:5" x14ac:dyDescent="0.25">
      <c r="A366" s="1" t="s">
        <v>127</v>
      </c>
      <c r="B366" s="2" t="s">
        <v>225</v>
      </c>
      <c r="C366" s="10">
        <v>0.59</v>
      </c>
      <c r="D366" t="b">
        <f t="shared" si="5"/>
        <v>1</v>
      </c>
      <c r="E366" t="str">
        <f>VLOOKUP(A366,vl_countries,2,FALSE)</f>
        <v>South/Latin America</v>
      </c>
    </row>
    <row r="367" spans="1:5" x14ac:dyDescent="0.25">
      <c r="A367" s="1" t="s">
        <v>128</v>
      </c>
      <c r="B367" s="3" t="s">
        <v>223</v>
      </c>
      <c r="C367" s="11">
        <v>8.9999999999999993E-3</v>
      </c>
      <c r="D367" t="b">
        <f t="shared" si="5"/>
        <v>1</v>
      </c>
      <c r="E367" t="str">
        <f>VLOOKUP(A367,vl_countries,2,FALSE)</f>
        <v>Asia &amp; Pacific</v>
      </c>
    </row>
    <row r="368" spans="1:5" x14ac:dyDescent="0.25">
      <c r="A368" s="1" t="s">
        <v>128</v>
      </c>
      <c r="B368" s="3" t="s">
        <v>224</v>
      </c>
      <c r="C368" s="11">
        <v>0.34399999999999997</v>
      </c>
      <c r="D368" t="b">
        <f t="shared" si="5"/>
        <v>1</v>
      </c>
      <c r="E368" t="str">
        <f>VLOOKUP(A368,vl_countries,2,FALSE)</f>
        <v>Asia &amp; Pacific</v>
      </c>
    </row>
    <row r="369" spans="1:5" x14ac:dyDescent="0.25">
      <c r="A369" s="1" t="s">
        <v>128</v>
      </c>
      <c r="B369" s="3" t="s">
        <v>225</v>
      </c>
      <c r="C369" s="11">
        <v>0.64700000000000002</v>
      </c>
      <c r="D369" t="b">
        <f t="shared" si="5"/>
        <v>1</v>
      </c>
      <c r="E369" t="str">
        <f>VLOOKUP(A369,vl_countries,2,FALSE)</f>
        <v>Asia &amp; Pacific</v>
      </c>
    </row>
    <row r="370" spans="1:5" x14ac:dyDescent="0.25">
      <c r="A370" s="1" t="s">
        <v>128</v>
      </c>
      <c r="B370" s="3" t="s">
        <v>231</v>
      </c>
      <c r="C370" s="10">
        <v>0.33</v>
      </c>
      <c r="D370" t="b">
        <f t="shared" si="5"/>
        <v>1</v>
      </c>
      <c r="E370" t="str">
        <f>VLOOKUP(A370,vl_countries,2,FALSE)</f>
        <v>Asia &amp; Pacific</v>
      </c>
    </row>
    <row r="371" spans="1:5" x14ac:dyDescent="0.25">
      <c r="A371" s="1" t="s">
        <v>128</v>
      </c>
      <c r="B371" s="3" t="s">
        <v>233</v>
      </c>
      <c r="C371" s="13">
        <v>0.66666666666666663</v>
      </c>
      <c r="D371" t="b">
        <f t="shared" si="5"/>
        <v>1</v>
      </c>
      <c r="E371" t="str">
        <f>VLOOKUP(A371,vl_countries,2,FALSE)</f>
        <v>Asia &amp; Pacific</v>
      </c>
    </row>
    <row r="372" spans="1:5" x14ac:dyDescent="0.25">
      <c r="A372" s="1" t="s">
        <v>129</v>
      </c>
      <c r="B372" s="2" t="s">
        <v>223</v>
      </c>
      <c r="C372" s="11">
        <v>0.40600000000000003</v>
      </c>
      <c r="D372" t="b">
        <f t="shared" si="5"/>
        <v>1</v>
      </c>
      <c r="E372" t="e">
        <f>VLOOKUP(A372,vl_countries,2,FALSE)</f>
        <v>#N/A</v>
      </c>
    </row>
    <row r="373" spans="1:5" x14ac:dyDescent="0.25">
      <c r="A373" s="1" t="s">
        <v>129</v>
      </c>
      <c r="B373" s="2" t="s">
        <v>224</v>
      </c>
      <c r="C373" s="10">
        <v>0.16</v>
      </c>
      <c r="D373" t="b">
        <f t="shared" si="5"/>
        <v>1</v>
      </c>
      <c r="E373" t="e">
        <f>VLOOKUP(A373,vl_countries,2,FALSE)</f>
        <v>#N/A</v>
      </c>
    </row>
    <row r="374" spans="1:5" x14ac:dyDescent="0.25">
      <c r="A374" s="1" t="s">
        <v>129</v>
      </c>
      <c r="B374" s="2" t="s">
        <v>225</v>
      </c>
      <c r="C374" s="10">
        <v>0.433</v>
      </c>
      <c r="D374" t="b">
        <f t="shared" si="5"/>
        <v>1</v>
      </c>
      <c r="E374" t="e">
        <f>VLOOKUP(A374,vl_countries,2,FALSE)</f>
        <v>#N/A</v>
      </c>
    </row>
    <row r="375" spans="1:5" x14ac:dyDescent="0.25">
      <c r="A375" s="1" t="s">
        <v>130</v>
      </c>
      <c r="B375" s="3" t="s">
        <v>223</v>
      </c>
      <c r="C375" s="10">
        <v>0.34</v>
      </c>
      <c r="D375" t="b">
        <f t="shared" si="5"/>
        <v>1</v>
      </c>
      <c r="E375" t="str">
        <f>VLOOKUP(A375,vl_countries,2,FALSE)</f>
        <v>Asia &amp; Pacific</v>
      </c>
    </row>
    <row r="376" spans="1:5" x14ac:dyDescent="0.25">
      <c r="A376" s="1" t="s">
        <v>130</v>
      </c>
      <c r="B376" s="3" t="s">
        <v>224</v>
      </c>
      <c r="C376" s="10">
        <v>0.05</v>
      </c>
      <c r="D376" t="b">
        <f t="shared" si="5"/>
        <v>1</v>
      </c>
      <c r="E376" t="str">
        <f>VLOOKUP(A376,vl_countries,2,FALSE)</f>
        <v>Asia &amp; Pacific</v>
      </c>
    </row>
    <row r="377" spans="1:5" x14ac:dyDescent="0.25">
      <c r="A377" s="1" t="s">
        <v>130</v>
      </c>
      <c r="B377" s="3" t="s">
        <v>225</v>
      </c>
      <c r="C377" s="10">
        <v>0.61</v>
      </c>
      <c r="D377" t="b">
        <f t="shared" si="5"/>
        <v>1</v>
      </c>
      <c r="E377" t="str">
        <f>VLOOKUP(A377,vl_countries,2,FALSE)</f>
        <v>Asia &amp; Pacific</v>
      </c>
    </row>
    <row r="378" spans="1:5" x14ac:dyDescent="0.25">
      <c r="A378" s="1" t="s">
        <v>131</v>
      </c>
      <c r="B378" s="2" t="s">
        <v>223</v>
      </c>
      <c r="C378" s="10">
        <v>0.02</v>
      </c>
      <c r="D378" t="b">
        <f t="shared" si="5"/>
        <v>1</v>
      </c>
      <c r="E378" t="str">
        <f>VLOOKUP(A378,vl_countries,2,FALSE)</f>
        <v>Europe</v>
      </c>
    </row>
    <row r="379" spans="1:5" x14ac:dyDescent="0.25">
      <c r="A379" s="1" t="s">
        <v>131</v>
      </c>
      <c r="B379" s="2" t="s">
        <v>224</v>
      </c>
      <c r="C379" s="10">
        <v>0.3</v>
      </c>
      <c r="D379" t="b">
        <f t="shared" si="5"/>
        <v>1</v>
      </c>
      <c r="E379" t="str">
        <f>VLOOKUP(A379,vl_countries,2,FALSE)</f>
        <v>Europe</v>
      </c>
    </row>
    <row r="380" spans="1:5" x14ac:dyDescent="0.25">
      <c r="A380" s="1" t="s">
        <v>131</v>
      </c>
      <c r="B380" s="2" t="s">
        <v>225</v>
      </c>
      <c r="C380" s="10">
        <v>0.68</v>
      </c>
      <c r="D380" t="b">
        <f t="shared" si="5"/>
        <v>1</v>
      </c>
      <c r="E380" t="str">
        <f>VLOOKUP(A380,vl_countries,2,FALSE)</f>
        <v>Europe</v>
      </c>
    </row>
    <row r="381" spans="1:5" x14ac:dyDescent="0.25">
      <c r="A381" s="1" t="s">
        <v>132</v>
      </c>
      <c r="B381" s="3" t="s">
        <v>223</v>
      </c>
      <c r="C381" s="11">
        <v>0.44600000000000001</v>
      </c>
      <c r="D381" t="b">
        <f t="shared" si="5"/>
        <v>1</v>
      </c>
      <c r="E381" t="str">
        <f>VLOOKUP(A381,vl_countries,2,FALSE)</f>
        <v>Arab States</v>
      </c>
    </row>
    <row r="382" spans="1:5" x14ac:dyDescent="0.25">
      <c r="A382" s="1" t="s">
        <v>132</v>
      </c>
      <c r="B382" s="3" t="s">
        <v>224</v>
      </c>
      <c r="C382" s="11">
        <v>0.19800000000000001</v>
      </c>
      <c r="D382" t="b">
        <f t="shared" si="5"/>
        <v>1</v>
      </c>
      <c r="E382" t="str">
        <f>VLOOKUP(A382,vl_countries,2,FALSE)</f>
        <v>Arab States</v>
      </c>
    </row>
    <row r="383" spans="1:5" x14ac:dyDescent="0.25">
      <c r="A383" s="1" t="s">
        <v>132</v>
      </c>
      <c r="B383" s="3" t="s">
        <v>225</v>
      </c>
      <c r="C383" s="10">
        <v>0.35499999999999998</v>
      </c>
      <c r="D383" t="b">
        <f t="shared" si="5"/>
        <v>1</v>
      </c>
      <c r="E383" t="str">
        <f>VLOOKUP(A383,vl_countries,2,FALSE)</f>
        <v>Arab States</v>
      </c>
    </row>
    <row r="384" spans="1:5" x14ac:dyDescent="0.25">
      <c r="A384" s="1" t="s">
        <v>133</v>
      </c>
      <c r="B384" s="2" t="s">
        <v>223</v>
      </c>
      <c r="C384" s="10">
        <v>0.81</v>
      </c>
      <c r="D384" t="b">
        <f t="shared" si="5"/>
        <v>1</v>
      </c>
      <c r="E384" t="str">
        <f>VLOOKUP(A384,vl_countries,2,FALSE)</f>
        <v>Africa</v>
      </c>
    </row>
    <row r="385" spans="1:5" x14ac:dyDescent="0.25">
      <c r="A385" s="1" t="s">
        <v>133</v>
      </c>
      <c r="B385" s="2" t="s">
        <v>224</v>
      </c>
      <c r="C385" s="10">
        <v>0.06</v>
      </c>
      <c r="D385" t="b">
        <f t="shared" si="5"/>
        <v>1</v>
      </c>
      <c r="E385" t="str">
        <f>VLOOKUP(A385,vl_countries,2,FALSE)</f>
        <v>Africa</v>
      </c>
    </row>
    <row r="386" spans="1:5" x14ac:dyDescent="0.25">
      <c r="A386" s="1" t="s">
        <v>133</v>
      </c>
      <c r="B386" s="2" t="s">
        <v>225</v>
      </c>
      <c r="C386" s="10">
        <v>0.13</v>
      </c>
      <c r="D386" t="b">
        <f t="shared" si="5"/>
        <v>1</v>
      </c>
      <c r="E386" t="str">
        <f>VLOOKUP(A386,vl_countries,2,FALSE)</f>
        <v>Africa</v>
      </c>
    </row>
    <row r="387" spans="1:5" x14ac:dyDescent="0.25">
      <c r="A387" s="1" t="s">
        <v>134</v>
      </c>
      <c r="B387" s="3" t="s">
        <v>223</v>
      </c>
      <c r="C387" s="10">
        <v>0.47</v>
      </c>
      <c r="D387" t="b">
        <f t="shared" ref="D387:D450" si="6">ISNUMBER(C387)</f>
        <v>1</v>
      </c>
      <c r="E387" t="str">
        <f>VLOOKUP(A387,vl_countries,2,FALSE)</f>
        <v>Africa</v>
      </c>
    </row>
    <row r="388" spans="1:5" x14ac:dyDescent="0.25">
      <c r="A388" s="1" t="s">
        <v>134</v>
      </c>
      <c r="B388" s="3" t="s">
        <v>224</v>
      </c>
      <c r="C388" s="10">
        <v>0.2</v>
      </c>
      <c r="D388" t="b">
        <f t="shared" si="6"/>
        <v>1</v>
      </c>
      <c r="E388" t="str">
        <f>VLOOKUP(A388,vl_countries,2,FALSE)</f>
        <v>Africa</v>
      </c>
    </row>
    <row r="389" spans="1:5" x14ac:dyDescent="0.25">
      <c r="A389" s="1" t="s">
        <v>134</v>
      </c>
      <c r="B389" s="3" t="s">
        <v>225</v>
      </c>
      <c r="C389" s="10">
        <v>0.33</v>
      </c>
      <c r="D389" t="b">
        <f t="shared" si="6"/>
        <v>1</v>
      </c>
      <c r="E389" t="str">
        <f>VLOOKUP(A389,vl_countries,2,FALSE)</f>
        <v>Africa</v>
      </c>
    </row>
    <row r="390" spans="1:5" x14ac:dyDescent="0.25">
      <c r="A390" s="1" t="s">
        <v>135</v>
      </c>
      <c r="B390" s="2" t="s">
        <v>231</v>
      </c>
      <c r="C390" s="6">
        <v>0</v>
      </c>
      <c r="D390" t="b">
        <f t="shared" si="6"/>
        <v>1</v>
      </c>
      <c r="E390" t="str">
        <f>VLOOKUP(A390,vl_countries,2,FALSE)</f>
        <v>Asia &amp; Pacific</v>
      </c>
    </row>
    <row r="391" spans="1:5" x14ac:dyDescent="0.25">
      <c r="A391" s="1" t="s">
        <v>136</v>
      </c>
      <c r="B391" s="3" t="s">
        <v>223</v>
      </c>
      <c r="C391" s="10">
        <v>0.76</v>
      </c>
      <c r="D391" t="b">
        <f t="shared" si="6"/>
        <v>1</v>
      </c>
      <c r="E391" t="str">
        <f>VLOOKUP(A391,vl_countries,2,FALSE)</f>
        <v>Asia &amp; Pacific</v>
      </c>
    </row>
    <row r="392" spans="1:5" x14ac:dyDescent="0.25">
      <c r="A392" s="1" t="s">
        <v>136</v>
      </c>
      <c r="B392" s="3" t="s">
        <v>224</v>
      </c>
      <c r="C392" s="10">
        <v>0.06</v>
      </c>
      <c r="D392" t="b">
        <f t="shared" si="6"/>
        <v>1</v>
      </c>
      <c r="E392" t="str">
        <f>VLOOKUP(A392,vl_countries,2,FALSE)</f>
        <v>Asia &amp; Pacific</v>
      </c>
    </row>
    <row r="393" spans="1:5" x14ac:dyDescent="0.25">
      <c r="A393" s="1" t="s">
        <v>136</v>
      </c>
      <c r="B393" s="3" t="s">
        <v>225</v>
      </c>
      <c r="C393" s="10">
        <v>0.18</v>
      </c>
      <c r="D393" t="b">
        <f t="shared" si="6"/>
        <v>1</v>
      </c>
      <c r="E393" t="str">
        <f>VLOOKUP(A393,vl_countries,2,FALSE)</f>
        <v>Asia &amp; Pacific</v>
      </c>
    </row>
    <row r="394" spans="1:5" x14ac:dyDescent="0.25">
      <c r="A394" s="1" t="s">
        <v>137</v>
      </c>
      <c r="B394" s="2" t="s">
        <v>223</v>
      </c>
      <c r="C394" s="10">
        <v>0.02</v>
      </c>
      <c r="D394" t="b">
        <f t="shared" si="6"/>
        <v>1</v>
      </c>
      <c r="E394" t="str">
        <f>VLOOKUP(A394,vl_countries,2,FALSE)</f>
        <v>Europe</v>
      </c>
    </row>
    <row r="395" spans="1:5" x14ac:dyDescent="0.25">
      <c r="A395" s="1" t="s">
        <v>137</v>
      </c>
      <c r="B395" s="2" t="s">
        <v>224</v>
      </c>
      <c r="C395" s="10">
        <v>0.18</v>
      </c>
      <c r="D395" t="b">
        <f t="shared" si="6"/>
        <v>1</v>
      </c>
      <c r="E395" t="str">
        <f>VLOOKUP(A395,vl_countries,2,FALSE)</f>
        <v>Europe</v>
      </c>
    </row>
    <row r="396" spans="1:5" x14ac:dyDescent="0.25">
      <c r="A396" s="1" t="s">
        <v>137</v>
      </c>
      <c r="B396" s="2" t="s">
        <v>225</v>
      </c>
      <c r="C396" s="10">
        <v>0.8</v>
      </c>
      <c r="D396" t="b">
        <f t="shared" si="6"/>
        <v>1</v>
      </c>
      <c r="E396" t="str">
        <f>VLOOKUP(A396,vl_countries,2,FALSE)</f>
        <v>Europe</v>
      </c>
    </row>
    <row r="397" spans="1:5" x14ac:dyDescent="0.25">
      <c r="A397" s="1" t="s">
        <v>138</v>
      </c>
      <c r="B397" s="3" t="s">
        <v>223</v>
      </c>
      <c r="C397" s="10">
        <v>0.01</v>
      </c>
      <c r="D397" t="b">
        <f t="shared" si="6"/>
        <v>1</v>
      </c>
      <c r="E397" t="str">
        <f>VLOOKUP(A397,vl_countries,2,FALSE)</f>
        <v>South/Latin America</v>
      </c>
    </row>
    <row r="398" spans="1:5" x14ac:dyDescent="0.25">
      <c r="A398" s="1" t="s">
        <v>138</v>
      </c>
      <c r="B398" s="3" t="s">
        <v>224</v>
      </c>
      <c r="C398" s="10">
        <v>0.2</v>
      </c>
      <c r="D398" t="b">
        <f t="shared" si="6"/>
        <v>1</v>
      </c>
      <c r="E398" t="str">
        <f>VLOOKUP(A398,vl_countries,2,FALSE)</f>
        <v>South/Latin America</v>
      </c>
    </row>
    <row r="399" spans="1:5" x14ac:dyDescent="0.25">
      <c r="A399" s="1" t="s">
        <v>138</v>
      </c>
      <c r="B399" s="3" t="s">
        <v>225</v>
      </c>
      <c r="C399" s="10">
        <v>0.79</v>
      </c>
      <c r="D399" t="b">
        <f t="shared" si="6"/>
        <v>1</v>
      </c>
      <c r="E399" t="str">
        <f>VLOOKUP(A399,vl_countries,2,FALSE)</f>
        <v>South/Latin America</v>
      </c>
    </row>
    <row r="400" spans="1:5" x14ac:dyDescent="0.25">
      <c r="A400" s="1" t="s">
        <v>139</v>
      </c>
      <c r="B400" s="2" t="s">
        <v>223</v>
      </c>
      <c r="C400" s="10">
        <v>0.2</v>
      </c>
      <c r="D400" t="b">
        <f t="shared" si="6"/>
        <v>1</v>
      </c>
      <c r="E400" t="str">
        <f>VLOOKUP(A400,vl_countries,2,FALSE)</f>
        <v>Asia &amp; Pacific</v>
      </c>
    </row>
    <row r="401" spans="1:5" x14ac:dyDescent="0.25">
      <c r="A401" s="1" t="s">
        <v>139</v>
      </c>
      <c r="B401" s="2" t="s">
        <v>224</v>
      </c>
      <c r="C401" s="10">
        <v>0.2</v>
      </c>
      <c r="D401" t="b">
        <f t="shared" si="6"/>
        <v>1</v>
      </c>
      <c r="E401" t="str">
        <f>VLOOKUP(A401,vl_countries,2,FALSE)</f>
        <v>Asia &amp; Pacific</v>
      </c>
    </row>
    <row r="402" spans="1:5" x14ac:dyDescent="0.25">
      <c r="A402" s="1" t="s">
        <v>139</v>
      </c>
      <c r="B402" s="2" t="s">
        <v>225</v>
      </c>
      <c r="C402" s="10">
        <v>0.6</v>
      </c>
      <c r="D402" t="b">
        <f t="shared" si="6"/>
        <v>1</v>
      </c>
      <c r="E402" t="str">
        <f>VLOOKUP(A402,vl_countries,2,FALSE)</f>
        <v>Asia &amp; Pacific</v>
      </c>
    </row>
    <row r="403" spans="1:5" x14ac:dyDescent="0.25">
      <c r="A403" s="1" t="s">
        <v>140</v>
      </c>
      <c r="B403" s="3" t="s">
        <v>223</v>
      </c>
      <c r="C403" s="10">
        <v>7.0000000000000007E-2</v>
      </c>
      <c r="D403" t="b">
        <f t="shared" si="6"/>
        <v>1</v>
      </c>
      <c r="E403" t="str">
        <f>VLOOKUP(A403,vl_countries,2,FALSE)</f>
        <v>Asia &amp; Pacific</v>
      </c>
    </row>
    <row r="404" spans="1:5" x14ac:dyDescent="0.25">
      <c r="A404" s="1" t="s">
        <v>140</v>
      </c>
      <c r="B404" s="3" t="s">
        <v>224</v>
      </c>
      <c r="C404" s="10">
        <v>0.19</v>
      </c>
      <c r="D404" t="b">
        <f t="shared" si="6"/>
        <v>1</v>
      </c>
      <c r="E404" t="str">
        <f>VLOOKUP(A404,vl_countries,2,FALSE)</f>
        <v>Asia &amp; Pacific</v>
      </c>
    </row>
    <row r="405" spans="1:5" x14ac:dyDescent="0.25">
      <c r="A405" s="1" t="s">
        <v>140</v>
      </c>
      <c r="B405" s="3" t="s">
        <v>225</v>
      </c>
      <c r="C405" s="10">
        <v>0.74</v>
      </c>
      <c r="D405" t="b">
        <f t="shared" si="6"/>
        <v>1</v>
      </c>
      <c r="E405" t="str">
        <f>VLOOKUP(A405,vl_countries,2,FALSE)</f>
        <v>Asia &amp; Pacific</v>
      </c>
    </row>
    <row r="406" spans="1:5" x14ac:dyDescent="0.25">
      <c r="A406" s="1" t="s">
        <v>141</v>
      </c>
      <c r="B406" s="2" t="s">
        <v>223</v>
      </c>
      <c r="C406" s="10">
        <v>0.28999999999999998</v>
      </c>
      <c r="D406" t="b">
        <f t="shared" si="6"/>
        <v>1</v>
      </c>
      <c r="E406" t="str">
        <f>VLOOKUP(A406,vl_countries,2,FALSE)</f>
        <v>South/Latin America</v>
      </c>
    </row>
    <row r="407" spans="1:5" x14ac:dyDescent="0.25">
      <c r="A407" s="1" t="s">
        <v>141</v>
      </c>
      <c r="B407" s="2" t="s">
        <v>224</v>
      </c>
      <c r="C407" s="10">
        <v>0.19</v>
      </c>
      <c r="D407" t="b">
        <f t="shared" si="6"/>
        <v>1</v>
      </c>
      <c r="E407" t="str">
        <f>VLOOKUP(A407,vl_countries,2,FALSE)</f>
        <v>South/Latin America</v>
      </c>
    </row>
    <row r="408" spans="1:5" x14ac:dyDescent="0.25">
      <c r="A408" s="1" t="s">
        <v>141</v>
      </c>
      <c r="B408" s="2" t="s">
        <v>225</v>
      </c>
      <c r="C408" s="10">
        <v>0.52</v>
      </c>
      <c r="D408" t="b">
        <f t="shared" si="6"/>
        <v>1</v>
      </c>
      <c r="E408" t="str">
        <f>VLOOKUP(A408,vl_countries,2,FALSE)</f>
        <v>South/Latin America</v>
      </c>
    </row>
    <row r="409" spans="1:5" x14ac:dyDescent="0.25">
      <c r="A409" s="1" t="s">
        <v>142</v>
      </c>
      <c r="B409" s="3" t="s">
        <v>223</v>
      </c>
      <c r="C409" s="10">
        <v>0.9</v>
      </c>
      <c r="D409" t="b">
        <f t="shared" si="6"/>
        <v>1</v>
      </c>
      <c r="E409" t="str">
        <f>VLOOKUP(A409,vl_countries,2,FALSE)</f>
        <v>Africa</v>
      </c>
    </row>
    <row r="410" spans="1:5" x14ac:dyDescent="0.25">
      <c r="A410" s="1" t="s">
        <v>142</v>
      </c>
      <c r="B410" s="3" t="s">
        <v>224</v>
      </c>
      <c r="C410" s="10">
        <v>0.06</v>
      </c>
      <c r="D410" t="b">
        <f t="shared" si="6"/>
        <v>1</v>
      </c>
      <c r="E410" t="str">
        <f>VLOOKUP(A410,vl_countries,2,FALSE)</f>
        <v>Africa</v>
      </c>
    </row>
    <row r="411" spans="1:5" x14ac:dyDescent="0.25">
      <c r="A411" s="1" t="s">
        <v>142</v>
      </c>
      <c r="B411" s="3" t="s">
        <v>225</v>
      </c>
      <c r="C411" s="10">
        <v>0.04</v>
      </c>
      <c r="D411" t="b">
        <f t="shared" si="6"/>
        <v>1</v>
      </c>
      <c r="E411" t="str">
        <f>VLOOKUP(A411,vl_countries,2,FALSE)</f>
        <v>Africa</v>
      </c>
    </row>
    <row r="412" spans="1:5" x14ac:dyDescent="0.25">
      <c r="A412" s="1" t="s">
        <v>143</v>
      </c>
      <c r="B412" s="2" t="s">
        <v>223</v>
      </c>
      <c r="C412" s="10">
        <v>0.7</v>
      </c>
      <c r="D412" t="b">
        <f t="shared" si="6"/>
        <v>1</v>
      </c>
      <c r="E412" t="str">
        <f>VLOOKUP(A412,vl_countries,2,FALSE)</f>
        <v>Africa</v>
      </c>
    </row>
    <row r="413" spans="1:5" x14ac:dyDescent="0.25">
      <c r="A413" s="1" t="s">
        <v>143</v>
      </c>
      <c r="B413" s="2" t="s">
        <v>224</v>
      </c>
      <c r="C413" s="10">
        <v>0.1</v>
      </c>
      <c r="D413" t="b">
        <f t="shared" si="6"/>
        <v>1</v>
      </c>
      <c r="E413" t="str">
        <f>VLOOKUP(A413,vl_countries,2,FALSE)</f>
        <v>Africa</v>
      </c>
    </row>
    <row r="414" spans="1:5" x14ac:dyDescent="0.25">
      <c r="A414" s="1" t="s">
        <v>143</v>
      </c>
      <c r="B414" s="2" t="s">
        <v>225</v>
      </c>
      <c r="C414" s="10">
        <v>0.2</v>
      </c>
      <c r="D414" t="b">
        <f t="shared" si="6"/>
        <v>1</v>
      </c>
      <c r="E414" t="str">
        <f>VLOOKUP(A414,vl_countries,2,FALSE)</f>
        <v>Africa</v>
      </c>
    </row>
    <row r="415" spans="1:5" x14ac:dyDescent="0.25">
      <c r="A415" s="1" t="s">
        <v>144</v>
      </c>
      <c r="B415" s="3" t="s">
        <v>231</v>
      </c>
      <c r="C415" s="8">
        <v>1</v>
      </c>
      <c r="D415" t="b">
        <f t="shared" si="6"/>
        <v>1</v>
      </c>
      <c r="E415" t="str">
        <f>VLOOKUP(A415,vl_countries,2,FALSE)</f>
        <v>Asia &amp; Pacific</v>
      </c>
    </row>
    <row r="416" spans="1:5" x14ac:dyDescent="0.25">
      <c r="A416" s="1" t="s">
        <v>145</v>
      </c>
      <c r="B416" s="2" t="s">
        <v>223</v>
      </c>
      <c r="C416" s="10">
        <v>0.1</v>
      </c>
      <c r="D416" t="b">
        <f t="shared" si="6"/>
        <v>1</v>
      </c>
      <c r="E416" t="str">
        <f>VLOOKUP(A416,vl_countries,2,FALSE)</f>
        <v>Asia &amp; Pacific</v>
      </c>
    </row>
    <row r="417" spans="1:5" ht="30" x14ac:dyDescent="0.25">
      <c r="A417" s="1" t="s">
        <v>145</v>
      </c>
      <c r="B417" s="2" t="s">
        <v>226</v>
      </c>
      <c r="C417" s="10">
        <v>0.9</v>
      </c>
      <c r="D417" t="b">
        <f t="shared" si="6"/>
        <v>1</v>
      </c>
      <c r="E417" t="str">
        <f>VLOOKUP(A417,vl_countries,2,FALSE)</f>
        <v>Asia &amp; Pacific</v>
      </c>
    </row>
    <row r="418" spans="1:5" x14ac:dyDescent="0.25">
      <c r="A418" s="1" t="s">
        <v>146</v>
      </c>
      <c r="B418" s="3" t="s">
        <v>223</v>
      </c>
      <c r="C418" s="6" t="s">
        <v>229</v>
      </c>
      <c r="D418" t="b">
        <f t="shared" si="6"/>
        <v>0</v>
      </c>
      <c r="E418" t="str">
        <f>VLOOKUP(A418,vl_countries,2,FALSE)</f>
        <v>Asia &amp; Pacific</v>
      </c>
    </row>
    <row r="419" spans="1:5" x14ac:dyDescent="0.25">
      <c r="A419" s="1" t="s">
        <v>146</v>
      </c>
      <c r="B419" s="3" t="s">
        <v>224</v>
      </c>
      <c r="C419" s="6" t="s">
        <v>229</v>
      </c>
      <c r="D419" t="b">
        <f t="shared" si="6"/>
        <v>0</v>
      </c>
      <c r="E419" t="str">
        <f>VLOOKUP(A419,vl_countries,2,FALSE)</f>
        <v>Asia &amp; Pacific</v>
      </c>
    </row>
    <row r="420" spans="1:5" x14ac:dyDescent="0.25">
      <c r="A420" s="1" t="s">
        <v>146</v>
      </c>
      <c r="B420" s="3" t="s">
        <v>225</v>
      </c>
      <c r="C420" s="6" t="s">
        <v>229</v>
      </c>
      <c r="D420" t="b">
        <f t="shared" si="6"/>
        <v>0</v>
      </c>
      <c r="E420" t="str">
        <f>VLOOKUP(A420,vl_countries,2,FALSE)</f>
        <v>Asia &amp; Pacific</v>
      </c>
    </row>
    <row r="421" spans="1:5" x14ac:dyDescent="0.25">
      <c r="A421" s="1" t="s">
        <v>147</v>
      </c>
      <c r="B421" s="2" t="s">
        <v>223</v>
      </c>
      <c r="C421" s="11">
        <v>2.9000000000000001E-2</v>
      </c>
      <c r="D421" t="b">
        <f t="shared" si="6"/>
        <v>1</v>
      </c>
      <c r="E421" t="str">
        <f>VLOOKUP(A421,vl_countries,2,FALSE)</f>
        <v>Europe</v>
      </c>
    </row>
    <row r="422" spans="1:5" x14ac:dyDescent="0.25">
      <c r="A422" s="1" t="s">
        <v>147</v>
      </c>
      <c r="B422" s="2" t="s">
        <v>224</v>
      </c>
      <c r="C422" s="11">
        <v>0.21099999999999999</v>
      </c>
      <c r="D422" t="b">
        <f t="shared" si="6"/>
        <v>1</v>
      </c>
      <c r="E422" t="str">
        <f>VLOOKUP(A422,vl_countries,2,FALSE)</f>
        <v>Europe</v>
      </c>
    </row>
    <row r="423" spans="1:5" x14ac:dyDescent="0.25">
      <c r="A423" s="1" t="s">
        <v>147</v>
      </c>
      <c r="B423" s="2" t="s">
        <v>225</v>
      </c>
      <c r="C423" s="10">
        <v>0.76</v>
      </c>
      <c r="D423" t="b">
        <f t="shared" si="6"/>
        <v>1</v>
      </c>
      <c r="E423" t="str">
        <f>VLOOKUP(A423,vl_countries,2,FALSE)</f>
        <v>Europe</v>
      </c>
    </row>
    <row r="424" spans="1:5" x14ac:dyDescent="0.25">
      <c r="A424" s="1" t="s">
        <v>148</v>
      </c>
      <c r="B424" s="3" t="s">
        <v>223</v>
      </c>
      <c r="C424" s="6" t="s">
        <v>229</v>
      </c>
      <c r="D424" t="b">
        <f t="shared" si="6"/>
        <v>0</v>
      </c>
      <c r="E424" t="str">
        <f>VLOOKUP(A424,vl_countries,2,FALSE)</f>
        <v>Arab States</v>
      </c>
    </row>
    <row r="425" spans="1:5" x14ac:dyDescent="0.25">
      <c r="A425" s="1" t="s">
        <v>148</v>
      </c>
      <c r="B425" s="3" t="s">
        <v>224</v>
      </c>
      <c r="C425" s="6" t="s">
        <v>229</v>
      </c>
      <c r="D425" t="b">
        <f t="shared" si="6"/>
        <v>0</v>
      </c>
      <c r="E425" t="str">
        <f>VLOOKUP(A425,vl_countries,2,FALSE)</f>
        <v>Arab States</v>
      </c>
    </row>
    <row r="426" spans="1:5" x14ac:dyDescent="0.25">
      <c r="A426" s="1" t="s">
        <v>148</v>
      </c>
      <c r="B426" s="3" t="s">
        <v>225</v>
      </c>
      <c r="C426" s="6" t="s">
        <v>229</v>
      </c>
      <c r="D426" t="b">
        <f t="shared" si="6"/>
        <v>0</v>
      </c>
      <c r="E426" t="str">
        <f>VLOOKUP(A426,vl_countries,2,FALSE)</f>
        <v>Arab States</v>
      </c>
    </row>
    <row r="427" spans="1:5" x14ac:dyDescent="0.25">
      <c r="A427" s="1" t="s">
        <v>149</v>
      </c>
      <c r="B427" s="2" t="s">
        <v>223</v>
      </c>
      <c r="C427" s="10">
        <v>0.43</v>
      </c>
      <c r="D427" t="b">
        <f t="shared" si="6"/>
        <v>1</v>
      </c>
      <c r="E427" t="str">
        <f>VLOOKUP(A427,vl_countries,2,FALSE)</f>
        <v>Asia &amp; Pacific</v>
      </c>
    </row>
    <row r="428" spans="1:5" x14ac:dyDescent="0.25">
      <c r="A428" s="1" t="s">
        <v>149</v>
      </c>
      <c r="B428" s="2" t="s">
        <v>224</v>
      </c>
      <c r="C428" s="11">
        <v>0.20300000000000001</v>
      </c>
      <c r="D428" t="b">
        <f t="shared" si="6"/>
        <v>1</v>
      </c>
      <c r="E428" t="str">
        <f>VLOOKUP(A428,vl_countries,2,FALSE)</f>
        <v>Asia &amp; Pacific</v>
      </c>
    </row>
    <row r="429" spans="1:5" x14ac:dyDescent="0.25">
      <c r="A429" s="1" t="s">
        <v>149</v>
      </c>
      <c r="B429" s="2" t="s">
        <v>225</v>
      </c>
      <c r="C429" s="10">
        <v>0.36599999999999999</v>
      </c>
      <c r="D429" t="b">
        <f t="shared" si="6"/>
        <v>1</v>
      </c>
      <c r="E429" t="str">
        <f>VLOOKUP(A429,vl_countries,2,FALSE)</f>
        <v>Asia &amp; Pacific</v>
      </c>
    </row>
    <row r="430" spans="1:5" x14ac:dyDescent="0.25">
      <c r="A430" s="1" t="s">
        <v>150</v>
      </c>
      <c r="B430" s="3" t="s">
        <v>223</v>
      </c>
      <c r="C430" s="10">
        <v>0.2</v>
      </c>
      <c r="D430" t="b">
        <f t="shared" si="6"/>
        <v>1</v>
      </c>
      <c r="E430" t="str">
        <f>VLOOKUP(A430,vl_countries,2,FALSE)</f>
        <v>Asia &amp; Pacific</v>
      </c>
    </row>
    <row r="431" spans="1:5" x14ac:dyDescent="0.25">
      <c r="A431" s="1" t="s">
        <v>150</v>
      </c>
      <c r="B431" s="3" t="s">
        <v>224</v>
      </c>
      <c r="C431" s="6" t="s">
        <v>229</v>
      </c>
      <c r="D431" t="b">
        <f t="shared" si="6"/>
        <v>0</v>
      </c>
      <c r="E431" t="str">
        <f>VLOOKUP(A431,vl_countries,2,FALSE)</f>
        <v>Asia &amp; Pacific</v>
      </c>
    </row>
    <row r="432" spans="1:5" x14ac:dyDescent="0.25">
      <c r="A432" s="1" t="s">
        <v>150</v>
      </c>
      <c r="B432" s="3" t="s">
        <v>225</v>
      </c>
      <c r="C432" s="6" t="s">
        <v>229</v>
      </c>
      <c r="D432" t="b">
        <f t="shared" si="6"/>
        <v>0</v>
      </c>
      <c r="E432" t="str">
        <f>VLOOKUP(A432,vl_countries,2,FALSE)</f>
        <v>Asia &amp; Pacific</v>
      </c>
    </row>
    <row r="433" spans="1:5" x14ac:dyDescent="0.25">
      <c r="A433" s="1" t="s">
        <v>151</v>
      </c>
      <c r="B433" s="2" t="s">
        <v>223</v>
      </c>
      <c r="C433" s="10">
        <v>0.15</v>
      </c>
      <c r="D433" t="b">
        <f t="shared" si="6"/>
        <v>1</v>
      </c>
      <c r="E433" t="str">
        <f>VLOOKUP(A433,vl_countries,2,FALSE)</f>
        <v>South/Latin America</v>
      </c>
    </row>
    <row r="434" spans="1:5" x14ac:dyDescent="0.25">
      <c r="A434" s="1" t="s">
        <v>151</v>
      </c>
      <c r="B434" s="2" t="s">
        <v>224</v>
      </c>
      <c r="C434" s="10">
        <v>0.18</v>
      </c>
      <c r="D434" t="b">
        <f t="shared" si="6"/>
        <v>1</v>
      </c>
      <c r="E434" t="str">
        <f>VLOOKUP(A434,vl_countries,2,FALSE)</f>
        <v>South/Latin America</v>
      </c>
    </row>
    <row r="435" spans="1:5" x14ac:dyDescent="0.25">
      <c r="A435" s="1" t="s">
        <v>151</v>
      </c>
      <c r="B435" s="2" t="s">
        <v>225</v>
      </c>
      <c r="C435" s="10">
        <v>0.67</v>
      </c>
      <c r="D435" t="b">
        <f t="shared" si="6"/>
        <v>1</v>
      </c>
      <c r="E435" t="str">
        <f>VLOOKUP(A435,vl_countries,2,FALSE)</f>
        <v>South/Latin America</v>
      </c>
    </row>
    <row r="436" spans="1:5" x14ac:dyDescent="0.25">
      <c r="A436" s="1" t="s">
        <v>152</v>
      </c>
      <c r="B436" s="3" t="s">
        <v>223</v>
      </c>
      <c r="C436" s="10">
        <v>0.85</v>
      </c>
      <c r="D436" t="b">
        <f t="shared" si="6"/>
        <v>1</v>
      </c>
      <c r="E436" t="str">
        <f>VLOOKUP(A436,vl_countries,2,FALSE)</f>
        <v>Asia &amp; Pacific</v>
      </c>
    </row>
    <row r="437" spans="1:5" x14ac:dyDescent="0.25">
      <c r="A437" s="1" t="s">
        <v>152</v>
      </c>
      <c r="B437" s="3" t="s">
        <v>224</v>
      </c>
      <c r="C437" s="6" t="s">
        <v>229</v>
      </c>
      <c r="D437" t="b">
        <f t="shared" si="6"/>
        <v>0</v>
      </c>
      <c r="E437" t="str">
        <f>VLOOKUP(A437,vl_countries,2,FALSE)</f>
        <v>Asia &amp; Pacific</v>
      </c>
    </row>
    <row r="438" spans="1:5" x14ac:dyDescent="0.25">
      <c r="A438" s="1" t="s">
        <v>152</v>
      </c>
      <c r="B438" s="3" t="s">
        <v>225</v>
      </c>
      <c r="C438" s="6" t="s">
        <v>229</v>
      </c>
      <c r="D438" t="b">
        <f t="shared" si="6"/>
        <v>0</v>
      </c>
      <c r="E438" t="str">
        <f>VLOOKUP(A438,vl_countries,2,FALSE)</f>
        <v>Asia &amp; Pacific</v>
      </c>
    </row>
    <row r="439" spans="1:5" x14ac:dyDescent="0.25">
      <c r="A439" s="1" t="s">
        <v>153</v>
      </c>
      <c r="B439" s="2" t="s">
        <v>223</v>
      </c>
      <c r="C439" s="10">
        <v>0.31</v>
      </c>
      <c r="D439" t="b">
        <f t="shared" si="6"/>
        <v>1</v>
      </c>
      <c r="E439" t="str">
        <f>VLOOKUP(A439,vl_countries,2,FALSE)</f>
        <v>South/Latin America</v>
      </c>
    </row>
    <row r="440" spans="1:5" x14ac:dyDescent="0.25">
      <c r="A440" s="1" t="s">
        <v>153</v>
      </c>
      <c r="B440" s="2" t="s">
        <v>224</v>
      </c>
      <c r="C440" s="10">
        <v>0.17</v>
      </c>
      <c r="D440" t="b">
        <f t="shared" si="6"/>
        <v>1</v>
      </c>
      <c r="E440" t="str">
        <f>VLOOKUP(A440,vl_countries,2,FALSE)</f>
        <v>South/Latin America</v>
      </c>
    </row>
    <row r="441" spans="1:5" x14ac:dyDescent="0.25">
      <c r="A441" s="1" t="s">
        <v>153</v>
      </c>
      <c r="B441" s="2" t="s">
        <v>225</v>
      </c>
      <c r="C441" s="10">
        <v>0.52</v>
      </c>
      <c r="D441" t="b">
        <f t="shared" si="6"/>
        <v>1</v>
      </c>
      <c r="E441" t="str">
        <f>VLOOKUP(A441,vl_countries,2,FALSE)</f>
        <v>South/Latin America</v>
      </c>
    </row>
    <row r="442" spans="1:5" x14ac:dyDescent="0.25">
      <c r="A442" s="1" t="s">
        <v>154</v>
      </c>
      <c r="B442" s="3" t="s">
        <v>223</v>
      </c>
      <c r="C442" s="11">
        <v>7.0000000000000001E-3</v>
      </c>
      <c r="D442" t="b">
        <f t="shared" si="6"/>
        <v>1</v>
      </c>
      <c r="E442" t="str">
        <f>VLOOKUP(A442,vl_countries,2,FALSE)</f>
        <v>South/Latin America</v>
      </c>
    </row>
    <row r="443" spans="1:5" x14ac:dyDescent="0.25">
      <c r="A443" s="1" t="s">
        <v>154</v>
      </c>
      <c r="B443" s="3" t="s">
        <v>224</v>
      </c>
      <c r="C443" s="11">
        <v>0.23799999999999999</v>
      </c>
      <c r="D443" t="b">
        <f t="shared" si="6"/>
        <v>1</v>
      </c>
      <c r="E443" t="str">
        <f>VLOOKUP(A443,vl_countries,2,FALSE)</f>
        <v>South/Latin America</v>
      </c>
    </row>
    <row r="444" spans="1:5" x14ac:dyDescent="0.25">
      <c r="A444" s="1" t="s">
        <v>154</v>
      </c>
      <c r="B444" s="3" t="s">
        <v>225</v>
      </c>
      <c r="C444" s="10">
        <v>0.755</v>
      </c>
      <c r="D444" t="b">
        <f t="shared" si="6"/>
        <v>1</v>
      </c>
      <c r="E444" t="str">
        <f>VLOOKUP(A444,vl_countries,2,FALSE)</f>
        <v>South/Latin America</v>
      </c>
    </row>
    <row r="445" spans="1:5" x14ac:dyDescent="0.25">
      <c r="A445" s="1" t="s">
        <v>155</v>
      </c>
      <c r="B445" s="2" t="s">
        <v>223</v>
      </c>
      <c r="C445" s="10">
        <v>0.35</v>
      </c>
      <c r="D445" t="b">
        <f t="shared" si="6"/>
        <v>1</v>
      </c>
      <c r="E445" t="str">
        <f>VLOOKUP(A445,vl_countries,2,FALSE)</f>
        <v>Asia &amp; Pacific</v>
      </c>
    </row>
    <row r="446" spans="1:5" x14ac:dyDescent="0.25">
      <c r="A446" s="1" t="s">
        <v>155</v>
      </c>
      <c r="B446" s="2" t="s">
        <v>224</v>
      </c>
      <c r="C446" s="10">
        <v>0.15</v>
      </c>
      <c r="D446" t="b">
        <f t="shared" si="6"/>
        <v>1</v>
      </c>
      <c r="E446" t="str">
        <f>VLOOKUP(A446,vl_countries,2,FALSE)</f>
        <v>Asia &amp; Pacific</v>
      </c>
    </row>
    <row r="447" spans="1:5" x14ac:dyDescent="0.25">
      <c r="A447" s="1" t="s">
        <v>155</v>
      </c>
      <c r="B447" s="2" t="s">
        <v>225</v>
      </c>
      <c r="C447" s="10">
        <v>0.5</v>
      </c>
      <c r="D447" t="b">
        <f t="shared" si="6"/>
        <v>1</v>
      </c>
      <c r="E447" t="str">
        <f>VLOOKUP(A447,vl_countries,2,FALSE)</f>
        <v>Asia &amp; Pacific</v>
      </c>
    </row>
    <row r="448" spans="1:5" x14ac:dyDescent="0.25">
      <c r="A448" s="1" t="s">
        <v>156</v>
      </c>
      <c r="B448" s="3" t="s">
        <v>231</v>
      </c>
      <c r="C448" s="8">
        <v>1</v>
      </c>
      <c r="D448" t="b">
        <f t="shared" si="6"/>
        <v>1</v>
      </c>
      <c r="E448" t="str">
        <f>VLOOKUP(A448,vl_countries,2,FALSE)</f>
        <v>Asia &amp; Pacific</v>
      </c>
    </row>
    <row r="449" spans="1:5" x14ac:dyDescent="0.25">
      <c r="A449" s="1" t="s">
        <v>157</v>
      </c>
      <c r="B449" s="2" t="s">
        <v>223</v>
      </c>
      <c r="C449" s="11">
        <v>0.17399999999999999</v>
      </c>
      <c r="D449" t="b">
        <f t="shared" si="6"/>
        <v>1</v>
      </c>
      <c r="E449" t="str">
        <f>VLOOKUP(A449,vl_countries,2,FALSE)</f>
        <v>Europe</v>
      </c>
    </row>
    <row r="450" spans="1:5" x14ac:dyDescent="0.25">
      <c r="A450" s="1" t="s">
        <v>157</v>
      </c>
      <c r="B450" s="2" t="s">
        <v>224</v>
      </c>
      <c r="C450" s="11">
        <v>0.29199999999999998</v>
      </c>
      <c r="D450" t="b">
        <f t="shared" si="6"/>
        <v>1</v>
      </c>
      <c r="E450" t="str">
        <f>VLOOKUP(A450,vl_countries,2,FALSE)</f>
        <v>Europe</v>
      </c>
    </row>
    <row r="451" spans="1:5" x14ac:dyDescent="0.25">
      <c r="A451" s="1" t="s">
        <v>157</v>
      </c>
      <c r="B451" s="2" t="s">
        <v>225</v>
      </c>
      <c r="C451" s="10">
        <v>0.53400000000000003</v>
      </c>
      <c r="D451" t="b">
        <f t="shared" ref="D451:D514" si="7">ISNUMBER(C451)</f>
        <v>1</v>
      </c>
      <c r="E451" t="str">
        <f>VLOOKUP(A451,vl_countries,2,FALSE)</f>
        <v>Europe</v>
      </c>
    </row>
    <row r="452" spans="1:5" x14ac:dyDescent="0.25">
      <c r="A452" s="1" t="s">
        <v>158</v>
      </c>
      <c r="B452" s="3" t="s">
        <v>223</v>
      </c>
      <c r="C452" s="10">
        <v>0.1</v>
      </c>
      <c r="D452" t="b">
        <f t="shared" si="7"/>
        <v>1</v>
      </c>
      <c r="E452" t="str">
        <f>VLOOKUP(A452,vl_countries,2,FALSE)</f>
        <v>Europe</v>
      </c>
    </row>
    <row r="453" spans="1:5" x14ac:dyDescent="0.25">
      <c r="A453" s="1" t="s">
        <v>158</v>
      </c>
      <c r="B453" s="3" t="s">
        <v>224</v>
      </c>
      <c r="C453" s="10">
        <v>0.3</v>
      </c>
      <c r="D453" t="b">
        <f t="shared" si="7"/>
        <v>1</v>
      </c>
      <c r="E453" t="str">
        <f>VLOOKUP(A453,vl_countries,2,FALSE)</f>
        <v>Europe</v>
      </c>
    </row>
    <row r="454" spans="1:5" x14ac:dyDescent="0.25">
      <c r="A454" s="1" t="s">
        <v>158</v>
      </c>
      <c r="B454" s="3" t="s">
        <v>225</v>
      </c>
      <c r="C454" s="10">
        <v>0.6</v>
      </c>
      <c r="D454" t="b">
        <f t="shared" si="7"/>
        <v>1</v>
      </c>
      <c r="E454" t="str">
        <f>VLOOKUP(A454,vl_countries,2,FALSE)</f>
        <v>Europe</v>
      </c>
    </row>
    <row r="455" spans="1:5" x14ac:dyDescent="0.25">
      <c r="A455" s="1" t="s">
        <v>159</v>
      </c>
      <c r="B455" s="2" t="s">
        <v>223</v>
      </c>
      <c r="C455" s="11">
        <v>2.1000000000000001E-2</v>
      </c>
      <c r="D455" t="b">
        <f t="shared" si="7"/>
        <v>1</v>
      </c>
      <c r="E455" t="str">
        <f>VLOOKUP(A455,vl_countries,2,FALSE)</f>
        <v>South/Latin America</v>
      </c>
    </row>
    <row r="456" spans="1:5" x14ac:dyDescent="0.25">
      <c r="A456" s="1" t="s">
        <v>159</v>
      </c>
      <c r="B456" s="2" t="s">
        <v>224</v>
      </c>
      <c r="C456" s="10">
        <v>0.19</v>
      </c>
      <c r="D456" t="b">
        <f t="shared" si="7"/>
        <v>1</v>
      </c>
      <c r="E456" t="str">
        <f>VLOOKUP(A456,vl_countries,2,FALSE)</f>
        <v>South/Latin America</v>
      </c>
    </row>
    <row r="457" spans="1:5" x14ac:dyDescent="0.25">
      <c r="A457" s="1" t="s">
        <v>159</v>
      </c>
      <c r="B457" s="2" t="s">
        <v>225</v>
      </c>
      <c r="C457" s="10">
        <v>0.79</v>
      </c>
      <c r="D457" t="b">
        <f t="shared" si="7"/>
        <v>1</v>
      </c>
      <c r="E457" t="str">
        <f>VLOOKUP(A457,vl_countries,2,FALSE)</f>
        <v>South/Latin America</v>
      </c>
    </row>
    <row r="458" spans="1:5" x14ac:dyDescent="0.25">
      <c r="A458" s="1" t="s">
        <v>160</v>
      </c>
      <c r="B458" s="3" t="s">
        <v>223</v>
      </c>
      <c r="C458" s="11">
        <v>0.29699999999999999</v>
      </c>
      <c r="D458" t="b">
        <f t="shared" si="7"/>
        <v>1</v>
      </c>
      <c r="E458" t="str">
        <f>VLOOKUP(A458,vl_countries,2,FALSE)</f>
        <v>Europe</v>
      </c>
    </row>
    <row r="459" spans="1:5" x14ac:dyDescent="0.25">
      <c r="A459" s="1" t="s">
        <v>160</v>
      </c>
      <c r="B459" s="3" t="s">
        <v>224</v>
      </c>
      <c r="C459" s="11">
        <v>0.23200000000000001</v>
      </c>
      <c r="D459" t="b">
        <f t="shared" si="7"/>
        <v>1</v>
      </c>
      <c r="E459" t="str">
        <f>VLOOKUP(A459,vl_countries,2,FALSE)</f>
        <v>Europe</v>
      </c>
    </row>
    <row r="460" spans="1:5" x14ac:dyDescent="0.25">
      <c r="A460" s="1" t="s">
        <v>160</v>
      </c>
      <c r="B460" s="3" t="s">
        <v>225</v>
      </c>
      <c r="C460" s="10">
        <v>0.47100000000000003</v>
      </c>
      <c r="D460" t="b">
        <f t="shared" si="7"/>
        <v>1</v>
      </c>
      <c r="E460" t="str">
        <f>VLOOKUP(A460,vl_countries,2,FALSE)</f>
        <v>Europe</v>
      </c>
    </row>
    <row r="461" spans="1:5" x14ac:dyDescent="0.25">
      <c r="A461" s="1" t="s">
        <v>161</v>
      </c>
      <c r="B461" s="2" t="s">
        <v>223</v>
      </c>
      <c r="C461" s="11">
        <v>0.10199999999999999</v>
      </c>
      <c r="D461" t="b">
        <f t="shared" si="7"/>
        <v>1</v>
      </c>
      <c r="E461" t="e">
        <f>VLOOKUP(A461,vl_countries,2,FALSE)</f>
        <v>#N/A</v>
      </c>
    </row>
    <row r="462" spans="1:5" x14ac:dyDescent="0.25">
      <c r="A462" s="1" t="s">
        <v>161</v>
      </c>
      <c r="B462" s="2" t="s">
        <v>224</v>
      </c>
      <c r="C462" s="11">
        <v>0.27400000000000002</v>
      </c>
      <c r="D462" t="b">
        <f t="shared" si="7"/>
        <v>1</v>
      </c>
      <c r="E462" t="e">
        <f>VLOOKUP(A462,vl_countries,2,FALSE)</f>
        <v>#N/A</v>
      </c>
    </row>
    <row r="463" spans="1:5" x14ac:dyDescent="0.25">
      <c r="A463" s="1" t="s">
        <v>161</v>
      </c>
      <c r="B463" s="2" t="s">
        <v>225</v>
      </c>
      <c r="C463" s="10">
        <v>0.624</v>
      </c>
      <c r="D463" t="b">
        <f t="shared" si="7"/>
        <v>1</v>
      </c>
      <c r="E463" t="e">
        <f>VLOOKUP(A463,vl_countries,2,FALSE)</f>
        <v>#N/A</v>
      </c>
    </row>
    <row r="464" spans="1:5" x14ac:dyDescent="0.25">
      <c r="A464" s="1" t="s">
        <v>162</v>
      </c>
      <c r="B464" s="3" t="s">
        <v>223</v>
      </c>
      <c r="C464" s="10">
        <v>0.9</v>
      </c>
      <c r="D464" t="b">
        <f t="shared" si="7"/>
        <v>1</v>
      </c>
      <c r="E464" t="str">
        <f>VLOOKUP(A464,vl_countries,2,FALSE)</f>
        <v>Africa</v>
      </c>
    </row>
    <row r="465" spans="1:5" ht="30" x14ac:dyDescent="0.25">
      <c r="A465" s="1" t="s">
        <v>162</v>
      </c>
      <c r="B465" s="3" t="s">
        <v>226</v>
      </c>
      <c r="C465" s="10">
        <v>0.1</v>
      </c>
      <c r="D465" t="b">
        <f t="shared" si="7"/>
        <v>1</v>
      </c>
      <c r="E465" t="str">
        <f>VLOOKUP(A465,vl_countries,2,FALSE)</f>
        <v>Africa</v>
      </c>
    </row>
    <row r="466" spans="1:5" x14ac:dyDescent="0.25">
      <c r="A466" s="1" t="s">
        <v>163</v>
      </c>
      <c r="B466" s="2" t="s">
        <v>223</v>
      </c>
      <c r="C466" s="10">
        <v>0.06</v>
      </c>
      <c r="D466" t="b">
        <f t="shared" si="7"/>
        <v>1</v>
      </c>
      <c r="E466" t="str">
        <f>VLOOKUP(A466,vl_countries,2,FALSE)</f>
        <v>Africa</v>
      </c>
    </row>
    <row r="467" spans="1:5" x14ac:dyDescent="0.25">
      <c r="A467" s="1" t="s">
        <v>163</v>
      </c>
      <c r="B467" s="2" t="s">
        <v>224</v>
      </c>
      <c r="C467" s="10">
        <v>0.48</v>
      </c>
      <c r="D467" t="b">
        <f t="shared" si="7"/>
        <v>1</v>
      </c>
      <c r="E467" t="str">
        <f>VLOOKUP(A467,vl_countries,2,FALSE)</f>
        <v>Africa</v>
      </c>
    </row>
    <row r="468" spans="1:5" x14ac:dyDescent="0.25">
      <c r="A468" s="1" t="s">
        <v>163</v>
      </c>
      <c r="B468" s="2" t="s">
        <v>225</v>
      </c>
      <c r="C468" s="10">
        <v>0.46</v>
      </c>
      <c r="D468" t="b">
        <f t="shared" si="7"/>
        <v>1</v>
      </c>
      <c r="E468" t="str">
        <f>VLOOKUP(A468,vl_countries,2,FALSE)</f>
        <v>Africa</v>
      </c>
    </row>
    <row r="469" spans="1:5" x14ac:dyDescent="0.25">
      <c r="A469" s="1" t="s">
        <v>164</v>
      </c>
      <c r="B469" s="3" t="s">
        <v>223</v>
      </c>
      <c r="C469" s="11">
        <v>0.217</v>
      </c>
      <c r="D469" t="b">
        <f t="shared" si="7"/>
        <v>1</v>
      </c>
      <c r="E469" t="str">
        <f>VLOOKUP(A469,vl_countries,2,FALSE)</f>
        <v>South/Latin America</v>
      </c>
    </row>
    <row r="470" spans="1:5" x14ac:dyDescent="0.25">
      <c r="A470" s="1" t="s">
        <v>164</v>
      </c>
      <c r="B470" s="3" t="s">
        <v>224</v>
      </c>
      <c r="C470" s="11">
        <v>0.247</v>
      </c>
      <c r="D470" t="b">
        <f t="shared" si="7"/>
        <v>1</v>
      </c>
      <c r="E470" t="str">
        <f>VLOOKUP(A470,vl_countries,2,FALSE)</f>
        <v>South/Latin America</v>
      </c>
    </row>
    <row r="471" spans="1:5" x14ac:dyDescent="0.25">
      <c r="A471" s="1" t="s">
        <v>164</v>
      </c>
      <c r="B471" s="3" t="s">
        <v>225</v>
      </c>
      <c r="C471" s="10">
        <v>0.53600000000000003</v>
      </c>
      <c r="D471" t="b">
        <f t="shared" si="7"/>
        <v>1</v>
      </c>
      <c r="E471" t="str">
        <f>VLOOKUP(A471,vl_countries,2,FALSE)</f>
        <v>South/Latin America</v>
      </c>
    </row>
    <row r="472" spans="1:5" x14ac:dyDescent="0.25">
      <c r="A472" s="1" t="s">
        <v>165</v>
      </c>
      <c r="B472" s="3" t="s">
        <v>231</v>
      </c>
      <c r="C472" s="10">
        <v>0.15</v>
      </c>
      <c r="D472" t="b">
        <f t="shared" si="7"/>
        <v>1</v>
      </c>
      <c r="E472" t="str">
        <f>VLOOKUP(A472,vl_countries,2,FALSE)</f>
        <v>South/Latin America</v>
      </c>
    </row>
    <row r="473" spans="1:5" x14ac:dyDescent="0.25">
      <c r="A473" s="1" t="s">
        <v>165</v>
      </c>
      <c r="B473" s="3" t="s">
        <v>233</v>
      </c>
      <c r="C473" s="10">
        <v>0.85</v>
      </c>
      <c r="D473" t="b">
        <f t="shared" si="7"/>
        <v>1</v>
      </c>
      <c r="E473" t="str">
        <f>VLOOKUP(A473,vl_countries,2,FALSE)</f>
        <v>South/Latin America</v>
      </c>
    </row>
    <row r="474" spans="1:5" x14ac:dyDescent="0.25">
      <c r="A474" s="1" t="s">
        <v>166</v>
      </c>
      <c r="B474" s="3" t="s">
        <v>223</v>
      </c>
      <c r="C474" s="10">
        <v>0.18</v>
      </c>
      <c r="D474" t="b">
        <f t="shared" si="7"/>
        <v>1</v>
      </c>
      <c r="E474" t="str">
        <f>VLOOKUP(A474,vl_countries,2,FALSE)</f>
        <v>North America</v>
      </c>
    </row>
    <row r="475" spans="1:5" x14ac:dyDescent="0.25">
      <c r="A475" s="1" t="s">
        <v>166</v>
      </c>
      <c r="B475" s="3" t="s">
        <v>224</v>
      </c>
      <c r="C475" s="10">
        <v>0.41</v>
      </c>
      <c r="D475" t="b">
        <f t="shared" si="7"/>
        <v>1</v>
      </c>
      <c r="E475" t="str">
        <f>VLOOKUP(A475,vl_countries,2,FALSE)</f>
        <v>North America</v>
      </c>
    </row>
    <row r="476" spans="1:5" x14ac:dyDescent="0.25">
      <c r="A476" s="1" t="s">
        <v>166</v>
      </c>
      <c r="B476" s="3" t="s">
        <v>225</v>
      </c>
      <c r="C476" s="10">
        <v>0.41</v>
      </c>
      <c r="D476" t="b">
        <f t="shared" si="7"/>
        <v>1</v>
      </c>
      <c r="E476" t="str">
        <f>VLOOKUP(A476,vl_countries,2,FALSE)</f>
        <v>North America</v>
      </c>
    </row>
    <row r="477" spans="1:5" x14ac:dyDescent="0.25">
      <c r="A477" s="1" t="s">
        <v>167</v>
      </c>
      <c r="B477" s="2" t="s">
        <v>223</v>
      </c>
      <c r="C477" s="10">
        <v>0.26</v>
      </c>
      <c r="D477" t="b">
        <f t="shared" si="7"/>
        <v>1</v>
      </c>
      <c r="E477" t="str">
        <f>VLOOKUP(A477,vl_countries,2,FALSE)</f>
        <v>South/Latin America</v>
      </c>
    </row>
    <row r="478" spans="1:5" x14ac:dyDescent="0.25">
      <c r="A478" s="1" t="s">
        <v>167</v>
      </c>
      <c r="B478" s="2" t="s">
        <v>224</v>
      </c>
      <c r="C478" s="10">
        <v>0.17</v>
      </c>
      <c r="D478" t="b">
        <f t="shared" si="7"/>
        <v>1</v>
      </c>
      <c r="E478" t="str">
        <f>VLOOKUP(A478,vl_countries,2,FALSE)</f>
        <v>South/Latin America</v>
      </c>
    </row>
    <row r="479" spans="1:5" x14ac:dyDescent="0.25">
      <c r="A479" s="1" t="s">
        <v>167</v>
      </c>
      <c r="B479" s="2" t="s">
        <v>225</v>
      </c>
      <c r="C479" s="10">
        <v>0.56999999999999995</v>
      </c>
      <c r="D479" t="b">
        <f t="shared" si="7"/>
        <v>1</v>
      </c>
      <c r="E479" t="str">
        <f>VLOOKUP(A479,vl_countries,2,FALSE)</f>
        <v>South/Latin America</v>
      </c>
    </row>
    <row r="480" spans="1:5" x14ac:dyDescent="0.25">
      <c r="A480" s="1" t="s">
        <v>168</v>
      </c>
      <c r="B480" s="3" t="s">
        <v>223</v>
      </c>
      <c r="C480" s="6" t="s">
        <v>229</v>
      </c>
      <c r="D480" t="b">
        <f t="shared" si="7"/>
        <v>0</v>
      </c>
      <c r="E480" t="str">
        <f>VLOOKUP(A480,vl_countries,2,FALSE)</f>
        <v>Asia &amp; Pacific</v>
      </c>
    </row>
    <row r="481" spans="1:5" x14ac:dyDescent="0.25">
      <c r="A481" s="1" t="s">
        <v>168</v>
      </c>
      <c r="B481" s="3" t="s">
        <v>224</v>
      </c>
      <c r="C481" s="6" t="s">
        <v>229</v>
      </c>
      <c r="D481" t="b">
        <f t="shared" si="7"/>
        <v>0</v>
      </c>
      <c r="E481" t="str">
        <f>VLOOKUP(A481,vl_countries,2,FALSE)</f>
        <v>Asia &amp; Pacific</v>
      </c>
    </row>
    <row r="482" spans="1:5" x14ac:dyDescent="0.25">
      <c r="A482" s="1" t="s">
        <v>168</v>
      </c>
      <c r="B482" s="3" t="s">
        <v>225</v>
      </c>
      <c r="C482" s="6" t="s">
        <v>229</v>
      </c>
      <c r="D482" t="b">
        <f t="shared" si="7"/>
        <v>0</v>
      </c>
      <c r="E482" t="str">
        <f>VLOOKUP(A482,vl_countries,2,FALSE)</f>
        <v>Asia &amp; Pacific</v>
      </c>
    </row>
    <row r="483" spans="1:5" x14ac:dyDescent="0.25">
      <c r="A483" s="1" t="s">
        <v>169</v>
      </c>
      <c r="B483" s="2" t="s">
        <v>223</v>
      </c>
      <c r="C483" s="11">
        <v>1E-3</v>
      </c>
      <c r="D483" t="b">
        <f t="shared" si="7"/>
        <v>1</v>
      </c>
      <c r="E483" t="str">
        <f>VLOOKUP(A483,vl_countries,2,FALSE)</f>
        <v>Europe</v>
      </c>
    </row>
    <row r="484" spans="1:5" x14ac:dyDescent="0.25">
      <c r="A484" s="1" t="s">
        <v>169</v>
      </c>
      <c r="B484" s="2" t="s">
        <v>224</v>
      </c>
      <c r="C484" s="11">
        <v>0.377</v>
      </c>
      <c r="D484" t="b">
        <f t="shared" si="7"/>
        <v>1</v>
      </c>
      <c r="E484" t="str">
        <f>VLOOKUP(A484,vl_countries,2,FALSE)</f>
        <v>Europe</v>
      </c>
    </row>
    <row r="485" spans="1:5" x14ac:dyDescent="0.25">
      <c r="A485" s="1" t="s">
        <v>169</v>
      </c>
      <c r="B485" s="2" t="s">
        <v>225</v>
      </c>
      <c r="C485" s="10">
        <v>0.622</v>
      </c>
      <c r="D485" t="b">
        <f t="shared" si="7"/>
        <v>1</v>
      </c>
      <c r="E485" t="str">
        <f>VLOOKUP(A485,vl_countries,2,FALSE)</f>
        <v>Europe</v>
      </c>
    </row>
    <row r="486" spans="1:5" x14ac:dyDescent="0.25">
      <c r="A486" s="1" t="s">
        <v>170</v>
      </c>
      <c r="B486" s="3" t="s">
        <v>231</v>
      </c>
      <c r="C486" s="8">
        <v>1</v>
      </c>
      <c r="D486" t="b">
        <f t="shared" si="7"/>
        <v>1</v>
      </c>
      <c r="E486" t="str">
        <f>VLOOKUP(A486,vl_countries,2,FALSE)</f>
        <v>Africa</v>
      </c>
    </row>
    <row r="487" spans="1:5" x14ac:dyDescent="0.25">
      <c r="A487" s="1" t="s">
        <v>171</v>
      </c>
      <c r="B487" s="2" t="s">
        <v>223</v>
      </c>
      <c r="C487" s="11">
        <v>6.7000000000000004E-2</v>
      </c>
      <c r="D487" t="b">
        <f t="shared" si="7"/>
        <v>1</v>
      </c>
      <c r="E487" t="str">
        <f>VLOOKUP(A487,vl_countries,2,FALSE)</f>
        <v>Arab States</v>
      </c>
    </row>
    <row r="488" spans="1:5" x14ac:dyDescent="0.25">
      <c r="A488" s="1" t="s">
        <v>171</v>
      </c>
      <c r="B488" s="2" t="s">
        <v>224</v>
      </c>
      <c r="C488" s="11">
        <v>0.214</v>
      </c>
      <c r="D488" t="b">
        <f t="shared" si="7"/>
        <v>1</v>
      </c>
      <c r="E488" t="str">
        <f>VLOOKUP(A488,vl_countries,2,FALSE)</f>
        <v>Arab States</v>
      </c>
    </row>
    <row r="489" spans="1:5" x14ac:dyDescent="0.25">
      <c r="A489" s="1" t="s">
        <v>171</v>
      </c>
      <c r="B489" s="2" t="s">
        <v>225</v>
      </c>
      <c r="C489" s="10">
        <v>0.71900000000000008</v>
      </c>
      <c r="D489" t="b">
        <f t="shared" si="7"/>
        <v>1</v>
      </c>
      <c r="E489" t="str">
        <f>VLOOKUP(A489,vl_countries,2,FALSE)</f>
        <v>Arab States</v>
      </c>
    </row>
    <row r="490" spans="1:5" x14ac:dyDescent="0.25">
      <c r="A490" s="1" t="s">
        <v>172</v>
      </c>
      <c r="B490" s="3" t="s">
        <v>223</v>
      </c>
      <c r="C490" s="11">
        <v>0.77500000000000002</v>
      </c>
      <c r="D490" t="b">
        <f t="shared" si="7"/>
        <v>1</v>
      </c>
      <c r="E490" t="str">
        <f>VLOOKUP(A490,vl_countries,2,FALSE)</f>
        <v>Africa</v>
      </c>
    </row>
    <row r="491" spans="1:5" ht="30" x14ac:dyDescent="0.25">
      <c r="A491" s="1" t="s">
        <v>172</v>
      </c>
      <c r="B491" s="3" t="s">
        <v>226</v>
      </c>
      <c r="C491" s="10">
        <v>0.22500000000000001</v>
      </c>
      <c r="D491" t="b">
        <f t="shared" si="7"/>
        <v>1</v>
      </c>
      <c r="E491" t="str">
        <f>VLOOKUP(A491,vl_countries,2,FALSE)</f>
        <v>Africa</v>
      </c>
    </row>
    <row r="492" spans="1:5" x14ac:dyDescent="0.25">
      <c r="A492" s="1" t="s">
        <v>173</v>
      </c>
      <c r="B492" s="2" t="s">
        <v>223</v>
      </c>
      <c r="C492" s="10">
        <v>0.3</v>
      </c>
      <c r="D492" t="b">
        <f t="shared" si="7"/>
        <v>1</v>
      </c>
      <c r="E492" t="str">
        <f>VLOOKUP(A492,vl_countries,2,FALSE)</f>
        <v>Europe</v>
      </c>
    </row>
    <row r="493" spans="1:5" x14ac:dyDescent="0.25">
      <c r="A493" s="1" t="s">
        <v>173</v>
      </c>
      <c r="B493" s="2" t="s">
        <v>224</v>
      </c>
      <c r="C493" s="10">
        <v>0.46</v>
      </c>
      <c r="D493" t="b">
        <f t="shared" si="7"/>
        <v>1</v>
      </c>
      <c r="E493" t="str">
        <f>VLOOKUP(A493,vl_countries,2,FALSE)</f>
        <v>Europe</v>
      </c>
    </row>
    <row r="494" spans="1:5" x14ac:dyDescent="0.25">
      <c r="A494" s="1" t="s">
        <v>173</v>
      </c>
      <c r="B494" s="2" t="s">
        <v>225</v>
      </c>
      <c r="C494" s="10">
        <v>0.24</v>
      </c>
      <c r="D494" t="b">
        <f t="shared" si="7"/>
        <v>1</v>
      </c>
      <c r="E494" t="str">
        <f>VLOOKUP(A494,vl_countries,2,FALSE)</f>
        <v>Europe</v>
      </c>
    </row>
    <row r="495" spans="1:5" x14ac:dyDescent="0.25">
      <c r="A495" s="1" t="s">
        <v>174</v>
      </c>
      <c r="B495" s="3" t="s">
        <v>223</v>
      </c>
      <c r="C495" s="10">
        <v>0.03</v>
      </c>
      <c r="D495" t="b">
        <f t="shared" si="7"/>
        <v>1</v>
      </c>
      <c r="E495" t="str">
        <f>VLOOKUP(A495,vl_countries,2,FALSE)</f>
        <v>Africa</v>
      </c>
    </row>
    <row r="496" spans="1:5" x14ac:dyDescent="0.25">
      <c r="A496" s="1" t="s">
        <v>174</v>
      </c>
      <c r="B496" s="3" t="s">
        <v>224</v>
      </c>
      <c r="C496" s="10">
        <v>0.23</v>
      </c>
      <c r="D496" t="b">
        <f t="shared" si="7"/>
        <v>1</v>
      </c>
      <c r="E496" t="str">
        <f>VLOOKUP(A496,vl_countries,2,FALSE)</f>
        <v>Africa</v>
      </c>
    </row>
    <row r="497" spans="1:5" x14ac:dyDescent="0.25">
      <c r="A497" s="1" t="s">
        <v>174</v>
      </c>
      <c r="B497" s="3" t="s">
        <v>225</v>
      </c>
      <c r="C497" s="10">
        <v>0.74</v>
      </c>
      <c r="D497" t="b">
        <f t="shared" si="7"/>
        <v>1</v>
      </c>
      <c r="E497" t="str">
        <f>VLOOKUP(A497,vl_countries,2,FALSE)</f>
        <v>Africa</v>
      </c>
    </row>
    <row r="498" spans="1:5" x14ac:dyDescent="0.25">
      <c r="A498" s="1" t="s">
        <v>175</v>
      </c>
      <c r="B498" s="2" t="s">
        <v>223</v>
      </c>
      <c r="C498" s="6" t="s">
        <v>229</v>
      </c>
      <c r="D498" t="b">
        <f t="shared" si="7"/>
        <v>0</v>
      </c>
      <c r="E498" t="str">
        <f>VLOOKUP(A498,vl_countries,2,FALSE)</f>
        <v>Africa</v>
      </c>
    </row>
    <row r="499" spans="1:5" x14ac:dyDescent="0.25">
      <c r="A499" s="1" t="s">
        <v>175</v>
      </c>
      <c r="B499" s="2" t="s">
        <v>224</v>
      </c>
      <c r="C499" s="6" t="s">
        <v>229</v>
      </c>
      <c r="D499" t="b">
        <f t="shared" si="7"/>
        <v>0</v>
      </c>
      <c r="E499" t="str">
        <f>VLOOKUP(A499,vl_countries,2,FALSE)</f>
        <v>Africa</v>
      </c>
    </row>
    <row r="500" spans="1:5" x14ac:dyDescent="0.25">
      <c r="A500" s="1" t="s">
        <v>175</v>
      </c>
      <c r="B500" s="2" t="s">
        <v>225</v>
      </c>
      <c r="C500" s="6" t="s">
        <v>229</v>
      </c>
      <c r="D500" t="b">
        <f t="shared" si="7"/>
        <v>0</v>
      </c>
      <c r="E500" t="str">
        <f>VLOOKUP(A500,vl_countries,2,FALSE)</f>
        <v>Africa</v>
      </c>
    </row>
    <row r="501" spans="1:5" x14ac:dyDescent="0.25">
      <c r="A501" s="1" t="s">
        <v>176</v>
      </c>
      <c r="B501" s="2" t="s">
        <v>230</v>
      </c>
      <c r="C501" s="8">
        <v>0</v>
      </c>
      <c r="D501" t="b">
        <f t="shared" si="7"/>
        <v>1</v>
      </c>
      <c r="E501" t="str">
        <f>VLOOKUP(A501,vl_countries,2,FALSE)</f>
        <v>Asia &amp; Pacific</v>
      </c>
    </row>
    <row r="502" spans="1:5" x14ac:dyDescent="0.25">
      <c r="A502" s="1" t="s">
        <v>176</v>
      </c>
      <c r="B502" s="2" t="s">
        <v>221</v>
      </c>
      <c r="C502" s="8">
        <v>0.22600000000000001</v>
      </c>
      <c r="D502" t="b">
        <f t="shared" si="7"/>
        <v>1</v>
      </c>
      <c r="E502" t="str">
        <f>VLOOKUP(A502,vl_countries,2,FALSE)</f>
        <v>Asia &amp; Pacific</v>
      </c>
    </row>
    <row r="503" spans="1:5" x14ac:dyDescent="0.25">
      <c r="A503" s="1" t="s">
        <v>176</v>
      </c>
      <c r="B503" s="2" t="s">
        <v>233</v>
      </c>
      <c r="C503" s="8">
        <v>0.77400000000000002</v>
      </c>
      <c r="D503" t="b">
        <f t="shared" si="7"/>
        <v>1</v>
      </c>
      <c r="E503" t="str">
        <f>VLOOKUP(A503,vl_countries,2,FALSE)</f>
        <v>Asia &amp; Pacific</v>
      </c>
    </row>
    <row r="504" spans="1:5" x14ac:dyDescent="0.25">
      <c r="A504" s="1" t="s">
        <v>177</v>
      </c>
      <c r="B504" s="2" t="s">
        <v>230</v>
      </c>
      <c r="C504" s="8">
        <v>0.04</v>
      </c>
      <c r="D504" t="b">
        <f t="shared" si="7"/>
        <v>1</v>
      </c>
      <c r="E504" t="str">
        <f>VLOOKUP(A504,vl_countries,2,FALSE)</f>
        <v>Europe</v>
      </c>
    </row>
    <row r="505" spans="1:5" x14ac:dyDescent="0.25">
      <c r="A505" s="1" t="s">
        <v>177</v>
      </c>
      <c r="B505" s="2" t="s">
        <v>221</v>
      </c>
      <c r="C505" s="8">
        <v>0.39</v>
      </c>
      <c r="D505" t="b">
        <f t="shared" si="7"/>
        <v>1</v>
      </c>
      <c r="E505" t="str">
        <f>VLOOKUP(A505,vl_countries,2,FALSE)</f>
        <v>Europe</v>
      </c>
    </row>
    <row r="506" spans="1:5" x14ac:dyDescent="0.25">
      <c r="A506" s="1" t="s">
        <v>177</v>
      </c>
      <c r="B506" s="2" t="s">
        <v>233</v>
      </c>
      <c r="C506" s="8">
        <v>0.56899999999999995</v>
      </c>
      <c r="D506" t="b">
        <f t="shared" si="7"/>
        <v>1</v>
      </c>
      <c r="E506" t="str">
        <f>VLOOKUP(A506,vl_countries,2,FALSE)</f>
        <v>Europe</v>
      </c>
    </row>
    <row r="507" spans="1:5" x14ac:dyDescent="0.25">
      <c r="A507" s="1" t="s">
        <v>178</v>
      </c>
      <c r="B507" s="3" t="s">
        <v>223</v>
      </c>
      <c r="C507" s="11">
        <v>2.5000000000000001E-2</v>
      </c>
      <c r="D507" t="b">
        <f t="shared" si="7"/>
        <v>1</v>
      </c>
      <c r="E507" t="str">
        <f>VLOOKUP(A507,vl_countries,2,FALSE)</f>
        <v>Europe</v>
      </c>
    </row>
    <row r="508" spans="1:5" x14ac:dyDescent="0.25">
      <c r="A508" s="1" t="s">
        <v>178</v>
      </c>
      <c r="B508" s="3" t="s">
        <v>224</v>
      </c>
      <c r="C508" s="10">
        <v>0.36</v>
      </c>
      <c r="D508" t="b">
        <f t="shared" si="7"/>
        <v>1</v>
      </c>
      <c r="E508" t="str">
        <f>VLOOKUP(A508,vl_countries,2,FALSE)</f>
        <v>Europe</v>
      </c>
    </row>
    <row r="509" spans="1:5" x14ac:dyDescent="0.25">
      <c r="A509" s="1" t="s">
        <v>178</v>
      </c>
      <c r="B509" s="3" t="s">
        <v>225</v>
      </c>
      <c r="C509" s="10">
        <v>0.61499999999999999</v>
      </c>
      <c r="D509" t="b">
        <f t="shared" si="7"/>
        <v>1</v>
      </c>
      <c r="E509" t="str">
        <f>VLOOKUP(A509,vl_countries,2,FALSE)</f>
        <v>Europe</v>
      </c>
    </row>
    <row r="510" spans="1:5" x14ac:dyDescent="0.25">
      <c r="A510" s="1" t="s">
        <v>179</v>
      </c>
      <c r="B510" s="2" t="s">
        <v>223</v>
      </c>
      <c r="C510" s="10">
        <v>0.75</v>
      </c>
      <c r="D510" t="b">
        <f t="shared" si="7"/>
        <v>1</v>
      </c>
      <c r="E510" t="str">
        <f>VLOOKUP(A510,vl_countries,2,FALSE)</f>
        <v>Asia &amp; Pacific</v>
      </c>
    </row>
    <row r="511" spans="1:5" x14ac:dyDescent="0.25">
      <c r="A511" s="1" t="s">
        <v>179</v>
      </c>
      <c r="B511" s="2" t="s">
        <v>224</v>
      </c>
      <c r="C511" s="10">
        <v>0.05</v>
      </c>
      <c r="D511" t="b">
        <f t="shared" si="7"/>
        <v>1</v>
      </c>
      <c r="E511" t="str">
        <f>VLOOKUP(A511,vl_countries,2,FALSE)</f>
        <v>Asia &amp; Pacific</v>
      </c>
    </row>
    <row r="512" spans="1:5" x14ac:dyDescent="0.25">
      <c r="A512" s="1" t="s">
        <v>179</v>
      </c>
      <c r="B512" s="2" t="s">
        <v>225</v>
      </c>
      <c r="C512" s="10">
        <v>0.2</v>
      </c>
      <c r="D512" t="b">
        <f t="shared" si="7"/>
        <v>1</v>
      </c>
      <c r="E512" t="str">
        <f>VLOOKUP(A512,vl_countries,2,FALSE)</f>
        <v>Asia &amp; Pacific</v>
      </c>
    </row>
    <row r="513" spans="1:5" x14ac:dyDescent="0.25">
      <c r="A513" s="1" t="s">
        <v>180</v>
      </c>
      <c r="B513" s="3" t="s">
        <v>223</v>
      </c>
      <c r="C513" s="10">
        <v>0.71</v>
      </c>
      <c r="D513" t="b">
        <f t="shared" si="7"/>
        <v>1</v>
      </c>
      <c r="E513" t="str">
        <f>VLOOKUP(A513,vl_countries,2,FALSE)</f>
        <v>Arab States</v>
      </c>
    </row>
    <row r="514" spans="1:5" ht="30" x14ac:dyDescent="0.25">
      <c r="A514" s="1" t="s">
        <v>180</v>
      </c>
      <c r="B514" s="3" t="s">
        <v>226</v>
      </c>
      <c r="C514" s="10">
        <v>0.28999999999999998</v>
      </c>
      <c r="D514" t="b">
        <f t="shared" si="7"/>
        <v>1</v>
      </c>
      <c r="E514" t="str">
        <f>VLOOKUP(A514,vl_countries,2,FALSE)</f>
        <v>Arab States</v>
      </c>
    </row>
    <row r="515" spans="1:5" x14ac:dyDescent="0.25">
      <c r="A515" s="1" t="s">
        <v>181</v>
      </c>
      <c r="B515" s="2" t="s">
        <v>223</v>
      </c>
      <c r="C515" s="10">
        <v>0.09</v>
      </c>
      <c r="D515" t="b">
        <f t="shared" ref="D515:D578" si="8">ISNUMBER(C515)</f>
        <v>1</v>
      </c>
      <c r="E515" t="str">
        <f>VLOOKUP(A515,vl_countries,2,FALSE)</f>
        <v>Africa</v>
      </c>
    </row>
    <row r="516" spans="1:5" x14ac:dyDescent="0.25">
      <c r="A516" s="1" t="s">
        <v>181</v>
      </c>
      <c r="B516" s="2" t="s">
        <v>224</v>
      </c>
      <c r="C516" s="10">
        <v>0.26</v>
      </c>
      <c r="D516" t="b">
        <f t="shared" si="8"/>
        <v>1</v>
      </c>
      <c r="E516" t="str">
        <f>VLOOKUP(A516,vl_countries,2,FALSE)</f>
        <v>Africa</v>
      </c>
    </row>
    <row r="517" spans="1:5" x14ac:dyDescent="0.25">
      <c r="A517" s="1" t="s">
        <v>181</v>
      </c>
      <c r="B517" s="2" t="s">
        <v>225</v>
      </c>
      <c r="C517" s="10">
        <v>0.65</v>
      </c>
      <c r="D517" t="b">
        <f t="shared" si="8"/>
        <v>1</v>
      </c>
      <c r="E517" t="str">
        <f>VLOOKUP(A517,vl_countries,2,FALSE)</f>
        <v>Africa</v>
      </c>
    </row>
    <row r="518" spans="1:5" x14ac:dyDescent="0.25">
      <c r="A518" s="1" t="s">
        <v>182</v>
      </c>
      <c r="B518" s="3" t="s">
        <v>223</v>
      </c>
      <c r="C518" s="10">
        <v>0.04</v>
      </c>
      <c r="D518" t="b">
        <f t="shared" si="8"/>
        <v>1</v>
      </c>
      <c r="E518" t="str">
        <f>VLOOKUP(A518,vl_countries,2,FALSE)</f>
        <v>Europe</v>
      </c>
    </row>
    <row r="519" spans="1:5" x14ac:dyDescent="0.25">
      <c r="A519" s="1" t="s">
        <v>182</v>
      </c>
      <c r="B519" s="3" t="s">
        <v>224</v>
      </c>
      <c r="C519" s="11">
        <v>0.26400000000000001</v>
      </c>
      <c r="D519" t="b">
        <f t="shared" si="8"/>
        <v>1</v>
      </c>
      <c r="E519" t="str">
        <f>VLOOKUP(A519,vl_countries,2,FALSE)</f>
        <v>Europe</v>
      </c>
    </row>
    <row r="520" spans="1:5" x14ac:dyDescent="0.25">
      <c r="A520" s="1" t="s">
        <v>182</v>
      </c>
      <c r="B520" s="3" t="s">
        <v>225</v>
      </c>
      <c r="C520" s="10">
        <v>0.69499999999999995</v>
      </c>
      <c r="D520" t="b">
        <f t="shared" si="8"/>
        <v>1</v>
      </c>
      <c r="E520" t="str">
        <f>VLOOKUP(A520,vl_countries,2,FALSE)</f>
        <v>Europe</v>
      </c>
    </row>
    <row r="521" spans="1:5" x14ac:dyDescent="0.25">
      <c r="A521" s="1" t="s">
        <v>183</v>
      </c>
      <c r="B521" s="2" t="s">
        <v>223</v>
      </c>
      <c r="C521" s="11">
        <v>0.34699999999999998</v>
      </c>
      <c r="D521" t="b">
        <f t="shared" si="8"/>
        <v>1</v>
      </c>
      <c r="E521" t="str">
        <f>VLOOKUP(A521,vl_countries,2,FALSE)</f>
        <v>Asia &amp; Pacific</v>
      </c>
    </row>
    <row r="522" spans="1:5" x14ac:dyDescent="0.25">
      <c r="A522" s="1" t="s">
        <v>183</v>
      </c>
      <c r="B522" s="2" t="s">
        <v>224</v>
      </c>
      <c r="C522" s="11">
        <v>0.26100000000000001</v>
      </c>
      <c r="D522" t="b">
        <f t="shared" si="8"/>
        <v>1</v>
      </c>
      <c r="E522" t="str">
        <f>VLOOKUP(A522,vl_countries,2,FALSE)</f>
        <v>Asia &amp; Pacific</v>
      </c>
    </row>
    <row r="523" spans="1:5" x14ac:dyDescent="0.25">
      <c r="A523" s="1" t="s">
        <v>183</v>
      </c>
      <c r="B523" s="2" t="s">
        <v>225</v>
      </c>
      <c r="C523" s="10">
        <v>0.39200000000000002</v>
      </c>
      <c r="D523" t="b">
        <f t="shared" si="8"/>
        <v>1</v>
      </c>
      <c r="E523" t="str">
        <f>VLOOKUP(A523,vl_countries,2,FALSE)</f>
        <v>Asia &amp; Pacific</v>
      </c>
    </row>
    <row r="524" spans="1:5" x14ac:dyDescent="0.25">
      <c r="A524" s="1" t="s">
        <v>184</v>
      </c>
      <c r="B524" s="3" t="s">
        <v>223</v>
      </c>
      <c r="C524" s="10">
        <v>0.8</v>
      </c>
      <c r="D524" t="b">
        <f t="shared" si="8"/>
        <v>1</v>
      </c>
      <c r="E524" t="str">
        <f>VLOOKUP(A524,vl_countries,2,FALSE)</f>
        <v>Arab States</v>
      </c>
    </row>
    <row r="525" spans="1:5" x14ac:dyDescent="0.25">
      <c r="A525" s="1" t="s">
        <v>184</v>
      </c>
      <c r="B525" s="3" t="s">
        <v>224</v>
      </c>
      <c r="C525" s="10">
        <v>7.0000000000000007E-2</v>
      </c>
      <c r="D525" t="b">
        <f t="shared" si="8"/>
        <v>1</v>
      </c>
      <c r="E525" t="str">
        <f>VLOOKUP(A525,vl_countries,2,FALSE)</f>
        <v>Arab States</v>
      </c>
    </row>
    <row r="526" spans="1:5" x14ac:dyDescent="0.25">
      <c r="A526" s="1" t="s">
        <v>184</v>
      </c>
      <c r="B526" s="3" t="s">
        <v>225</v>
      </c>
      <c r="C526" s="10">
        <v>0.13</v>
      </c>
      <c r="D526" t="b">
        <f t="shared" si="8"/>
        <v>1</v>
      </c>
      <c r="E526" t="str">
        <f>VLOOKUP(A526,vl_countries,2,FALSE)</f>
        <v>Arab States</v>
      </c>
    </row>
    <row r="527" spans="1:5" x14ac:dyDescent="0.25">
      <c r="A527" s="1" t="s">
        <v>185</v>
      </c>
      <c r="B527" s="2" t="s">
        <v>223</v>
      </c>
      <c r="C527" s="10">
        <v>0.08</v>
      </c>
      <c r="D527" t="b">
        <f t="shared" si="8"/>
        <v>1</v>
      </c>
      <c r="E527" t="str">
        <f>VLOOKUP(A527,vl_countries,2,FALSE)</f>
        <v>South/Latin America</v>
      </c>
    </row>
    <row r="528" spans="1:5" x14ac:dyDescent="0.25">
      <c r="A528" s="1" t="s">
        <v>185</v>
      </c>
      <c r="B528" s="2" t="s">
        <v>224</v>
      </c>
      <c r="C528" s="10">
        <v>0.14000000000000001</v>
      </c>
      <c r="D528" t="b">
        <f t="shared" si="8"/>
        <v>1</v>
      </c>
      <c r="E528" t="str">
        <f>VLOOKUP(A528,vl_countries,2,FALSE)</f>
        <v>South/Latin America</v>
      </c>
    </row>
    <row r="529" spans="1:5" x14ac:dyDescent="0.25">
      <c r="A529" s="1" t="s">
        <v>185</v>
      </c>
      <c r="B529" s="2" t="s">
        <v>225</v>
      </c>
      <c r="C529" s="10">
        <v>0.78</v>
      </c>
      <c r="D529" t="b">
        <f t="shared" si="8"/>
        <v>1</v>
      </c>
      <c r="E529" t="str">
        <f>VLOOKUP(A529,vl_countries,2,FALSE)</f>
        <v>South/Latin America</v>
      </c>
    </row>
    <row r="530" spans="1:5" x14ac:dyDescent="0.25">
      <c r="A530" s="1" t="s">
        <v>186</v>
      </c>
      <c r="B530" s="3" t="s">
        <v>223</v>
      </c>
      <c r="C530" s="6" t="s">
        <v>229</v>
      </c>
      <c r="D530" t="b">
        <f t="shared" si="8"/>
        <v>0</v>
      </c>
      <c r="E530" t="str">
        <f>VLOOKUP(A530,vl_countries,2,FALSE)</f>
        <v>Africa</v>
      </c>
    </row>
    <row r="531" spans="1:5" x14ac:dyDescent="0.25">
      <c r="A531" s="1" t="s">
        <v>186</v>
      </c>
      <c r="B531" s="3" t="s">
        <v>224</v>
      </c>
      <c r="C531" s="6" t="s">
        <v>229</v>
      </c>
      <c r="D531" t="b">
        <f t="shared" si="8"/>
        <v>0</v>
      </c>
      <c r="E531" t="str">
        <f>VLOOKUP(A531,vl_countries,2,FALSE)</f>
        <v>Africa</v>
      </c>
    </row>
    <row r="532" spans="1:5" x14ac:dyDescent="0.25">
      <c r="A532" s="1" t="s">
        <v>186</v>
      </c>
      <c r="B532" s="3" t="s">
        <v>225</v>
      </c>
      <c r="C532" s="6" t="s">
        <v>229</v>
      </c>
      <c r="D532" t="b">
        <f t="shared" si="8"/>
        <v>0</v>
      </c>
      <c r="E532" t="str">
        <f>VLOOKUP(A532,vl_countries,2,FALSE)</f>
        <v>Africa</v>
      </c>
    </row>
    <row r="533" spans="1:5" x14ac:dyDescent="0.25">
      <c r="A533" s="1" t="s">
        <v>187</v>
      </c>
      <c r="B533" s="2" t="s">
        <v>223</v>
      </c>
      <c r="C533" s="11">
        <v>1.0999999999999999E-2</v>
      </c>
      <c r="D533" t="b">
        <f t="shared" si="8"/>
        <v>1</v>
      </c>
      <c r="E533" t="str">
        <f>VLOOKUP(A533,vl_countries,2,FALSE)</f>
        <v>Europe</v>
      </c>
    </row>
    <row r="534" spans="1:5" x14ac:dyDescent="0.25">
      <c r="A534" s="1" t="s">
        <v>187</v>
      </c>
      <c r="B534" s="2" t="s">
        <v>224</v>
      </c>
      <c r="C534" s="11">
        <v>0.28199999999999997</v>
      </c>
      <c r="D534" t="b">
        <f t="shared" si="8"/>
        <v>1</v>
      </c>
      <c r="E534" t="str">
        <f>VLOOKUP(A534,vl_countries,2,FALSE)</f>
        <v>Europe</v>
      </c>
    </row>
    <row r="535" spans="1:5" x14ac:dyDescent="0.25">
      <c r="A535" s="1" t="s">
        <v>187</v>
      </c>
      <c r="B535" s="2" t="s">
        <v>225</v>
      </c>
      <c r="C535" s="10">
        <v>0.70700000000000007</v>
      </c>
      <c r="D535" t="b">
        <f t="shared" si="8"/>
        <v>1</v>
      </c>
      <c r="E535" t="str">
        <f>VLOOKUP(A535,vl_countries,2,FALSE)</f>
        <v>Europe</v>
      </c>
    </row>
    <row r="536" spans="1:5" x14ac:dyDescent="0.25">
      <c r="A536" s="1" t="s">
        <v>188</v>
      </c>
      <c r="B536" s="3" t="s">
        <v>223</v>
      </c>
      <c r="C536" s="11">
        <v>3.9E-2</v>
      </c>
      <c r="D536" t="b">
        <f t="shared" si="8"/>
        <v>1</v>
      </c>
      <c r="E536" t="str">
        <f>VLOOKUP(A536,vl_countries,2,FALSE)</f>
        <v>Europe</v>
      </c>
    </row>
    <row r="537" spans="1:5" x14ac:dyDescent="0.25">
      <c r="A537" s="1" t="s">
        <v>188</v>
      </c>
      <c r="B537" s="3" t="s">
        <v>224</v>
      </c>
      <c r="C537" s="11">
        <v>0.22800000000000001</v>
      </c>
      <c r="D537" t="b">
        <f t="shared" si="8"/>
        <v>1</v>
      </c>
      <c r="E537" t="str">
        <f>VLOOKUP(A537,vl_countries,2,FALSE)</f>
        <v>Europe</v>
      </c>
    </row>
    <row r="538" spans="1:5" x14ac:dyDescent="0.25">
      <c r="A538" s="1" t="s">
        <v>188</v>
      </c>
      <c r="B538" s="3" t="s">
        <v>225</v>
      </c>
      <c r="C538" s="10">
        <v>0.73199999999999998</v>
      </c>
      <c r="D538" t="b">
        <f t="shared" si="8"/>
        <v>1</v>
      </c>
      <c r="E538" t="str">
        <f>VLOOKUP(A538,vl_countries,2,FALSE)</f>
        <v>Europe</v>
      </c>
    </row>
    <row r="539" spans="1:5" x14ac:dyDescent="0.25">
      <c r="A539" s="1" t="s">
        <v>189</v>
      </c>
      <c r="B539" s="2" t="s">
        <v>223</v>
      </c>
      <c r="C539" s="11">
        <v>0.192</v>
      </c>
      <c r="D539" t="b">
        <f t="shared" si="8"/>
        <v>1</v>
      </c>
      <c r="E539" t="e">
        <f>VLOOKUP(A539,vl_countries,2,FALSE)</f>
        <v>#N/A</v>
      </c>
    </row>
    <row r="540" spans="1:5" x14ac:dyDescent="0.25">
      <c r="A540" s="1" t="s">
        <v>189</v>
      </c>
      <c r="B540" s="2" t="s">
        <v>224</v>
      </c>
      <c r="C540" s="11">
        <v>0.14499999999999999</v>
      </c>
      <c r="D540" t="b">
        <f t="shared" si="8"/>
        <v>1</v>
      </c>
      <c r="E540" t="e">
        <f>VLOOKUP(A540,vl_countries,2,FALSE)</f>
        <v>#N/A</v>
      </c>
    </row>
    <row r="541" spans="1:5" x14ac:dyDescent="0.25">
      <c r="A541" s="1" t="s">
        <v>189</v>
      </c>
      <c r="B541" s="2" t="s">
        <v>225</v>
      </c>
      <c r="C541" s="10">
        <v>0.66299999999999992</v>
      </c>
      <c r="D541" t="b">
        <f t="shared" si="8"/>
        <v>1</v>
      </c>
      <c r="E541" t="e">
        <f>VLOOKUP(A541,vl_countries,2,FALSE)</f>
        <v>#N/A</v>
      </c>
    </row>
    <row r="542" spans="1:5" x14ac:dyDescent="0.25">
      <c r="A542" s="1" t="s">
        <v>190</v>
      </c>
      <c r="B542" s="3" t="s">
        <v>223</v>
      </c>
      <c r="C542" s="11">
        <v>5.0999999999999997E-2</v>
      </c>
      <c r="D542" t="b">
        <f t="shared" si="8"/>
        <v>1</v>
      </c>
      <c r="E542" t="str">
        <f>VLOOKUP(A542,vl_countries,2,FALSE)</f>
        <v>Asia &amp; Pacific</v>
      </c>
    </row>
    <row r="543" spans="1:5" x14ac:dyDescent="0.25">
      <c r="A543" s="1" t="s">
        <v>190</v>
      </c>
      <c r="B543" s="3" t="s">
        <v>224</v>
      </c>
      <c r="C543" s="11">
        <v>0.36799999999999999</v>
      </c>
      <c r="D543" t="b">
        <f t="shared" si="8"/>
        <v>1</v>
      </c>
      <c r="E543" t="str">
        <f>VLOOKUP(A543,vl_countries,2,FALSE)</f>
        <v>Asia &amp; Pacific</v>
      </c>
    </row>
    <row r="544" spans="1:5" x14ac:dyDescent="0.25">
      <c r="A544" s="1" t="s">
        <v>190</v>
      </c>
      <c r="B544" s="3" t="s">
        <v>225</v>
      </c>
      <c r="C544" s="10">
        <v>0.57999999999999996</v>
      </c>
      <c r="D544" t="b">
        <f t="shared" si="8"/>
        <v>1</v>
      </c>
      <c r="E544" t="str">
        <f>VLOOKUP(A544,vl_countries,2,FALSE)</f>
        <v>Asia &amp; Pacific</v>
      </c>
    </row>
    <row r="545" spans="1:5" x14ac:dyDescent="0.25">
      <c r="A545" s="1" t="s">
        <v>191</v>
      </c>
      <c r="B545" s="2" t="s">
        <v>223</v>
      </c>
      <c r="C545" s="11">
        <v>0.67200000000000004</v>
      </c>
      <c r="D545" t="b">
        <f t="shared" si="8"/>
        <v>1</v>
      </c>
      <c r="E545" t="str">
        <f>VLOOKUP(A545,vl_countries,2,FALSE)</f>
        <v>CIS</v>
      </c>
    </row>
    <row r="546" spans="1:5" x14ac:dyDescent="0.25">
      <c r="A546" s="1" t="s">
        <v>191</v>
      </c>
      <c r="B546" s="2" t="s">
        <v>224</v>
      </c>
      <c r="C546" s="11">
        <v>7.4999999999999997E-2</v>
      </c>
      <c r="D546" t="b">
        <f t="shared" si="8"/>
        <v>1</v>
      </c>
      <c r="E546" t="str">
        <f>VLOOKUP(A546,vl_countries,2,FALSE)</f>
        <v>CIS</v>
      </c>
    </row>
    <row r="547" spans="1:5" x14ac:dyDescent="0.25">
      <c r="A547" s="1" t="s">
        <v>191</v>
      </c>
      <c r="B547" s="2" t="s">
        <v>225</v>
      </c>
      <c r="C547" s="10">
        <v>0.253</v>
      </c>
      <c r="D547" t="b">
        <f t="shared" si="8"/>
        <v>1</v>
      </c>
      <c r="E547" t="str">
        <f>VLOOKUP(A547,vl_countries,2,FALSE)</f>
        <v>CIS</v>
      </c>
    </row>
    <row r="548" spans="1:5" x14ac:dyDescent="0.25">
      <c r="A548" s="1" t="s">
        <v>192</v>
      </c>
      <c r="B548" s="3" t="s">
        <v>223</v>
      </c>
      <c r="C548" s="10">
        <v>0.8</v>
      </c>
      <c r="D548" t="b">
        <f t="shared" si="8"/>
        <v>1</v>
      </c>
      <c r="E548" t="e">
        <f>VLOOKUP(A548,vl_countries,2,FALSE)</f>
        <v>#N/A</v>
      </c>
    </row>
    <row r="549" spans="1:5" ht="30" x14ac:dyDescent="0.25">
      <c r="A549" s="1" t="s">
        <v>192</v>
      </c>
      <c r="B549" s="3" t="s">
        <v>226</v>
      </c>
      <c r="C549" s="10">
        <v>0.2</v>
      </c>
      <c r="D549" t="b">
        <f t="shared" si="8"/>
        <v>1</v>
      </c>
      <c r="E549" t="e">
        <f>VLOOKUP(A549,vl_countries,2,FALSE)</f>
        <v>#N/A</v>
      </c>
    </row>
    <row r="550" spans="1:5" x14ac:dyDescent="0.25">
      <c r="A550" s="1" t="s">
        <v>193</v>
      </c>
      <c r="B550" s="2" t="s">
        <v>223</v>
      </c>
      <c r="C550" s="11">
        <v>0.42599999999999999</v>
      </c>
      <c r="D550" t="b">
        <f t="shared" si="8"/>
        <v>1</v>
      </c>
      <c r="E550" t="str">
        <f>VLOOKUP(A550,vl_countries,2,FALSE)</f>
        <v>Asia &amp; Pacific</v>
      </c>
    </row>
    <row r="551" spans="1:5" x14ac:dyDescent="0.25">
      <c r="A551" s="1" t="s">
        <v>193</v>
      </c>
      <c r="B551" s="2" t="s">
        <v>224</v>
      </c>
      <c r="C551" s="11">
        <v>0.20200000000000001</v>
      </c>
      <c r="D551" t="b">
        <f t="shared" si="8"/>
        <v>1</v>
      </c>
      <c r="E551" t="str">
        <f>VLOOKUP(A551,vl_countries,2,FALSE)</f>
        <v>Asia &amp; Pacific</v>
      </c>
    </row>
    <row r="552" spans="1:5" x14ac:dyDescent="0.25">
      <c r="A552" s="1" t="s">
        <v>193</v>
      </c>
      <c r="B552" s="2" t="s">
        <v>225</v>
      </c>
      <c r="C552" s="10">
        <v>0.371</v>
      </c>
      <c r="D552" t="b">
        <f t="shared" si="8"/>
        <v>1</v>
      </c>
      <c r="E552" t="str">
        <f>VLOOKUP(A552,vl_countries,2,FALSE)</f>
        <v>Asia &amp; Pacific</v>
      </c>
    </row>
    <row r="553" spans="1:5" x14ac:dyDescent="0.25">
      <c r="A553" s="1" t="s">
        <v>194</v>
      </c>
      <c r="B553" s="3" t="s">
        <v>223</v>
      </c>
      <c r="C553" s="10">
        <v>0.9</v>
      </c>
      <c r="D553" t="b">
        <f t="shared" si="8"/>
        <v>1</v>
      </c>
      <c r="E553" t="str">
        <f>VLOOKUP(A553,vl_countries,2,FALSE)</f>
        <v>Asia &amp; Pacific</v>
      </c>
    </row>
    <row r="554" spans="1:5" x14ac:dyDescent="0.25">
      <c r="A554" s="1" t="s">
        <v>194</v>
      </c>
      <c r="B554" s="3" t="s">
        <v>224</v>
      </c>
      <c r="C554" s="6" t="s">
        <v>229</v>
      </c>
      <c r="D554" t="b">
        <f t="shared" si="8"/>
        <v>0</v>
      </c>
      <c r="E554" t="str">
        <f>VLOOKUP(A554,vl_countries,2,FALSE)</f>
        <v>Asia &amp; Pacific</v>
      </c>
    </row>
    <row r="555" spans="1:5" x14ac:dyDescent="0.25">
      <c r="A555" s="1" t="s">
        <v>194</v>
      </c>
      <c r="B555" s="3" t="s">
        <v>225</v>
      </c>
      <c r="C555" s="6" t="s">
        <v>229</v>
      </c>
      <c r="D555" t="b">
        <f t="shared" si="8"/>
        <v>0</v>
      </c>
      <c r="E555" t="str">
        <f>VLOOKUP(A555,vl_countries,2,FALSE)</f>
        <v>Asia &amp; Pacific</v>
      </c>
    </row>
    <row r="556" spans="1:5" x14ac:dyDescent="0.25">
      <c r="A556" s="1" t="s">
        <v>195</v>
      </c>
      <c r="B556" s="2" t="s">
        <v>223</v>
      </c>
      <c r="C556" s="10">
        <v>0.65</v>
      </c>
      <c r="D556" t="b">
        <f t="shared" si="8"/>
        <v>1</v>
      </c>
      <c r="E556" t="str">
        <f>VLOOKUP(A556,vl_countries,2,FALSE)</f>
        <v>Africa</v>
      </c>
    </row>
    <row r="557" spans="1:5" x14ac:dyDescent="0.25">
      <c r="A557" s="1" t="s">
        <v>195</v>
      </c>
      <c r="B557" s="2" t="s">
        <v>224</v>
      </c>
      <c r="C557" s="10">
        <v>0.05</v>
      </c>
      <c r="D557" t="b">
        <f t="shared" si="8"/>
        <v>1</v>
      </c>
      <c r="E557" t="str">
        <f>VLOOKUP(A557,vl_countries,2,FALSE)</f>
        <v>Africa</v>
      </c>
    </row>
    <row r="558" spans="1:5" x14ac:dyDescent="0.25">
      <c r="A558" s="1" t="s">
        <v>195</v>
      </c>
      <c r="B558" s="2" t="s">
        <v>225</v>
      </c>
      <c r="C558" s="10">
        <v>0.3</v>
      </c>
      <c r="D558" t="b">
        <f t="shared" si="8"/>
        <v>1</v>
      </c>
      <c r="E558" t="str">
        <f>VLOOKUP(A558,vl_countries,2,FALSE)</f>
        <v>Africa</v>
      </c>
    </row>
    <row r="559" spans="1:5" x14ac:dyDescent="0.25">
      <c r="A559" s="1" t="s">
        <v>196</v>
      </c>
      <c r="B559" s="3" t="s">
        <v>223</v>
      </c>
      <c r="C559" s="11">
        <v>0.318</v>
      </c>
      <c r="D559" t="b">
        <f t="shared" si="8"/>
        <v>1</v>
      </c>
      <c r="E559" t="str">
        <f>VLOOKUP(A559,vl_countries,2,FALSE)</f>
        <v>Asia &amp; Pacific</v>
      </c>
    </row>
    <row r="560" spans="1:5" x14ac:dyDescent="0.25">
      <c r="A560" s="1" t="s">
        <v>196</v>
      </c>
      <c r="B560" s="3" t="s">
        <v>224</v>
      </c>
      <c r="C560" s="11">
        <v>0.30599999999999999</v>
      </c>
      <c r="D560" t="b">
        <f t="shared" si="8"/>
        <v>1</v>
      </c>
      <c r="E560" t="str">
        <f>VLOOKUP(A560,vl_countries,2,FALSE)</f>
        <v>Asia &amp; Pacific</v>
      </c>
    </row>
    <row r="561" spans="1:5" x14ac:dyDescent="0.25">
      <c r="A561" s="1" t="s">
        <v>196</v>
      </c>
      <c r="B561" s="3" t="s">
        <v>225</v>
      </c>
      <c r="C561" s="10">
        <v>0.376</v>
      </c>
      <c r="D561" t="b">
        <f t="shared" si="8"/>
        <v>1</v>
      </c>
      <c r="E561" t="str">
        <f>VLOOKUP(A561,vl_countries,2,FALSE)</f>
        <v>Asia &amp; Pacific</v>
      </c>
    </row>
    <row r="562" spans="1:5" x14ac:dyDescent="0.25">
      <c r="A562" s="1" t="s">
        <v>197</v>
      </c>
      <c r="B562" s="2" t="s">
        <v>230</v>
      </c>
      <c r="C562" s="10">
        <v>3.7999999999999999E-2</v>
      </c>
      <c r="D562" t="b">
        <f t="shared" si="8"/>
        <v>1</v>
      </c>
      <c r="E562" t="str">
        <f>VLOOKUP(A562,vl_countries,2,FALSE)</f>
        <v>South/Latin America</v>
      </c>
    </row>
    <row r="563" spans="1:5" x14ac:dyDescent="0.25">
      <c r="A563" s="1" t="s">
        <v>197</v>
      </c>
      <c r="B563" s="2" t="s">
        <v>221</v>
      </c>
      <c r="C563" s="10">
        <v>0.33199999999999996</v>
      </c>
      <c r="D563" t="b">
        <f t="shared" si="8"/>
        <v>1</v>
      </c>
      <c r="E563" t="str">
        <f>VLOOKUP(A563,vl_countries,2,FALSE)</f>
        <v>South/Latin America</v>
      </c>
    </row>
    <row r="564" spans="1:5" x14ac:dyDescent="0.25">
      <c r="A564" s="1" t="s">
        <v>197</v>
      </c>
      <c r="B564" s="2" t="s">
        <v>233</v>
      </c>
      <c r="C564" s="10">
        <v>0.629</v>
      </c>
      <c r="D564" t="b">
        <f t="shared" si="8"/>
        <v>1</v>
      </c>
      <c r="E564" t="str">
        <f>VLOOKUP(A564,vl_countries,2,FALSE)</f>
        <v>South/Latin America</v>
      </c>
    </row>
    <row r="565" spans="1:5" x14ac:dyDescent="0.25">
      <c r="A565" s="1" t="s">
        <v>198</v>
      </c>
      <c r="B565" s="3" t="s">
        <v>223</v>
      </c>
      <c r="C565" s="10">
        <v>0.55000000000000004</v>
      </c>
      <c r="D565" t="b">
        <f t="shared" si="8"/>
        <v>1</v>
      </c>
      <c r="E565" t="str">
        <f>VLOOKUP(A565,vl_countries,2,FALSE)</f>
        <v>Arab States</v>
      </c>
    </row>
    <row r="566" spans="1:5" x14ac:dyDescent="0.25">
      <c r="A566" s="1" t="s">
        <v>198</v>
      </c>
      <c r="B566" s="3" t="s">
        <v>224</v>
      </c>
      <c r="C566" s="10">
        <v>0.23</v>
      </c>
      <c r="D566" t="b">
        <f t="shared" si="8"/>
        <v>1</v>
      </c>
      <c r="E566" t="str">
        <f>VLOOKUP(A566,vl_countries,2,FALSE)</f>
        <v>Arab States</v>
      </c>
    </row>
    <row r="567" spans="1:5" x14ac:dyDescent="0.25">
      <c r="A567" s="1" t="s">
        <v>198</v>
      </c>
      <c r="B567" s="3" t="s">
        <v>225</v>
      </c>
      <c r="C567" s="10">
        <v>0.22</v>
      </c>
      <c r="D567" t="b">
        <f t="shared" si="8"/>
        <v>1</v>
      </c>
      <c r="E567" t="str">
        <f>VLOOKUP(A567,vl_countries,2,FALSE)</f>
        <v>Arab States</v>
      </c>
    </row>
    <row r="568" spans="1:5" x14ac:dyDescent="0.25">
      <c r="A568" s="1" t="s">
        <v>199</v>
      </c>
      <c r="B568" s="2" t="s">
        <v>223</v>
      </c>
      <c r="C568" s="11">
        <v>0.29499999999999998</v>
      </c>
      <c r="D568" t="b">
        <f t="shared" si="8"/>
        <v>1</v>
      </c>
      <c r="E568" t="str">
        <f>VLOOKUP(A568,vl_countries,2,FALSE)</f>
        <v>Europe</v>
      </c>
    </row>
    <row r="569" spans="1:5" x14ac:dyDescent="0.25">
      <c r="A569" s="1" t="s">
        <v>199</v>
      </c>
      <c r="B569" s="2" t="s">
        <v>224</v>
      </c>
      <c r="C569" s="11">
        <v>0.247</v>
      </c>
      <c r="D569" t="b">
        <f t="shared" si="8"/>
        <v>1</v>
      </c>
      <c r="E569" t="str">
        <f>VLOOKUP(A569,vl_countries,2,FALSE)</f>
        <v>Europe</v>
      </c>
    </row>
    <row r="570" spans="1:5" x14ac:dyDescent="0.25">
      <c r="A570" s="1" t="s">
        <v>199</v>
      </c>
      <c r="B570" s="2" t="s">
        <v>225</v>
      </c>
      <c r="C570" s="10">
        <v>0.45799999999999996</v>
      </c>
      <c r="D570" t="b">
        <f t="shared" si="8"/>
        <v>1</v>
      </c>
      <c r="E570" t="str">
        <f>VLOOKUP(A570,vl_countries,2,FALSE)</f>
        <v>Europe</v>
      </c>
    </row>
    <row r="571" spans="1:5" x14ac:dyDescent="0.25">
      <c r="A571" s="1" t="s">
        <v>200</v>
      </c>
      <c r="B571" s="3" t="s">
        <v>223</v>
      </c>
      <c r="C571" s="11">
        <v>0.48199999999999998</v>
      </c>
      <c r="D571" t="b">
        <f t="shared" si="8"/>
        <v>1</v>
      </c>
      <c r="E571" t="str">
        <f>VLOOKUP(A571,vl_countries,2,FALSE)</f>
        <v>CIS</v>
      </c>
    </row>
    <row r="572" spans="1:5" x14ac:dyDescent="0.25">
      <c r="A572" s="1" t="s">
        <v>200</v>
      </c>
      <c r="B572" s="3" t="s">
        <v>224</v>
      </c>
      <c r="C572" s="10">
        <v>0.14000000000000001</v>
      </c>
      <c r="D572" t="b">
        <f t="shared" si="8"/>
        <v>1</v>
      </c>
      <c r="E572" t="str">
        <f>VLOOKUP(A572,vl_countries,2,FALSE)</f>
        <v>CIS</v>
      </c>
    </row>
    <row r="573" spans="1:5" x14ac:dyDescent="0.25">
      <c r="A573" s="1" t="s">
        <v>200</v>
      </c>
      <c r="B573" s="3" t="s">
        <v>225</v>
      </c>
      <c r="C573" s="10">
        <v>0.37799999999999995</v>
      </c>
      <c r="D573" t="b">
        <f t="shared" si="8"/>
        <v>1</v>
      </c>
      <c r="E573" t="str">
        <f>VLOOKUP(A573,vl_countries,2,FALSE)</f>
        <v>CIS</v>
      </c>
    </row>
    <row r="574" spans="1:5" x14ac:dyDescent="0.25">
      <c r="A574" s="1" t="s">
        <v>201</v>
      </c>
      <c r="B574" s="3" t="s">
        <v>223</v>
      </c>
      <c r="C574" s="10">
        <v>0.2</v>
      </c>
      <c r="D574" t="b">
        <f t="shared" si="8"/>
        <v>1</v>
      </c>
      <c r="E574" t="str">
        <f>VLOOKUP(A574,vl_countries,2,FALSE)</f>
        <v>South/Latin America</v>
      </c>
    </row>
    <row r="575" spans="1:5" x14ac:dyDescent="0.25">
      <c r="A575" s="1" t="s">
        <v>201</v>
      </c>
      <c r="B575" s="3" t="s">
        <v>233</v>
      </c>
      <c r="C575" s="10">
        <v>0.8</v>
      </c>
      <c r="D575" t="b">
        <f t="shared" si="8"/>
        <v>1</v>
      </c>
      <c r="E575" t="str">
        <f>VLOOKUP(A575,vl_countries,2,FALSE)</f>
        <v>South/Latin America</v>
      </c>
    </row>
    <row r="576" spans="1:5" x14ac:dyDescent="0.25">
      <c r="A576" s="1" t="s">
        <v>202</v>
      </c>
      <c r="B576" s="3" t="s">
        <v>231</v>
      </c>
      <c r="C576" s="8">
        <v>1</v>
      </c>
      <c r="D576" t="b">
        <f t="shared" si="8"/>
        <v>1</v>
      </c>
      <c r="E576" t="str">
        <f>VLOOKUP(A576,vl_countries,2,FALSE)</f>
        <v>Asia &amp; Pacific</v>
      </c>
    </row>
    <row r="577" spans="1:5" x14ac:dyDescent="0.25">
      <c r="A577" s="1" t="s">
        <v>203</v>
      </c>
      <c r="B577" s="2" t="s">
        <v>223</v>
      </c>
      <c r="C577" s="10">
        <v>0.82</v>
      </c>
      <c r="D577" t="b">
        <f t="shared" si="8"/>
        <v>1</v>
      </c>
      <c r="E577" t="str">
        <f>VLOOKUP(A577,vl_countries,2,FALSE)</f>
        <v>Africa</v>
      </c>
    </row>
    <row r="578" spans="1:5" x14ac:dyDescent="0.25">
      <c r="A578" s="1" t="s">
        <v>203</v>
      </c>
      <c r="B578" s="2" t="s">
        <v>224</v>
      </c>
      <c r="C578" s="10">
        <v>0.05</v>
      </c>
      <c r="D578" t="b">
        <f t="shared" si="8"/>
        <v>1</v>
      </c>
      <c r="E578" t="str">
        <f>VLOOKUP(A578,vl_countries,2,FALSE)</f>
        <v>Africa</v>
      </c>
    </row>
    <row r="579" spans="1:5" x14ac:dyDescent="0.25">
      <c r="A579" s="1" t="s">
        <v>203</v>
      </c>
      <c r="B579" s="2" t="s">
        <v>225</v>
      </c>
      <c r="C579" s="10">
        <v>0.13</v>
      </c>
      <c r="D579" t="b">
        <f t="shared" ref="D579:D628" si="9">ISNUMBER(C579)</f>
        <v>1</v>
      </c>
      <c r="E579" t="str">
        <f>VLOOKUP(A579,vl_countries,2,FALSE)</f>
        <v>Africa</v>
      </c>
    </row>
    <row r="580" spans="1:5" x14ac:dyDescent="0.25">
      <c r="A580" s="1" t="s">
        <v>204</v>
      </c>
      <c r="B580" s="3" t="s">
        <v>223</v>
      </c>
      <c r="C580" s="11">
        <v>0.19400000000000001</v>
      </c>
      <c r="D580" t="b">
        <f t="shared" si="9"/>
        <v>1</v>
      </c>
      <c r="E580" t="str">
        <f>VLOOKUP(A580,vl_countries,2,FALSE)</f>
        <v>CIS</v>
      </c>
    </row>
    <row r="581" spans="1:5" x14ac:dyDescent="0.25">
      <c r="A581" s="1" t="s">
        <v>204</v>
      </c>
      <c r="B581" s="3" t="s">
        <v>224</v>
      </c>
      <c r="C581" s="11">
        <v>0.24199999999999999</v>
      </c>
      <c r="D581" t="b">
        <f t="shared" si="9"/>
        <v>1</v>
      </c>
      <c r="E581" t="str">
        <f>VLOOKUP(A581,vl_countries,2,FALSE)</f>
        <v>CIS</v>
      </c>
    </row>
    <row r="582" spans="1:5" x14ac:dyDescent="0.25">
      <c r="A582" s="1" t="s">
        <v>204</v>
      </c>
      <c r="B582" s="3" t="s">
        <v>225</v>
      </c>
      <c r="C582" s="10">
        <v>0.56399999999999995</v>
      </c>
      <c r="D582" t="b">
        <f t="shared" si="9"/>
        <v>1</v>
      </c>
      <c r="E582" t="str">
        <f>VLOOKUP(A582,vl_countries,2,FALSE)</f>
        <v>CIS</v>
      </c>
    </row>
    <row r="583" spans="1:5" x14ac:dyDescent="0.25">
      <c r="A583" s="1" t="s">
        <v>205</v>
      </c>
      <c r="B583" s="2" t="s">
        <v>223</v>
      </c>
      <c r="C583" s="10">
        <v>7.0000000000000007E-2</v>
      </c>
      <c r="D583" t="b">
        <f t="shared" si="9"/>
        <v>1</v>
      </c>
      <c r="E583" t="str">
        <f>VLOOKUP(A583,vl_countries,2,FALSE)</f>
        <v>Arab States</v>
      </c>
    </row>
    <row r="584" spans="1:5" x14ac:dyDescent="0.25">
      <c r="A584" s="1" t="s">
        <v>205</v>
      </c>
      <c r="B584" s="2" t="s">
        <v>224</v>
      </c>
      <c r="C584" s="10">
        <v>0.15</v>
      </c>
      <c r="D584" t="b">
        <f t="shared" si="9"/>
        <v>1</v>
      </c>
      <c r="E584" t="str">
        <f>VLOOKUP(A584,vl_countries,2,FALSE)</f>
        <v>Arab States</v>
      </c>
    </row>
    <row r="585" spans="1:5" x14ac:dyDescent="0.25">
      <c r="A585" s="1" t="s">
        <v>205</v>
      </c>
      <c r="B585" s="2" t="s">
        <v>225</v>
      </c>
      <c r="C585" s="10">
        <v>0.78</v>
      </c>
      <c r="D585" t="b">
        <f t="shared" si="9"/>
        <v>1</v>
      </c>
      <c r="E585" t="str">
        <f>VLOOKUP(A585,vl_countries,2,FALSE)</f>
        <v>Arab States</v>
      </c>
    </row>
    <row r="586" spans="1:5" x14ac:dyDescent="0.25">
      <c r="A586" s="1" t="s">
        <v>206</v>
      </c>
      <c r="B586" s="3" t="s">
        <v>223</v>
      </c>
      <c r="C586" s="11">
        <v>1.4E-2</v>
      </c>
      <c r="D586" t="b">
        <f t="shared" si="9"/>
        <v>1</v>
      </c>
      <c r="E586" t="str">
        <f>VLOOKUP(A586,vl_countries,2,FALSE)</f>
        <v>Europe</v>
      </c>
    </row>
    <row r="587" spans="1:5" x14ac:dyDescent="0.25">
      <c r="A587" s="1" t="s">
        <v>206</v>
      </c>
      <c r="B587" s="3" t="s">
        <v>224</v>
      </c>
      <c r="C587" s="11">
        <v>0.182</v>
      </c>
      <c r="D587" t="b">
        <f t="shared" si="9"/>
        <v>1</v>
      </c>
      <c r="E587" t="str">
        <f>VLOOKUP(A587,vl_countries,2,FALSE)</f>
        <v>Europe</v>
      </c>
    </row>
    <row r="588" spans="1:5" x14ac:dyDescent="0.25">
      <c r="A588" s="1" t="s">
        <v>206</v>
      </c>
      <c r="B588" s="3" t="s">
        <v>225</v>
      </c>
      <c r="C588" s="10">
        <v>0.80400000000000005</v>
      </c>
      <c r="D588" t="b">
        <f t="shared" si="9"/>
        <v>1</v>
      </c>
      <c r="E588" t="str">
        <f>VLOOKUP(A588,vl_countries,2,FALSE)</f>
        <v>Europe</v>
      </c>
    </row>
    <row r="589" spans="1:5" x14ac:dyDescent="0.25">
      <c r="A589" s="1" t="s">
        <v>207</v>
      </c>
      <c r="B589" s="3" t="s">
        <v>223</v>
      </c>
      <c r="C589" s="10">
        <v>6.0000000000000001E-3</v>
      </c>
      <c r="D589" t="b">
        <f t="shared" si="9"/>
        <v>1</v>
      </c>
      <c r="E589" t="str">
        <f>VLOOKUP(A589,vl_countries,2,FALSE)</f>
        <v>North America</v>
      </c>
    </row>
    <row r="590" spans="1:5" x14ac:dyDescent="0.25">
      <c r="A590" s="1" t="s">
        <v>207</v>
      </c>
      <c r="B590" s="3" t="s">
        <v>221</v>
      </c>
      <c r="C590" s="10">
        <v>0.22600000000000001</v>
      </c>
      <c r="D590" t="b">
        <f t="shared" si="9"/>
        <v>1</v>
      </c>
      <c r="E590" t="str">
        <f>VLOOKUP(A590,vl_countries,2,FALSE)</f>
        <v>North America</v>
      </c>
    </row>
    <row r="591" spans="1:5" x14ac:dyDescent="0.25">
      <c r="A591" s="1" t="s">
        <v>207</v>
      </c>
      <c r="B591" s="3" t="s">
        <v>233</v>
      </c>
      <c r="C591" s="10">
        <v>0.76800000000000002</v>
      </c>
      <c r="D591" t="b">
        <f t="shared" si="9"/>
        <v>1</v>
      </c>
      <c r="E591" t="str">
        <f>VLOOKUP(A591,vl_countries,2,FALSE)</f>
        <v>North America</v>
      </c>
    </row>
    <row r="592" spans="1:5" x14ac:dyDescent="0.25">
      <c r="A592" s="1" t="s">
        <v>208</v>
      </c>
      <c r="B592" s="3" t="s">
        <v>223</v>
      </c>
      <c r="C592" s="10">
        <v>0.09</v>
      </c>
      <c r="D592" t="b">
        <f t="shared" si="9"/>
        <v>1</v>
      </c>
      <c r="E592" t="str">
        <f>VLOOKUP(A592,vl_countries,2,FALSE)</f>
        <v>South/Latin America</v>
      </c>
    </row>
    <row r="593" spans="1:5" x14ac:dyDescent="0.25">
      <c r="A593" s="1" t="s">
        <v>208</v>
      </c>
      <c r="B593" s="3" t="s">
        <v>224</v>
      </c>
      <c r="C593" s="10">
        <v>0.15</v>
      </c>
      <c r="D593" t="b">
        <f t="shared" si="9"/>
        <v>1</v>
      </c>
      <c r="E593" t="str">
        <f>VLOOKUP(A593,vl_countries,2,FALSE)</f>
        <v>South/Latin America</v>
      </c>
    </row>
    <row r="594" spans="1:5" x14ac:dyDescent="0.25">
      <c r="A594" s="1" t="s">
        <v>208</v>
      </c>
      <c r="B594" s="3" t="s">
        <v>225</v>
      </c>
      <c r="C594" s="10">
        <v>0.76</v>
      </c>
      <c r="D594" t="b">
        <f t="shared" si="9"/>
        <v>1</v>
      </c>
      <c r="E594" t="str">
        <f>VLOOKUP(A594,vl_countries,2,FALSE)</f>
        <v>South/Latin America</v>
      </c>
    </row>
    <row r="595" spans="1:5" x14ac:dyDescent="0.25">
      <c r="A595" s="1" t="s">
        <v>209</v>
      </c>
      <c r="B595" s="2" t="s">
        <v>223</v>
      </c>
      <c r="C595" s="10">
        <v>0.44</v>
      </c>
      <c r="D595" t="b">
        <f t="shared" si="9"/>
        <v>1</v>
      </c>
      <c r="E595" t="str">
        <f>VLOOKUP(A595,vl_countries,2,FALSE)</f>
        <v>CIS</v>
      </c>
    </row>
    <row r="596" spans="1:5" x14ac:dyDescent="0.25">
      <c r="A596" s="1" t="s">
        <v>209</v>
      </c>
      <c r="B596" s="2" t="s">
        <v>224</v>
      </c>
      <c r="C596" s="10">
        <v>0.2</v>
      </c>
      <c r="D596" t="b">
        <f t="shared" si="9"/>
        <v>1</v>
      </c>
      <c r="E596" t="str">
        <f>VLOOKUP(A596,vl_countries,2,FALSE)</f>
        <v>CIS</v>
      </c>
    </row>
    <row r="597" spans="1:5" x14ac:dyDescent="0.25">
      <c r="A597" s="1" t="s">
        <v>209</v>
      </c>
      <c r="B597" s="2" t="s">
        <v>225</v>
      </c>
      <c r="C597" s="10">
        <v>0.36</v>
      </c>
      <c r="D597" t="b">
        <f t="shared" si="9"/>
        <v>1</v>
      </c>
      <c r="E597" t="str">
        <f>VLOOKUP(A597,vl_countries,2,FALSE)</f>
        <v>CIS</v>
      </c>
    </row>
    <row r="598" spans="1:5" x14ac:dyDescent="0.25">
      <c r="A598" s="1" t="s">
        <v>210</v>
      </c>
      <c r="B598" s="3" t="s">
        <v>223</v>
      </c>
      <c r="C598" s="10">
        <v>0.65</v>
      </c>
      <c r="D598" t="b">
        <f t="shared" si="9"/>
        <v>1</v>
      </c>
      <c r="E598" t="str">
        <f>VLOOKUP(A598,vl_countries,2,FALSE)</f>
        <v>Asia &amp; Pacific</v>
      </c>
    </row>
    <row r="599" spans="1:5" x14ac:dyDescent="0.25">
      <c r="A599" s="1" t="s">
        <v>210</v>
      </c>
      <c r="B599" s="3" t="s">
        <v>224</v>
      </c>
      <c r="C599" s="10">
        <v>0.05</v>
      </c>
      <c r="D599" t="b">
        <f t="shared" si="9"/>
        <v>1</v>
      </c>
      <c r="E599" t="str">
        <f>VLOOKUP(A599,vl_countries,2,FALSE)</f>
        <v>Asia &amp; Pacific</v>
      </c>
    </row>
    <row r="600" spans="1:5" x14ac:dyDescent="0.25">
      <c r="A600" s="1" t="s">
        <v>210</v>
      </c>
      <c r="B600" s="3" t="s">
        <v>225</v>
      </c>
      <c r="C600" s="10">
        <v>0.3</v>
      </c>
      <c r="D600" t="b">
        <f t="shared" si="9"/>
        <v>1</v>
      </c>
      <c r="E600" t="str">
        <f>VLOOKUP(A600,vl_countries,2,FALSE)</f>
        <v>Asia &amp; Pacific</v>
      </c>
    </row>
    <row r="601" spans="1:5" x14ac:dyDescent="0.25">
      <c r="A601" s="1" t="s">
        <v>211</v>
      </c>
      <c r="B601" s="2" t="s">
        <v>223</v>
      </c>
      <c r="C601" s="10">
        <v>0.13</v>
      </c>
      <c r="D601" t="b">
        <f t="shared" si="9"/>
        <v>1</v>
      </c>
      <c r="E601" t="str">
        <f>VLOOKUP(A601,vl_countries,2,FALSE)</f>
        <v>South/Latin America</v>
      </c>
    </row>
    <row r="602" spans="1:5" x14ac:dyDescent="0.25">
      <c r="A602" s="1" t="s">
        <v>211</v>
      </c>
      <c r="B602" s="2" t="s">
        <v>224</v>
      </c>
      <c r="C602" s="10">
        <v>0.23</v>
      </c>
      <c r="D602" t="b">
        <f t="shared" si="9"/>
        <v>1</v>
      </c>
      <c r="E602" t="str">
        <f>VLOOKUP(A602,vl_countries,2,FALSE)</f>
        <v>South/Latin America</v>
      </c>
    </row>
    <row r="603" spans="1:5" x14ac:dyDescent="0.25">
      <c r="A603" s="1" t="s">
        <v>211</v>
      </c>
      <c r="B603" s="2" t="s">
        <v>225</v>
      </c>
      <c r="C603" s="10">
        <v>0.64</v>
      </c>
      <c r="D603" t="b">
        <f t="shared" si="9"/>
        <v>1</v>
      </c>
      <c r="E603" t="str">
        <f>VLOOKUP(A603,vl_countries,2,FALSE)</f>
        <v>South/Latin America</v>
      </c>
    </row>
    <row r="604" spans="1:5" x14ac:dyDescent="0.25">
      <c r="A604" s="1" t="s">
        <v>212</v>
      </c>
      <c r="B604" s="3" t="s">
        <v>223</v>
      </c>
      <c r="C604" s="11">
        <v>0.55600000000000005</v>
      </c>
      <c r="D604" t="b">
        <f t="shared" si="9"/>
        <v>1</v>
      </c>
      <c r="E604" t="str">
        <f>VLOOKUP(A604,vl_countries,2,FALSE)</f>
        <v>Asia &amp; Pacific</v>
      </c>
    </row>
    <row r="605" spans="1:5" x14ac:dyDescent="0.25">
      <c r="A605" s="1" t="s">
        <v>212</v>
      </c>
      <c r="B605" s="3" t="s">
        <v>224</v>
      </c>
      <c r="C605" s="11">
        <v>0.189</v>
      </c>
      <c r="D605" t="b">
        <f t="shared" si="9"/>
        <v>1</v>
      </c>
      <c r="E605" t="str">
        <f>VLOOKUP(A605,vl_countries,2,FALSE)</f>
        <v>Asia &amp; Pacific</v>
      </c>
    </row>
    <row r="606" spans="1:5" x14ac:dyDescent="0.25">
      <c r="A606" s="1" t="s">
        <v>212</v>
      </c>
      <c r="B606" s="3" t="s">
        <v>225</v>
      </c>
      <c r="C606" s="10">
        <v>0.255</v>
      </c>
      <c r="D606" t="b">
        <f t="shared" si="9"/>
        <v>1</v>
      </c>
      <c r="E606" t="str">
        <f>VLOOKUP(A606,vl_countries,2,FALSE)</f>
        <v>Asia &amp; Pacific</v>
      </c>
    </row>
    <row r="607" spans="1:5" x14ac:dyDescent="0.25">
      <c r="A607" s="1" t="s">
        <v>213</v>
      </c>
      <c r="B607" s="2" t="s">
        <v>223</v>
      </c>
      <c r="C607" s="10">
        <v>0.01</v>
      </c>
      <c r="D607" t="b">
        <f t="shared" si="9"/>
        <v>1</v>
      </c>
      <c r="E607" t="e">
        <f>VLOOKUP(A607,vl_countries,2,FALSE)</f>
        <v>#N/A</v>
      </c>
    </row>
    <row r="608" spans="1:5" x14ac:dyDescent="0.25">
      <c r="A608" s="1" t="s">
        <v>213</v>
      </c>
      <c r="B608" s="2" t="s">
        <v>224</v>
      </c>
      <c r="C608" s="10">
        <v>0.19</v>
      </c>
      <c r="D608" t="b">
        <f t="shared" si="9"/>
        <v>1</v>
      </c>
      <c r="E608" t="e">
        <f>VLOOKUP(A608,vl_countries,2,FALSE)</f>
        <v>#N/A</v>
      </c>
    </row>
    <row r="609" spans="1:5" x14ac:dyDescent="0.25">
      <c r="A609" s="1" t="s">
        <v>213</v>
      </c>
      <c r="B609" s="2" t="s">
        <v>225</v>
      </c>
      <c r="C609" s="10">
        <v>0.8</v>
      </c>
      <c r="D609" t="b">
        <f t="shared" si="9"/>
        <v>1</v>
      </c>
      <c r="E609" t="e">
        <f>VLOOKUP(A609,vl_countries,2,FALSE)</f>
        <v>#N/A</v>
      </c>
    </row>
    <row r="610" spans="1:5" x14ac:dyDescent="0.25">
      <c r="A610" s="1" t="s">
        <v>214</v>
      </c>
      <c r="B610" s="3" t="s">
        <v>223</v>
      </c>
      <c r="C610" s="10">
        <v>0.8</v>
      </c>
      <c r="D610" t="b">
        <f t="shared" si="9"/>
        <v>1</v>
      </c>
      <c r="E610" t="str">
        <f>VLOOKUP(A610,vl_countries,2,FALSE)</f>
        <v>Asia &amp; Pacific</v>
      </c>
    </row>
    <row r="611" spans="1:5" x14ac:dyDescent="0.25">
      <c r="A611" s="1" t="s">
        <v>214</v>
      </c>
      <c r="B611" s="3" t="s">
        <v>224</v>
      </c>
      <c r="C611" s="10">
        <v>0.04</v>
      </c>
      <c r="D611" t="b">
        <f t="shared" si="9"/>
        <v>1</v>
      </c>
      <c r="E611" t="str">
        <f>VLOOKUP(A611,vl_countries,2,FALSE)</f>
        <v>Asia &amp; Pacific</v>
      </c>
    </row>
    <row r="612" spans="1:5" x14ac:dyDescent="0.25">
      <c r="A612" s="1" t="s">
        <v>214</v>
      </c>
      <c r="B612" s="3" t="s">
        <v>225</v>
      </c>
      <c r="C612" s="10">
        <v>0.16</v>
      </c>
      <c r="D612" t="b">
        <f t="shared" si="9"/>
        <v>1</v>
      </c>
      <c r="E612" t="str">
        <f>VLOOKUP(A612,vl_countries,2,FALSE)</f>
        <v>Asia &amp; Pacific</v>
      </c>
    </row>
    <row r="613" spans="1:5" x14ac:dyDescent="0.25">
      <c r="A613" s="1" t="s">
        <v>215</v>
      </c>
      <c r="B613" s="2" t="s">
        <v>223</v>
      </c>
      <c r="C613" s="10">
        <v>0.17</v>
      </c>
      <c r="D613" t="b">
        <f t="shared" si="9"/>
        <v>1</v>
      </c>
      <c r="E613" t="e">
        <f>VLOOKUP(A613,vl_countries,2,FALSE)</f>
        <v>#N/A</v>
      </c>
    </row>
    <row r="614" spans="1:5" x14ac:dyDescent="0.25">
      <c r="A614" s="1" t="s">
        <v>215</v>
      </c>
      <c r="B614" s="2" t="s">
        <v>224</v>
      </c>
      <c r="C614" s="10">
        <v>0.15</v>
      </c>
      <c r="D614" t="b">
        <f t="shared" si="9"/>
        <v>1</v>
      </c>
      <c r="E614" t="e">
        <f>VLOOKUP(A614,vl_countries,2,FALSE)</f>
        <v>#N/A</v>
      </c>
    </row>
    <row r="615" spans="1:5" x14ac:dyDescent="0.25">
      <c r="A615" s="1" t="s">
        <v>215</v>
      </c>
      <c r="B615" s="2" t="s">
        <v>225</v>
      </c>
      <c r="C615" s="10">
        <v>0.68</v>
      </c>
      <c r="D615" t="b">
        <f t="shared" si="9"/>
        <v>1</v>
      </c>
      <c r="E615" t="e">
        <f>VLOOKUP(A615,vl_countries,2,FALSE)</f>
        <v>#N/A</v>
      </c>
    </row>
    <row r="616" spans="1:5" x14ac:dyDescent="0.25">
      <c r="A616" s="1" t="s">
        <v>216</v>
      </c>
      <c r="B616" s="3" t="s">
        <v>223</v>
      </c>
      <c r="C616" s="10">
        <v>0.5</v>
      </c>
      <c r="D616" t="b">
        <f t="shared" si="9"/>
        <v>1</v>
      </c>
      <c r="E616" t="str">
        <f>VLOOKUP(A616,vl_countries,2,FALSE)</f>
        <v>Africa</v>
      </c>
    </row>
    <row r="617" spans="1:5" ht="30" x14ac:dyDescent="0.25">
      <c r="A617" s="1" t="s">
        <v>216</v>
      </c>
      <c r="B617" s="3" t="s">
        <v>226</v>
      </c>
      <c r="C617" s="10">
        <v>0.5</v>
      </c>
      <c r="D617" t="b">
        <f t="shared" si="9"/>
        <v>1</v>
      </c>
      <c r="E617" t="str">
        <f>VLOOKUP(A617,vl_countries,2,FALSE)</f>
        <v>Africa</v>
      </c>
    </row>
    <row r="618" spans="1:5" x14ac:dyDescent="0.25">
      <c r="A618" s="1" t="s">
        <v>217</v>
      </c>
      <c r="B618" s="2" t="s">
        <v>223</v>
      </c>
      <c r="C618" s="11">
        <v>0.40500000000000003</v>
      </c>
      <c r="D618" t="b">
        <f t="shared" si="9"/>
        <v>1</v>
      </c>
      <c r="E618" t="e">
        <f>VLOOKUP(A618,vl_countries,2,FALSE)</f>
        <v>#N/A</v>
      </c>
    </row>
    <row r="619" spans="1:5" x14ac:dyDescent="0.25">
      <c r="A619" s="1" t="s">
        <v>217</v>
      </c>
      <c r="B619" s="2" t="s">
        <v>224</v>
      </c>
      <c r="C619" s="11">
        <v>0.20499999999999999</v>
      </c>
      <c r="D619" t="b">
        <f t="shared" si="9"/>
        <v>1</v>
      </c>
      <c r="E619" t="e">
        <f>VLOOKUP(A619,vl_countries,2,FALSE)</f>
        <v>#N/A</v>
      </c>
    </row>
    <row r="620" spans="1:5" x14ac:dyDescent="0.25">
      <c r="A620" s="1" t="s">
        <v>217</v>
      </c>
      <c r="B620" s="2" t="s">
        <v>225</v>
      </c>
      <c r="C620" s="10">
        <v>0.39</v>
      </c>
      <c r="D620" t="b">
        <f t="shared" si="9"/>
        <v>1</v>
      </c>
      <c r="E620" t="e">
        <f>VLOOKUP(A620,vl_countries,2,FALSE)</f>
        <v>#N/A</v>
      </c>
    </row>
    <row r="621" spans="1:5" x14ac:dyDescent="0.25">
      <c r="A621" s="1" t="s">
        <v>218</v>
      </c>
      <c r="B621" s="2" t="s">
        <v>223</v>
      </c>
      <c r="C621" s="10">
        <v>0.75</v>
      </c>
      <c r="D621" t="b">
        <f t="shared" si="9"/>
        <v>1</v>
      </c>
      <c r="E621" t="str">
        <f>VLOOKUP(A621,vl_countries,2,FALSE)</f>
        <v>Arab States</v>
      </c>
    </row>
    <row r="622" spans="1:5" ht="30" x14ac:dyDescent="0.25">
      <c r="A622" s="1" t="s">
        <v>218</v>
      </c>
      <c r="B622" s="2" t="s">
        <v>226</v>
      </c>
      <c r="C622" s="10">
        <v>0.25</v>
      </c>
      <c r="D622" t="b">
        <f t="shared" si="9"/>
        <v>1</v>
      </c>
      <c r="E622" t="str">
        <f>VLOOKUP(A622,vl_countries,2,FALSE)</f>
        <v>Arab States</v>
      </c>
    </row>
    <row r="623" spans="1:5" x14ac:dyDescent="0.25">
      <c r="A623" s="1" t="s">
        <v>219</v>
      </c>
      <c r="B623" s="2" t="s">
        <v>223</v>
      </c>
      <c r="C623" s="10">
        <v>0.85</v>
      </c>
      <c r="D623" t="b">
        <f t="shared" si="9"/>
        <v>1</v>
      </c>
      <c r="E623" t="str">
        <f>VLOOKUP(A623,vl_countries,2,FALSE)</f>
        <v>Africa</v>
      </c>
    </row>
    <row r="624" spans="1:5" x14ac:dyDescent="0.25">
      <c r="A624" s="1" t="s">
        <v>219</v>
      </c>
      <c r="B624" s="2" t="s">
        <v>224</v>
      </c>
      <c r="C624" s="10">
        <v>0.06</v>
      </c>
      <c r="D624" t="b">
        <f t="shared" si="9"/>
        <v>1</v>
      </c>
      <c r="E624" t="str">
        <f>VLOOKUP(A624,vl_countries,2,FALSE)</f>
        <v>Africa</v>
      </c>
    </row>
    <row r="625" spans="1:5" x14ac:dyDescent="0.25">
      <c r="A625" s="1" t="s">
        <v>219</v>
      </c>
      <c r="B625" s="2" t="s">
        <v>225</v>
      </c>
      <c r="C625" s="10">
        <v>0.09</v>
      </c>
      <c r="D625" t="b">
        <f t="shared" si="9"/>
        <v>1</v>
      </c>
      <c r="E625" t="str">
        <f>VLOOKUP(A625,vl_countries,2,FALSE)</f>
        <v>Africa</v>
      </c>
    </row>
    <row r="626" spans="1:5" x14ac:dyDescent="0.25">
      <c r="A626" s="1" t="s">
        <v>220</v>
      </c>
      <c r="B626" s="3" t="s">
        <v>223</v>
      </c>
      <c r="C626" s="10">
        <v>0.66</v>
      </c>
      <c r="D626" t="b">
        <f t="shared" si="9"/>
        <v>1</v>
      </c>
      <c r="E626" t="str">
        <f>VLOOKUP(A626,vl_countries,2,FALSE)</f>
        <v>Africa</v>
      </c>
    </row>
    <row r="627" spans="1:5" x14ac:dyDescent="0.25">
      <c r="A627" s="1" t="s">
        <v>220</v>
      </c>
      <c r="B627" s="3" t="s">
        <v>224</v>
      </c>
      <c r="C627" s="10">
        <v>0.1</v>
      </c>
      <c r="D627" t="b">
        <f t="shared" si="9"/>
        <v>1</v>
      </c>
      <c r="E627" t="str">
        <f>VLOOKUP(A627,vl_countries,2,FALSE)</f>
        <v>Africa</v>
      </c>
    </row>
    <row r="628" spans="1:5" x14ac:dyDescent="0.25">
      <c r="A628" s="1" t="s">
        <v>220</v>
      </c>
      <c r="B628" s="3" t="s">
        <v>225</v>
      </c>
      <c r="C628" s="10">
        <v>0.24</v>
      </c>
      <c r="D628" t="b">
        <f t="shared" si="9"/>
        <v>1</v>
      </c>
      <c r="E628" t="str">
        <f>VLOOKUP(A628,vl_countries,2,FALSE)</f>
        <v>Africa</v>
      </c>
    </row>
  </sheetData>
  <autoFilter ref="A1:D628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C264"/>
  <sheetViews>
    <sheetView workbookViewId="0">
      <selection activeCell="A16" sqref="A16"/>
    </sheetView>
  </sheetViews>
  <sheetFormatPr defaultRowHeight="15" x14ac:dyDescent="0.25"/>
  <cols>
    <col min="1" max="1" width="24.28515625" customWidth="1"/>
    <col min="2" max="2" width="25.85546875" customWidth="1"/>
    <col min="3" max="3" width="30" customWidth="1"/>
  </cols>
  <sheetData>
    <row r="1" spans="1:3" ht="30.75" thickBot="1" x14ac:dyDescent="0.3">
      <c r="A1" s="53" t="s">
        <v>0</v>
      </c>
      <c r="B1" s="53" t="s">
        <v>277</v>
      </c>
      <c r="C1" s="53" t="s">
        <v>278</v>
      </c>
    </row>
    <row r="2" spans="1:3" ht="29.25" thickBot="1" x14ac:dyDescent="0.3">
      <c r="A2" s="54" t="s">
        <v>6</v>
      </c>
      <c r="B2" s="54" t="s">
        <v>279</v>
      </c>
      <c r="C2" s="54" t="s">
        <v>280</v>
      </c>
    </row>
    <row r="3" spans="1:3" ht="57.75" thickBot="1" x14ac:dyDescent="0.3">
      <c r="A3" s="54" t="s">
        <v>205</v>
      </c>
      <c r="B3" s="54" t="s">
        <v>281</v>
      </c>
      <c r="C3" s="54" t="s">
        <v>278</v>
      </c>
    </row>
    <row r="4" spans="1:3" ht="29.25" thickBot="1" x14ac:dyDescent="0.3">
      <c r="A4" s="54" t="s">
        <v>2</v>
      </c>
      <c r="B4" s="54" t="s">
        <v>282</v>
      </c>
      <c r="C4" s="54" t="s">
        <v>278</v>
      </c>
    </row>
    <row r="5" spans="1:3" ht="43.5" thickBot="1" x14ac:dyDescent="0.3">
      <c r="A5" s="54" t="s">
        <v>9</v>
      </c>
      <c r="B5" s="54" t="s">
        <v>283</v>
      </c>
      <c r="C5" s="54" t="s">
        <v>278</v>
      </c>
    </row>
    <row r="6" spans="1:3" ht="43.5" thickBot="1" x14ac:dyDescent="0.3">
      <c r="A6" s="54" t="s">
        <v>8</v>
      </c>
      <c r="B6" s="54" t="s">
        <v>283</v>
      </c>
      <c r="C6" s="54" t="s">
        <v>278</v>
      </c>
    </row>
    <row r="7" spans="1:3" ht="29.25" thickBot="1" x14ac:dyDescent="0.3">
      <c r="A7" s="54" t="s">
        <v>3</v>
      </c>
      <c r="B7" s="54" t="s">
        <v>279</v>
      </c>
      <c r="C7" s="54" t="s">
        <v>280</v>
      </c>
    </row>
    <row r="8" spans="1:3" ht="29.25" thickBot="1" x14ac:dyDescent="0.3">
      <c r="A8" s="54" t="s">
        <v>11</v>
      </c>
      <c r="B8" s="54" t="s">
        <v>284</v>
      </c>
      <c r="C8" s="54" t="s">
        <v>278</v>
      </c>
    </row>
    <row r="9" spans="1:3" ht="43.5" thickBot="1" x14ac:dyDescent="0.3">
      <c r="A9" s="54" t="s">
        <v>138</v>
      </c>
      <c r="B9" s="54" t="s">
        <v>283</v>
      </c>
      <c r="C9" s="54" t="s">
        <v>278</v>
      </c>
    </row>
    <row r="10" spans="1:3" ht="29.25" thickBot="1" x14ac:dyDescent="0.3">
      <c r="A10" s="54" t="s">
        <v>7</v>
      </c>
      <c r="B10" s="54" t="s">
        <v>285</v>
      </c>
      <c r="C10" s="54" t="s">
        <v>278</v>
      </c>
    </row>
    <row r="11" spans="1:3" ht="29.25" thickBot="1" x14ac:dyDescent="0.3">
      <c r="A11" s="54" t="s">
        <v>286</v>
      </c>
      <c r="B11" s="54" t="s">
        <v>282</v>
      </c>
      <c r="C11" s="54" t="s">
        <v>278</v>
      </c>
    </row>
    <row r="12" spans="1:3" ht="43.5" thickBot="1" x14ac:dyDescent="0.3">
      <c r="A12" s="54" t="s">
        <v>10</v>
      </c>
      <c r="B12" s="54" t="s">
        <v>283</v>
      </c>
      <c r="C12" s="54" t="s">
        <v>278</v>
      </c>
    </row>
    <row r="13" spans="1:3" ht="43.5" thickBot="1" x14ac:dyDescent="0.3">
      <c r="A13" s="54" t="s">
        <v>5</v>
      </c>
      <c r="B13" s="54" t="s">
        <v>282</v>
      </c>
      <c r="C13" s="54" t="s">
        <v>278</v>
      </c>
    </row>
    <row r="14" spans="1:3" ht="29.25" thickBot="1" x14ac:dyDescent="0.3">
      <c r="A14" s="54" t="s">
        <v>14</v>
      </c>
      <c r="B14" s="54" t="s">
        <v>279</v>
      </c>
      <c r="C14" s="54" t="s">
        <v>280</v>
      </c>
    </row>
    <row r="15" spans="1:3" ht="29.25" thickBot="1" x14ac:dyDescent="0.3">
      <c r="A15" s="54" t="s">
        <v>13</v>
      </c>
      <c r="B15" s="54" t="s">
        <v>282</v>
      </c>
      <c r="C15" s="54" t="s">
        <v>280</v>
      </c>
    </row>
    <row r="16" spans="1:3" ht="43.5" thickBot="1" x14ac:dyDescent="0.3">
      <c r="A16" s="54" t="s">
        <v>12</v>
      </c>
      <c r="B16" s="54" t="s">
        <v>283</v>
      </c>
      <c r="C16" s="54" t="s">
        <v>278</v>
      </c>
    </row>
    <row r="17" spans="1:3" ht="15.75" thickBot="1" x14ac:dyDescent="0.3">
      <c r="A17" s="54" t="s">
        <v>15</v>
      </c>
      <c r="B17" s="54" t="s">
        <v>284</v>
      </c>
      <c r="C17" s="54" t="s">
        <v>278</v>
      </c>
    </row>
    <row r="18" spans="1:3" ht="15.75" thickBot="1" x14ac:dyDescent="0.3">
      <c r="A18" s="54" t="s">
        <v>25</v>
      </c>
      <c r="B18" s="54" t="s">
        <v>279</v>
      </c>
      <c r="C18" s="54" t="s">
        <v>280</v>
      </c>
    </row>
    <row r="19" spans="1:3" ht="15.75" thickBot="1" x14ac:dyDescent="0.3">
      <c r="A19" s="54" t="s">
        <v>18</v>
      </c>
      <c r="B19" s="54" t="s">
        <v>283</v>
      </c>
      <c r="C19" s="54" t="s">
        <v>278</v>
      </c>
    </row>
    <row r="20" spans="1:3" ht="15.75" thickBot="1" x14ac:dyDescent="0.3">
      <c r="A20" s="54" t="s">
        <v>17</v>
      </c>
      <c r="B20" s="54" t="s">
        <v>282</v>
      </c>
      <c r="C20" s="54" t="s">
        <v>278</v>
      </c>
    </row>
    <row r="21" spans="1:3" ht="15.75" thickBot="1" x14ac:dyDescent="0.3">
      <c r="A21" s="54" t="s">
        <v>20</v>
      </c>
      <c r="B21" s="54" t="s">
        <v>279</v>
      </c>
      <c r="C21" s="54" t="s">
        <v>280</v>
      </c>
    </row>
    <row r="22" spans="1:3" ht="15.75" thickBot="1" x14ac:dyDescent="0.3">
      <c r="A22" s="54" t="s">
        <v>31</v>
      </c>
      <c r="B22" s="54" t="s">
        <v>285</v>
      </c>
      <c r="C22" s="54" t="s">
        <v>278</v>
      </c>
    </row>
    <row r="23" spans="1:3" ht="15.75" thickBot="1" x14ac:dyDescent="0.3">
      <c r="A23" s="54" t="s">
        <v>30</v>
      </c>
      <c r="B23" s="54" t="s">
        <v>279</v>
      </c>
      <c r="C23" s="54" t="s">
        <v>280</v>
      </c>
    </row>
    <row r="24" spans="1:3" ht="15.75" thickBot="1" x14ac:dyDescent="0.3">
      <c r="A24" s="54" t="s">
        <v>16</v>
      </c>
      <c r="B24" s="54" t="s">
        <v>281</v>
      </c>
      <c r="C24" s="54" t="s">
        <v>278</v>
      </c>
    </row>
    <row r="25" spans="1:3" ht="15.75" thickBot="1" x14ac:dyDescent="0.3">
      <c r="A25" s="54" t="s">
        <v>33</v>
      </c>
      <c r="B25" s="54" t="s">
        <v>285</v>
      </c>
      <c r="C25" s="54" t="s">
        <v>278</v>
      </c>
    </row>
    <row r="26" spans="1:3" ht="15.75" thickBot="1" x14ac:dyDescent="0.3">
      <c r="A26" s="54" t="s">
        <v>240</v>
      </c>
      <c r="B26" s="54" t="s">
        <v>285</v>
      </c>
      <c r="C26" s="54" t="s">
        <v>278</v>
      </c>
    </row>
    <row r="27" spans="1:3" ht="15.75" thickBot="1" x14ac:dyDescent="0.3">
      <c r="A27" s="54" t="s">
        <v>22</v>
      </c>
      <c r="B27" s="54" t="s">
        <v>287</v>
      </c>
      <c r="C27" s="54" t="s">
        <v>280</v>
      </c>
    </row>
    <row r="28" spans="1:3" ht="15.75" thickBot="1" x14ac:dyDescent="0.3">
      <c r="A28" s="54" t="s">
        <v>288</v>
      </c>
      <c r="B28" s="54" t="s">
        <v>282</v>
      </c>
      <c r="C28" s="54" t="s">
        <v>278</v>
      </c>
    </row>
    <row r="29" spans="1:3" ht="15.75" thickBot="1" x14ac:dyDescent="0.3">
      <c r="A29" s="54" t="s">
        <v>24</v>
      </c>
      <c r="B29" s="54" t="s">
        <v>283</v>
      </c>
      <c r="C29" s="54" t="s">
        <v>278</v>
      </c>
    </row>
    <row r="30" spans="1:3" ht="15.75" thickBot="1" x14ac:dyDescent="0.3">
      <c r="A30" s="54" t="s">
        <v>27</v>
      </c>
      <c r="B30" s="54" t="s">
        <v>283</v>
      </c>
      <c r="C30" s="54" t="s">
        <v>278</v>
      </c>
    </row>
    <row r="31" spans="1:3" ht="15.75" thickBot="1" x14ac:dyDescent="0.3">
      <c r="A31" s="54" t="s">
        <v>232</v>
      </c>
      <c r="B31" s="54" t="s">
        <v>283</v>
      </c>
      <c r="C31" s="54" t="s">
        <v>278</v>
      </c>
    </row>
    <row r="32" spans="1:3" ht="15.75" thickBot="1" x14ac:dyDescent="0.3">
      <c r="A32" s="54" t="s">
        <v>23</v>
      </c>
      <c r="B32" s="54" t="s">
        <v>282</v>
      </c>
      <c r="C32" s="54" t="s">
        <v>278</v>
      </c>
    </row>
    <row r="33" spans="1:3" ht="15.75" thickBot="1" x14ac:dyDescent="0.3">
      <c r="A33" s="54" t="s">
        <v>289</v>
      </c>
      <c r="B33" s="54" t="s">
        <v>283</v>
      </c>
      <c r="C33" s="54" t="s">
        <v>278</v>
      </c>
    </row>
    <row r="34" spans="1:3" ht="15.75" thickBot="1" x14ac:dyDescent="0.3">
      <c r="A34" s="54" t="s">
        <v>26</v>
      </c>
      <c r="B34" s="54" t="s">
        <v>285</v>
      </c>
      <c r="C34" s="54" t="s">
        <v>278</v>
      </c>
    </row>
    <row r="35" spans="1:3" ht="15.75" thickBot="1" x14ac:dyDescent="0.3">
      <c r="A35" s="54" t="s">
        <v>19</v>
      </c>
      <c r="B35" s="54" t="s">
        <v>284</v>
      </c>
      <c r="C35" s="54" t="s">
        <v>278</v>
      </c>
    </row>
    <row r="36" spans="1:3" ht="15.75" thickBot="1" x14ac:dyDescent="0.3">
      <c r="A36" s="54" t="s">
        <v>21</v>
      </c>
      <c r="B36" s="54" t="s">
        <v>283</v>
      </c>
      <c r="C36" s="54" t="s">
        <v>278</v>
      </c>
    </row>
    <row r="37" spans="1:3" ht="15.75" thickBot="1" x14ac:dyDescent="0.3">
      <c r="A37" s="54" t="s">
        <v>36</v>
      </c>
      <c r="B37" s="54" t="s">
        <v>287</v>
      </c>
      <c r="C37" s="54" t="s">
        <v>280</v>
      </c>
    </row>
    <row r="38" spans="1:3" ht="15.75" thickBot="1" x14ac:dyDescent="0.3">
      <c r="A38" s="54" t="s">
        <v>41</v>
      </c>
      <c r="B38" s="54" t="s">
        <v>282</v>
      </c>
      <c r="C38" s="54" t="s">
        <v>278</v>
      </c>
    </row>
    <row r="39" spans="1:3" ht="29.25" thickBot="1" x14ac:dyDescent="0.3">
      <c r="A39" s="54" t="s">
        <v>290</v>
      </c>
      <c r="B39" s="54" t="s">
        <v>285</v>
      </c>
      <c r="C39" s="54" t="s">
        <v>278</v>
      </c>
    </row>
    <row r="40" spans="1:3" ht="15.75" thickBot="1" x14ac:dyDescent="0.3">
      <c r="A40" s="54" t="s">
        <v>242</v>
      </c>
      <c r="B40" s="54" t="s">
        <v>285</v>
      </c>
      <c r="C40" s="54" t="s">
        <v>278</v>
      </c>
    </row>
    <row r="41" spans="1:3" ht="15.75" thickBot="1" x14ac:dyDescent="0.3">
      <c r="A41" s="54" t="s">
        <v>238</v>
      </c>
      <c r="B41" s="54" t="s">
        <v>285</v>
      </c>
      <c r="C41" s="54" t="s">
        <v>278</v>
      </c>
    </row>
    <row r="42" spans="1:3" ht="15.75" thickBot="1" x14ac:dyDescent="0.3">
      <c r="A42" s="54" t="s">
        <v>188</v>
      </c>
      <c r="B42" s="54" t="s">
        <v>279</v>
      </c>
      <c r="C42" s="54" t="s">
        <v>280</v>
      </c>
    </row>
    <row r="43" spans="1:3" ht="15.75" thickBot="1" x14ac:dyDescent="0.3">
      <c r="A43" s="54" t="s">
        <v>291</v>
      </c>
      <c r="B43" s="54" t="s">
        <v>285</v>
      </c>
      <c r="C43" s="54" t="s">
        <v>278</v>
      </c>
    </row>
    <row r="44" spans="1:3" ht="15.75" thickBot="1" x14ac:dyDescent="0.3">
      <c r="A44" s="54" t="s">
        <v>45</v>
      </c>
      <c r="B44" s="54" t="s">
        <v>282</v>
      </c>
      <c r="C44" s="54" t="s">
        <v>278</v>
      </c>
    </row>
    <row r="45" spans="1:3" ht="15.75" thickBot="1" x14ac:dyDescent="0.3">
      <c r="A45" s="54" t="s">
        <v>39</v>
      </c>
      <c r="B45" s="54" t="s">
        <v>283</v>
      </c>
      <c r="C45" s="54" t="s">
        <v>278</v>
      </c>
    </row>
    <row r="46" spans="1:3" ht="15.75" thickBot="1" x14ac:dyDescent="0.3">
      <c r="A46" s="54" t="s">
        <v>35</v>
      </c>
      <c r="B46" s="54" t="s">
        <v>285</v>
      </c>
      <c r="C46" s="54" t="s">
        <v>278</v>
      </c>
    </row>
    <row r="47" spans="1:3" ht="15.75" thickBot="1" x14ac:dyDescent="0.3">
      <c r="A47" s="54" t="s">
        <v>40</v>
      </c>
      <c r="B47" s="54" t="s">
        <v>282</v>
      </c>
      <c r="C47" s="54" t="s">
        <v>278</v>
      </c>
    </row>
    <row r="48" spans="1:3" ht="15.75" thickBot="1" x14ac:dyDescent="0.3">
      <c r="A48" s="54" t="s">
        <v>42</v>
      </c>
      <c r="B48" s="54" t="s">
        <v>283</v>
      </c>
      <c r="C48" s="54" t="s">
        <v>278</v>
      </c>
    </row>
    <row r="49" spans="1:3" ht="15.75" thickBot="1" x14ac:dyDescent="0.3">
      <c r="A49" s="54" t="s">
        <v>46</v>
      </c>
      <c r="B49" s="54" t="s">
        <v>283</v>
      </c>
      <c r="C49" s="54" t="s">
        <v>278</v>
      </c>
    </row>
    <row r="50" spans="1:3" ht="15.75" thickBot="1" x14ac:dyDescent="0.3">
      <c r="A50" s="54" t="s">
        <v>49</v>
      </c>
      <c r="B50" s="54" t="s">
        <v>283</v>
      </c>
      <c r="C50" s="54" t="s">
        <v>278</v>
      </c>
    </row>
    <row r="51" spans="1:3" ht="15.75" thickBot="1" x14ac:dyDescent="0.3">
      <c r="A51" s="54" t="s">
        <v>237</v>
      </c>
      <c r="B51" s="54" t="s">
        <v>285</v>
      </c>
      <c r="C51" s="54" t="s">
        <v>278</v>
      </c>
    </row>
    <row r="52" spans="1:3" ht="15.75" thickBot="1" x14ac:dyDescent="0.3">
      <c r="A52" s="54" t="s">
        <v>292</v>
      </c>
      <c r="B52" s="54" t="s">
        <v>282</v>
      </c>
      <c r="C52" s="54" t="s">
        <v>278</v>
      </c>
    </row>
    <row r="53" spans="1:3" ht="15.75" thickBot="1" x14ac:dyDescent="0.3">
      <c r="A53" s="54" t="s">
        <v>50</v>
      </c>
      <c r="B53" s="54" t="s">
        <v>279</v>
      </c>
      <c r="C53" s="54" t="s">
        <v>280</v>
      </c>
    </row>
    <row r="54" spans="1:3" ht="15.75" thickBot="1" x14ac:dyDescent="0.3">
      <c r="A54" s="54" t="s">
        <v>51</v>
      </c>
      <c r="B54" s="54" t="s">
        <v>279</v>
      </c>
      <c r="C54" s="54" t="s">
        <v>280</v>
      </c>
    </row>
    <row r="55" spans="1:3" ht="15.75" thickBot="1" x14ac:dyDescent="0.3">
      <c r="A55" s="54" t="s">
        <v>73</v>
      </c>
      <c r="B55" s="54" t="s">
        <v>279</v>
      </c>
      <c r="C55" s="54" t="s">
        <v>280</v>
      </c>
    </row>
    <row r="56" spans="1:3" ht="15.75" thickBot="1" x14ac:dyDescent="0.3">
      <c r="A56" s="54" t="s">
        <v>53</v>
      </c>
      <c r="B56" s="54" t="s">
        <v>281</v>
      </c>
      <c r="C56" s="54" t="s">
        <v>278</v>
      </c>
    </row>
    <row r="57" spans="1:3" ht="15.75" thickBot="1" x14ac:dyDescent="0.3">
      <c r="A57" s="54" t="s">
        <v>52</v>
      </c>
      <c r="B57" s="54" t="s">
        <v>279</v>
      </c>
      <c r="C57" s="54" t="s">
        <v>280</v>
      </c>
    </row>
    <row r="58" spans="1:3" ht="15.75" thickBot="1" x14ac:dyDescent="0.3">
      <c r="A58" s="54" t="s">
        <v>54</v>
      </c>
      <c r="B58" s="54" t="s">
        <v>283</v>
      </c>
      <c r="C58" s="54" t="s">
        <v>278</v>
      </c>
    </row>
    <row r="59" spans="1:3" ht="15.75" thickBot="1" x14ac:dyDescent="0.3">
      <c r="A59" s="54" t="s">
        <v>55</v>
      </c>
      <c r="B59" s="54" t="s">
        <v>283</v>
      </c>
      <c r="C59" s="54" t="s">
        <v>278</v>
      </c>
    </row>
    <row r="60" spans="1:3" ht="15.75" thickBot="1" x14ac:dyDescent="0.3">
      <c r="A60" s="54" t="s">
        <v>4</v>
      </c>
      <c r="B60" s="54" t="s">
        <v>281</v>
      </c>
      <c r="C60" s="54" t="s">
        <v>278</v>
      </c>
    </row>
    <row r="61" spans="1:3" ht="15.75" thickBot="1" x14ac:dyDescent="0.3">
      <c r="A61" s="54" t="s">
        <v>56</v>
      </c>
      <c r="B61" s="54" t="s">
        <v>283</v>
      </c>
      <c r="C61" s="54" t="s">
        <v>278</v>
      </c>
    </row>
    <row r="62" spans="1:3" ht="15.75" thickBot="1" x14ac:dyDescent="0.3">
      <c r="A62" s="54" t="s">
        <v>60</v>
      </c>
      <c r="B62" s="54" t="s">
        <v>279</v>
      </c>
      <c r="C62" s="54" t="s">
        <v>280</v>
      </c>
    </row>
    <row r="63" spans="1:3" ht="15.75" thickBot="1" x14ac:dyDescent="0.3">
      <c r="A63" s="54" t="s">
        <v>57</v>
      </c>
      <c r="B63" s="54" t="s">
        <v>281</v>
      </c>
      <c r="C63" s="54" t="s">
        <v>278</v>
      </c>
    </row>
    <row r="64" spans="1:3" ht="15.75" thickBot="1" x14ac:dyDescent="0.3">
      <c r="A64" s="54" t="s">
        <v>216</v>
      </c>
      <c r="B64" s="54" t="s">
        <v>285</v>
      </c>
      <c r="C64" s="54" t="s">
        <v>278</v>
      </c>
    </row>
    <row r="65" spans="1:3" ht="15.75" thickBot="1" x14ac:dyDescent="0.3">
      <c r="A65" s="54" t="s">
        <v>59</v>
      </c>
      <c r="B65" s="54" t="s">
        <v>285</v>
      </c>
      <c r="C65" s="54" t="s">
        <v>278</v>
      </c>
    </row>
    <row r="66" spans="1:3" ht="15.75" thickBot="1" x14ac:dyDescent="0.3">
      <c r="A66" s="54" t="s">
        <v>182</v>
      </c>
      <c r="B66" s="54" t="s">
        <v>279</v>
      </c>
      <c r="C66" s="54" t="s">
        <v>280</v>
      </c>
    </row>
    <row r="67" spans="1:3" ht="15.75" thickBot="1" x14ac:dyDescent="0.3">
      <c r="A67" s="54" t="s">
        <v>61</v>
      </c>
      <c r="B67" s="54" t="s">
        <v>285</v>
      </c>
      <c r="C67" s="54" t="s">
        <v>278</v>
      </c>
    </row>
    <row r="68" spans="1:3" ht="15.75" thickBot="1" x14ac:dyDescent="0.3">
      <c r="A68" s="54" t="s">
        <v>66</v>
      </c>
      <c r="B68" s="54" t="s">
        <v>279</v>
      </c>
      <c r="C68" s="54" t="s">
        <v>280</v>
      </c>
    </row>
    <row r="69" spans="1:3" ht="15.75" thickBot="1" x14ac:dyDescent="0.3">
      <c r="A69" s="54" t="s">
        <v>65</v>
      </c>
      <c r="B69" s="54" t="s">
        <v>282</v>
      </c>
      <c r="C69" s="54" t="s">
        <v>278</v>
      </c>
    </row>
    <row r="70" spans="1:3" ht="29.25" thickBot="1" x14ac:dyDescent="0.3">
      <c r="A70" s="54" t="s">
        <v>293</v>
      </c>
      <c r="B70" s="54" t="s">
        <v>283</v>
      </c>
      <c r="C70" s="54" t="s">
        <v>278</v>
      </c>
    </row>
    <row r="71" spans="1:3" ht="29.25" thickBot="1" x14ac:dyDescent="0.3">
      <c r="A71" s="54" t="s">
        <v>128</v>
      </c>
      <c r="B71" s="54" t="s">
        <v>282</v>
      </c>
      <c r="C71" s="54" t="s">
        <v>278</v>
      </c>
    </row>
    <row r="72" spans="1:3" ht="15.75" thickBot="1" x14ac:dyDescent="0.3">
      <c r="A72" s="54" t="s">
        <v>64</v>
      </c>
      <c r="B72" s="54" t="s">
        <v>279</v>
      </c>
      <c r="C72" s="54" t="s">
        <v>280</v>
      </c>
    </row>
    <row r="73" spans="1:3" ht="15.75" thickBot="1" x14ac:dyDescent="0.3">
      <c r="A73" s="54" t="s">
        <v>67</v>
      </c>
      <c r="B73" s="54" t="s">
        <v>279</v>
      </c>
      <c r="C73" s="54" t="s">
        <v>280</v>
      </c>
    </row>
    <row r="74" spans="1:3" ht="15.75" thickBot="1" x14ac:dyDescent="0.3">
      <c r="A74" s="54" t="s">
        <v>294</v>
      </c>
      <c r="B74" s="54" t="s">
        <v>279</v>
      </c>
      <c r="C74" s="54" t="s">
        <v>280</v>
      </c>
    </row>
    <row r="75" spans="1:3" ht="15.75" thickBot="1" x14ac:dyDescent="0.3">
      <c r="A75" s="54" t="s">
        <v>69</v>
      </c>
      <c r="B75" s="54" t="s">
        <v>285</v>
      </c>
      <c r="C75" s="54" t="s">
        <v>278</v>
      </c>
    </row>
    <row r="76" spans="1:3" ht="15.75" thickBot="1" x14ac:dyDescent="0.3">
      <c r="A76" s="54" t="s">
        <v>206</v>
      </c>
      <c r="B76" s="54" t="s">
        <v>279</v>
      </c>
      <c r="C76" s="54" t="s">
        <v>280</v>
      </c>
    </row>
    <row r="77" spans="1:3" ht="15.75" thickBot="1" x14ac:dyDescent="0.3">
      <c r="A77" s="54" t="s">
        <v>77</v>
      </c>
      <c r="B77" s="54" t="s">
        <v>283</v>
      </c>
      <c r="C77" s="54" t="s">
        <v>278</v>
      </c>
    </row>
    <row r="78" spans="1:3" ht="15.75" thickBot="1" x14ac:dyDescent="0.3">
      <c r="A78" s="54" t="s">
        <v>72</v>
      </c>
      <c r="B78" s="54" t="s">
        <v>284</v>
      </c>
      <c r="C78" s="54" t="s">
        <v>278</v>
      </c>
    </row>
    <row r="79" spans="1:3" ht="15.75" thickBot="1" x14ac:dyDescent="0.3">
      <c r="A79" s="54" t="s">
        <v>295</v>
      </c>
      <c r="B79" s="54" t="s">
        <v>283</v>
      </c>
      <c r="C79" s="54" t="s">
        <v>278</v>
      </c>
    </row>
    <row r="80" spans="1:3" ht="15.75" thickBot="1" x14ac:dyDescent="0.3">
      <c r="A80" s="54" t="s">
        <v>74</v>
      </c>
      <c r="B80" s="54" t="s">
        <v>285</v>
      </c>
      <c r="C80" s="54" t="s">
        <v>278</v>
      </c>
    </row>
    <row r="81" spans="1:3" ht="15.75" thickBot="1" x14ac:dyDescent="0.3">
      <c r="A81" s="54" t="s">
        <v>75</v>
      </c>
      <c r="B81" s="54" t="s">
        <v>279</v>
      </c>
      <c r="C81" s="54" t="s">
        <v>280</v>
      </c>
    </row>
    <row r="82" spans="1:3" ht="15.75" thickBot="1" x14ac:dyDescent="0.3">
      <c r="A82" s="54" t="s">
        <v>296</v>
      </c>
      <c r="B82" s="54" t="s">
        <v>279</v>
      </c>
      <c r="C82" s="54" t="s">
        <v>280</v>
      </c>
    </row>
    <row r="83" spans="1:3" ht="15.75" thickBot="1" x14ac:dyDescent="0.3">
      <c r="A83" s="54" t="s">
        <v>297</v>
      </c>
      <c r="B83" s="54" t="s">
        <v>285</v>
      </c>
      <c r="C83" s="54" t="s">
        <v>278</v>
      </c>
    </row>
    <row r="84" spans="1:3" ht="15.75" thickBot="1" x14ac:dyDescent="0.3">
      <c r="A84" s="54" t="s">
        <v>80</v>
      </c>
      <c r="B84" s="54" t="s">
        <v>285</v>
      </c>
      <c r="C84" s="54" t="s">
        <v>278</v>
      </c>
    </row>
    <row r="85" spans="1:3" ht="15.75" thickBot="1" x14ac:dyDescent="0.3">
      <c r="A85" s="54" t="s">
        <v>298</v>
      </c>
      <c r="B85" s="54" t="s">
        <v>283</v>
      </c>
      <c r="C85" s="54" t="s">
        <v>278</v>
      </c>
    </row>
    <row r="86" spans="1:3" ht="15.75" thickBot="1" x14ac:dyDescent="0.3">
      <c r="A86" s="54" t="s">
        <v>299</v>
      </c>
      <c r="B86" s="54" t="s">
        <v>285</v>
      </c>
      <c r="C86" s="54" t="s">
        <v>278</v>
      </c>
    </row>
    <row r="87" spans="1:3" ht="15.75" thickBot="1" x14ac:dyDescent="0.3">
      <c r="A87" s="54" t="s">
        <v>76</v>
      </c>
      <c r="B87" s="54" t="s">
        <v>279</v>
      </c>
      <c r="C87" s="54" t="s">
        <v>280</v>
      </c>
    </row>
    <row r="88" spans="1:3" ht="29.25" thickBot="1" x14ac:dyDescent="0.3">
      <c r="A88" s="54" t="s">
        <v>300</v>
      </c>
      <c r="B88" s="54" t="s">
        <v>283</v>
      </c>
      <c r="C88" s="54" t="s">
        <v>278</v>
      </c>
    </row>
    <row r="89" spans="1:3" ht="15.75" thickBot="1" x14ac:dyDescent="0.3">
      <c r="A89" s="54" t="s">
        <v>79</v>
      </c>
      <c r="B89" s="54" t="s">
        <v>283</v>
      </c>
      <c r="C89" s="54" t="s">
        <v>278</v>
      </c>
    </row>
    <row r="90" spans="1:3" ht="15.75" thickBot="1" x14ac:dyDescent="0.3">
      <c r="A90" s="54" t="s">
        <v>78</v>
      </c>
      <c r="B90" s="54" t="s">
        <v>282</v>
      </c>
      <c r="C90" s="54" t="s">
        <v>278</v>
      </c>
    </row>
    <row r="91" spans="1:3" ht="15.75" thickBot="1" x14ac:dyDescent="0.3">
      <c r="A91" s="54" t="s">
        <v>81</v>
      </c>
      <c r="B91" s="54" t="s">
        <v>285</v>
      </c>
      <c r="C91" s="54" t="s">
        <v>278</v>
      </c>
    </row>
    <row r="92" spans="1:3" ht="15.75" thickBot="1" x14ac:dyDescent="0.3">
      <c r="A92" s="54" t="s">
        <v>82</v>
      </c>
      <c r="B92" s="54" t="s">
        <v>283</v>
      </c>
      <c r="C92" s="54" t="s">
        <v>278</v>
      </c>
    </row>
    <row r="93" spans="1:3" ht="15.75" thickBot="1" x14ac:dyDescent="0.3">
      <c r="A93" s="54" t="s">
        <v>86</v>
      </c>
      <c r="B93" s="54" t="s">
        <v>282</v>
      </c>
      <c r="C93" s="54" t="s">
        <v>280</v>
      </c>
    </row>
    <row r="94" spans="1:3" ht="29.25" thickBot="1" x14ac:dyDescent="0.3">
      <c r="A94" s="54" t="s">
        <v>301</v>
      </c>
      <c r="B94" s="54" t="s">
        <v>282</v>
      </c>
      <c r="C94" s="54" t="s">
        <v>278</v>
      </c>
    </row>
    <row r="95" spans="1:3" ht="15.75" thickBot="1" x14ac:dyDescent="0.3">
      <c r="A95" s="54" t="s">
        <v>85</v>
      </c>
      <c r="B95" s="54" t="s">
        <v>283</v>
      </c>
      <c r="C95" s="54" t="s">
        <v>278</v>
      </c>
    </row>
    <row r="96" spans="1:3" ht="15.75" thickBot="1" x14ac:dyDescent="0.3">
      <c r="A96" s="54" t="s">
        <v>48</v>
      </c>
      <c r="B96" s="54" t="s">
        <v>279</v>
      </c>
      <c r="C96" s="54" t="s">
        <v>280</v>
      </c>
    </row>
    <row r="97" spans="1:3" ht="15.75" thickBot="1" x14ac:dyDescent="0.3">
      <c r="A97" s="54" t="s">
        <v>83</v>
      </c>
      <c r="B97" s="54" t="s">
        <v>283</v>
      </c>
      <c r="C97" s="54" t="s">
        <v>278</v>
      </c>
    </row>
    <row r="98" spans="1:3" ht="15.75" thickBot="1" x14ac:dyDescent="0.3">
      <c r="A98" s="54" t="s">
        <v>87</v>
      </c>
      <c r="B98" s="54" t="s">
        <v>279</v>
      </c>
      <c r="C98" s="54" t="s">
        <v>280</v>
      </c>
    </row>
    <row r="99" spans="1:3" ht="15.75" thickBot="1" x14ac:dyDescent="0.3">
      <c r="A99" s="54" t="s">
        <v>90</v>
      </c>
      <c r="B99" s="54" t="s">
        <v>282</v>
      </c>
      <c r="C99" s="54" t="s">
        <v>278</v>
      </c>
    </row>
    <row r="100" spans="1:3" ht="15.75" thickBot="1" x14ac:dyDescent="0.3">
      <c r="A100" s="54" t="s">
        <v>93</v>
      </c>
      <c r="B100" s="54" t="s">
        <v>279</v>
      </c>
      <c r="C100" s="54" t="s">
        <v>280</v>
      </c>
    </row>
    <row r="101" spans="1:3" ht="15.75" thickBot="1" x14ac:dyDescent="0.3">
      <c r="A101" s="54" t="s">
        <v>95</v>
      </c>
      <c r="B101" s="54" t="s">
        <v>279</v>
      </c>
      <c r="C101" s="54" t="s">
        <v>280</v>
      </c>
    </row>
    <row r="102" spans="1:3" ht="15.75" thickBot="1" x14ac:dyDescent="0.3">
      <c r="A102" s="54" t="s">
        <v>89</v>
      </c>
      <c r="B102" s="54" t="s">
        <v>282</v>
      </c>
      <c r="C102" s="54" t="s">
        <v>278</v>
      </c>
    </row>
    <row r="103" spans="1:3" ht="29.25" thickBot="1" x14ac:dyDescent="0.3">
      <c r="A103" s="54" t="s">
        <v>302</v>
      </c>
      <c r="B103" s="54" t="s">
        <v>282</v>
      </c>
      <c r="C103" s="54" t="s">
        <v>278</v>
      </c>
    </row>
    <row r="104" spans="1:3" ht="15.75" thickBot="1" x14ac:dyDescent="0.3">
      <c r="A104" s="54" t="s">
        <v>92</v>
      </c>
      <c r="B104" s="54" t="s">
        <v>281</v>
      </c>
      <c r="C104" s="54" t="s">
        <v>278</v>
      </c>
    </row>
    <row r="105" spans="1:3" ht="15.75" thickBot="1" x14ac:dyDescent="0.3">
      <c r="A105" s="54" t="s">
        <v>303</v>
      </c>
      <c r="B105" s="54" t="s">
        <v>282</v>
      </c>
      <c r="C105" s="54" t="s">
        <v>278</v>
      </c>
    </row>
    <row r="106" spans="1:3" ht="15.75" thickBot="1" x14ac:dyDescent="0.3">
      <c r="A106" s="54" t="s">
        <v>88</v>
      </c>
      <c r="B106" s="54" t="s">
        <v>279</v>
      </c>
      <c r="C106" s="54" t="s">
        <v>280</v>
      </c>
    </row>
    <row r="107" spans="1:3" ht="15.75" thickBot="1" x14ac:dyDescent="0.3">
      <c r="A107" s="54" t="s">
        <v>96</v>
      </c>
      <c r="B107" s="54" t="s">
        <v>279</v>
      </c>
      <c r="C107" s="54" t="s">
        <v>280</v>
      </c>
    </row>
    <row r="108" spans="1:3" ht="15.75" thickBot="1" x14ac:dyDescent="0.3">
      <c r="A108" s="54" t="s">
        <v>97</v>
      </c>
      <c r="B108" s="54" t="s">
        <v>283</v>
      </c>
      <c r="C108" s="54" t="s">
        <v>278</v>
      </c>
    </row>
    <row r="109" spans="1:3" ht="15.75" thickBot="1" x14ac:dyDescent="0.3">
      <c r="A109" s="54" t="s">
        <v>99</v>
      </c>
      <c r="B109" s="54" t="s">
        <v>281</v>
      </c>
      <c r="C109" s="54" t="s">
        <v>278</v>
      </c>
    </row>
    <row r="110" spans="1:3" ht="15.75" thickBot="1" x14ac:dyDescent="0.3">
      <c r="A110" s="54" t="s">
        <v>98</v>
      </c>
      <c r="B110" s="54" t="s">
        <v>282</v>
      </c>
      <c r="C110" s="54" t="s">
        <v>280</v>
      </c>
    </row>
    <row r="111" spans="1:3" ht="15.75" thickBot="1" x14ac:dyDescent="0.3">
      <c r="A111" s="54" t="s">
        <v>101</v>
      </c>
      <c r="B111" s="54" t="s">
        <v>285</v>
      </c>
      <c r="C111" s="54" t="s">
        <v>278</v>
      </c>
    </row>
    <row r="112" spans="1:3" ht="15.75" thickBot="1" x14ac:dyDescent="0.3">
      <c r="A112" s="54" t="s">
        <v>107</v>
      </c>
      <c r="B112" s="54" t="s">
        <v>284</v>
      </c>
      <c r="C112" s="54" t="s">
        <v>278</v>
      </c>
    </row>
    <row r="113" spans="1:3" ht="15.75" thickBot="1" x14ac:dyDescent="0.3">
      <c r="A113" s="54" t="s">
        <v>34</v>
      </c>
      <c r="B113" s="54" t="s">
        <v>282</v>
      </c>
      <c r="C113" s="54" t="s">
        <v>278</v>
      </c>
    </row>
    <row r="114" spans="1:3" ht="15.75" thickBot="1" x14ac:dyDescent="0.3">
      <c r="A114" s="54" t="s">
        <v>102</v>
      </c>
      <c r="B114" s="54" t="s">
        <v>282</v>
      </c>
      <c r="C114" s="54" t="s">
        <v>278</v>
      </c>
    </row>
    <row r="115" spans="1:3" ht="15.75" thickBot="1" x14ac:dyDescent="0.3">
      <c r="A115" s="54" t="s">
        <v>43</v>
      </c>
      <c r="B115" s="54" t="s">
        <v>281</v>
      </c>
      <c r="C115" s="54" t="s">
        <v>278</v>
      </c>
    </row>
    <row r="116" spans="1:3" ht="15.75" thickBot="1" x14ac:dyDescent="0.3">
      <c r="A116" s="54" t="s">
        <v>235</v>
      </c>
      <c r="B116" s="54" t="s">
        <v>283</v>
      </c>
      <c r="C116" s="54" t="s">
        <v>278</v>
      </c>
    </row>
    <row r="117" spans="1:3" ht="29.25" thickBot="1" x14ac:dyDescent="0.3">
      <c r="A117" s="54" t="s">
        <v>304</v>
      </c>
      <c r="B117" s="54" t="s">
        <v>282</v>
      </c>
      <c r="C117" s="54" t="s">
        <v>278</v>
      </c>
    </row>
    <row r="118" spans="1:3" ht="15.75" thickBot="1" x14ac:dyDescent="0.3">
      <c r="A118" s="54" t="s">
        <v>305</v>
      </c>
      <c r="B118" s="54" t="s">
        <v>282</v>
      </c>
      <c r="C118" s="54" t="s">
        <v>280</v>
      </c>
    </row>
    <row r="119" spans="1:3" ht="15.75" thickBot="1" x14ac:dyDescent="0.3">
      <c r="A119" s="54" t="s">
        <v>106</v>
      </c>
      <c r="B119" s="54" t="s">
        <v>281</v>
      </c>
      <c r="C119" s="54" t="s">
        <v>278</v>
      </c>
    </row>
    <row r="120" spans="1:3" ht="15.75" thickBot="1" x14ac:dyDescent="0.3">
      <c r="A120" s="54" t="s">
        <v>37</v>
      </c>
      <c r="B120" s="54" t="s">
        <v>283</v>
      </c>
      <c r="C120" s="54" t="s">
        <v>278</v>
      </c>
    </row>
    <row r="121" spans="1:3" ht="15.75" thickBot="1" x14ac:dyDescent="0.3">
      <c r="A121" s="54" t="s">
        <v>100</v>
      </c>
      <c r="B121" s="54" t="s">
        <v>284</v>
      </c>
      <c r="C121" s="54" t="s">
        <v>278</v>
      </c>
    </row>
    <row r="122" spans="1:3" ht="29.25" thickBot="1" x14ac:dyDescent="0.3">
      <c r="A122" s="54" t="s">
        <v>306</v>
      </c>
      <c r="B122" s="54" t="s">
        <v>282</v>
      </c>
      <c r="C122" s="54" t="s">
        <v>278</v>
      </c>
    </row>
    <row r="123" spans="1:3" ht="15.75" thickBot="1" x14ac:dyDescent="0.3">
      <c r="A123" s="54" t="s">
        <v>110</v>
      </c>
      <c r="B123" s="54" t="s">
        <v>281</v>
      </c>
      <c r="C123" s="54" t="s">
        <v>278</v>
      </c>
    </row>
    <row r="124" spans="1:3" ht="15.75" thickBot="1" x14ac:dyDescent="0.3">
      <c r="A124" s="54" t="s">
        <v>164</v>
      </c>
      <c r="B124" s="54" t="s">
        <v>283</v>
      </c>
      <c r="C124" s="54" t="s">
        <v>278</v>
      </c>
    </row>
    <row r="125" spans="1:3" ht="15.75" thickBot="1" x14ac:dyDescent="0.3">
      <c r="A125" s="54" t="s">
        <v>114</v>
      </c>
      <c r="B125" s="54" t="s">
        <v>279</v>
      </c>
      <c r="C125" s="54" t="s">
        <v>280</v>
      </c>
    </row>
    <row r="126" spans="1:3" ht="15.75" thickBot="1" x14ac:dyDescent="0.3">
      <c r="A126" s="54" t="s">
        <v>183</v>
      </c>
      <c r="B126" s="54" t="s">
        <v>282</v>
      </c>
      <c r="C126" s="54" t="s">
        <v>278</v>
      </c>
    </row>
    <row r="127" spans="1:3" ht="15.75" thickBot="1" x14ac:dyDescent="0.3">
      <c r="A127" s="54" t="s">
        <v>112</v>
      </c>
      <c r="B127" s="54" t="s">
        <v>285</v>
      </c>
      <c r="C127" s="54" t="s">
        <v>278</v>
      </c>
    </row>
    <row r="128" spans="1:3" ht="15.75" thickBot="1" x14ac:dyDescent="0.3">
      <c r="A128" s="54" t="s">
        <v>111</v>
      </c>
      <c r="B128" s="54" t="s">
        <v>285</v>
      </c>
      <c r="C128" s="54" t="s">
        <v>278</v>
      </c>
    </row>
    <row r="129" spans="1:3" ht="15.75" thickBot="1" x14ac:dyDescent="0.3">
      <c r="A129" s="54" t="s">
        <v>115</v>
      </c>
      <c r="B129" s="54" t="s">
        <v>279</v>
      </c>
      <c r="C129" s="54" t="s">
        <v>280</v>
      </c>
    </row>
    <row r="130" spans="1:3" ht="15.75" thickBot="1" x14ac:dyDescent="0.3">
      <c r="A130" s="54" t="s">
        <v>116</v>
      </c>
      <c r="B130" s="54" t="s">
        <v>279</v>
      </c>
      <c r="C130" s="54" t="s">
        <v>280</v>
      </c>
    </row>
    <row r="131" spans="1:3" ht="15.75" thickBot="1" x14ac:dyDescent="0.3">
      <c r="A131" s="54" t="s">
        <v>109</v>
      </c>
      <c r="B131" s="54" t="s">
        <v>279</v>
      </c>
      <c r="C131" s="54" t="s">
        <v>280</v>
      </c>
    </row>
    <row r="132" spans="1:3" ht="15.75" thickBot="1" x14ac:dyDescent="0.3">
      <c r="A132" s="54" t="s">
        <v>113</v>
      </c>
      <c r="B132" s="54" t="s">
        <v>281</v>
      </c>
      <c r="C132" s="54" t="s">
        <v>278</v>
      </c>
    </row>
    <row r="133" spans="1:3" ht="15.75" thickBot="1" x14ac:dyDescent="0.3">
      <c r="A133" s="54" t="s">
        <v>132</v>
      </c>
      <c r="B133" s="54" t="s">
        <v>281</v>
      </c>
      <c r="C133" s="54" t="s">
        <v>278</v>
      </c>
    </row>
    <row r="134" spans="1:3" ht="15.75" thickBot="1" x14ac:dyDescent="0.3">
      <c r="A134" s="54" t="s">
        <v>307</v>
      </c>
      <c r="B134" s="54" t="s">
        <v>279</v>
      </c>
      <c r="C134" s="54" t="s">
        <v>280</v>
      </c>
    </row>
    <row r="135" spans="1:3" ht="15.75" thickBot="1" x14ac:dyDescent="0.3">
      <c r="A135" s="54" t="s">
        <v>308</v>
      </c>
      <c r="B135" s="54" t="s">
        <v>279</v>
      </c>
      <c r="C135" s="54" t="s">
        <v>280</v>
      </c>
    </row>
    <row r="136" spans="1:3" ht="15.75" thickBot="1" x14ac:dyDescent="0.3">
      <c r="A136" s="54" t="s">
        <v>239</v>
      </c>
      <c r="B136" s="54" t="s">
        <v>285</v>
      </c>
      <c r="C136" s="54" t="s">
        <v>278</v>
      </c>
    </row>
    <row r="137" spans="1:3" ht="15.75" thickBot="1" x14ac:dyDescent="0.3">
      <c r="A137" s="54" t="s">
        <v>124</v>
      </c>
      <c r="B137" s="54" t="s">
        <v>282</v>
      </c>
      <c r="C137" s="54" t="s">
        <v>278</v>
      </c>
    </row>
    <row r="138" spans="1:3" ht="15.75" thickBot="1" x14ac:dyDescent="0.3">
      <c r="A138" s="54" t="s">
        <v>118</v>
      </c>
      <c r="B138" s="54" t="s">
        <v>279</v>
      </c>
      <c r="C138" s="54" t="s">
        <v>280</v>
      </c>
    </row>
    <row r="139" spans="1:3" ht="15.75" thickBot="1" x14ac:dyDescent="0.3">
      <c r="A139" s="54" t="s">
        <v>122</v>
      </c>
      <c r="B139" s="54" t="s">
        <v>285</v>
      </c>
      <c r="C139" s="54" t="s">
        <v>278</v>
      </c>
    </row>
    <row r="140" spans="1:3" ht="15.75" thickBot="1" x14ac:dyDescent="0.3">
      <c r="A140" s="54" t="s">
        <v>309</v>
      </c>
      <c r="B140" s="54" t="s">
        <v>282</v>
      </c>
      <c r="C140" s="54" t="s">
        <v>278</v>
      </c>
    </row>
    <row r="141" spans="1:3" ht="15.75" thickBot="1" x14ac:dyDescent="0.3">
      <c r="A141" s="54" t="s">
        <v>130</v>
      </c>
      <c r="B141" s="54" t="s">
        <v>282</v>
      </c>
      <c r="C141" s="54" t="s">
        <v>278</v>
      </c>
    </row>
    <row r="142" spans="1:3" ht="15.75" thickBot="1" x14ac:dyDescent="0.3">
      <c r="A142" s="54" t="s">
        <v>117</v>
      </c>
      <c r="B142" s="54" t="s">
        <v>282</v>
      </c>
      <c r="C142" s="54" t="s">
        <v>280</v>
      </c>
    </row>
    <row r="143" spans="1:3" ht="29.25" thickBot="1" x14ac:dyDescent="0.3">
      <c r="A143" s="54" t="s">
        <v>146</v>
      </c>
      <c r="B143" s="54" t="s">
        <v>282</v>
      </c>
      <c r="C143" s="54" t="s">
        <v>278</v>
      </c>
    </row>
    <row r="144" spans="1:3" ht="15.75" thickBot="1" x14ac:dyDescent="0.3">
      <c r="A144" s="54" t="s">
        <v>310</v>
      </c>
      <c r="B144" s="54" t="s">
        <v>283</v>
      </c>
      <c r="C144" s="54" t="s">
        <v>278</v>
      </c>
    </row>
    <row r="145" spans="1:3" ht="15.75" thickBot="1" x14ac:dyDescent="0.3">
      <c r="A145" s="54" t="s">
        <v>125</v>
      </c>
      <c r="B145" s="54" t="s">
        <v>281</v>
      </c>
      <c r="C145" s="54" t="s">
        <v>278</v>
      </c>
    </row>
    <row r="146" spans="1:3" ht="15.75" thickBot="1" x14ac:dyDescent="0.3">
      <c r="A146" s="54" t="s">
        <v>311</v>
      </c>
      <c r="B146" s="54" t="s">
        <v>283</v>
      </c>
      <c r="C146" s="54" t="s">
        <v>278</v>
      </c>
    </row>
    <row r="147" spans="1:3" ht="15.75" thickBot="1" x14ac:dyDescent="0.3">
      <c r="A147" s="54" t="s">
        <v>123</v>
      </c>
      <c r="B147" s="54" t="s">
        <v>279</v>
      </c>
      <c r="C147" s="54" t="s">
        <v>280</v>
      </c>
    </row>
    <row r="148" spans="1:3" ht="15.75" thickBot="1" x14ac:dyDescent="0.3">
      <c r="A148" s="54" t="s">
        <v>126</v>
      </c>
      <c r="B148" s="54" t="s">
        <v>285</v>
      </c>
      <c r="C148" s="54" t="s">
        <v>278</v>
      </c>
    </row>
    <row r="149" spans="1:3" ht="15.75" thickBot="1" x14ac:dyDescent="0.3">
      <c r="A149" s="54" t="s">
        <v>121</v>
      </c>
      <c r="B149" s="54" t="s">
        <v>282</v>
      </c>
      <c r="C149" s="54" t="s">
        <v>278</v>
      </c>
    </row>
    <row r="150" spans="1:3" ht="15.75" thickBot="1" x14ac:dyDescent="0.3">
      <c r="A150" s="54" t="s">
        <v>119</v>
      </c>
      <c r="B150" s="54" t="s">
        <v>285</v>
      </c>
      <c r="C150" s="54" t="s">
        <v>278</v>
      </c>
    </row>
    <row r="151" spans="1:3" ht="15.75" thickBot="1" x14ac:dyDescent="0.3">
      <c r="A151" s="54" t="s">
        <v>127</v>
      </c>
      <c r="B151" s="54" t="s">
        <v>283</v>
      </c>
      <c r="C151" s="54" t="s">
        <v>278</v>
      </c>
    </row>
    <row r="152" spans="1:3" ht="15.75" thickBot="1" x14ac:dyDescent="0.3">
      <c r="A152" s="54" t="s">
        <v>120</v>
      </c>
      <c r="B152" s="54" t="s">
        <v>282</v>
      </c>
      <c r="C152" s="54" t="s">
        <v>278</v>
      </c>
    </row>
    <row r="153" spans="1:3" ht="15.75" thickBot="1" x14ac:dyDescent="0.3">
      <c r="A153" s="54" t="s">
        <v>133</v>
      </c>
      <c r="B153" s="54" t="s">
        <v>285</v>
      </c>
      <c r="C153" s="54" t="s">
        <v>278</v>
      </c>
    </row>
    <row r="154" spans="1:3" ht="15.75" thickBot="1" x14ac:dyDescent="0.3">
      <c r="A154" s="54" t="s">
        <v>134</v>
      </c>
      <c r="B154" s="54" t="s">
        <v>285</v>
      </c>
      <c r="C154" s="54" t="s">
        <v>278</v>
      </c>
    </row>
    <row r="155" spans="1:3" ht="15.75" thickBot="1" x14ac:dyDescent="0.3">
      <c r="A155" s="54" t="s">
        <v>139</v>
      </c>
      <c r="B155" s="54" t="s">
        <v>282</v>
      </c>
      <c r="C155" s="54" t="s">
        <v>278</v>
      </c>
    </row>
    <row r="156" spans="1:3" ht="15.75" thickBot="1" x14ac:dyDescent="0.3">
      <c r="A156" s="54" t="s">
        <v>142</v>
      </c>
      <c r="B156" s="54" t="s">
        <v>285</v>
      </c>
      <c r="C156" s="54" t="s">
        <v>278</v>
      </c>
    </row>
    <row r="157" spans="1:3" ht="15.75" thickBot="1" x14ac:dyDescent="0.3">
      <c r="A157" s="54" t="s">
        <v>145</v>
      </c>
      <c r="B157" s="54" t="s">
        <v>282</v>
      </c>
      <c r="C157" s="54" t="s">
        <v>278</v>
      </c>
    </row>
    <row r="158" spans="1:3" ht="15.75" thickBot="1" x14ac:dyDescent="0.3">
      <c r="A158" s="54" t="s">
        <v>143</v>
      </c>
      <c r="B158" s="54" t="s">
        <v>285</v>
      </c>
      <c r="C158" s="54" t="s">
        <v>278</v>
      </c>
    </row>
    <row r="159" spans="1:3" ht="15.75" thickBot="1" x14ac:dyDescent="0.3">
      <c r="A159" s="54" t="s">
        <v>141</v>
      </c>
      <c r="B159" s="54" t="s">
        <v>283</v>
      </c>
      <c r="C159" s="54" t="s">
        <v>278</v>
      </c>
    </row>
    <row r="160" spans="1:3" ht="15.75" thickBot="1" x14ac:dyDescent="0.3">
      <c r="A160" s="54" t="s">
        <v>137</v>
      </c>
      <c r="B160" s="54" t="s">
        <v>279</v>
      </c>
      <c r="C160" s="54" t="s">
        <v>280</v>
      </c>
    </row>
    <row r="161" spans="1:3" ht="15.75" thickBot="1" x14ac:dyDescent="0.3">
      <c r="A161" s="54" t="s">
        <v>147</v>
      </c>
      <c r="B161" s="54" t="s">
        <v>279</v>
      </c>
      <c r="C161" s="54" t="s">
        <v>280</v>
      </c>
    </row>
    <row r="162" spans="1:3" ht="15.75" thickBot="1" x14ac:dyDescent="0.3">
      <c r="A162" s="54" t="s">
        <v>136</v>
      </c>
      <c r="B162" s="54" t="s">
        <v>282</v>
      </c>
      <c r="C162" s="54" t="s">
        <v>278</v>
      </c>
    </row>
    <row r="163" spans="1:3" ht="15.75" thickBot="1" x14ac:dyDescent="0.3">
      <c r="A163" s="54" t="s">
        <v>135</v>
      </c>
      <c r="B163" s="54" t="s">
        <v>282</v>
      </c>
      <c r="C163" s="54" t="s">
        <v>278</v>
      </c>
    </row>
    <row r="164" spans="1:3" ht="15.75" thickBot="1" x14ac:dyDescent="0.3">
      <c r="A164" s="54" t="s">
        <v>144</v>
      </c>
      <c r="B164" s="54" t="s">
        <v>282</v>
      </c>
      <c r="C164" s="54" t="s">
        <v>278</v>
      </c>
    </row>
    <row r="165" spans="1:3" ht="15.75" thickBot="1" x14ac:dyDescent="0.3">
      <c r="A165" s="54" t="s">
        <v>140</v>
      </c>
      <c r="B165" s="54" t="s">
        <v>282</v>
      </c>
      <c r="C165" s="54" t="s">
        <v>280</v>
      </c>
    </row>
    <row r="166" spans="1:3" ht="15.75" thickBot="1" x14ac:dyDescent="0.3">
      <c r="A166" s="54" t="s">
        <v>148</v>
      </c>
      <c r="B166" s="54" t="s">
        <v>281</v>
      </c>
      <c r="C166" s="54" t="s">
        <v>278</v>
      </c>
    </row>
    <row r="167" spans="1:3" ht="15.75" thickBot="1" x14ac:dyDescent="0.3">
      <c r="A167" s="54" t="s">
        <v>151</v>
      </c>
      <c r="B167" s="54" t="s">
        <v>283</v>
      </c>
      <c r="C167" s="54" t="s">
        <v>278</v>
      </c>
    </row>
    <row r="168" spans="1:3" ht="15.75" thickBot="1" x14ac:dyDescent="0.3">
      <c r="A168" s="54" t="s">
        <v>154</v>
      </c>
      <c r="B168" s="54" t="s">
        <v>283</v>
      </c>
      <c r="C168" s="54" t="s">
        <v>278</v>
      </c>
    </row>
    <row r="169" spans="1:3" ht="15.75" thickBot="1" x14ac:dyDescent="0.3">
      <c r="A169" s="54" t="s">
        <v>68</v>
      </c>
      <c r="B169" s="54" t="s">
        <v>282</v>
      </c>
      <c r="C169" s="54" t="s">
        <v>278</v>
      </c>
    </row>
    <row r="170" spans="1:3" ht="15.75" thickBot="1" x14ac:dyDescent="0.3">
      <c r="A170" s="54" t="s">
        <v>152</v>
      </c>
      <c r="B170" s="54" t="s">
        <v>282</v>
      </c>
      <c r="C170" s="54" t="s">
        <v>278</v>
      </c>
    </row>
    <row r="171" spans="1:3" ht="15.75" thickBot="1" x14ac:dyDescent="0.3">
      <c r="A171" s="54" t="s">
        <v>155</v>
      </c>
      <c r="B171" s="54" t="s">
        <v>282</v>
      </c>
      <c r="C171" s="54" t="s">
        <v>278</v>
      </c>
    </row>
    <row r="172" spans="1:3" ht="15.75" thickBot="1" x14ac:dyDescent="0.3">
      <c r="A172" s="54" t="s">
        <v>149</v>
      </c>
      <c r="B172" s="54" t="s">
        <v>282</v>
      </c>
      <c r="C172" s="54" t="s">
        <v>278</v>
      </c>
    </row>
    <row r="173" spans="1:3" ht="15.75" thickBot="1" x14ac:dyDescent="0.3">
      <c r="A173" s="54" t="s">
        <v>157</v>
      </c>
      <c r="B173" s="54" t="s">
        <v>279</v>
      </c>
      <c r="C173" s="54" t="s">
        <v>280</v>
      </c>
    </row>
    <row r="174" spans="1:3" ht="29.25" thickBot="1" x14ac:dyDescent="0.3">
      <c r="A174" s="54" t="s">
        <v>166</v>
      </c>
      <c r="B174" s="54" t="s">
        <v>287</v>
      </c>
      <c r="C174" s="54" t="s">
        <v>280</v>
      </c>
    </row>
    <row r="175" spans="1:3" ht="15.75" thickBot="1" x14ac:dyDescent="0.3">
      <c r="A175" s="54" t="s">
        <v>156</v>
      </c>
      <c r="B175" s="54" t="s">
        <v>282</v>
      </c>
      <c r="C175" s="54" t="s">
        <v>278</v>
      </c>
    </row>
    <row r="176" spans="1:3" ht="15.75" thickBot="1" x14ac:dyDescent="0.3">
      <c r="A176" s="54" t="s">
        <v>159</v>
      </c>
      <c r="B176" s="54" t="s">
        <v>283</v>
      </c>
      <c r="C176" s="54" t="s">
        <v>278</v>
      </c>
    </row>
    <row r="177" spans="1:3" ht="15.75" thickBot="1" x14ac:dyDescent="0.3">
      <c r="A177" s="54" t="s">
        <v>312</v>
      </c>
      <c r="B177" s="54" t="s">
        <v>281</v>
      </c>
      <c r="C177" s="54" t="s">
        <v>278</v>
      </c>
    </row>
    <row r="178" spans="1:3" ht="15.75" thickBot="1" x14ac:dyDescent="0.3">
      <c r="A178" s="54" t="s">
        <v>158</v>
      </c>
      <c r="B178" s="54" t="s">
        <v>279</v>
      </c>
      <c r="C178" s="54" t="s">
        <v>280</v>
      </c>
    </row>
    <row r="179" spans="1:3" ht="15.75" thickBot="1" x14ac:dyDescent="0.3">
      <c r="A179" s="54" t="s">
        <v>150</v>
      </c>
      <c r="B179" s="54" t="s">
        <v>282</v>
      </c>
      <c r="C179" s="54" t="s">
        <v>278</v>
      </c>
    </row>
    <row r="180" spans="1:3" ht="15.75" thickBot="1" x14ac:dyDescent="0.3">
      <c r="A180" s="54" t="s">
        <v>153</v>
      </c>
      <c r="B180" s="54" t="s">
        <v>283</v>
      </c>
      <c r="C180" s="54" t="s">
        <v>278</v>
      </c>
    </row>
    <row r="181" spans="1:3" ht="15.75" thickBot="1" x14ac:dyDescent="0.3">
      <c r="A181" s="54" t="s">
        <v>234</v>
      </c>
      <c r="B181" s="54" t="s">
        <v>281</v>
      </c>
      <c r="C181" s="54" t="s">
        <v>278</v>
      </c>
    </row>
    <row r="182" spans="1:3" ht="15.75" thickBot="1" x14ac:dyDescent="0.3">
      <c r="A182" s="54" t="s">
        <v>313</v>
      </c>
      <c r="B182" s="54" t="s">
        <v>282</v>
      </c>
      <c r="C182" s="54" t="s">
        <v>278</v>
      </c>
    </row>
    <row r="183" spans="1:3" ht="15.75" thickBot="1" x14ac:dyDescent="0.3">
      <c r="A183" s="54" t="s">
        <v>160</v>
      </c>
      <c r="B183" s="54" t="s">
        <v>279</v>
      </c>
      <c r="C183" s="54" t="s">
        <v>280</v>
      </c>
    </row>
    <row r="184" spans="1:3" ht="15.75" thickBot="1" x14ac:dyDescent="0.3">
      <c r="A184" s="54" t="s">
        <v>314</v>
      </c>
      <c r="B184" s="54" t="s">
        <v>279</v>
      </c>
      <c r="C184" s="54" t="s">
        <v>280</v>
      </c>
    </row>
    <row r="185" spans="1:3" ht="15.75" thickBot="1" x14ac:dyDescent="0.3">
      <c r="A185" s="54" t="s">
        <v>162</v>
      </c>
      <c r="B185" s="54" t="s">
        <v>285</v>
      </c>
      <c r="C185" s="54" t="s">
        <v>278</v>
      </c>
    </row>
    <row r="186" spans="1:3" ht="15.75" thickBot="1" x14ac:dyDescent="0.3">
      <c r="A186" s="54" t="s">
        <v>171</v>
      </c>
      <c r="B186" s="54" t="s">
        <v>281</v>
      </c>
      <c r="C186" s="54" t="s">
        <v>278</v>
      </c>
    </row>
    <row r="187" spans="1:3" ht="15.75" thickBot="1" x14ac:dyDescent="0.3">
      <c r="A187" s="54" t="s">
        <v>179</v>
      </c>
      <c r="B187" s="54" t="s">
        <v>282</v>
      </c>
      <c r="C187" s="54" t="s">
        <v>278</v>
      </c>
    </row>
    <row r="188" spans="1:3" ht="15.75" thickBot="1" x14ac:dyDescent="0.3">
      <c r="A188" s="54" t="s">
        <v>174</v>
      </c>
      <c r="B188" s="54" t="s">
        <v>285</v>
      </c>
      <c r="C188" s="54" t="s">
        <v>278</v>
      </c>
    </row>
    <row r="189" spans="1:3" ht="15.75" thickBot="1" x14ac:dyDescent="0.3">
      <c r="A189" s="54" t="s">
        <v>315</v>
      </c>
      <c r="B189" s="54" t="s">
        <v>285</v>
      </c>
      <c r="C189" s="54" t="s">
        <v>278</v>
      </c>
    </row>
    <row r="190" spans="1:3" ht="15.75" thickBot="1" x14ac:dyDescent="0.3">
      <c r="A190" s="54" t="s">
        <v>184</v>
      </c>
      <c r="B190" s="54" t="s">
        <v>281</v>
      </c>
      <c r="C190" s="54" t="s">
        <v>278</v>
      </c>
    </row>
    <row r="191" spans="1:3" ht="15.75" thickBot="1" x14ac:dyDescent="0.3">
      <c r="A191" s="54" t="s">
        <v>187</v>
      </c>
      <c r="B191" s="54" t="s">
        <v>279</v>
      </c>
      <c r="C191" s="54" t="s">
        <v>280</v>
      </c>
    </row>
    <row r="192" spans="1:3" ht="15.75" thickBot="1" x14ac:dyDescent="0.3">
      <c r="A192" s="54" t="s">
        <v>176</v>
      </c>
      <c r="B192" s="54" t="s">
        <v>282</v>
      </c>
      <c r="C192" s="54" t="s">
        <v>280</v>
      </c>
    </row>
    <row r="193" spans="1:3" ht="15.75" thickBot="1" x14ac:dyDescent="0.3">
      <c r="A193" s="54" t="s">
        <v>163</v>
      </c>
      <c r="B193" s="54" t="s">
        <v>285</v>
      </c>
      <c r="C193" s="54" t="s">
        <v>278</v>
      </c>
    </row>
    <row r="194" spans="1:3" ht="15.75" thickBot="1" x14ac:dyDescent="0.3">
      <c r="A194" s="54" t="s">
        <v>178</v>
      </c>
      <c r="B194" s="54" t="s">
        <v>279</v>
      </c>
      <c r="C194" s="54" t="s">
        <v>280</v>
      </c>
    </row>
    <row r="195" spans="1:3" ht="15.75" thickBot="1" x14ac:dyDescent="0.3">
      <c r="A195" s="54" t="s">
        <v>316</v>
      </c>
      <c r="B195" s="54" t="s">
        <v>279</v>
      </c>
      <c r="C195" s="54" t="s">
        <v>280</v>
      </c>
    </row>
    <row r="196" spans="1:3" ht="15.75" thickBot="1" x14ac:dyDescent="0.3">
      <c r="A196" s="54" t="s">
        <v>177</v>
      </c>
      <c r="B196" s="54" t="s">
        <v>279</v>
      </c>
      <c r="C196" s="54" t="s">
        <v>280</v>
      </c>
    </row>
    <row r="197" spans="1:3" ht="15.75" thickBot="1" x14ac:dyDescent="0.3">
      <c r="A197" s="54" t="s">
        <v>175</v>
      </c>
      <c r="B197" s="54" t="s">
        <v>285</v>
      </c>
      <c r="C197" s="54" t="s">
        <v>278</v>
      </c>
    </row>
    <row r="198" spans="1:3" ht="15.75" thickBot="1" x14ac:dyDescent="0.3">
      <c r="A198" s="54" t="s">
        <v>169</v>
      </c>
      <c r="B198" s="54" t="s">
        <v>279</v>
      </c>
      <c r="C198" s="54" t="s">
        <v>280</v>
      </c>
    </row>
    <row r="199" spans="1:3" ht="15.75" thickBot="1" x14ac:dyDescent="0.3">
      <c r="A199" s="54" t="s">
        <v>172</v>
      </c>
      <c r="B199" s="54" t="s">
        <v>285</v>
      </c>
      <c r="C199" s="54" t="s">
        <v>278</v>
      </c>
    </row>
    <row r="200" spans="1:3" ht="15.75" thickBot="1" x14ac:dyDescent="0.3">
      <c r="A200" s="54" t="s">
        <v>180</v>
      </c>
      <c r="B200" s="54" t="s">
        <v>281</v>
      </c>
      <c r="C200" s="54" t="s">
        <v>278</v>
      </c>
    </row>
    <row r="201" spans="1:3" ht="15.75" thickBot="1" x14ac:dyDescent="0.3">
      <c r="A201" s="54" t="s">
        <v>185</v>
      </c>
      <c r="B201" s="54" t="s">
        <v>283</v>
      </c>
      <c r="C201" s="54" t="s">
        <v>278</v>
      </c>
    </row>
    <row r="202" spans="1:3" ht="15.75" thickBot="1" x14ac:dyDescent="0.3">
      <c r="A202" s="54" t="s">
        <v>170</v>
      </c>
      <c r="B202" s="54" t="s">
        <v>285</v>
      </c>
      <c r="C202" s="54" t="s">
        <v>278</v>
      </c>
    </row>
    <row r="203" spans="1:3" ht="15.75" thickBot="1" x14ac:dyDescent="0.3">
      <c r="A203" s="54" t="s">
        <v>58</v>
      </c>
      <c r="B203" s="54" t="s">
        <v>283</v>
      </c>
      <c r="C203" s="54" t="s">
        <v>278</v>
      </c>
    </row>
    <row r="204" spans="1:3" ht="15.75" thickBot="1" x14ac:dyDescent="0.3">
      <c r="A204" s="54" t="s">
        <v>317</v>
      </c>
      <c r="B204" s="54" t="s">
        <v>282</v>
      </c>
      <c r="C204" s="54" t="s">
        <v>278</v>
      </c>
    </row>
    <row r="205" spans="1:3" ht="15.75" thickBot="1" x14ac:dyDescent="0.3">
      <c r="A205" s="54" t="s">
        <v>186</v>
      </c>
      <c r="B205" s="54" t="s">
        <v>285</v>
      </c>
      <c r="C205" s="54" t="s">
        <v>278</v>
      </c>
    </row>
    <row r="206" spans="1:3" ht="29.25" thickBot="1" x14ac:dyDescent="0.3">
      <c r="A206" s="54" t="s">
        <v>201</v>
      </c>
      <c r="B206" s="54" t="s">
        <v>283</v>
      </c>
      <c r="C206" s="54" t="s">
        <v>278</v>
      </c>
    </row>
    <row r="207" spans="1:3" ht="15.75" thickBot="1" x14ac:dyDescent="0.3">
      <c r="A207" s="54" t="s">
        <v>38</v>
      </c>
      <c r="B207" s="54" t="s">
        <v>285</v>
      </c>
      <c r="C207" s="54" t="s">
        <v>278</v>
      </c>
    </row>
    <row r="208" spans="1:3" ht="29.25" thickBot="1" x14ac:dyDescent="0.3">
      <c r="A208" s="54" t="s">
        <v>318</v>
      </c>
      <c r="B208" s="54" t="s">
        <v>282</v>
      </c>
      <c r="C208" s="54" t="s">
        <v>278</v>
      </c>
    </row>
    <row r="209" spans="1:3" ht="15.75" thickBot="1" x14ac:dyDescent="0.3">
      <c r="A209" s="54" t="s">
        <v>195</v>
      </c>
      <c r="B209" s="54" t="s">
        <v>285</v>
      </c>
      <c r="C209" s="54" t="s">
        <v>278</v>
      </c>
    </row>
    <row r="210" spans="1:3" ht="15.75" thickBot="1" x14ac:dyDescent="0.3">
      <c r="A210" s="54" t="s">
        <v>193</v>
      </c>
      <c r="B210" s="54" t="s">
        <v>282</v>
      </c>
      <c r="C210" s="54" t="s">
        <v>278</v>
      </c>
    </row>
    <row r="211" spans="1:3" ht="15.75" thickBot="1" x14ac:dyDescent="0.3">
      <c r="A211" s="54" t="s">
        <v>191</v>
      </c>
      <c r="B211" s="54" t="s">
        <v>284</v>
      </c>
      <c r="C211" s="54" t="s">
        <v>278</v>
      </c>
    </row>
    <row r="212" spans="1:3" ht="15.75" thickBot="1" x14ac:dyDescent="0.3">
      <c r="A212" s="54" t="s">
        <v>319</v>
      </c>
      <c r="B212" s="54" t="s">
        <v>282</v>
      </c>
      <c r="C212" s="54" t="s">
        <v>278</v>
      </c>
    </row>
    <row r="213" spans="1:3" ht="15.75" thickBot="1" x14ac:dyDescent="0.3">
      <c r="A213" s="54" t="s">
        <v>200</v>
      </c>
      <c r="B213" s="54" t="s">
        <v>284</v>
      </c>
      <c r="C213" s="54" t="s">
        <v>278</v>
      </c>
    </row>
    <row r="214" spans="1:3" ht="15.75" thickBot="1" x14ac:dyDescent="0.3">
      <c r="A214" s="54" t="s">
        <v>198</v>
      </c>
      <c r="B214" s="54" t="s">
        <v>281</v>
      </c>
      <c r="C214" s="54" t="s">
        <v>278</v>
      </c>
    </row>
    <row r="215" spans="1:3" ht="15.75" thickBot="1" x14ac:dyDescent="0.3">
      <c r="A215" s="54" t="s">
        <v>196</v>
      </c>
      <c r="B215" s="54" t="s">
        <v>282</v>
      </c>
      <c r="C215" s="54" t="s">
        <v>278</v>
      </c>
    </row>
    <row r="216" spans="1:3" ht="15.75" thickBot="1" x14ac:dyDescent="0.3">
      <c r="A216" s="54" t="s">
        <v>194</v>
      </c>
      <c r="B216" s="54" t="s">
        <v>282</v>
      </c>
      <c r="C216" s="54" t="s">
        <v>278</v>
      </c>
    </row>
    <row r="217" spans="1:3" ht="15.75" thickBot="1" x14ac:dyDescent="0.3">
      <c r="A217" s="54" t="s">
        <v>199</v>
      </c>
      <c r="B217" s="54" t="s">
        <v>279</v>
      </c>
      <c r="C217" s="54" t="s">
        <v>280</v>
      </c>
    </row>
    <row r="218" spans="1:3" ht="15.75" thickBot="1" x14ac:dyDescent="0.3">
      <c r="A218" s="54" t="s">
        <v>197</v>
      </c>
      <c r="B218" s="54" t="s">
        <v>283</v>
      </c>
      <c r="C218" s="54" t="s">
        <v>278</v>
      </c>
    </row>
    <row r="219" spans="1:3" ht="15.75" thickBot="1" x14ac:dyDescent="0.3">
      <c r="A219" s="54" t="s">
        <v>202</v>
      </c>
      <c r="B219" s="54" t="s">
        <v>282</v>
      </c>
      <c r="C219" s="54" t="s">
        <v>278</v>
      </c>
    </row>
    <row r="220" spans="1:3" ht="15.75" thickBot="1" x14ac:dyDescent="0.3">
      <c r="A220" s="54" t="s">
        <v>190</v>
      </c>
      <c r="B220" s="54" t="s">
        <v>282</v>
      </c>
      <c r="C220" s="54" t="s">
        <v>280</v>
      </c>
    </row>
    <row r="221" spans="1:3" ht="29.25" thickBot="1" x14ac:dyDescent="0.3">
      <c r="A221" s="54" t="s">
        <v>320</v>
      </c>
      <c r="B221" s="54" t="s">
        <v>285</v>
      </c>
      <c r="C221" s="54" t="s">
        <v>278</v>
      </c>
    </row>
    <row r="222" spans="1:3" ht="15.75" thickBot="1" x14ac:dyDescent="0.3">
      <c r="A222" s="54" t="s">
        <v>204</v>
      </c>
      <c r="B222" s="54" t="s">
        <v>284</v>
      </c>
      <c r="C222" s="54" t="s">
        <v>278</v>
      </c>
    </row>
    <row r="223" spans="1:3" ht="15.75" thickBot="1" x14ac:dyDescent="0.3">
      <c r="A223" s="54" t="s">
        <v>203</v>
      </c>
      <c r="B223" s="54" t="s">
        <v>285</v>
      </c>
      <c r="C223" s="54" t="s">
        <v>278</v>
      </c>
    </row>
    <row r="224" spans="1:3" ht="29.25" thickBot="1" x14ac:dyDescent="0.3">
      <c r="A224" s="54" t="s">
        <v>321</v>
      </c>
      <c r="B224" s="54" t="s">
        <v>282</v>
      </c>
      <c r="C224" s="54" t="s">
        <v>278</v>
      </c>
    </row>
    <row r="225" spans="1:3" ht="15.75" thickBot="1" x14ac:dyDescent="0.3">
      <c r="A225" s="54" t="s">
        <v>207</v>
      </c>
      <c r="B225" s="54" t="s">
        <v>287</v>
      </c>
      <c r="C225" s="54" t="s">
        <v>280</v>
      </c>
    </row>
    <row r="226" spans="1:3" ht="15.75" thickBot="1" x14ac:dyDescent="0.3">
      <c r="A226" s="54" t="s">
        <v>208</v>
      </c>
      <c r="B226" s="54" t="s">
        <v>283</v>
      </c>
      <c r="C226" s="54" t="s">
        <v>278</v>
      </c>
    </row>
    <row r="227" spans="1:3" ht="15.75" thickBot="1" x14ac:dyDescent="0.3">
      <c r="A227" s="54" t="s">
        <v>209</v>
      </c>
      <c r="B227" s="54" t="s">
        <v>284</v>
      </c>
      <c r="C227" s="54" t="s">
        <v>278</v>
      </c>
    </row>
    <row r="228" spans="1:3" ht="29.25" thickBot="1" x14ac:dyDescent="0.3">
      <c r="A228" s="54" t="s">
        <v>322</v>
      </c>
      <c r="B228" s="54" t="s">
        <v>279</v>
      </c>
      <c r="C228" s="54" t="s">
        <v>280</v>
      </c>
    </row>
    <row r="229" spans="1:3" ht="29.25" thickBot="1" x14ac:dyDescent="0.3">
      <c r="A229" s="54" t="s">
        <v>167</v>
      </c>
      <c r="B229" s="54" t="s">
        <v>283</v>
      </c>
      <c r="C229" s="54" t="s">
        <v>278</v>
      </c>
    </row>
    <row r="230" spans="1:3" ht="15.75" thickBot="1" x14ac:dyDescent="0.3">
      <c r="A230" s="54" t="s">
        <v>211</v>
      </c>
      <c r="B230" s="54" t="s">
        <v>283</v>
      </c>
      <c r="C230" s="54" t="s">
        <v>278</v>
      </c>
    </row>
    <row r="231" spans="1:3" ht="15.75" thickBot="1" x14ac:dyDescent="0.3">
      <c r="A231" s="54" t="s">
        <v>323</v>
      </c>
      <c r="B231" s="54" t="s">
        <v>283</v>
      </c>
      <c r="C231" s="54" t="s">
        <v>278</v>
      </c>
    </row>
    <row r="232" spans="1:3" ht="15.75" thickBot="1" x14ac:dyDescent="0.3">
      <c r="A232" s="54" t="s">
        <v>324</v>
      </c>
      <c r="B232" s="54" t="s">
        <v>283</v>
      </c>
      <c r="C232" s="54" t="s">
        <v>278</v>
      </c>
    </row>
    <row r="233" spans="1:3" ht="15.75" thickBot="1" x14ac:dyDescent="0.3">
      <c r="A233" s="54" t="s">
        <v>212</v>
      </c>
      <c r="B233" s="54" t="s">
        <v>282</v>
      </c>
      <c r="C233" s="54" t="s">
        <v>278</v>
      </c>
    </row>
    <row r="234" spans="1:3" ht="15.75" thickBot="1" x14ac:dyDescent="0.3">
      <c r="A234" s="54" t="s">
        <v>210</v>
      </c>
      <c r="B234" s="54" t="s">
        <v>282</v>
      </c>
      <c r="C234" s="54" t="s">
        <v>278</v>
      </c>
    </row>
    <row r="235" spans="1:3" ht="15.75" thickBot="1" x14ac:dyDescent="0.3">
      <c r="A235" s="54" t="s">
        <v>214</v>
      </c>
      <c r="B235" s="54" t="s">
        <v>282</v>
      </c>
      <c r="C235" s="54" t="s">
        <v>278</v>
      </c>
    </row>
    <row r="236" spans="1:3" ht="15.75" thickBot="1" x14ac:dyDescent="0.3">
      <c r="A236" s="54" t="s">
        <v>168</v>
      </c>
      <c r="B236" s="54" t="s">
        <v>282</v>
      </c>
      <c r="C236" s="54" t="s">
        <v>278</v>
      </c>
    </row>
    <row r="237" spans="1:3" ht="15.75" thickBot="1" x14ac:dyDescent="0.3">
      <c r="A237" s="54" t="s">
        <v>218</v>
      </c>
      <c r="B237" s="54" t="s">
        <v>281</v>
      </c>
      <c r="C237" s="54" t="s">
        <v>278</v>
      </c>
    </row>
    <row r="238" spans="1:3" ht="15.75" thickBot="1" x14ac:dyDescent="0.3">
      <c r="A238" s="54" t="s">
        <v>325</v>
      </c>
      <c r="B238" s="54" t="s">
        <v>285</v>
      </c>
      <c r="C238" s="54" t="s">
        <v>278</v>
      </c>
    </row>
    <row r="239" spans="1:3" ht="15.75" thickBot="1" x14ac:dyDescent="0.3">
      <c r="A239" s="54" t="s">
        <v>173</v>
      </c>
      <c r="B239" s="54" t="s">
        <v>279</v>
      </c>
      <c r="C239" s="54" t="s">
        <v>280</v>
      </c>
    </row>
    <row r="240" spans="1:3" ht="15.75" thickBot="1" x14ac:dyDescent="0.3">
      <c r="A240" s="54" t="s">
        <v>181</v>
      </c>
      <c r="B240" s="54" t="s">
        <v>285</v>
      </c>
      <c r="C240" s="54" t="s">
        <v>278</v>
      </c>
    </row>
    <row r="241" spans="1:3" ht="15.75" thickBot="1" x14ac:dyDescent="0.3">
      <c r="A241" s="54" t="s">
        <v>219</v>
      </c>
      <c r="B241" s="54" t="s">
        <v>285</v>
      </c>
      <c r="C241" s="54" t="s">
        <v>278</v>
      </c>
    </row>
    <row r="242" spans="1:3" ht="15.75" thickBot="1" x14ac:dyDescent="0.3">
      <c r="A242" s="54" t="s">
        <v>131</v>
      </c>
      <c r="B242" s="54" t="s">
        <v>279</v>
      </c>
      <c r="C242" s="54" t="s">
        <v>280</v>
      </c>
    </row>
    <row r="243" spans="1:3" ht="15.75" thickBot="1" x14ac:dyDescent="0.3">
      <c r="A243" s="54" t="s">
        <v>220</v>
      </c>
      <c r="B243" s="54" t="s">
        <v>285</v>
      </c>
      <c r="C243" s="54" t="s">
        <v>278</v>
      </c>
    </row>
    <row r="244" spans="1:3" ht="15.75" thickBot="1" x14ac:dyDescent="0.3">
      <c r="A244" s="54" t="s">
        <v>326</v>
      </c>
      <c r="B244" s="54" t="s">
        <v>279</v>
      </c>
      <c r="C244" s="54" t="s">
        <v>280</v>
      </c>
    </row>
    <row r="245" spans="1:3" ht="15.75" thickBot="1" x14ac:dyDescent="0.3">
      <c r="A245" s="54" t="s">
        <v>327</v>
      </c>
      <c r="B245" s="54" t="s">
        <v>279</v>
      </c>
      <c r="C245" s="54" t="s">
        <v>280</v>
      </c>
    </row>
    <row r="246" spans="1:3" ht="15.75" thickBot="1" x14ac:dyDescent="0.3">
      <c r="A246" s="54" t="s">
        <v>94</v>
      </c>
      <c r="B246" s="54" t="s">
        <v>279</v>
      </c>
      <c r="C246" s="54" t="s">
        <v>280</v>
      </c>
    </row>
    <row r="247" spans="1:3" ht="15.75" thickBot="1" x14ac:dyDescent="0.3">
      <c r="A247" s="54" t="s">
        <v>328</v>
      </c>
      <c r="B247" s="54" t="s">
        <v>279</v>
      </c>
      <c r="C247" s="54" t="s">
        <v>280</v>
      </c>
    </row>
    <row r="248" spans="1:3" ht="15.75" thickBot="1" x14ac:dyDescent="0.3">
      <c r="A248" s="54" t="s">
        <v>329</v>
      </c>
      <c r="B248" s="54" t="s">
        <v>283</v>
      </c>
      <c r="C248" s="54" t="s">
        <v>278</v>
      </c>
    </row>
    <row r="249" spans="1:3" ht="15.75" thickBot="1" x14ac:dyDescent="0.3">
      <c r="A249" s="54" t="s">
        <v>165</v>
      </c>
      <c r="B249" s="54" t="s">
        <v>283</v>
      </c>
      <c r="C249" s="54" t="s">
        <v>278</v>
      </c>
    </row>
    <row r="250" spans="1:3" ht="15.75" thickBot="1" x14ac:dyDescent="0.3">
      <c r="A250" s="54" t="s">
        <v>330</v>
      </c>
      <c r="B250" s="54" t="s">
        <v>331</v>
      </c>
      <c r="C250" s="54" t="s">
        <v>331</v>
      </c>
    </row>
    <row r="251" spans="1:3" ht="15.75" thickBot="1" x14ac:dyDescent="0.3">
      <c r="A251" s="54" t="s">
        <v>332</v>
      </c>
      <c r="B251" s="54" t="s">
        <v>331</v>
      </c>
      <c r="C251" s="54" t="s">
        <v>331</v>
      </c>
    </row>
    <row r="252" spans="1:3" ht="15.75" thickBot="1" x14ac:dyDescent="0.3">
      <c r="A252" s="54" t="s">
        <v>231</v>
      </c>
      <c r="B252" s="54" t="s">
        <v>331</v>
      </c>
      <c r="C252" s="54" t="s">
        <v>331</v>
      </c>
    </row>
    <row r="253" spans="1:3" ht="15.75" thickBot="1" x14ac:dyDescent="0.3">
      <c r="A253" s="54" t="s">
        <v>333</v>
      </c>
      <c r="B253" s="54" t="s">
        <v>282</v>
      </c>
      <c r="C253" s="54" t="s">
        <v>331</v>
      </c>
    </row>
    <row r="254" spans="1:3" ht="15.75" thickBot="1" x14ac:dyDescent="0.3">
      <c r="A254" s="54" t="s">
        <v>279</v>
      </c>
      <c r="B254" s="54" t="s">
        <v>279</v>
      </c>
      <c r="C254" s="54" t="s">
        <v>331</v>
      </c>
    </row>
    <row r="255" spans="1:3" ht="15.75" thickBot="1" x14ac:dyDescent="0.3">
      <c r="A255" s="54" t="s">
        <v>334</v>
      </c>
      <c r="B255" s="54" t="s">
        <v>331</v>
      </c>
      <c r="C255" s="54" t="s">
        <v>331</v>
      </c>
    </row>
    <row r="256" spans="1:3" ht="15.75" thickBot="1" x14ac:dyDescent="0.3">
      <c r="A256" s="54" t="s">
        <v>335</v>
      </c>
      <c r="B256" s="54" t="s">
        <v>331</v>
      </c>
      <c r="C256" s="54" t="s">
        <v>331</v>
      </c>
    </row>
    <row r="257" spans="1:3" ht="15.75" thickBot="1" x14ac:dyDescent="0.3">
      <c r="A257" s="54" t="s">
        <v>336</v>
      </c>
      <c r="B257" s="54" t="s">
        <v>331</v>
      </c>
      <c r="C257" s="54" t="s">
        <v>331</v>
      </c>
    </row>
    <row r="258" spans="1:3" ht="29.25" thickBot="1" x14ac:dyDescent="0.3">
      <c r="A258" s="54" t="s">
        <v>337</v>
      </c>
      <c r="B258" s="54" t="s">
        <v>331</v>
      </c>
      <c r="C258" s="54" t="s">
        <v>331</v>
      </c>
    </row>
    <row r="259" spans="1:3" ht="29.25" thickBot="1" x14ac:dyDescent="0.3">
      <c r="A259" s="54" t="s">
        <v>338</v>
      </c>
      <c r="B259" s="54" t="s">
        <v>331</v>
      </c>
      <c r="C259" s="54" t="s">
        <v>331</v>
      </c>
    </row>
    <row r="260" spans="1:3" ht="15.75" thickBot="1" x14ac:dyDescent="0.3">
      <c r="A260" s="54" t="s">
        <v>331</v>
      </c>
      <c r="B260" s="54" t="s">
        <v>331</v>
      </c>
      <c r="C260" s="54" t="s">
        <v>331</v>
      </c>
    </row>
    <row r="261" spans="1:3" ht="29.25" thickBot="1" x14ac:dyDescent="0.3">
      <c r="A261" s="54" t="s">
        <v>339</v>
      </c>
      <c r="B261" s="54" t="s">
        <v>331</v>
      </c>
      <c r="C261" s="54" t="s">
        <v>331</v>
      </c>
    </row>
    <row r="262" spans="1:3" ht="15.75" thickBot="1" x14ac:dyDescent="0.3">
      <c r="A262" s="54" t="s">
        <v>340</v>
      </c>
      <c r="B262" s="54" t="s">
        <v>331</v>
      </c>
      <c r="C262" s="54" t="s">
        <v>331</v>
      </c>
    </row>
    <row r="264" spans="1:3" x14ac:dyDescent="0.25">
      <c r="A264" t="s">
        <v>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7030A0"/>
  </sheetPr>
  <dimension ref="A1:K181"/>
  <sheetViews>
    <sheetView workbookViewId="0">
      <pane xSplit="3" ySplit="2" topLeftCell="D3" activePane="bottomRight" state="frozenSplit"/>
      <selection pane="topRight" activeCell="C1" sqref="C1"/>
      <selection pane="bottomLeft" activeCell="A8" sqref="A8"/>
      <selection pane="bottomRight" activeCell="C13" sqref="C13"/>
    </sheetView>
  </sheetViews>
  <sheetFormatPr defaultRowHeight="15" outlineLevelCol="1" x14ac:dyDescent="0.25"/>
  <cols>
    <col min="1" max="1" width="11.5703125" style="33" bestFit="1" customWidth="1"/>
    <col min="2" max="2" width="11.5703125" style="33" customWidth="1" outlineLevel="1"/>
    <col min="3" max="3" width="32.42578125" style="29" customWidth="1"/>
    <col min="4" max="4" width="20" style="6" bestFit="1" customWidth="1"/>
    <col min="5" max="5" width="12.42578125" bestFit="1" customWidth="1"/>
    <col min="6" max="6" width="23.28515625" customWidth="1" outlineLevel="1"/>
    <col min="7" max="8" width="14.85546875" customWidth="1"/>
    <col min="9" max="9" width="8.140625" customWidth="1"/>
  </cols>
  <sheetData>
    <row r="1" spans="1:11" ht="17.25" x14ac:dyDescent="0.3">
      <c r="A1" s="55" t="s">
        <v>247</v>
      </c>
      <c r="B1" s="55" t="s">
        <v>247</v>
      </c>
      <c r="C1" s="55" t="s">
        <v>0</v>
      </c>
      <c r="D1" s="55" t="s">
        <v>245</v>
      </c>
      <c r="E1" s="55" t="s">
        <v>244</v>
      </c>
      <c r="F1" s="55"/>
      <c r="G1" s="55"/>
      <c r="H1" s="55"/>
      <c r="I1" s="55"/>
      <c r="J1" s="55"/>
      <c r="K1" s="55" t="s">
        <v>248</v>
      </c>
    </row>
    <row r="2" spans="1:11" ht="17.25" x14ac:dyDescent="0.3">
      <c r="A2" s="55"/>
      <c r="B2" s="55"/>
      <c r="C2" s="55"/>
      <c r="D2" s="55"/>
      <c r="E2" s="18" t="s">
        <v>230</v>
      </c>
      <c r="F2" s="18" t="s">
        <v>243</v>
      </c>
      <c r="G2" s="18" t="s">
        <v>221</v>
      </c>
      <c r="H2" s="18" t="s">
        <v>233</v>
      </c>
      <c r="I2" s="18" t="s">
        <v>231</v>
      </c>
      <c r="J2" s="18" t="s">
        <v>246</v>
      </c>
      <c r="K2" s="55"/>
    </row>
    <row r="3" spans="1:11" x14ac:dyDescent="0.25">
      <c r="A3" s="36">
        <v>1</v>
      </c>
      <c r="B3" s="32">
        <f t="shared" ref="B3:B5" si="0">B4+1</f>
        <v>179</v>
      </c>
      <c r="C3" s="30" t="s">
        <v>88</v>
      </c>
      <c r="D3" s="16">
        <v>0.96799999999999997</v>
      </c>
      <c r="E3" s="14">
        <f t="array" ref="E3">SUM(IF((country=$C3)*(field=E$2),percent))</f>
        <v>0.03</v>
      </c>
      <c r="F3" s="14">
        <f t="array" ref="F3">SUM(IF((country=$C3)*(field=F$2),percent))</f>
        <v>0</v>
      </c>
      <c r="G3" s="14">
        <f t="array" ref="G3">SUM(IF((country=$C3)*(field=G$2),percent))</f>
        <v>0.19</v>
      </c>
      <c r="H3" s="14">
        <f t="array" ref="H3">SUM(IF((country=$C3)*(field=H$2),percent))</f>
        <v>0.78</v>
      </c>
      <c r="I3" s="14">
        <f t="array" ref="I3">SUM(IF((country=$C3)*(field=I$2),percent))</f>
        <v>0</v>
      </c>
      <c r="J3" s="15" t="str">
        <f>IF(SUM(E3:I3)=0,"Check","-")</f>
        <v>-</v>
      </c>
      <c r="K3" s="19" t="b">
        <f>IF(F3&gt;0, TRUE, FALSE)</f>
        <v>0</v>
      </c>
    </row>
    <row r="4" spans="1:11" x14ac:dyDescent="0.25">
      <c r="A4" s="36">
        <v>2</v>
      </c>
      <c r="B4" s="32">
        <f t="shared" si="0"/>
        <v>178</v>
      </c>
      <c r="C4" s="30" t="s">
        <v>147</v>
      </c>
      <c r="D4" s="16">
        <v>0.96799999999999997</v>
      </c>
      <c r="E4" s="14">
        <f t="array" ref="E4">SUM(IF((country=$C4)*(field=E$2),percent))</f>
        <v>2.9000000000000001E-2</v>
      </c>
      <c r="F4" s="14">
        <f t="array" ref="F4">SUM(IF((country=$C4)*(field=F$2),percent))</f>
        <v>0</v>
      </c>
      <c r="G4" s="14">
        <f t="array" ref="G4">SUM(IF((country=$C4)*(field=G$2),percent))</f>
        <v>0.21099999999999999</v>
      </c>
      <c r="H4" s="14">
        <f t="array" ref="H4">SUM(IF((country=$C4)*(field=H$2),percent))</f>
        <v>0.76</v>
      </c>
      <c r="I4" s="14">
        <f t="array" ref="I4">SUM(IF((country=$C4)*(field=I$2),percent))</f>
        <v>0</v>
      </c>
      <c r="J4" s="15" t="str">
        <f t="shared" ref="J4:J67" si="1">IF(SUM(E4:I4)=0,"Check","-")</f>
        <v>-</v>
      </c>
      <c r="K4" s="19" t="b">
        <f t="shared" ref="K4:K67" si="2">IF(F4&gt;0, TRUE, FALSE)</f>
        <v>0</v>
      </c>
    </row>
    <row r="5" spans="1:11" x14ac:dyDescent="0.25">
      <c r="A5" s="36">
        <v>3</v>
      </c>
      <c r="B5" s="32">
        <f t="shared" si="0"/>
        <v>177</v>
      </c>
      <c r="C5" s="30" t="s">
        <v>36</v>
      </c>
      <c r="D5" s="16">
        <v>0.96699999999999997</v>
      </c>
      <c r="E5" s="14">
        <f t="array" ref="E5">SUM(IF((country=$C5)*(field=E$2),percent))</f>
        <v>0.02</v>
      </c>
      <c r="F5" s="14">
        <f t="array" ref="F5">SUM(IF((country=$C5)*(field=F$2),percent))</f>
        <v>0</v>
      </c>
      <c r="G5" s="14">
        <f t="array" ref="G5">SUM(IF((country=$C5)*(field=G$2),percent))</f>
        <v>0.19</v>
      </c>
      <c r="H5" s="14">
        <f t="array" ref="H5">SUM(IF((country=$C5)*(field=H$2),percent))</f>
        <v>0.76</v>
      </c>
      <c r="I5" s="14">
        <f t="array" ref="I5">SUM(IF((country=$C5)*(field=I$2),percent))</f>
        <v>0.03</v>
      </c>
      <c r="J5" s="15" t="str">
        <f t="shared" si="1"/>
        <v>-</v>
      </c>
      <c r="K5" s="19" t="b">
        <f t="shared" si="2"/>
        <v>0</v>
      </c>
    </row>
    <row r="6" spans="1:11" x14ac:dyDescent="0.25">
      <c r="A6" s="36">
        <v>4</v>
      </c>
      <c r="B6" s="32">
        <f t="shared" ref="B6:B69" si="3">B7+1</f>
        <v>176</v>
      </c>
      <c r="C6" s="30" t="s">
        <v>13</v>
      </c>
      <c r="D6" s="16">
        <v>0.96499999999999997</v>
      </c>
      <c r="E6" s="14">
        <f t="array" ref="E6">SUM(IF((country=$C6)*(field=E$2),percent))</f>
        <v>3.5999999999999997E-2</v>
      </c>
      <c r="F6" s="14">
        <f t="array" ref="F6">SUM(IF((country=$C6)*(field=F$2),percent))</f>
        <v>0</v>
      </c>
      <c r="G6" s="14">
        <f t="array" ref="G6">SUM(IF((country=$C6)*(field=G$2),percent))</f>
        <v>0.21099999999999999</v>
      </c>
      <c r="H6" s="14">
        <f t="array" ref="H6">SUM(IF((country=$C6)*(field=H$2),percent))</f>
        <v>0.75</v>
      </c>
      <c r="I6" s="14">
        <f t="array" ref="I6">SUM(IF((country=$C6)*(field=I$2),percent))</f>
        <v>0</v>
      </c>
      <c r="J6" s="15" t="str">
        <f t="shared" si="1"/>
        <v>-</v>
      </c>
      <c r="K6" s="19" t="b">
        <f t="shared" si="2"/>
        <v>0</v>
      </c>
    </row>
    <row r="7" spans="1:11" x14ac:dyDescent="0.25">
      <c r="A7" s="36">
        <v>5</v>
      </c>
      <c r="B7" s="32">
        <f t="shared" si="3"/>
        <v>175</v>
      </c>
      <c r="C7" s="30" t="s">
        <v>93</v>
      </c>
      <c r="D7" s="16">
        <v>0.96</v>
      </c>
      <c r="E7" s="14">
        <f t="array" ref="E7">SUM(IF((country=$C7)*(field=E$2),percent))</f>
        <v>0.06</v>
      </c>
      <c r="F7" s="14">
        <f t="array" ref="F7">SUM(IF((country=$C7)*(field=F$2),percent))</f>
        <v>0</v>
      </c>
      <c r="G7" s="14">
        <f t="array" ref="G7">SUM(IF((country=$C7)*(field=G$2),percent))</f>
        <v>0.27</v>
      </c>
      <c r="H7" s="14">
        <f t="array" ref="H7">SUM(IF((country=$C7)*(field=H$2),percent))</f>
        <v>0.67</v>
      </c>
      <c r="I7" s="14">
        <f t="array" ref="I7">SUM(IF((country=$C7)*(field=I$2),percent))</f>
        <v>0</v>
      </c>
      <c r="J7" s="15" t="str">
        <f t="shared" si="1"/>
        <v>-</v>
      </c>
      <c r="K7" s="19" t="b">
        <f t="shared" si="2"/>
        <v>0</v>
      </c>
    </row>
    <row r="8" spans="1:11" x14ac:dyDescent="0.25">
      <c r="A8" s="36">
        <v>6</v>
      </c>
      <c r="B8" s="32">
        <f t="shared" si="3"/>
        <v>174</v>
      </c>
      <c r="C8" s="30" t="s">
        <v>137</v>
      </c>
      <c r="D8" s="16">
        <v>0.95799999999999996</v>
      </c>
      <c r="E8" s="14">
        <f t="array" ref="E8">SUM(IF((country=$C8)*(field=E$2),percent))</f>
        <v>0.02</v>
      </c>
      <c r="F8" s="14">
        <f t="array" ref="F8">SUM(IF((country=$C8)*(field=F$2),percent))</f>
        <v>0</v>
      </c>
      <c r="G8" s="14">
        <f t="array" ref="G8">SUM(IF((country=$C8)*(field=G$2),percent))</f>
        <v>0.18</v>
      </c>
      <c r="H8" s="14">
        <f t="array" ref="H8">SUM(IF((country=$C8)*(field=H$2),percent))</f>
        <v>0.8</v>
      </c>
      <c r="I8" s="14">
        <f t="array" ref="I8">SUM(IF((country=$C8)*(field=I$2),percent))</f>
        <v>0</v>
      </c>
      <c r="J8" s="15" t="str">
        <f t="shared" si="1"/>
        <v>-</v>
      </c>
      <c r="K8" s="19" t="b">
        <f t="shared" si="2"/>
        <v>0</v>
      </c>
    </row>
    <row r="9" spans="1:11" x14ac:dyDescent="0.25">
      <c r="A9" s="36">
        <v>7</v>
      </c>
      <c r="B9" s="32">
        <f t="shared" si="3"/>
        <v>173</v>
      </c>
      <c r="C9" s="30" t="s">
        <v>187</v>
      </c>
      <c r="D9" s="16">
        <v>0.95799999999999996</v>
      </c>
      <c r="E9" s="14">
        <f t="array" ref="E9">SUM(IF((country=$C9)*(field=E$2),percent))</f>
        <v>1.0999999999999999E-2</v>
      </c>
      <c r="F9" s="14">
        <f t="array" ref="F9">SUM(IF((country=$C9)*(field=F$2),percent))</f>
        <v>0</v>
      </c>
      <c r="G9" s="14">
        <f t="array" ref="G9">SUM(IF((country=$C9)*(field=G$2),percent))</f>
        <v>0.28199999999999997</v>
      </c>
      <c r="H9" s="14">
        <f t="array" ref="H9">SUM(IF((country=$C9)*(field=H$2),percent))</f>
        <v>0.70700000000000007</v>
      </c>
      <c r="I9" s="14">
        <f t="array" ref="I9">SUM(IF((country=$C9)*(field=I$2),percent))</f>
        <v>0</v>
      </c>
      <c r="J9" s="15" t="str">
        <f t="shared" si="1"/>
        <v>-</v>
      </c>
      <c r="K9" s="19" t="b">
        <f t="shared" si="2"/>
        <v>0</v>
      </c>
    </row>
    <row r="10" spans="1:11" x14ac:dyDescent="0.25">
      <c r="A10" s="36">
        <v>8</v>
      </c>
      <c r="B10" s="32">
        <f t="shared" si="3"/>
        <v>172</v>
      </c>
      <c r="C10" s="30" t="s">
        <v>98</v>
      </c>
      <c r="D10" s="16">
        <v>0.95599999999999996</v>
      </c>
      <c r="E10" s="14">
        <f t="array" ref="E10">SUM(IF((country=$C10)*(field=E$2),percent))</f>
        <v>4.3999999999999997E-2</v>
      </c>
      <c r="F10" s="14">
        <f t="array" ref="F10">SUM(IF((country=$C10)*(field=F$2),percent))</f>
        <v>0</v>
      </c>
      <c r="G10" s="14">
        <f t="array" ref="G10">SUM(IF((country=$C10)*(field=G$2),percent))</f>
        <v>0.27900000000000003</v>
      </c>
      <c r="H10" s="14">
        <f t="array" ref="H10">SUM(IF((country=$C10)*(field=H$2),percent))</f>
        <v>0.66400000000000003</v>
      </c>
      <c r="I10" s="14">
        <f t="array" ref="I10">SUM(IF((country=$C10)*(field=I$2),percent))</f>
        <v>0</v>
      </c>
      <c r="J10" s="15" t="str">
        <f t="shared" si="1"/>
        <v>-</v>
      </c>
      <c r="K10" s="19" t="b">
        <f t="shared" si="2"/>
        <v>0</v>
      </c>
    </row>
    <row r="11" spans="1:11" x14ac:dyDescent="0.25">
      <c r="A11" s="36">
        <v>9</v>
      </c>
      <c r="B11" s="32">
        <f t="shared" si="3"/>
        <v>171</v>
      </c>
      <c r="C11" s="30" t="s">
        <v>116</v>
      </c>
      <c r="D11" s="16">
        <v>0.95599999999999996</v>
      </c>
      <c r="E11" s="14">
        <f t="array" ref="E11">SUM(IF((country=$C11)*(field=E$2),percent))</f>
        <v>2.1999999999999999E-2</v>
      </c>
      <c r="F11" s="14">
        <f t="array" ref="F11">SUM(IF((country=$C11)*(field=F$2),percent))</f>
        <v>0</v>
      </c>
      <c r="G11" s="14">
        <f t="array" ref="G11">SUM(IF((country=$C11)*(field=G$2),percent))</f>
        <v>0.17199999999999999</v>
      </c>
      <c r="H11" s="14">
        <f t="array" ref="H11">SUM(IF((country=$C11)*(field=H$2),percent))</f>
        <v>0.80599999999999994</v>
      </c>
      <c r="I11" s="14">
        <f t="array" ref="I11">SUM(IF((country=$C11)*(field=I$2),percent))</f>
        <v>0</v>
      </c>
      <c r="J11" s="15" t="str">
        <f t="shared" si="1"/>
        <v>-</v>
      </c>
      <c r="K11" s="19" t="b">
        <f t="shared" si="2"/>
        <v>0</v>
      </c>
    </row>
    <row r="12" spans="1:11" x14ac:dyDescent="0.25">
      <c r="A12" s="36">
        <v>10</v>
      </c>
      <c r="B12" s="32">
        <f t="shared" si="3"/>
        <v>170</v>
      </c>
      <c r="C12" s="30" t="s">
        <v>188</v>
      </c>
      <c r="D12" s="16">
        <v>0.95499999999999996</v>
      </c>
      <c r="E12" s="14">
        <f t="array" ref="E12">SUM(IF((country=$C12)*(field=E$2),percent))</f>
        <v>3.9E-2</v>
      </c>
      <c r="F12" s="14">
        <f t="array" ref="F12">SUM(IF((country=$C12)*(field=F$2),percent))</f>
        <v>0</v>
      </c>
      <c r="G12" s="14">
        <f t="array" ref="G12">SUM(IF((country=$C12)*(field=G$2),percent))</f>
        <v>0.22800000000000001</v>
      </c>
      <c r="H12" s="14">
        <f t="array" ref="H12">SUM(IF((country=$C12)*(field=H$2),percent))</f>
        <v>0.73199999999999998</v>
      </c>
      <c r="I12" s="14">
        <f t="array" ref="I12">SUM(IF((country=$C12)*(field=I$2),percent))</f>
        <v>0</v>
      </c>
      <c r="J12" s="15" t="str">
        <f t="shared" si="1"/>
        <v>-</v>
      </c>
      <c r="K12" s="19" t="b">
        <f t="shared" si="2"/>
        <v>0</v>
      </c>
    </row>
    <row r="13" spans="1:11" x14ac:dyDescent="0.25">
      <c r="A13" s="36">
        <v>11</v>
      </c>
      <c r="B13" s="32">
        <f t="shared" si="3"/>
        <v>169</v>
      </c>
      <c r="C13" s="30" t="s">
        <v>67</v>
      </c>
      <c r="D13" s="16">
        <v>0.95499999999999996</v>
      </c>
      <c r="E13" s="14">
        <f t="array" ref="E13">SUM(IF((country=$C13)*(field=E$2),percent))</f>
        <v>3.7999999999999999E-2</v>
      </c>
      <c r="F13" s="14">
        <f t="array" ref="F13">SUM(IF((country=$C13)*(field=F$2),percent))</f>
        <v>0</v>
      </c>
      <c r="G13" s="14">
        <f t="array" ref="G13">SUM(IF((country=$C13)*(field=G$2),percent))</f>
        <v>0.24299999999999999</v>
      </c>
      <c r="H13" s="14">
        <f t="array" ref="H13">SUM(IF((country=$C13)*(field=H$2),percent))</f>
        <v>0.71799999999999997</v>
      </c>
      <c r="I13" s="14">
        <f t="array" ref="I13">SUM(IF((country=$C13)*(field=I$2),percent))</f>
        <v>0</v>
      </c>
      <c r="J13" s="15" t="str">
        <f t="shared" si="1"/>
        <v>-</v>
      </c>
      <c r="K13" s="19" t="b">
        <f t="shared" si="2"/>
        <v>0</v>
      </c>
    </row>
    <row r="14" spans="1:11" x14ac:dyDescent="0.25">
      <c r="A14" s="36">
        <v>12</v>
      </c>
      <c r="B14" s="32">
        <f t="shared" si="3"/>
        <v>168</v>
      </c>
      <c r="C14" s="30" t="s">
        <v>66</v>
      </c>
      <c r="D14" s="16">
        <v>0.95399999999999996</v>
      </c>
      <c r="E14" s="14">
        <f t="array" ref="E14">SUM(IF((country=$C14)*(field=E$2),percent))</f>
        <v>4.4999999999999998E-2</v>
      </c>
      <c r="F14" s="14">
        <f t="array" ref="F14">SUM(IF((country=$C14)*(field=F$2),percent))</f>
        <v>0</v>
      </c>
      <c r="G14" s="14">
        <f t="array" ref="G14">SUM(IF((country=$C14)*(field=G$2),percent))</f>
        <v>0.25600000000000001</v>
      </c>
      <c r="H14" s="14">
        <f t="array" ref="H14">SUM(IF((country=$C14)*(field=H$2),percent))</f>
        <v>0.69900000000000007</v>
      </c>
      <c r="I14" s="14">
        <f t="array" ref="I14">SUM(IF((country=$C14)*(field=I$2),percent))</f>
        <v>0</v>
      </c>
      <c r="J14" s="15" t="str">
        <f t="shared" si="1"/>
        <v>-</v>
      </c>
      <c r="K14" s="19" t="b">
        <f t="shared" si="2"/>
        <v>0</v>
      </c>
    </row>
    <row r="15" spans="1:11" x14ac:dyDescent="0.25">
      <c r="A15" s="36">
        <v>13</v>
      </c>
      <c r="B15" s="32">
        <f t="shared" si="3"/>
        <v>167</v>
      </c>
      <c r="C15" s="30" t="s">
        <v>52</v>
      </c>
      <c r="D15" s="16">
        <v>0.95199999999999996</v>
      </c>
      <c r="E15" s="14">
        <f t="array" ref="E15">SUM(IF((country=$C15)*(field=E$2),percent))</f>
        <v>2.9000000000000001E-2</v>
      </c>
      <c r="F15" s="14">
        <f t="array" ref="F15">SUM(IF((country=$C15)*(field=F$2),percent))</f>
        <v>0</v>
      </c>
      <c r="G15" s="14">
        <f t="array" ref="G15">SUM(IF((country=$C15)*(field=G$2),percent))</f>
        <v>0.23799999999999999</v>
      </c>
      <c r="H15" s="14">
        <f t="array" ref="H15">SUM(IF((country=$C15)*(field=H$2),percent))</f>
        <v>0.72699999999999998</v>
      </c>
      <c r="I15" s="14">
        <f t="array" ref="I15">SUM(IF((country=$C15)*(field=I$2),percent))</f>
        <v>0</v>
      </c>
      <c r="J15" s="15" t="str">
        <f t="shared" si="1"/>
        <v>-</v>
      </c>
      <c r="K15" s="19" t="b">
        <f t="shared" si="2"/>
        <v>0</v>
      </c>
    </row>
    <row r="16" spans="1:11" x14ac:dyDescent="0.25">
      <c r="A16" s="36">
        <v>14</v>
      </c>
      <c r="B16" s="32">
        <f t="shared" si="3"/>
        <v>166</v>
      </c>
      <c r="C16" s="30" t="s">
        <v>14</v>
      </c>
      <c r="D16" s="16">
        <v>0.95099999999999996</v>
      </c>
      <c r="E16" s="14">
        <f t="array" ref="E16">SUM(IF((country=$C16)*(field=E$2),percent))</f>
        <v>5.5E-2</v>
      </c>
      <c r="F16" s="14">
        <f t="array" ref="F16">SUM(IF((country=$C16)*(field=F$2),percent))</f>
        <v>0</v>
      </c>
      <c r="G16" s="14">
        <f t="array" ref="G16">SUM(IF((country=$C16)*(field=G$2),percent))</f>
        <v>0.27500000000000002</v>
      </c>
      <c r="H16" s="14">
        <f t="array" ref="H16">SUM(IF((country=$C16)*(field=H$2),percent))</f>
        <v>0.67</v>
      </c>
      <c r="I16" s="14">
        <f t="array" ref="I16">SUM(IF((country=$C16)*(field=I$2),percent))</f>
        <v>0</v>
      </c>
      <c r="J16" s="15" t="str">
        <f t="shared" si="1"/>
        <v>-</v>
      </c>
      <c r="K16" s="19" t="b">
        <f t="shared" si="2"/>
        <v>0</v>
      </c>
    </row>
    <row r="17" spans="1:11" x14ac:dyDescent="0.25">
      <c r="A17" s="36">
        <v>15</v>
      </c>
      <c r="B17" s="32">
        <f t="shared" si="3"/>
        <v>165</v>
      </c>
      <c r="C17" s="30" t="s">
        <v>207</v>
      </c>
      <c r="D17" s="16">
        <v>0.95</v>
      </c>
      <c r="E17" s="14">
        <f t="array" ref="E17">SUM(IF((country=$C17)*(field=E$2),percent))</f>
        <v>6.0000000000000001E-3</v>
      </c>
      <c r="F17" s="14">
        <f t="array" ref="F17">SUM(IF((country=$C17)*(field=F$2),percent))</f>
        <v>0</v>
      </c>
      <c r="G17" s="14">
        <f t="array" ref="G17">SUM(IF((country=$C17)*(field=G$2),percent))</f>
        <v>0.22600000000000001</v>
      </c>
      <c r="H17" s="14">
        <f t="array" ref="H17">SUM(IF((country=$C17)*(field=H$2),percent))</f>
        <v>0.76800000000000002</v>
      </c>
      <c r="I17" s="14">
        <f t="array" ref="I17">SUM(IF((country=$C17)*(field=I$2),percent))</f>
        <v>0</v>
      </c>
      <c r="J17" s="15" t="str">
        <f t="shared" si="1"/>
        <v>-</v>
      </c>
      <c r="K17" s="19" t="b">
        <f t="shared" si="2"/>
        <v>0</v>
      </c>
    </row>
    <row r="18" spans="1:11" x14ac:dyDescent="0.25">
      <c r="A18" s="36">
        <v>16</v>
      </c>
      <c r="B18" s="32">
        <f t="shared" si="3"/>
        <v>164</v>
      </c>
      <c r="C18" s="30" t="s">
        <v>182</v>
      </c>
      <c r="D18" s="16">
        <v>0.94899999999999995</v>
      </c>
      <c r="E18" s="14">
        <f t="array" ref="E18">SUM(IF((country=$C18)*(field=E$2),percent))</f>
        <v>0.04</v>
      </c>
      <c r="F18" s="14">
        <f t="array" ref="F18">SUM(IF((country=$C18)*(field=F$2),percent))</f>
        <v>0</v>
      </c>
      <c r="G18" s="14">
        <f t="array" ref="G18">SUM(IF((country=$C18)*(field=G$2),percent))</f>
        <v>0.26400000000000001</v>
      </c>
      <c r="H18" s="14">
        <f t="array" ref="H18">SUM(IF((country=$C18)*(field=H$2),percent))</f>
        <v>0.69499999999999995</v>
      </c>
      <c r="I18" s="14">
        <f t="array" ref="I18">SUM(IF((country=$C18)*(field=I$2),percent))</f>
        <v>0</v>
      </c>
      <c r="J18" s="15" t="str">
        <f t="shared" si="1"/>
        <v>-</v>
      </c>
      <c r="K18" s="19" t="b">
        <f t="shared" si="2"/>
        <v>0</v>
      </c>
    </row>
    <row r="19" spans="1:11" x14ac:dyDescent="0.25">
      <c r="A19" s="36">
        <v>17</v>
      </c>
      <c r="B19" s="32">
        <f t="shared" si="3"/>
        <v>163</v>
      </c>
      <c r="C19" s="30" t="s">
        <v>20</v>
      </c>
      <c r="D19" s="16">
        <v>0.94799999999999995</v>
      </c>
      <c r="E19" s="14">
        <f t="array" ref="E19">SUM(IF((country=$C19)*(field=E$2),percent))</f>
        <v>0.02</v>
      </c>
      <c r="F19" s="14">
        <f t="array" ref="F19">SUM(IF((country=$C19)*(field=F$2),percent))</f>
        <v>0</v>
      </c>
      <c r="G19" s="14">
        <f t="array" ref="G19">SUM(IF((country=$C19)*(field=G$2),percent))</f>
        <v>0.25</v>
      </c>
      <c r="H19" s="14">
        <f t="array" ref="H19">SUM(IF((country=$C19)*(field=H$2),percent))</f>
        <v>0.73</v>
      </c>
      <c r="I19" s="14">
        <f t="array" ref="I19">SUM(IF((country=$C19)*(field=I$2),percent))</f>
        <v>0</v>
      </c>
      <c r="J19" s="15" t="str">
        <f t="shared" si="1"/>
        <v>-</v>
      </c>
      <c r="K19" s="19" t="b">
        <f t="shared" si="2"/>
        <v>0</v>
      </c>
    </row>
    <row r="20" spans="1:11" x14ac:dyDescent="0.25">
      <c r="A20" s="36">
        <v>18</v>
      </c>
      <c r="B20" s="32">
        <f t="shared" si="3"/>
        <v>162</v>
      </c>
      <c r="C20" s="30" t="s">
        <v>76</v>
      </c>
      <c r="D20" s="16">
        <v>0.94699999999999995</v>
      </c>
      <c r="E20" s="14">
        <f t="array" ref="E20">SUM(IF((country=$C20)*(field=E$2),percent))</f>
        <v>0.124</v>
      </c>
      <c r="F20" s="14">
        <f t="array" ref="F20">SUM(IF((country=$C20)*(field=F$2),percent))</f>
        <v>0</v>
      </c>
      <c r="G20" s="14">
        <f t="array" ref="G20">SUM(IF((country=$C20)*(field=G$2),percent))</f>
        <v>0.224</v>
      </c>
      <c r="H20" s="14">
        <f t="array" ref="H20">SUM(IF((country=$C20)*(field=H$2),percent))</f>
        <v>0.65099999999999991</v>
      </c>
      <c r="I20" s="14">
        <f t="array" ref="I20">SUM(IF((country=$C20)*(field=I$2),percent))</f>
        <v>0</v>
      </c>
      <c r="J20" s="15" t="str">
        <f t="shared" si="1"/>
        <v>-</v>
      </c>
      <c r="K20" s="19" t="b">
        <f t="shared" si="2"/>
        <v>0</v>
      </c>
    </row>
    <row r="21" spans="1:11" x14ac:dyDescent="0.25">
      <c r="A21" s="36">
        <v>19</v>
      </c>
      <c r="B21" s="32">
        <f t="shared" si="3"/>
        <v>161</v>
      </c>
      <c r="C21" s="30" t="s">
        <v>96</v>
      </c>
      <c r="D21" s="16">
        <v>0.94499999999999995</v>
      </c>
      <c r="E21" s="14">
        <f t="array" ref="E21">SUM(IF((country=$C21)*(field=E$2),percent))</f>
        <v>4.2000000000000003E-2</v>
      </c>
      <c r="F21" s="14">
        <f t="array" ref="F21">SUM(IF((country=$C21)*(field=F$2),percent))</f>
        <v>0</v>
      </c>
      <c r="G21" s="14">
        <f t="array" ref="G21">SUM(IF((country=$C21)*(field=G$2),percent))</f>
        <v>0.307</v>
      </c>
      <c r="H21" s="14">
        <f t="array" ref="H21">SUM(IF((country=$C21)*(field=H$2),percent))</f>
        <v>0.65099999999999991</v>
      </c>
      <c r="I21" s="14">
        <f t="array" ref="I21">SUM(IF((country=$C21)*(field=I$2),percent))</f>
        <v>0</v>
      </c>
      <c r="J21" s="15" t="str">
        <f t="shared" si="1"/>
        <v>-</v>
      </c>
      <c r="K21" s="19" t="b">
        <f t="shared" si="2"/>
        <v>0</v>
      </c>
    </row>
    <row r="22" spans="1:11" x14ac:dyDescent="0.25">
      <c r="A22" s="36">
        <v>20</v>
      </c>
      <c r="B22" s="32">
        <f t="shared" si="3"/>
        <v>160</v>
      </c>
      <c r="C22" s="30" t="s">
        <v>140</v>
      </c>
      <c r="D22" s="16">
        <v>0.94399999999999995</v>
      </c>
      <c r="E22" s="14">
        <f t="array" ref="E22">SUM(IF((country=$C22)*(field=E$2),percent))</f>
        <v>7.0000000000000007E-2</v>
      </c>
      <c r="F22" s="14">
        <f t="array" ref="F22">SUM(IF((country=$C22)*(field=F$2),percent))</f>
        <v>0</v>
      </c>
      <c r="G22" s="14">
        <f t="array" ref="G22">SUM(IF((country=$C22)*(field=G$2),percent))</f>
        <v>0.19</v>
      </c>
      <c r="H22" s="14">
        <f t="array" ref="H22">SUM(IF((country=$C22)*(field=H$2),percent))</f>
        <v>0.74</v>
      </c>
      <c r="I22" s="14">
        <f t="array" ref="I22">SUM(IF((country=$C22)*(field=I$2),percent))</f>
        <v>0</v>
      </c>
      <c r="J22" s="15" t="str">
        <f t="shared" si="1"/>
        <v>-</v>
      </c>
      <c r="K22" s="19" t="b">
        <f t="shared" si="2"/>
        <v>0</v>
      </c>
    </row>
    <row r="23" spans="1:11" x14ac:dyDescent="0.25">
      <c r="A23" s="36">
        <v>21</v>
      </c>
      <c r="B23" s="32">
        <f t="shared" si="3"/>
        <v>159</v>
      </c>
      <c r="C23" s="30" t="s">
        <v>206</v>
      </c>
      <c r="D23" s="16">
        <v>0.94199999999999995</v>
      </c>
      <c r="E23" s="14">
        <f t="array" ref="E23">SUM(IF((country=$C23)*(field=E$2),percent))</f>
        <v>1.4E-2</v>
      </c>
      <c r="F23" s="14">
        <f t="array" ref="F23">SUM(IF((country=$C23)*(field=F$2),percent))</f>
        <v>0</v>
      </c>
      <c r="G23" s="14">
        <f t="array" ref="G23">SUM(IF((country=$C23)*(field=G$2),percent))</f>
        <v>0.182</v>
      </c>
      <c r="H23" s="14">
        <f t="array" ref="H23">SUM(IF((country=$C23)*(field=H$2),percent))</f>
        <v>0.80400000000000005</v>
      </c>
      <c r="I23" s="14">
        <f t="array" ref="I23">SUM(IF((country=$C23)*(field=I$2),percent))</f>
        <v>0</v>
      </c>
      <c r="J23" s="15" t="str">
        <f t="shared" si="1"/>
        <v>-</v>
      </c>
      <c r="K23" s="19" t="b">
        <f t="shared" si="2"/>
        <v>0</v>
      </c>
    </row>
    <row r="24" spans="1:11" x14ac:dyDescent="0.25">
      <c r="A24" s="36">
        <v>22</v>
      </c>
      <c r="B24" s="32">
        <f t="shared" si="3"/>
        <v>158</v>
      </c>
      <c r="C24" s="30" t="s">
        <v>86</v>
      </c>
      <c r="D24" s="16">
        <v>0.94199999999999995</v>
      </c>
      <c r="E24" s="14">
        <f t="array" ref="E24">SUM(IF((country=$C24)*(field=E$2),percent))</f>
        <v>0</v>
      </c>
      <c r="F24" s="14">
        <f t="array" ref="F24">SUM(IF((country=$C24)*(field=F$2),percent))</f>
        <v>0</v>
      </c>
      <c r="G24" s="14">
        <f t="array" ref="G24">SUM(IF((country=$C24)*(field=G$2),percent))</f>
        <v>0.08</v>
      </c>
      <c r="H24" s="14">
        <f t="array" ref="H24">SUM(IF((country=$C24)*(field=H$2),percent))</f>
        <v>0.91900000000000004</v>
      </c>
      <c r="I24" s="14">
        <f t="array" ref="I24">SUM(IF((country=$C24)*(field=I$2),percent))</f>
        <v>0</v>
      </c>
      <c r="J24" s="15" t="str">
        <f t="shared" si="1"/>
        <v>-</v>
      </c>
      <c r="K24" s="19" t="b">
        <f t="shared" si="2"/>
        <v>0</v>
      </c>
    </row>
    <row r="25" spans="1:11" x14ac:dyDescent="0.25">
      <c r="A25" s="36">
        <v>23</v>
      </c>
      <c r="B25" s="32">
        <f t="shared" si="3"/>
        <v>157</v>
      </c>
      <c r="C25" s="30" t="s">
        <v>73</v>
      </c>
      <c r="D25" s="16">
        <v>0.94</v>
      </c>
      <c r="E25" s="14">
        <f t="array" ref="E25">SUM(IF((country=$C25)*(field=E$2),percent))</f>
        <v>2.4E-2</v>
      </c>
      <c r="F25" s="14">
        <f t="array" ref="F25">SUM(IF((country=$C25)*(field=F$2),percent))</f>
        <v>0</v>
      </c>
      <c r="G25" s="14">
        <f t="array" ref="G25">SUM(IF((country=$C25)*(field=G$2),percent))</f>
        <v>0.29699999999999999</v>
      </c>
      <c r="H25" s="14">
        <f t="array" ref="H25">SUM(IF((country=$C25)*(field=H$2),percent))</f>
        <v>0.67799999999999994</v>
      </c>
      <c r="I25" s="14">
        <f t="array" ref="I25">SUM(IF((country=$C25)*(field=I$2),percent))</f>
        <v>0</v>
      </c>
      <c r="J25" s="15" t="str">
        <f t="shared" si="1"/>
        <v>-</v>
      </c>
      <c r="K25" s="19" t="b">
        <f t="shared" si="2"/>
        <v>0</v>
      </c>
    </row>
    <row r="26" spans="1:11" x14ac:dyDescent="0.25">
      <c r="A26" s="36">
        <v>24</v>
      </c>
      <c r="B26" s="32">
        <f t="shared" si="3"/>
        <v>156</v>
      </c>
      <c r="C26" s="30" t="s">
        <v>95</v>
      </c>
      <c r="D26" s="16">
        <v>0.93</v>
      </c>
      <c r="E26" s="14">
        <f t="array" ref="E26">SUM(IF((country=$C26)*(field=E$2),percent))</f>
        <v>0.02</v>
      </c>
      <c r="F26" s="14">
        <f t="array" ref="F26">SUM(IF((country=$C26)*(field=F$2),percent))</f>
        <v>0</v>
      </c>
      <c r="G26" s="14">
        <f t="array" ref="G26">SUM(IF((country=$C26)*(field=G$2),percent))</f>
        <v>0.16</v>
      </c>
      <c r="H26" s="14">
        <f t="array" ref="H26">SUM(IF((country=$C26)*(field=H$2),percent))</f>
        <v>0.82</v>
      </c>
      <c r="I26" s="14">
        <f t="array" ref="I26">SUM(IF((country=$C26)*(field=I$2),percent))</f>
        <v>0</v>
      </c>
      <c r="J26" s="15" t="str">
        <f t="shared" si="1"/>
        <v>-</v>
      </c>
      <c r="K26" s="19" t="b">
        <f t="shared" si="2"/>
        <v>0</v>
      </c>
    </row>
    <row r="27" spans="1:11" x14ac:dyDescent="0.25">
      <c r="A27" s="36">
        <v>25</v>
      </c>
      <c r="B27" s="32">
        <f t="shared" si="3"/>
        <v>155</v>
      </c>
      <c r="C27" s="27" t="s">
        <v>104</v>
      </c>
      <c r="D27" s="16">
        <v>0.92800000000000005</v>
      </c>
      <c r="E27" s="14">
        <f t="array" ref="E27">SUM(IF((country=$C27)*(field=E$2),percent))</f>
        <v>7.1999999999999995E-2</v>
      </c>
      <c r="F27" s="14">
        <f t="array" ref="F27">SUM(IF((country=$C27)*(field=F$2),percent))</f>
        <v>0</v>
      </c>
      <c r="G27" s="14">
        <f t="array" ref="G27">SUM(IF((country=$C27)*(field=G$2),percent))</f>
        <v>0.251</v>
      </c>
      <c r="H27" s="14">
        <f t="array" ref="H27">SUM(IF((country=$C27)*(field=H$2),percent))</f>
        <v>0.67700000000000005</v>
      </c>
      <c r="I27" s="14">
        <f t="array" ref="I27">SUM(IF((country=$C27)*(field=I$2),percent))</f>
        <v>0</v>
      </c>
      <c r="J27" s="15" t="str">
        <f t="shared" si="1"/>
        <v>-</v>
      </c>
      <c r="K27" s="19" t="b">
        <f t="shared" si="2"/>
        <v>0</v>
      </c>
    </row>
    <row r="28" spans="1:11" x14ac:dyDescent="0.25">
      <c r="A28" s="32">
        <v>26</v>
      </c>
      <c r="B28" s="32">
        <f t="shared" si="3"/>
        <v>154</v>
      </c>
      <c r="C28" s="31" t="s">
        <v>178</v>
      </c>
      <c r="D28" s="16">
        <v>0.92300000000000004</v>
      </c>
      <c r="E28" s="14">
        <f t="array" ref="E28">SUM(IF((country=$C28)*(field=E$2),percent))</f>
        <v>2.5000000000000001E-2</v>
      </c>
      <c r="F28" s="14">
        <f t="array" ref="F28">SUM(IF((country=$C28)*(field=F$2),percent))</f>
        <v>0</v>
      </c>
      <c r="G28" s="14">
        <f t="array" ref="G28">SUM(IF((country=$C28)*(field=G$2),percent))</f>
        <v>0.36</v>
      </c>
      <c r="H28" s="14">
        <f t="array" ref="H28">SUM(IF((country=$C28)*(field=H$2),percent))</f>
        <v>0.61499999999999999</v>
      </c>
      <c r="I28" s="14">
        <f t="array" ref="I28">SUM(IF((country=$C28)*(field=I$2),percent))</f>
        <v>0</v>
      </c>
      <c r="J28" s="15" t="str">
        <f t="shared" si="1"/>
        <v>-</v>
      </c>
      <c r="K28" s="19" t="b">
        <f t="shared" si="2"/>
        <v>0</v>
      </c>
    </row>
    <row r="29" spans="1:11" x14ac:dyDescent="0.25">
      <c r="A29" s="32">
        <v>27</v>
      </c>
      <c r="B29" s="32">
        <f t="shared" si="3"/>
        <v>153</v>
      </c>
      <c r="C29" s="31" t="s">
        <v>29</v>
      </c>
      <c r="D29" s="16">
        <v>0.91900000000000004</v>
      </c>
      <c r="E29" s="14">
        <f t="array" ref="E29">SUM(IF((country=$C29)*(field=E$2),percent))</f>
        <v>4.4999999999999998E-2</v>
      </c>
      <c r="F29" s="14">
        <f t="array" ref="F29">SUM(IF((country=$C29)*(field=F$2),percent))</f>
        <v>0</v>
      </c>
      <c r="G29" s="14">
        <f t="array" ref="G29">SUM(IF((country=$C29)*(field=G$2),percent))</f>
        <v>0.63100000000000001</v>
      </c>
      <c r="H29" s="14">
        <f t="array" ref="H29">SUM(IF((country=$C29)*(field=H$2),percent))</f>
        <v>0.32400000000000001</v>
      </c>
      <c r="I29" s="14">
        <f t="array" ref="I29">SUM(IF((country=$C29)*(field=I$2),percent))</f>
        <v>0</v>
      </c>
      <c r="J29" s="15" t="str">
        <f t="shared" si="1"/>
        <v>-</v>
      </c>
      <c r="K29" s="19" t="b">
        <f t="shared" si="2"/>
        <v>0</v>
      </c>
    </row>
    <row r="30" spans="1:11" x14ac:dyDescent="0.25">
      <c r="A30" s="32">
        <v>28</v>
      </c>
      <c r="B30" s="32">
        <f t="shared" si="3"/>
        <v>152</v>
      </c>
      <c r="C30" s="31" t="s">
        <v>176</v>
      </c>
      <c r="D30" s="16">
        <v>0.91800000000000004</v>
      </c>
      <c r="E30" s="14">
        <f t="array" ref="E30">SUM(IF((country=$C30)*(field=E$2),percent))</f>
        <v>0</v>
      </c>
      <c r="F30" s="14">
        <f t="array" ref="F30">SUM(IF((country=$C30)*(field=F$2),percent))</f>
        <v>0</v>
      </c>
      <c r="G30" s="14">
        <f t="array" ref="G30">SUM(IF((country=$C30)*(field=G$2),percent))</f>
        <v>0.22600000000000001</v>
      </c>
      <c r="H30" s="14">
        <f t="array" ref="H30">SUM(IF((country=$C30)*(field=H$2),percent))</f>
        <v>0.77400000000000002</v>
      </c>
      <c r="I30" s="14">
        <f t="array" ref="I30">SUM(IF((country=$C30)*(field=I$2),percent))</f>
        <v>0</v>
      </c>
      <c r="J30" s="15" t="str">
        <f t="shared" si="1"/>
        <v>-</v>
      </c>
      <c r="K30" s="19" t="b">
        <f t="shared" si="2"/>
        <v>0</v>
      </c>
    </row>
    <row r="31" spans="1:11" x14ac:dyDescent="0.25">
      <c r="A31" s="32">
        <v>29</v>
      </c>
      <c r="B31" s="32">
        <f t="shared" si="3"/>
        <v>151</v>
      </c>
      <c r="C31" s="31" t="s">
        <v>106</v>
      </c>
      <c r="D31" s="16">
        <v>0.91200000000000003</v>
      </c>
      <c r="E31" s="14" t="s">
        <v>229</v>
      </c>
      <c r="F31" s="14" t="s">
        <v>229</v>
      </c>
      <c r="G31" s="14" t="s">
        <v>229</v>
      </c>
      <c r="H31" s="14" t="s">
        <v>229</v>
      </c>
      <c r="I31" s="14" t="s">
        <v>229</v>
      </c>
      <c r="J31" s="15" t="s">
        <v>229</v>
      </c>
      <c r="K31" s="19" t="b">
        <f t="shared" si="2"/>
        <v>1</v>
      </c>
    </row>
    <row r="32" spans="1:11" x14ac:dyDescent="0.25">
      <c r="A32" s="32">
        <v>30</v>
      </c>
      <c r="B32" s="32">
        <f t="shared" si="3"/>
        <v>150</v>
      </c>
      <c r="C32" s="31" t="s">
        <v>50</v>
      </c>
      <c r="D32" s="16">
        <v>0.91200000000000003</v>
      </c>
      <c r="E32" s="14">
        <f t="array" ref="E32">SUM(IF((country=$C32)*(field=E$2),percent))</f>
        <v>8.5000000000000006E-2</v>
      </c>
      <c r="F32" s="14">
        <f t="array" ref="F32">SUM(IF((country=$C32)*(field=F$2),percent))</f>
        <v>0</v>
      </c>
      <c r="G32" s="14">
        <f t="array" ref="G32">SUM(IF((country=$C32)*(field=G$2),percent))</f>
        <v>0.20499999999999999</v>
      </c>
      <c r="H32" s="14">
        <f t="array" ref="H32">SUM(IF((country=$C32)*(field=H$2),percent))</f>
        <v>0.71</v>
      </c>
      <c r="I32" s="14">
        <f t="array" ref="I32">SUM(IF((country=$C32)*(field=I$2),percent))</f>
        <v>0</v>
      </c>
      <c r="J32" s="15" t="str">
        <f t="shared" si="1"/>
        <v>-</v>
      </c>
      <c r="K32" s="19" t="b">
        <f t="shared" si="2"/>
        <v>0</v>
      </c>
    </row>
    <row r="33" spans="1:11" x14ac:dyDescent="0.25">
      <c r="A33" s="32">
        <v>31</v>
      </c>
      <c r="B33" s="32">
        <f t="shared" si="3"/>
        <v>149</v>
      </c>
      <c r="C33" s="31" t="s">
        <v>205</v>
      </c>
      <c r="D33" s="16">
        <v>0.90300000000000002</v>
      </c>
      <c r="E33" s="14">
        <f t="array" ref="E33">SUM(IF((country=$C33)*(field=E$2),percent))</f>
        <v>7.0000000000000007E-2</v>
      </c>
      <c r="F33" s="14">
        <f t="array" ref="F33">SUM(IF((country=$C33)*(field=F$2),percent))</f>
        <v>0</v>
      </c>
      <c r="G33" s="14">
        <f t="array" ref="G33">SUM(IF((country=$C33)*(field=G$2),percent))</f>
        <v>0.15</v>
      </c>
      <c r="H33" s="14">
        <f t="array" ref="H33">SUM(IF((country=$C33)*(field=H$2),percent))</f>
        <v>0.78</v>
      </c>
      <c r="I33" s="14">
        <f t="array" ref="I33">SUM(IF((country=$C33)*(field=I$2),percent))</f>
        <v>0</v>
      </c>
      <c r="J33" s="15" t="str">
        <f t="shared" si="1"/>
        <v>-</v>
      </c>
      <c r="K33" s="19" t="b">
        <f t="shared" si="2"/>
        <v>0</v>
      </c>
    </row>
    <row r="34" spans="1:11" x14ac:dyDescent="0.25">
      <c r="A34" s="32">
        <v>32</v>
      </c>
      <c r="B34" s="32">
        <f t="shared" si="3"/>
        <v>148</v>
      </c>
      <c r="C34" s="31" t="s">
        <v>16</v>
      </c>
      <c r="D34" s="16">
        <v>0.90200000000000002</v>
      </c>
      <c r="E34" s="14">
        <f t="array" ref="E34">SUM(IF((country=$C34)*(field=E$2),percent))</f>
        <v>0.01</v>
      </c>
      <c r="F34" s="14">
        <f t="array" ref="F34">SUM(IF((country=$C34)*(field=F$2),percent))</f>
        <v>0</v>
      </c>
      <c r="G34" s="14">
        <f t="array" ref="G34">SUM(IF((country=$C34)*(field=G$2),percent))</f>
        <v>0.79</v>
      </c>
      <c r="H34" s="14">
        <f t="array" ref="H34">SUM(IF((country=$C34)*(field=H$2),percent))</f>
        <v>0.2</v>
      </c>
      <c r="I34" s="14">
        <f t="array" ref="I34">SUM(IF((country=$C34)*(field=I$2),percent))</f>
        <v>0</v>
      </c>
      <c r="J34" s="15" t="str">
        <f t="shared" si="1"/>
        <v>-</v>
      </c>
      <c r="K34" s="19" t="b">
        <f t="shared" si="2"/>
        <v>0</v>
      </c>
    </row>
    <row r="35" spans="1:11" x14ac:dyDescent="0.25">
      <c r="A35" s="32">
        <v>33</v>
      </c>
      <c r="B35" s="32">
        <f t="shared" si="3"/>
        <v>147</v>
      </c>
      <c r="C35" s="31" t="s">
        <v>158</v>
      </c>
      <c r="D35" s="16">
        <v>0.9</v>
      </c>
      <c r="E35" s="14">
        <f t="array" ref="E35">SUM(IF((country=$C35)*(field=E$2),percent))</f>
        <v>0.1</v>
      </c>
      <c r="F35" s="14">
        <f t="array" ref="F35">SUM(IF((country=$C35)*(field=F$2),percent))</f>
        <v>0</v>
      </c>
      <c r="G35" s="14">
        <f t="array" ref="G35">SUM(IF((country=$C35)*(field=G$2),percent))</f>
        <v>0.3</v>
      </c>
      <c r="H35" s="14">
        <f t="array" ref="H35">SUM(IF((country=$C35)*(field=H$2),percent))</f>
        <v>0.6</v>
      </c>
      <c r="I35" s="14">
        <f t="array" ref="I35">SUM(IF((country=$C35)*(field=I$2),percent))</f>
        <v>0</v>
      </c>
      <c r="J35" s="15" t="str">
        <f t="shared" si="1"/>
        <v>-</v>
      </c>
      <c r="K35" s="19" t="b">
        <f t="shared" si="2"/>
        <v>0</v>
      </c>
    </row>
    <row r="36" spans="1:11" x14ac:dyDescent="0.25">
      <c r="A36" s="32">
        <v>34</v>
      </c>
      <c r="B36" s="32">
        <f t="shared" si="3"/>
        <v>146</v>
      </c>
      <c r="C36" s="31" t="s">
        <v>234</v>
      </c>
      <c r="D36" s="45">
        <v>0.89900000000000002</v>
      </c>
      <c r="E36" s="14" t="s">
        <v>229</v>
      </c>
      <c r="F36" s="14" t="s">
        <v>229</v>
      </c>
      <c r="G36" s="14" t="s">
        <v>229</v>
      </c>
      <c r="H36" s="14" t="s">
        <v>229</v>
      </c>
      <c r="I36" s="14" t="s">
        <v>229</v>
      </c>
      <c r="J36" s="15" t="s">
        <v>229</v>
      </c>
      <c r="K36" s="19" t="b">
        <f t="shared" si="2"/>
        <v>1</v>
      </c>
    </row>
    <row r="37" spans="1:11" x14ac:dyDescent="0.25">
      <c r="A37" s="32">
        <v>35</v>
      </c>
      <c r="B37" s="32">
        <f t="shared" si="3"/>
        <v>145</v>
      </c>
      <c r="C37" s="31" t="s">
        <v>51</v>
      </c>
      <c r="D37" s="16">
        <v>0.89700000000000002</v>
      </c>
      <c r="E37" s="14">
        <f t="array" ref="E37">SUM(IF((country=$C37)*(field=E$2),percent))</f>
        <v>3.5999999999999997E-2</v>
      </c>
      <c r="F37" s="14">
        <f t="array" ref="F37">SUM(IF((country=$C37)*(field=F$2),percent))</f>
        <v>0</v>
      </c>
      <c r="G37" s="14">
        <f t="array" ref="G37">SUM(IF((country=$C37)*(field=G$2),percent))</f>
        <v>0.40200000000000002</v>
      </c>
      <c r="H37" s="14">
        <f t="array" ref="H37">SUM(IF((country=$C37)*(field=H$2),percent))</f>
        <v>0.56200000000000006</v>
      </c>
      <c r="I37" s="14">
        <f t="array" ref="I37">SUM(IF((country=$C37)*(field=I$2),percent))</f>
        <v>0</v>
      </c>
      <c r="J37" s="15" t="str">
        <f t="shared" si="1"/>
        <v>-</v>
      </c>
      <c r="K37" s="19" t="b">
        <f t="shared" si="2"/>
        <v>0</v>
      </c>
    </row>
    <row r="38" spans="1:11" x14ac:dyDescent="0.25">
      <c r="A38" s="32">
        <v>36</v>
      </c>
      <c r="B38" s="32">
        <f t="shared" si="3"/>
        <v>144</v>
      </c>
      <c r="C38" s="31" t="s">
        <v>123</v>
      </c>
      <c r="D38" s="16">
        <v>0.89400000000000002</v>
      </c>
      <c r="E38" s="14">
        <f t="array" ref="E38">SUM(IF((country=$C38)*(field=E$2),percent))</f>
        <v>2.3E-2</v>
      </c>
      <c r="F38" s="14">
        <f t="array" ref="F38">SUM(IF((country=$C38)*(field=F$2),percent))</f>
        <v>0</v>
      </c>
      <c r="G38" s="14">
        <f t="array" ref="G38">SUM(IF((country=$C38)*(field=G$2),percent))</f>
        <v>0.29599999999999999</v>
      </c>
      <c r="H38" s="14">
        <f t="array" ref="H38">SUM(IF((country=$C38)*(field=H$2),percent))</f>
        <v>0.68</v>
      </c>
      <c r="I38" s="14">
        <f t="array" ref="I38">SUM(IF((country=$C38)*(field=I$2),percent))</f>
        <v>0</v>
      </c>
      <c r="J38" s="15" t="str">
        <f t="shared" si="1"/>
        <v>-</v>
      </c>
      <c r="K38" s="19" t="b">
        <f t="shared" si="2"/>
        <v>0</v>
      </c>
    </row>
    <row r="39" spans="1:11" x14ac:dyDescent="0.25">
      <c r="A39" s="32">
        <v>37</v>
      </c>
      <c r="B39" s="32">
        <f t="shared" si="3"/>
        <v>143</v>
      </c>
      <c r="C39" s="31" t="s">
        <v>18</v>
      </c>
      <c r="D39" s="16">
        <v>0.88900000000000001</v>
      </c>
      <c r="E39" s="14">
        <f t="array" ref="E39">SUM(IF((country=$C39)*(field=E$2),percent))</f>
        <v>0.1</v>
      </c>
      <c r="F39" s="14">
        <f t="array" ref="F39">SUM(IF((country=$C39)*(field=F$2),percent))</f>
        <v>0</v>
      </c>
      <c r="G39" s="14">
        <f t="array" ref="G39">SUM(IF((country=$C39)*(field=G$2),percent))</f>
        <v>0.15</v>
      </c>
      <c r="H39" s="14">
        <f t="array" ref="H39">SUM(IF((country=$C39)*(field=H$2),percent))</f>
        <v>0.75</v>
      </c>
      <c r="I39" s="14">
        <f t="array" ref="I39">SUM(IF((country=$C39)*(field=I$2),percent))</f>
        <v>0</v>
      </c>
      <c r="J39" s="15" t="str">
        <f t="shared" si="1"/>
        <v>-</v>
      </c>
      <c r="K39" s="19" t="b">
        <f t="shared" si="2"/>
        <v>0</v>
      </c>
    </row>
    <row r="40" spans="1:11" x14ac:dyDescent="0.25">
      <c r="A40" s="32">
        <v>38</v>
      </c>
      <c r="B40" s="32">
        <f t="shared" si="3"/>
        <v>142</v>
      </c>
      <c r="C40" s="31" t="s">
        <v>87</v>
      </c>
      <c r="D40" s="16">
        <v>0.877</v>
      </c>
      <c r="E40" s="14">
        <f t="array" ref="E40">SUM(IF((country=$C40)*(field=E$2),percent))</f>
        <v>0.05</v>
      </c>
      <c r="F40" s="14">
        <f t="array" ref="F40">SUM(IF((country=$C40)*(field=F$2),percent))</f>
        <v>0</v>
      </c>
      <c r="G40" s="14">
        <f t="array" ref="G40">SUM(IF((country=$C40)*(field=G$2),percent))</f>
        <v>0.32400000000000001</v>
      </c>
      <c r="H40" s="14">
        <f t="array" ref="H40">SUM(IF((country=$C40)*(field=H$2),percent))</f>
        <v>0.626</v>
      </c>
      <c r="I40" s="14">
        <f t="array" ref="I40">SUM(IF((country=$C40)*(field=I$2),percent))</f>
        <v>0</v>
      </c>
      <c r="J40" s="15" t="str">
        <f t="shared" si="1"/>
        <v>-</v>
      </c>
      <c r="K40" s="19" t="b">
        <f t="shared" si="2"/>
        <v>0</v>
      </c>
    </row>
    <row r="41" spans="1:11" x14ac:dyDescent="0.25">
      <c r="A41" s="32">
        <v>39</v>
      </c>
      <c r="B41" s="32">
        <f t="shared" si="3"/>
        <v>141</v>
      </c>
      <c r="C41" s="31" t="s">
        <v>157</v>
      </c>
      <c r="D41" s="16">
        <v>0.875</v>
      </c>
      <c r="E41" s="14">
        <f t="array" ref="E41">SUM(IF((country=$C41)*(field=E$2),percent))</f>
        <v>0.17399999999999999</v>
      </c>
      <c r="F41" s="14">
        <f t="array" ref="F41">SUM(IF((country=$C41)*(field=F$2),percent))</f>
        <v>0</v>
      </c>
      <c r="G41" s="14">
        <f t="array" ref="G41">SUM(IF((country=$C41)*(field=G$2),percent))</f>
        <v>0.29199999999999998</v>
      </c>
      <c r="H41" s="14">
        <f t="array" ref="H41">SUM(IF((country=$C41)*(field=H$2),percent))</f>
        <v>0.53400000000000003</v>
      </c>
      <c r="I41" s="14">
        <f t="array" ref="I41">SUM(IF((country=$C41)*(field=I$2),percent))</f>
        <v>0</v>
      </c>
      <c r="J41" s="15" t="str">
        <f t="shared" si="1"/>
        <v>-</v>
      </c>
      <c r="K41" s="19" t="b">
        <f t="shared" si="2"/>
        <v>0</v>
      </c>
    </row>
    <row r="42" spans="1:11" x14ac:dyDescent="0.25">
      <c r="A42" s="32">
        <v>40</v>
      </c>
      <c r="B42" s="32">
        <f t="shared" si="3"/>
        <v>140</v>
      </c>
      <c r="C42" s="31" t="s">
        <v>39</v>
      </c>
      <c r="D42" s="16">
        <v>0.874</v>
      </c>
      <c r="E42" s="14">
        <f t="array" ref="E42">SUM(IF((country=$C42)*(field=E$2),percent))</f>
        <v>0.13200000000000001</v>
      </c>
      <c r="F42" s="14">
        <f t="array" ref="F42">SUM(IF((country=$C42)*(field=F$2),percent))</f>
        <v>0</v>
      </c>
      <c r="G42" s="14">
        <f t="array" ref="G42">SUM(IF((country=$C42)*(field=G$2),percent))</f>
        <v>0.23</v>
      </c>
      <c r="H42" s="14">
        <f t="array" ref="H42">SUM(IF((country=$C42)*(field=H$2),percent))</f>
        <v>0.63900000000000001</v>
      </c>
      <c r="I42" s="14">
        <f t="array" ref="I42">SUM(IF((country=$C42)*(field=I$2),percent))</f>
        <v>0</v>
      </c>
      <c r="J42" s="15" t="str">
        <f t="shared" si="1"/>
        <v>-</v>
      </c>
      <c r="K42" s="19" t="b">
        <f t="shared" si="2"/>
        <v>0</v>
      </c>
    </row>
    <row r="43" spans="1:11" x14ac:dyDescent="0.25">
      <c r="A43" s="32">
        <v>41</v>
      </c>
      <c r="B43" s="32">
        <f t="shared" si="3"/>
        <v>139</v>
      </c>
      <c r="C43" s="31" t="s">
        <v>177</v>
      </c>
      <c r="D43" s="16">
        <v>0.872</v>
      </c>
      <c r="E43" s="14">
        <f t="array" ref="E43">SUM(IF((country=$C43)*(field=E$2),percent))</f>
        <v>0.04</v>
      </c>
      <c r="F43" s="14">
        <f t="array" ref="F43">SUM(IF((country=$C43)*(field=F$2),percent))</f>
        <v>0</v>
      </c>
      <c r="G43" s="14">
        <f t="array" ref="G43">SUM(IF((country=$C43)*(field=G$2),percent))</f>
        <v>0.39</v>
      </c>
      <c r="H43" s="14">
        <f t="array" ref="H43">SUM(IF((country=$C43)*(field=H$2),percent))</f>
        <v>0.56899999999999995</v>
      </c>
      <c r="I43" s="14">
        <f t="array" ref="I43">SUM(IF((country=$C43)*(field=I$2),percent))</f>
        <v>0</v>
      </c>
      <c r="J43" s="15" t="str">
        <f t="shared" si="1"/>
        <v>-</v>
      </c>
      <c r="K43" s="19" t="b">
        <f t="shared" si="2"/>
        <v>0</v>
      </c>
    </row>
    <row r="44" spans="1:11" x14ac:dyDescent="0.25">
      <c r="A44" s="32">
        <v>42</v>
      </c>
      <c r="B44" s="32">
        <f t="shared" si="3"/>
        <v>138</v>
      </c>
      <c r="C44" s="31" t="s">
        <v>60</v>
      </c>
      <c r="D44" s="16">
        <v>0.871</v>
      </c>
      <c r="E44" s="14">
        <f t="array" ref="E44">SUM(IF((country=$C44)*(field=E$2),percent))</f>
        <v>4.7E-2</v>
      </c>
      <c r="F44" s="14">
        <f t="array" ref="F44">SUM(IF((country=$C44)*(field=F$2),percent))</f>
        <v>0</v>
      </c>
      <c r="G44" s="14">
        <f t="array" ref="G44">SUM(IF((country=$C44)*(field=G$2),percent))</f>
        <v>0.33700000000000002</v>
      </c>
      <c r="H44" s="14">
        <f t="array" ref="H44">SUM(IF((country=$C44)*(field=H$2),percent))</f>
        <v>0.61599999999999999</v>
      </c>
      <c r="I44" s="14">
        <f t="array" ref="I44">SUM(IF((country=$C44)*(field=I$2),percent))</f>
        <v>0</v>
      </c>
      <c r="J44" s="15" t="str">
        <f t="shared" si="1"/>
        <v>-</v>
      </c>
      <c r="K44" s="19" t="b">
        <f t="shared" si="2"/>
        <v>0</v>
      </c>
    </row>
    <row r="45" spans="1:11" x14ac:dyDescent="0.25">
      <c r="A45" s="32">
        <v>43</v>
      </c>
      <c r="B45" s="32">
        <f t="shared" si="3"/>
        <v>137</v>
      </c>
      <c r="C45" s="31" t="s">
        <v>115</v>
      </c>
      <c r="D45" s="16">
        <v>0.86899999999999999</v>
      </c>
      <c r="E45" s="14">
        <f t="array" ref="E45">SUM(IF((country=$C45)*(field=E$2),percent))</f>
        <v>0.14000000000000001</v>
      </c>
      <c r="F45" s="14">
        <f t="array" ref="F45">SUM(IF((country=$C45)*(field=F$2),percent))</f>
        <v>0</v>
      </c>
      <c r="G45" s="14">
        <f t="array" ref="G45">SUM(IF((country=$C45)*(field=G$2),percent))</f>
        <v>0.29099999999999998</v>
      </c>
      <c r="H45" s="14">
        <f t="array" ref="H45">SUM(IF((country=$C45)*(field=H$2),percent))</f>
        <v>0.56899999999999995</v>
      </c>
      <c r="I45" s="14">
        <f t="array" ref="I45">SUM(IF((country=$C45)*(field=I$2),percent))</f>
        <v>0</v>
      </c>
      <c r="J45" s="15" t="str">
        <f t="shared" si="1"/>
        <v>-</v>
      </c>
      <c r="K45" s="19" t="b">
        <f t="shared" si="2"/>
        <v>0</v>
      </c>
    </row>
    <row r="46" spans="1:11" x14ac:dyDescent="0.25">
      <c r="A46" s="32">
        <v>44</v>
      </c>
      <c r="B46" s="32">
        <f t="shared" si="3"/>
        <v>136</v>
      </c>
      <c r="C46" s="31" t="s">
        <v>109</v>
      </c>
      <c r="D46" s="16">
        <v>0.86299999999999999</v>
      </c>
      <c r="E46" s="14">
        <f t="array" ref="E46">SUM(IF((country=$C46)*(field=E$2),percent))</f>
        <v>0.121</v>
      </c>
      <c r="F46" s="14">
        <f t="array" ref="F46">SUM(IF((country=$C46)*(field=F$2),percent))</f>
        <v>0</v>
      </c>
      <c r="G46" s="14">
        <f t="array" ref="G46">SUM(IF((country=$C46)*(field=G$2),percent))</f>
        <v>0.25800000000000001</v>
      </c>
      <c r="H46" s="14">
        <f t="array" ref="H46">SUM(IF((country=$C46)*(field=H$2),percent))</f>
        <v>0.61799999999999999</v>
      </c>
      <c r="I46" s="14">
        <f t="array" ref="I46">SUM(IF((country=$C46)*(field=I$2),percent))</f>
        <v>0</v>
      </c>
      <c r="J46" s="15" t="str">
        <f t="shared" si="1"/>
        <v>-</v>
      </c>
      <c r="K46" s="19" t="b">
        <f t="shared" si="2"/>
        <v>0</v>
      </c>
    </row>
    <row r="47" spans="1:11" x14ac:dyDescent="0.25">
      <c r="A47" s="32">
        <v>45</v>
      </c>
      <c r="B47" s="32">
        <f t="shared" si="3"/>
        <v>135</v>
      </c>
      <c r="C47" s="31" t="s">
        <v>48</v>
      </c>
      <c r="D47" s="16">
        <v>0.86199999999999999</v>
      </c>
      <c r="E47" s="14">
        <f t="array" ref="E47">SUM(IF((country=$C47)*(field=E$2),percent))</f>
        <v>0.05</v>
      </c>
      <c r="F47" s="14">
        <f t="array" ref="F47">SUM(IF((country=$C47)*(field=F$2),percent))</f>
        <v>0</v>
      </c>
      <c r="G47" s="14">
        <f t="array" ref="G47">SUM(IF((country=$C47)*(field=G$2),percent))</f>
        <v>0.313</v>
      </c>
      <c r="H47" s="14">
        <f t="array" ref="H47">SUM(IF((country=$C47)*(field=H$2),percent))</f>
        <v>0.63600000000000001</v>
      </c>
      <c r="I47" s="14">
        <f t="array" ref="I47">SUM(IF((country=$C47)*(field=I$2),percent))</f>
        <v>0</v>
      </c>
      <c r="J47" s="15" t="str">
        <f t="shared" si="1"/>
        <v>-</v>
      </c>
      <c r="K47" s="19" t="b">
        <f t="shared" si="2"/>
        <v>0</v>
      </c>
    </row>
    <row r="48" spans="1:11" x14ac:dyDescent="0.25">
      <c r="A48" s="32">
        <v>46</v>
      </c>
      <c r="B48" s="32">
        <f t="shared" si="3"/>
        <v>134</v>
      </c>
      <c r="C48" s="31" t="s">
        <v>10</v>
      </c>
      <c r="D48" s="16">
        <v>0.86</v>
      </c>
      <c r="E48" s="14">
        <f t="array" ref="E48">SUM(IF((country=$C48)*(field=E$2),percent))</f>
        <v>0.01</v>
      </c>
      <c r="F48" s="14">
        <f t="array" ref="F48">SUM(IF((country=$C48)*(field=F$2),percent))</f>
        <v>0</v>
      </c>
      <c r="G48" s="14">
        <f t="array" ref="G48">SUM(IF((country=$C48)*(field=G$2),percent))</f>
        <v>0.23</v>
      </c>
      <c r="H48" s="14">
        <f t="array" ref="H48">SUM(IF((country=$C48)*(field=H$2),percent))</f>
        <v>0.76</v>
      </c>
      <c r="I48" s="14">
        <f t="array" ref="I48">SUM(IF((country=$C48)*(field=I$2),percent))</f>
        <v>0</v>
      </c>
      <c r="J48" s="15" t="str">
        <f t="shared" si="1"/>
        <v>-</v>
      </c>
      <c r="K48" s="19" t="b">
        <f t="shared" si="2"/>
        <v>0</v>
      </c>
    </row>
    <row r="49" spans="1:11" x14ac:dyDescent="0.25">
      <c r="A49" s="32">
        <v>47</v>
      </c>
      <c r="B49" s="32">
        <f t="shared" si="3"/>
        <v>133</v>
      </c>
      <c r="C49" s="31" t="s">
        <v>208</v>
      </c>
      <c r="D49" s="16">
        <v>0.85899999999999999</v>
      </c>
      <c r="E49" s="14">
        <f t="array" ref="E49">SUM(IF((country=$C49)*(field=E$2),percent))</f>
        <v>0.09</v>
      </c>
      <c r="F49" s="14">
        <f t="array" ref="F49">SUM(IF((country=$C49)*(field=F$2),percent))</f>
        <v>0</v>
      </c>
      <c r="G49" s="14">
        <f t="array" ref="G49">SUM(IF((country=$C49)*(field=G$2),percent))</f>
        <v>0.15</v>
      </c>
      <c r="H49" s="14">
        <f t="array" ref="H49">SUM(IF((country=$C49)*(field=H$2),percent))</f>
        <v>0.76</v>
      </c>
      <c r="I49" s="14">
        <f t="array" ref="I49">SUM(IF((country=$C49)*(field=I$2),percent))</f>
        <v>0</v>
      </c>
      <c r="J49" s="15" t="str">
        <f t="shared" si="1"/>
        <v>-</v>
      </c>
      <c r="K49" s="19" t="b">
        <f t="shared" si="2"/>
        <v>0</v>
      </c>
    </row>
    <row r="50" spans="1:11" x14ac:dyDescent="0.25">
      <c r="A50" s="32">
        <v>48</v>
      </c>
      <c r="B50" s="32">
        <f t="shared" si="3"/>
        <v>132</v>
      </c>
      <c r="C50" s="31" t="s">
        <v>49</v>
      </c>
      <c r="D50" s="16">
        <v>0.85499999999999998</v>
      </c>
      <c r="E50" s="14">
        <f t="array" ref="E50">SUM(IF((country=$C50)*(field=E$2),percent))</f>
        <v>0.2</v>
      </c>
      <c r="F50" s="14">
        <f t="array" ref="F50">SUM(IF((country=$C50)*(field=F$2),percent))</f>
        <v>0</v>
      </c>
      <c r="G50" s="14">
        <f t="array" ref="G50">SUM(IF((country=$C50)*(field=G$2),percent))</f>
        <v>0.19400000000000001</v>
      </c>
      <c r="H50" s="14">
        <f t="array" ref="H50">SUM(IF((country=$C50)*(field=H$2),percent))</f>
        <v>0.60599999999999998</v>
      </c>
      <c r="I50" s="14">
        <f t="array" ref="I50">SUM(IF((country=$C50)*(field=I$2),percent))</f>
        <v>0</v>
      </c>
      <c r="J50" s="15" t="str">
        <f t="shared" si="1"/>
        <v>-</v>
      </c>
      <c r="K50" s="19" t="b">
        <f t="shared" si="2"/>
        <v>0</v>
      </c>
    </row>
    <row r="51" spans="1:11" x14ac:dyDescent="0.25">
      <c r="A51" s="32">
        <v>49</v>
      </c>
      <c r="B51" s="32">
        <f t="shared" si="3"/>
        <v>131</v>
      </c>
      <c r="C51" s="31" t="s">
        <v>232</v>
      </c>
      <c r="D51" s="16">
        <v>0.85399999999999998</v>
      </c>
      <c r="E51" s="14">
        <f t="array" ref="E51">SUM(IF((country=$C51)*(field=E$2),percent))</f>
        <v>0.05</v>
      </c>
      <c r="F51" s="14">
        <f t="array" ref="F51">SUM(IF((country=$C51)*(field=F$2),percent))</f>
        <v>0</v>
      </c>
      <c r="G51" s="14">
        <f t="array" ref="G51">SUM(IF((country=$C51)*(field=G$2),percent))</f>
        <v>0.05</v>
      </c>
      <c r="H51" s="14">
        <f t="array" ref="H51">SUM(IF((country=$C51)*(field=H$2),percent))</f>
        <v>0.9</v>
      </c>
      <c r="I51" s="14">
        <f t="array" ref="I51">SUM(IF((country=$C51)*(field=I$2),percent))</f>
        <v>0</v>
      </c>
      <c r="J51" s="15" t="str">
        <f t="shared" si="1"/>
        <v>-</v>
      </c>
      <c r="K51" s="19" t="b">
        <f t="shared" si="2"/>
        <v>0</v>
      </c>
    </row>
    <row r="52" spans="1:11" x14ac:dyDescent="0.25">
      <c r="A52" s="32">
        <v>50</v>
      </c>
      <c r="B52" s="32">
        <f t="shared" si="3"/>
        <v>130</v>
      </c>
      <c r="C52" s="31" t="s">
        <v>46</v>
      </c>
      <c r="D52" s="16">
        <v>0.84699999999999998</v>
      </c>
      <c r="E52" s="14">
        <f t="array" ref="E52">SUM(IF((country=$C52)*(field=E$2),percent))</f>
        <v>0.14000000000000001</v>
      </c>
      <c r="F52" s="14">
        <f t="array" ref="F52">SUM(IF((country=$C52)*(field=F$2),percent))</f>
        <v>0</v>
      </c>
      <c r="G52" s="14">
        <f t="array" ref="G52">SUM(IF((country=$C52)*(field=G$2),percent))</f>
        <v>0.22</v>
      </c>
      <c r="H52" s="14">
        <f t="array" ref="H52">SUM(IF((country=$C52)*(field=H$2),percent))</f>
        <v>0.64</v>
      </c>
      <c r="I52" s="14">
        <f t="array" ref="I52">SUM(IF((country=$C52)*(field=I$2),percent))</f>
        <v>0</v>
      </c>
      <c r="J52" s="15" t="str">
        <f t="shared" si="1"/>
        <v>-</v>
      </c>
      <c r="K52" s="19" t="b">
        <f t="shared" si="2"/>
        <v>0</v>
      </c>
    </row>
    <row r="53" spans="1:11" x14ac:dyDescent="0.25">
      <c r="A53" s="36">
        <v>51</v>
      </c>
      <c r="B53" s="32">
        <f t="shared" si="3"/>
        <v>129</v>
      </c>
      <c r="C53" s="31" t="s">
        <v>127</v>
      </c>
      <c r="D53" s="16">
        <v>0.84199999999999997</v>
      </c>
      <c r="E53" s="14">
        <f t="array" ref="E53">SUM(IF((country=$C53)*(field=E$2),percent))</f>
        <v>0.151</v>
      </c>
      <c r="F53" s="14">
        <f t="array" ref="F53">SUM(IF((country=$C53)*(field=F$2),percent))</f>
        <v>0</v>
      </c>
      <c r="G53" s="14">
        <f t="array" ref="G53">SUM(IF((country=$C53)*(field=G$2),percent))</f>
        <v>0.25700000000000001</v>
      </c>
      <c r="H53" s="14">
        <f t="array" ref="H53">SUM(IF((country=$C53)*(field=H$2),percent))</f>
        <v>0.59</v>
      </c>
      <c r="I53" s="14">
        <f t="array" ref="I53">SUM(IF((country=$C53)*(field=I$2),percent))</f>
        <v>0</v>
      </c>
      <c r="J53" s="15" t="str">
        <f t="shared" si="1"/>
        <v>-</v>
      </c>
      <c r="K53" s="19" t="b">
        <f t="shared" si="2"/>
        <v>0</v>
      </c>
    </row>
    <row r="54" spans="1:11" x14ac:dyDescent="0.25">
      <c r="A54" s="36">
        <v>52</v>
      </c>
      <c r="B54" s="32">
        <f t="shared" si="3"/>
        <v>128</v>
      </c>
      <c r="C54" s="31" t="s">
        <v>113</v>
      </c>
      <c r="D54" s="16">
        <v>0.84</v>
      </c>
      <c r="E54" s="14">
        <f t="array" ref="E54">SUM(IF((country=$C54)*(field=E$2),percent))</f>
        <v>0.17</v>
      </c>
      <c r="F54" s="14">
        <f t="array" ref="F54">SUM(IF((country=$C54)*(field=F$2),percent))</f>
        <v>0</v>
      </c>
      <c r="G54" s="14">
        <f t="array" ref="G54">SUM(IF((country=$C54)*(field=G$2),percent))</f>
        <v>0.23</v>
      </c>
      <c r="H54" s="14">
        <f t="array" ref="H54">SUM(IF((country=$C54)*(field=H$2),percent))</f>
        <v>0.59</v>
      </c>
      <c r="I54" s="14">
        <f t="array" ref="I54">SUM(IF((country=$C54)*(field=I$2),percent))</f>
        <v>0</v>
      </c>
      <c r="J54" s="15" t="str">
        <f t="shared" si="1"/>
        <v>-</v>
      </c>
      <c r="K54" s="19" t="b">
        <f t="shared" si="2"/>
        <v>0</v>
      </c>
    </row>
    <row r="55" spans="1:11" x14ac:dyDescent="0.25">
      <c r="A55" s="36">
        <v>53</v>
      </c>
      <c r="B55" s="32">
        <f t="shared" si="3"/>
        <v>127</v>
      </c>
      <c r="C55" s="31" t="s">
        <v>148</v>
      </c>
      <c r="D55" s="16">
        <v>0.83899999999999997</v>
      </c>
      <c r="E55" s="14" t="s">
        <v>229</v>
      </c>
      <c r="F55" s="14" t="s">
        <v>229</v>
      </c>
      <c r="G55" s="14" t="s">
        <v>229</v>
      </c>
      <c r="H55" s="14" t="s">
        <v>229</v>
      </c>
      <c r="I55" s="14">
        <f t="array" ref="I55">SUM(IF((country=$C55)*(field=I$2),percent))</f>
        <v>0</v>
      </c>
      <c r="J55" s="15" t="s">
        <v>229</v>
      </c>
      <c r="K55" s="19" t="b">
        <f t="shared" si="2"/>
        <v>1</v>
      </c>
    </row>
    <row r="56" spans="1:11" x14ac:dyDescent="0.25">
      <c r="A56" s="36">
        <v>54</v>
      </c>
      <c r="B56" s="32">
        <f t="shared" si="3"/>
        <v>126</v>
      </c>
      <c r="C56" s="31" t="s">
        <v>174</v>
      </c>
      <c r="D56" s="16">
        <v>0.83599999999999997</v>
      </c>
      <c r="E56" s="14">
        <f t="array" ref="E56">SUM(IF((country=$C56)*(field=E$2),percent))</f>
        <v>0.03</v>
      </c>
      <c r="F56" s="14">
        <f t="array" ref="F56">SUM(IF((country=$C56)*(field=F$2),percent))</f>
        <v>0</v>
      </c>
      <c r="G56" s="14">
        <f t="array" ref="G56">SUM(IF((country=$C56)*(field=G$2),percent))</f>
        <v>0.23</v>
      </c>
      <c r="H56" s="14">
        <f t="array" ref="H56">SUM(IF((country=$C56)*(field=H$2),percent))</f>
        <v>0.74</v>
      </c>
      <c r="I56" s="14">
        <f t="array" ref="I56">SUM(IF((country=$C56)*(field=I$2),percent))</f>
        <v>0</v>
      </c>
      <c r="J56" s="15" t="str">
        <f t="shared" si="1"/>
        <v>-</v>
      </c>
      <c r="K56" s="19" t="b">
        <f t="shared" si="2"/>
        <v>0</v>
      </c>
    </row>
    <row r="57" spans="1:11" x14ac:dyDescent="0.25">
      <c r="A57" s="36">
        <v>55</v>
      </c>
      <c r="B57" s="32">
        <f t="shared" si="3"/>
        <v>125</v>
      </c>
      <c r="C57" s="31" t="s">
        <v>171</v>
      </c>
      <c r="D57" s="16">
        <v>0.83499999999999996</v>
      </c>
      <c r="E57" s="14">
        <f t="array" ref="E57">SUM(IF((country=$C57)*(field=E$2),percent))</f>
        <v>6.7000000000000004E-2</v>
      </c>
      <c r="F57" s="14">
        <f t="array" ref="F57">SUM(IF((country=$C57)*(field=F$2),percent))</f>
        <v>0</v>
      </c>
      <c r="G57" s="14">
        <f t="array" ref="G57">SUM(IF((country=$C57)*(field=G$2),percent))</f>
        <v>0.214</v>
      </c>
      <c r="H57" s="14">
        <f t="array" ref="H57">SUM(IF((country=$C57)*(field=H$2),percent))</f>
        <v>0.71900000000000008</v>
      </c>
      <c r="I57" s="14">
        <f t="array" ref="I57">SUM(IF((country=$C57)*(field=I$2),percent))</f>
        <v>0</v>
      </c>
      <c r="J57" s="15" t="str">
        <f t="shared" si="1"/>
        <v>-</v>
      </c>
      <c r="K57" s="19" t="b">
        <f t="shared" si="2"/>
        <v>0</v>
      </c>
    </row>
    <row r="58" spans="1:11" x14ac:dyDescent="0.25">
      <c r="A58" s="36">
        <v>56</v>
      </c>
      <c r="B58" s="32">
        <f t="shared" si="3"/>
        <v>124</v>
      </c>
      <c r="C58" s="31" t="s">
        <v>30</v>
      </c>
      <c r="D58" s="16">
        <v>0.83399999999999996</v>
      </c>
      <c r="E58" s="14">
        <f t="array" ref="E58">SUM(IF((country=$C58)*(field=E$2),percent))</f>
        <v>7.4999999999999997E-2</v>
      </c>
      <c r="F58" s="14">
        <f t="array" ref="F58">SUM(IF((country=$C58)*(field=F$2),percent))</f>
        <v>0</v>
      </c>
      <c r="G58" s="14">
        <f t="array" ref="G58">SUM(IF((country=$C58)*(field=G$2),percent))</f>
        <v>0.35499999999999998</v>
      </c>
      <c r="H58" s="14">
        <f t="array" ref="H58">SUM(IF((country=$C58)*(field=H$2),percent))</f>
        <v>0.56999999999999995</v>
      </c>
      <c r="I58" s="14">
        <f t="array" ref="I58">SUM(IF((country=$C58)*(field=I$2),percent))</f>
        <v>0</v>
      </c>
      <c r="J58" s="15" t="str">
        <f t="shared" si="1"/>
        <v>-</v>
      </c>
      <c r="K58" s="19" t="b">
        <f t="shared" si="2"/>
        <v>0</v>
      </c>
    </row>
    <row r="59" spans="1:11" x14ac:dyDescent="0.25">
      <c r="A59" s="36">
        <v>57</v>
      </c>
      <c r="B59" s="32">
        <f t="shared" si="3"/>
        <v>123</v>
      </c>
      <c r="C59" s="31" t="s">
        <v>197</v>
      </c>
      <c r="D59" s="16">
        <v>0.83299999999999996</v>
      </c>
      <c r="E59" s="14">
        <f t="array" ref="E59">SUM(IF((country=$C59)*(field=E$2),percent))</f>
        <v>3.7999999999999999E-2</v>
      </c>
      <c r="F59" s="14">
        <f t="array" ref="F59">SUM(IF((country=$C59)*(field=F$2),percent))</f>
        <v>0</v>
      </c>
      <c r="G59" s="14">
        <f t="array" ref="G59">SUM(IF((country=$C59)*(field=G$2),percent))</f>
        <v>0.33199999999999996</v>
      </c>
      <c r="H59" s="14">
        <f t="array" ref="H59">SUM(IF((country=$C59)*(field=H$2),percent))</f>
        <v>0.629</v>
      </c>
      <c r="I59" s="14">
        <f t="array" ref="I59">SUM(IF((country=$C59)*(field=I$2),percent))</f>
        <v>0</v>
      </c>
      <c r="J59" s="15" t="str">
        <f t="shared" si="1"/>
        <v>-</v>
      </c>
      <c r="K59" s="19" t="b">
        <f t="shared" si="2"/>
        <v>0</v>
      </c>
    </row>
    <row r="60" spans="1:11" x14ac:dyDescent="0.25">
      <c r="A60" s="36">
        <v>58</v>
      </c>
      <c r="B60" s="32">
        <f t="shared" si="3"/>
        <v>122</v>
      </c>
      <c r="C60" s="31" t="s">
        <v>151</v>
      </c>
      <c r="D60" s="16">
        <v>0.83199999999999996</v>
      </c>
      <c r="E60" s="14">
        <f t="array" ref="E60">SUM(IF((country=$C60)*(field=E$2),percent))</f>
        <v>0.15</v>
      </c>
      <c r="F60" s="14">
        <f t="array" ref="F60">SUM(IF((country=$C60)*(field=F$2),percent))</f>
        <v>0</v>
      </c>
      <c r="G60" s="14">
        <f t="array" ref="G60">SUM(IF((country=$C60)*(field=G$2),percent))</f>
        <v>0.18</v>
      </c>
      <c r="H60" s="14">
        <f t="array" ref="H60">SUM(IF((country=$C60)*(field=H$2),percent))</f>
        <v>0.67</v>
      </c>
      <c r="I60" s="14">
        <f t="array" ref="I60">SUM(IF((country=$C60)*(field=I$2),percent))</f>
        <v>0</v>
      </c>
      <c r="J60" s="15" t="str">
        <f t="shared" si="1"/>
        <v>-</v>
      </c>
      <c r="K60" s="19" t="b">
        <f t="shared" si="2"/>
        <v>0</v>
      </c>
    </row>
    <row r="61" spans="1:11" x14ac:dyDescent="0.25">
      <c r="A61" s="36">
        <v>59</v>
      </c>
      <c r="B61" s="32">
        <f t="shared" si="3"/>
        <v>121</v>
      </c>
      <c r="C61" s="31" t="s">
        <v>9</v>
      </c>
      <c r="D61" s="16">
        <v>0.83</v>
      </c>
      <c r="E61" s="14">
        <f t="array" ref="E61">SUM(IF((country=$C61)*(field=E$2),percent))</f>
        <v>7.0000000000000007E-2</v>
      </c>
      <c r="F61" s="14">
        <f t="array" ref="F61">SUM(IF((country=$C61)*(field=F$2),percent))</f>
        <v>0</v>
      </c>
      <c r="G61" s="14">
        <f t="array" ref="G61">SUM(IF((country=$C61)*(field=G$2),percent))</f>
        <v>0.11</v>
      </c>
      <c r="H61" s="14">
        <f t="array" ref="H61">SUM(IF((country=$C61)*(field=H$2),percent))</f>
        <v>0.82</v>
      </c>
      <c r="I61" s="14">
        <f t="array" ref="I61">SUM(IF((country=$C61)*(field=I$2),percent))</f>
        <v>0</v>
      </c>
      <c r="J61" s="15" t="str">
        <f t="shared" si="1"/>
        <v>-</v>
      </c>
      <c r="K61" s="19" t="b">
        <f t="shared" si="2"/>
        <v>0</v>
      </c>
    </row>
    <row r="62" spans="1:11" x14ac:dyDescent="0.25">
      <c r="A62" s="36">
        <v>60</v>
      </c>
      <c r="B62" s="32">
        <f t="shared" si="3"/>
        <v>120</v>
      </c>
      <c r="C62" s="31" t="s">
        <v>235</v>
      </c>
      <c r="D62" s="16">
        <v>0.83</v>
      </c>
      <c r="E62" s="14" t="s">
        <v>229</v>
      </c>
      <c r="F62" s="14" t="s">
        <v>229</v>
      </c>
      <c r="G62" s="14" t="s">
        <v>229</v>
      </c>
      <c r="H62" s="14" t="s">
        <v>229</v>
      </c>
      <c r="I62" s="14" t="s">
        <v>229</v>
      </c>
      <c r="J62" s="15" t="s">
        <v>229</v>
      </c>
      <c r="K62" s="19" t="b">
        <f t="shared" si="2"/>
        <v>1</v>
      </c>
    </row>
    <row r="63" spans="1:11" x14ac:dyDescent="0.25">
      <c r="A63" s="36">
        <v>61</v>
      </c>
      <c r="B63" s="32">
        <f t="shared" si="3"/>
        <v>119</v>
      </c>
      <c r="C63" s="28" t="s">
        <v>211</v>
      </c>
      <c r="D63" s="16">
        <v>0.82599999999999996</v>
      </c>
      <c r="E63" s="14">
        <f t="array" ref="E63">SUM(IF((country=$C63)*(field=E$2),percent))</f>
        <v>0.13</v>
      </c>
      <c r="F63" s="14">
        <f t="array" ref="F63">SUM(IF((country=$C63)*(field=F$2),percent))</f>
        <v>0</v>
      </c>
      <c r="G63" s="14">
        <f t="array" ref="G63">SUM(IF((country=$C63)*(field=G$2),percent))</f>
        <v>0.23</v>
      </c>
      <c r="H63" s="14">
        <f t="array" ref="H63">SUM(IF((country=$C63)*(field=H$2),percent))</f>
        <v>0.64</v>
      </c>
      <c r="I63" s="14">
        <f t="array" ref="I63">SUM(IF((country=$C63)*(field=I$2),percent))</f>
        <v>0</v>
      </c>
      <c r="J63" s="15" t="str">
        <f t="shared" si="1"/>
        <v>-</v>
      </c>
      <c r="K63" s="19" t="b">
        <f t="shared" si="2"/>
        <v>0</v>
      </c>
    </row>
    <row r="64" spans="1:11" x14ac:dyDescent="0.25">
      <c r="A64" s="36">
        <v>62</v>
      </c>
      <c r="B64" s="32">
        <f t="shared" si="3"/>
        <v>118</v>
      </c>
      <c r="C64" s="31" t="s">
        <v>160</v>
      </c>
      <c r="D64" s="16">
        <v>0.82499999999999996</v>
      </c>
      <c r="E64" s="14">
        <f t="array" ref="E64">SUM(IF((country=$C64)*(field=E$2),percent))</f>
        <v>0.29699999999999999</v>
      </c>
      <c r="F64" s="14">
        <f t="array" ref="F64">SUM(IF((country=$C64)*(field=F$2),percent))</f>
        <v>0</v>
      </c>
      <c r="G64" s="14">
        <f t="array" ref="G64">SUM(IF((country=$C64)*(field=G$2),percent))</f>
        <v>0.23200000000000001</v>
      </c>
      <c r="H64" s="14">
        <f t="array" ref="H64">SUM(IF((country=$C64)*(field=H$2),percent))</f>
        <v>0.47100000000000003</v>
      </c>
      <c r="I64" s="14">
        <f t="array" ref="I64">SUM(IF((country=$C64)*(field=I$2),percent))</f>
        <v>0</v>
      </c>
      <c r="J64" s="15" t="str">
        <f t="shared" si="1"/>
        <v>-</v>
      </c>
      <c r="K64" s="19" t="b">
        <f t="shared" si="2"/>
        <v>0</v>
      </c>
    </row>
    <row r="65" spans="1:11" x14ac:dyDescent="0.25">
      <c r="A65" s="36">
        <v>63</v>
      </c>
      <c r="B65" s="32">
        <f t="shared" si="3"/>
        <v>117</v>
      </c>
      <c r="C65" s="31" t="s">
        <v>120</v>
      </c>
      <c r="D65" s="16">
        <v>0.82299999999999995</v>
      </c>
      <c r="E65" s="14">
        <f t="array" ref="E65">SUM(IF((country=$C65)*(field=E$2),percent))</f>
        <v>0.13</v>
      </c>
      <c r="F65" s="14">
        <f t="array" ref="F65">SUM(IF((country=$C65)*(field=F$2),percent))</f>
        <v>0</v>
      </c>
      <c r="G65" s="14">
        <f t="array" ref="G65">SUM(IF((country=$C65)*(field=G$2),percent))</f>
        <v>0.36</v>
      </c>
      <c r="H65" s="14">
        <f t="array" ref="H65">SUM(IF((country=$C65)*(field=H$2),percent))</f>
        <v>0.51</v>
      </c>
      <c r="I65" s="14">
        <f t="array" ref="I65">SUM(IF((country=$C65)*(field=I$2),percent))</f>
        <v>0</v>
      </c>
      <c r="J65" s="15" t="str">
        <f t="shared" si="1"/>
        <v>-</v>
      </c>
      <c r="K65" s="19" t="b">
        <f t="shared" si="2"/>
        <v>0</v>
      </c>
    </row>
    <row r="66" spans="1:11" x14ac:dyDescent="0.25">
      <c r="A66" s="36">
        <v>64</v>
      </c>
      <c r="B66" s="32">
        <f t="shared" si="3"/>
        <v>116</v>
      </c>
      <c r="C66" s="31" t="s">
        <v>131</v>
      </c>
      <c r="D66" s="16">
        <v>0.82199999999999995</v>
      </c>
      <c r="E66" s="14">
        <f t="array" ref="E66">SUM(IF((country=$C66)*(field=E$2),percent))</f>
        <v>0.02</v>
      </c>
      <c r="F66" s="14">
        <f t="array" ref="F66">SUM(IF((country=$C66)*(field=F$2),percent))</f>
        <v>0</v>
      </c>
      <c r="G66" s="14">
        <f t="array" ref="G66">SUM(IF((country=$C66)*(field=G$2),percent))</f>
        <v>0.3</v>
      </c>
      <c r="H66" s="14">
        <f t="array" ref="H66">SUM(IF((country=$C66)*(field=H$2),percent))</f>
        <v>0.68</v>
      </c>
      <c r="I66" s="14">
        <f t="array" ref="I66">SUM(IF((country=$C66)*(field=I$2),percent))</f>
        <v>0</v>
      </c>
      <c r="J66" s="15" t="str">
        <f t="shared" si="1"/>
        <v>-</v>
      </c>
      <c r="K66" s="19" t="b">
        <f t="shared" si="2"/>
        <v>0</v>
      </c>
    </row>
    <row r="67" spans="1:11" x14ac:dyDescent="0.25">
      <c r="A67" s="36">
        <v>65</v>
      </c>
      <c r="B67" s="32">
        <f t="shared" si="3"/>
        <v>115</v>
      </c>
      <c r="C67" s="31" t="s">
        <v>173</v>
      </c>
      <c r="D67" s="16">
        <v>0.82099999999999995</v>
      </c>
      <c r="E67" s="14">
        <f t="array" ref="E67">SUM(IF((country=$C67)*(field=E$2),percent))</f>
        <v>0.3</v>
      </c>
      <c r="F67" s="14">
        <f t="array" ref="F67">SUM(IF((country=$C67)*(field=F$2),percent))</f>
        <v>0</v>
      </c>
      <c r="G67" s="14">
        <f t="array" ref="G67">SUM(IF((country=$C67)*(field=G$2),percent))</f>
        <v>0.46</v>
      </c>
      <c r="H67" s="14">
        <f t="array" ref="H67">SUM(IF((country=$C67)*(field=H$2),percent))</f>
        <v>0.24</v>
      </c>
      <c r="I67" s="14">
        <f t="array" ref="I67">SUM(IF((country=$C67)*(field=I$2),percent))</f>
        <v>0</v>
      </c>
      <c r="J67" s="15" t="str">
        <f t="shared" si="1"/>
        <v>-</v>
      </c>
      <c r="K67" s="19" t="b">
        <f t="shared" si="2"/>
        <v>0</v>
      </c>
    </row>
    <row r="68" spans="1:11" x14ac:dyDescent="0.25">
      <c r="A68" s="36">
        <v>66</v>
      </c>
      <c r="B68" s="32">
        <f t="shared" si="3"/>
        <v>114</v>
      </c>
      <c r="C68" s="31" t="s">
        <v>164</v>
      </c>
      <c r="D68" s="16">
        <v>0.82099999999999995</v>
      </c>
      <c r="E68" s="14">
        <f t="array" ref="E68">SUM(IF((country=$C68)*(field=E$2),percent))</f>
        <v>0.217</v>
      </c>
      <c r="F68" s="14">
        <f t="array" ref="F68">SUM(IF((country=$C68)*(field=F$2),percent))</f>
        <v>0</v>
      </c>
      <c r="G68" s="14">
        <f t="array" ref="G68">SUM(IF((country=$C68)*(field=G$2),percent))</f>
        <v>0.247</v>
      </c>
      <c r="H68" s="14">
        <f t="array" ref="H68">SUM(IF((country=$C68)*(field=H$2),percent))</f>
        <v>0.53600000000000003</v>
      </c>
      <c r="I68" s="14">
        <f t="array" ref="I68">SUM(IF((country=$C68)*(field=I$2),percent))</f>
        <v>0</v>
      </c>
      <c r="J68" s="15" t="str">
        <f t="shared" ref="J68:J131" si="4">IF(SUM(E68:I68)=0,"Check","-")</f>
        <v>-</v>
      </c>
      <c r="K68" s="19" t="b">
        <f t="shared" ref="K68:K131" si="5">IF(F68&gt;0, TRUE, FALSE)</f>
        <v>0</v>
      </c>
    </row>
    <row r="69" spans="1:11" x14ac:dyDescent="0.25">
      <c r="A69" s="36">
        <v>67</v>
      </c>
      <c r="B69" s="32">
        <f t="shared" si="3"/>
        <v>113</v>
      </c>
      <c r="C69" s="31" t="s">
        <v>19</v>
      </c>
      <c r="D69" s="16">
        <v>0.81699999999999995</v>
      </c>
      <c r="E69" s="14">
        <f t="array" ref="E69">SUM(IF((country=$C69)*(field=E$2),percent))</f>
        <v>0.14000000000000001</v>
      </c>
      <c r="F69" s="14">
        <f t="array" ref="F69">SUM(IF((country=$C69)*(field=F$2),percent))</f>
        <v>0</v>
      </c>
      <c r="G69" s="14">
        <f t="array" ref="G69">SUM(IF((country=$C69)*(field=G$2),percent))</f>
        <v>0.34699999999999998</v>
      </c>
      <c r="H69" s="14">
        <f t="array" ref="H69">SUM(IF((country=$C69)*(field=H$2),percent))</f>
        <v>0.51300000000000001</v>
      </c>
      <c r="I69" s="14">
        <f t="array" ref="I69">SUM(IF((country=$C69)*(field=I$2),percent))</f>
        <v>0</v>
      </c>
      <c r="J69" s="15" t="str">
        <f t="shared" si="4"/>
        <v>-</v>
      </c>
      <c r="K69" s="19" t="b">
        <f t="shared" si="5"/>
        <v>0</v>
      </c>
    </row>
    <row r="70" spans="1:11" x14ac:dyDescent="0.25">
      <c r="A70" s="36">
        <v>68</v>
      </c>
      <c r="B70" s="32">
        <f t="shared" ref="B70:B133" si="6">B71+1</f>
        <v>112</v>
      </c>
      <c r="C70" s="28" t="s">
        <v>118</v>
      </c>
      <c r="D70" s="16">
        <v>0.80800000000000005</v>
      </c>
      <c r="E70" s="14">
        <f t="array" ref="E70">SUM(IF((country=$C70)*(field=E$2),percent))</f>
        <v>0.19600000000000001</v>
      </c>
      <c r="F70" s="14">
        <f t="array" ref="F70">SUM(IF((country=$C70)*(field=F$2),percent))</f>
        <v>0</v>
      </c>
      <c r="G70" s="14">
        <f t="array" ref="G70">SUM(IF((country=$C70)*(field=G$2),percent))</f>
        <v>0.30399999999999999</v>
      </c>
      <c r="H70" s="14">
        <f t="array" ref="H70">SUM(IF((country=$C70)*(field=H$2),percent))</f>
        <v>0.5</v>
      </c>
      <c r="I70" s="14">
        <f t="array" ref="I70">SUM(IF((country=$C70)*(field=I$2),percent))</f>
        <v>0</v>
      </c>
      <c r="J70" s="15" t="str">
        <f t="shared" si="4"/>
        <v>-</v>
      </c>
      <c r="K70" s="19" t="b">
        <f t="shared" si="5"/>
        <v>0</v>
      </c>
    </row>
    <row r="71" spans="1:11" x14ac:dyDescent="0.25">
      <c r="A71" s="36">
        <v>69</v>
      </c>
      <c r="B71" s="32">
        <f t="shared" si="6"/>
        <v>111</v>
      </c>
      <c r="C71" s="31" t="s">
        <v>3</v>
      </c>
      <c r="D71" s="16">
        <v>0.80700000000000005</v>
      </c>
      <c r="E71" s="14">
        <f t="array" ref="E71">SUM(IF((country=$C71)*(field=E$2),percent))</f>
        <v>0.57999999999999996</v>
      </c>
      <c r="F71" s="14">
        <f t="array" ref="F71">SUM(IF((country=$C71)*(field=F$2),percent))</f>
        <v>0</v>
      </c>
      <c r="G71" s="14">
        <f t="array" ref="G71">SUM(IF((country=$C71)*(field=G$2),percent))</f>
        <v>0.15</v>
      </c>
      <c r="H71" s="14">
        <f t="array" ref="H71">SUM(IF((country=$C71)*(field=H$2),percent))</f>
        <v>0.27</v>
      </c>
      <c r="I71" s="14">
        <f t="array" ref="I71">SUM(IF((country=$C71)*(field=I$2),percent))</f>
        <v>0</v>
      </c>
      <c r="J71" s="15" t="str">
        <f t="shared" si="4"/>
        <v>-</v>
      </c>
      <c r="K71" s="19" t="b">
        <f t="shared" si="5"/>
        <v>0</v>
      </c>
    </row>
    <row r="72" spans="1:11" x14ac:dyDescent="0.25">
      <c r="A72" s="36">
        <v>70</v>
      </c>
      <c r="B72" s="32">
        <f t="shared" si="6"/>
        <v>110</v>
      </c>
      <c r="C72" s="31" t="s">
        <v>27</v>
      </c>
      <c r="D72" s="16">
        <v>0.80700000000000005</v>
      </c>
      <c r="E72" s="14">
        <f t="array" ref="E72">SUM(IF((country=$C72)*(field=E$2),percent))</f>
        <v>0.2</v>
      </c>
      <c r="F72" s="14">
        <f t="array" ref="F72">SUM(IF((country=$C72)*(field=F$2),percent))</f>
        <v>0</v>
      </c>
      <c r="G72" s="14">
        <f t="array" ref="G72">SUM(IF((country=$C72)*(field=G$2),percent))</f>
        <v>0.14000000000000001</v>
      </c>
      <c r="H72" s="14">
        <f t="array" ref="H72">SUM(IF((country=$C72)*(field=H$2),percent))</f>
        <v>0.66</v>
      </c>
      <c r="I72" s="14">
        <f t="array" ref="I72">SUM(IF((country=$C72)*(field=I$2),percent))</f>
        <v>0</v>
      </c>
      <c r="J72" s="15" t="str">
        <f t="shared" si="4"/>
        <v>-</v>
      </c>
      <c r="K72" s="19" t="b">
        <f t="shared" si="5"/>
        <v>0</v>
      </c>
    </row>
    <row r="73" spans="1:11" x14ac:dyDescent="0.25">
      <c r="A73" s="36">
        <v>71</v>
      </c>
      <c r="B73" s="32">
        <f t="shared" si="6"/>
        <v>109</v>
      </c>
      <c r="C73" s="31" t="s">
        <v>100</v>
      </c>
      <c r="D73" s="16">
        <v>0.80700000000000005</v>
      </c>
      <c r="E73" s="14">
        <f t="array" ref="E73">SUM(IF((country=$C73)*(field=E$2),percent))</f>
        <v>0.315</v>
      </c>
      <c r="F73" s="14">
        <f t="array" ref="F73">SUM(IF((country=$C73)*(field=F$2),percent))</f>
        <v>0</v>
      </c>
      <c r="G73" s="14">
        <f t="array" ref="G73">SUM(IF((country=$C73)*(field=G$2),percent))</f>
        <v>0.184</v>
      </c>
      <c r="H73" s="14">
        <f t="array" ref="H73">SUM(IF((country=$C73)*(field=H$2),percent))</f>
        <v>0.5</v>
      </c>
      <c r="I73" s="14">
        <f t="array" ref="I73">SUM(IF((country=$C73)*(field=I$2),percent))</f>
        <v>0</v>
      </c>
      <c r="J73" s="15" t="str">
        <f t="shared" si="4"/>
        <v>-</v>
      </c>
      <c r="K73" s="19" t="b">
        <f t="shared" si="5"/>
        <v>0</v>
      </c>
    </row>
    <row r="74" spans="1:11" x14ac:dyDescent="0.25">
      <c r="A74" s="36">
        <v>72</v>
      </c>
      <c r="B74" s="32">
        <f t="shared" si="6"/>
        <v>108</v>
      </c>
      <c r="C74" s="31" t="s">
        <v>56</v>
      </c>
      <c r="D74" s="16">
        <v>0.80700000000000005</v>
      </c>
      <c r="E74" s="14">
        <f t="array" ref="E74">SUM(IF((country=$C74)*(field=E$2),percent))</f>
        <v>8.3000000000000004E-2</v>
      </c>
      <c r="F74" s="14">
        <f t="array" ref="F74">SUM(IF((country=$C74)*(field=F$2),percent))</f>
        <v>0</v>
      </c>
      <c r="G74" s="14">
        <f t="array" ref="G74">SUM(IF((country=$C74)*(field=G$2),percent))</f>
        <v>0.21199999999999999</v>
      </c>
      <c r="H74" s="14">
        <f t="array" ref="H74">SUM(IF((country=$C74)*(field=H$2),percent))</f>
        <v>0.70400000000000007</v>
      </c>
      <c r="I74" s="14">
        <f t="array" ref="I74">SUM(IF((country=$C74)*(field=I$2),percent))</f>
        <v>0</v>
      </c>
      <c r="J74" s="15" t="str">
        <f t="shared" si="4"/>
        <v>-</v>
      </c>
      <c r="K74" s="19" t="b">
        <f t="shared" si="5"/>
        <v>0</v>
      </c>
    </row>
    <row r="75" spans="1:11" x14ac:dyDescent="0.25">
      <c r="A75" s="36">
        <v>73</v>
      </c>
      <c r="B75" s="32">
        <f t="shared" si="6"/>
        <v>107</v>
      </c>
      <c r="C75" s="31" t="s">
        <v>161</v>
      </c>
      <c r="D75" s="16">
        <v>0.80600000000000005</v>
      </c>
      <c r="E75" s="14">
        <f t="array" ref="E75">SUM(IF((country=$C75)*(field=E$2),percent))</f>
        <v>0.10199999999999999</v>
      </c>
      <c r="F75" s="14">
        <f t="array" ref="F75">SUM(IF((country=$C75)*(field=F$2),percent))</f>
        <v>0</v>
      </c>
      <c r="G75" s="14">
        <f t="array" ref="G75">SUM(IF((country=$C75)*(field=G$2),percent))</f>
        <v>0.27400000000000002</v>
      </c>
      <c r="H75" s="14">
        <f t="array" ref="H75">SUM(IF((country=$C75)*(field=H$2),percent))</f>
        <v>0.624</v>
      </c>
      <c r="I75" s="14">
        <f t="array" ref="I75">SUM(IF((country=$C75)*(field=I$2),percent))</f>
        <v>0</v>
      </c>
      <c r="J75" s="15" t="str">
        <f t="shared" si="4"/>
        <v>-</v>
      </c>
      <c r="K75" s="19" t="b">
        <f t="shared" si="5"/>
        <v>0</v>
      </c>
    </row>
    <row r="76" spans="1:11" x14ac:dyDescent="0.25">
      <c r="A76" s="36">
        <v>74</v>
      </c>
      <c r="B76" s="32">
        <f t="shared" si="6"/>
        <v>106</v>
      </c>
      <c r="C76" s="31" t="s">
        <v>126</v>
      </c>
      <c r="D76" s="16">
        <v>0.80200000000000005</v>
      </c>
      <c r="E76" s="14">
        <f t="array" ref="E76">SUM(IF((country=$C76)*(field=E$2),percent))</f>
        <v>0.09</v>
      </c>
      <c r="F76" s="14">
        <f t="array" ref="F76">SUM(IF((country=$C76)*(field=F$2),percent))</f>
        <v>0</v>
      </c>
      <c r="G76" s="14">
        <f t="array" ref="G76">SUM(IF((country=$C76)*(field=G$2),percent))</f>
        <v>0.3</v>
      </c>
      <c r="H76" s="14">
        <f t="array" ref="H76">SUM(IF((country=$C76)*(field=H$2),percent))</f>
        <v>0.6</v>
      </c>
      <c r="I76" s="14">
        <f t="array" ref="I76">SUM(IF((country=$C76)*(field=I$2),percent))</f>
        <v>0</v>
      </c>
      <c r="J76" s="15" t="str">
        <f t="shared" si="4"/>
        <v>-</v>
      </c>
      <c r="K76" s="19" t="b">
        <f t="shared" si="5"/>
        <v>0</v>
      </c>
    </row>
    <row r="77" spans="1:11" x14ac:dyDescent="0.25">
      <c r="A77" s="36">
        <v>75</v>
      </c>
      <c r="B77" s="32">
        <f t="shared" si="6"/>
        <v>105</v>
      </c>
      <c r="C77" s="31" t="s">
        <v>25</v>
      </c>
      <c r="D77" s="16">
        <v>0.80200000000000005</v>
      </c>
      <c r="E77" s="14">
        <f t="array" ref="E77">SUM(IF((country=$C77)*(field=E$2),percent))</f>
        <v>0.19800000000000001</v>
      </c>
      <c r="F77" s="14">
        <f t="array" ref="F77">SUM(IF((country=$C77)*(field=F$2),percent))</f>
        <v>0</v>
      </c>
      <c r="G77" s="14">
        <f t="array" ref="G77">SUM(IF((country=$C77)*(field=G$2),percent))</f>
        <v>0.32600000000000001</v>
      </c>
      <c r="H77" s="14">
        <f t="array" ref="H77">SUM(IF((country=$C77)*(field=H$2),percent))</f>
        <v>0.47600000000000003</v>
      </c>
      <c r="I77" s="14">
        <f t="array" ref="I77">SUM(IF((country=$C77)*(field=I$2),percent))</f>
        <v>0</v>
      </c>
      <c r="J77" s="15" t="str">
        <f t="shared" si="4"/>
        <v>-</v>
      </c>
      <c r="K77" s="19" t="b">
        <f t="shared" si="5"/>
        <v>0</v>
      </c>
    </row>
    <row r="78" spans="1:11" x14ac:dyDescent="0.25">
      <c r="A78" s="32">
        <v>76</v>
      </c>
      <c r="B78" s="32">
        <f t="shared" si="6"/>
        <v>104</v>
      </c>
      <c r="C78" s="31" t="s">
        <v>199</v>
      </c>
      <c r="D78" s="45">
        <v>0.79800000000000004</v>
      </c>
      <c r="E78" s="14">
        <f t="array" ref="E78">SUM(IF((country=$C78)*(field=E$2),percent))</f>
        <v>0.29499999999999998</v>
      </c>
      <c r="F78" s="14">
        <f t="array" ref="F78">SUM(IF((country=$C78)*(field=F$2),percent))</f>
        <v>0</v>
      </c>
      <c r="G78" s="14">
        <f t="array" ref="G78">SUM(IF((country=$C78)*(field=G$2),percent))</f>
        <v>0.247</v>
      </c>
      <c r="H78" s="14">
        <f t="array" ref="H78">SUM(IF((country=$C78)*(field=H$2),percent))</f>
        <v>0.45799999999999996</v>
      </c>
      <c r="I78" s="14">
        <f t="array" ref="I78">SUM(IF((country=$C78)*(field=I$2),percent))</f>
        <v>0</v>
      </c>
      <c r="J78" s="15" t="str">
        <f t="shared" si="4"/>
        <v>-</v>
      </c>
      <c r="K78" s="19" t="b">
        <f t="shared" si="5"/>
        <v>0</v>
      </c>
    </row>
    <row r="79" spans="1:11" x14ac:dyDescent="0.25">
      <c r="A79" s="32">
        <v>77</v>
      </c>
      <c r="B79" s="32">
        <f t="shared" si="6"/>
        <v>103</v>
      </c>
      <c r="C79" s="31" t="s">
        <v>54</v>
      </c>
      <c r="D79" s="16">
        <v>0.79700000000000004</v>
      </c>
      <c r="E79" s="14">
        <f t="array" ref="E79">SUM(IF((country=$C79)*(field=E$2),percent))</f>
        <v>0.4</v>
      </c>
      <c r="F79" s="14">
        <f t="array" ref="F79">SUM(IF((country=$C79)*(field=F$2),percent))</f>
        <v>0</v>
      </c>
      <c r="G79" s="14">
        <f t="array" ref="G79">SUM(IF((country=$C79)*(field=G$2),percent))</f>
        <v>0.32</v>
      </c>
      <c r="H79" s="14">
        <f t="array" ref="H79">SUM(IF((country=$C79)*(field=H$2),percent))</f>
        <v>0.28000000000000003</v>
      </c>
      <c r="I79" s="14">
        <f t="array" ref="I79">SUM(IF((country=$C79)*(field=I$2),percent))</f>
        <v>0</v>
      </c>
      <c r="J79" s="15" t="str">
        <f t="shared" si="4"/>
        <v>-</v>
      </c>
      <c r="K79" s="19" t="b">
        <f t="shared" si="5"/>
        <v>0</v>
      </c>
    </row>
    <row r="80" spans="1:11" x14ac:dyDescent="0.25">
      <c r="A80" s="32">
        <v>78</v>
      </c>
      <c r="B80" s="32">
        <f t="shared" si="6"/>
        <v>102</v>
      </c>
      <c r="C80" s="31" t="s">
        <v>110</v>
      </c>
      <c r="D80" s="16">
        <v>0.79600000000000004</v>
      </c>
      <c r="E80" s="14" t="s">
        <v>229</v>
      </c>
      <c r="F80" s="14" t="s">
        <v>229</v>
      </c>
      <c r="G80" s="14" t="s">
        <v>229</v>
      </c>
      <c r="H80" s="14" t="s">
        <v>229</v>
      </c>
      <c r="I80" s="14" t="s">
        <v>229</v>
      </c>
      <c r="J80" s="15" t="s">
        <v>229</v>
      </c>
      <c r="K80" s="19" t="b">
        <f t="shared" si="5"/>
        <v>1</v>
      </c>
    </row>
    <row r="81" spans="1:11" x14ac:dyDescent="0.25">
      <c r="A81" s="32">
        <v>79</v>
      </c>
      <c r="B81" s="32">
        <f t="shared" si="6"/>
        <v>101</v>
      </c>
      <c r="C81" s="31" t="s">
        <v>154</v>
      </c>
      <c r="D81" s="16">
        <v>0.78800000000000003</v>
      </c>
      <c r="E81" s="14">
        <f t="array" ref="E81">SUM(IF((country=$C81)*(field=E$2),percent))</f>
        <v>7.0000000000000001E-3</v>
      </c>
      <c r="F81" s="14">
        <f t="array" ref="F81">SUM(IF((country=$C81)*(field=F$2),percent))</f>
        <v>0</v>
      </c>
      <c r="G81" s="14">
        <f t="array" ref="G81">SUM(IF((country=$C81)*(field=G$2),percent))</f>
        <v>0.23799999999999999</v>
      </c>
      <c r="H81" s="14">
        <f t="array" ref="H81">SUM(IF((country=$C81)*(field=H$2),percent))</f>
        <v>0.755</v>
      </c>
      <c r="I81" s="14">
        <f t="array" ref="I81">SUM(IF((country=$C81)*(field=I$2),percent))</f>
        <v>0</v>
      </c>
      <c r="J81" s="15" t="str">
        <f t="shared" si="4"/>
        <v>-</v>
      </c>
      <c r="K81" s="19" t="b">
        <f t="shared" si="5"/>
        <v>0</v>
      </c>
    </row>
    <row r="82" spans="1:11" x14ac:dyDescent="0.25">
      <c r="A82" s="32">
        <v>80</v>
      </c>
      <c r="B82" s="32">
        <f t="shared" si="6"/>
        <v>100</v>
      </c>
      <c r="C82" s="31" t="s">
        <v>42</v>
      </c>
      <c r="D82" s="16">
        <v>0.78700000000000003</v>
      </c>
      <c r="E82" s="14">
        <f t="array" ref="E82">SUM(IF((country=$C82)*(field=E$2),percent))</f>
        <v>0.224</v>
      </c>
      <c r="F82" s="14">
        <f t="array" ref="F82">SUM(IF((country=$C82)*(field=F$2),percent))</f>
        <v>0</v>
      </c>
      <c r="G82" s="14">
        <f t="array" ref="G82">SUM(IF((country=$C82)*(field=G$2),percent))</f>
        <v>0.188</v>
      </c>
      <c r="H82" s="14">
        <f t="array" ref="H82">SUM(IF((country=$C82)*(field=H$2),percent))</f>
        <v>0.58799999999999997</v>
      </c>
      <c r="I82" s="14">
        <f t="array" ref="I82">SUM(IF((country=$C82)*(field=I$2),percent))</f>
        <v>0</v>
      </c>
      <c r="J82" s="15" t="str">
        <f t="shared" si="4"/>
        <v>-</v>
      </c>
      <c r="K82" s="19" t="b">
        <f t="shared" si="5"/>
        <v>0</v>
      </c>
    </row>
    <row r="83" spans="1:11" x14ac:dyDescent="0.25">
      <c r="A83" s="32">
        <v>81</v>
      </c>
      <c r="B83" s="32">
        <f t="shared" si="6"/>
        <v>99</v>
      </c>
      <c r="C83" s="31" t="s">
        <v>193</v>
      </c>
      <c r="D83" s="16">
        <v>0.78600000000000003</v>
      </c>
      <c r="E83" s="14">
        <f t="array" ref="E83">SUM(IF((country=$C83)*(field=E$2),percent))</f>
        <v>0.42599999999999999</v>
      </c>
      <c r="F83" s="14">
        <f t="array" ref="F83">SUM(IF((country=$C83)*(field=F$2),percent))</f>
        <v>0</v>
      </c>
      <c r="G83" s="14">
        <f t="array" ref="G83">SUM(IF((country=$C83)*(field=G$2),percent))</f>
        <v>0.20200000000000001</v>
      </c>
      <c r="H83" s="14">
        <f t="array" ref="H83">SUM(IF((country=$C83)*(field=H$2),percent))</f>
        <v>0.371</v>
      </c>
      <c r="I83" s="14">
        <f t="array" ref="I83">SUM(IF((country=$C83)*(field=I$2),percent))</f>
        <v>0</v>
      </c>
      <c r="J83" s="15" t="str">
        <f t="shared" si="4"/>
        <v>-</v>
      </c>
      <c r="K83" s="19" t="b">
        <f t="shared" si="5"/>
        <v>0</v>
      </c>
    </row>
    <row r="84" spans="1:11" x14ac:dyDescent="0.25">
      <c r="A84" s="32">
        <v>82</v>
      </c>
      <c r="B84" s="32">
        <f t="shared" si="6"/>
        <v>98</v>
      </c>
      <c r="C84" s="31" t="s">
        <v>204</v>
      </c>
      <c r="D84" s="16">
        <v>0.78600000000000003</v>
      </c>
      <c r="E84" s="14">
        <f t="array" ref="E84">SUM(IF((country=$C84)*(field=E$2),percent))</f>
        <v>0.19400000000000001</v>
      </c>
      <c r="F84" s="14">
        <f t="array" ref="F84">SUM(IF((country=$C84)*(field=F$2),percent))</f>
        <v>0</v>
      </c>
      <c r="G84" s="14">
        <f t="array" ref="G84">SUM(IF((country=$C84)*(field=G$2),percent))</f>
        <v>0.24199999999999999</v>
      </c>
      <c r="H84" s="14">
        <f t="array" ref="H84">SUM(IF((country=$C84)*(field=H$2),percent))</f>
        <v>0.56399999999999995</v>
      </c>
      <c r="I84" s="14">
        <f t="array" ref="I84">SUM(IF((country=$C84)*(field=I$2),percent))</f>
        <v>0</v>
      </c>
      <c r="J84" s="15" t="str">
        <f t="shared" si="4"/>
        <v>-</v>
      </c>
      <c r="K84" s="19" t="b">
        <f t="shared" si="5"/>
        <v>0</v>
      </c>
    </row>
    <row r="85" spans="1:11" x14ac:dyDescent="0.25">
      <c r="A85" s="32">
        <v>83</v>
      </c>
      <c r="B85" s="32">
        <f t="shared" si="6"/>
        <v>97</v>
      </c>
      <c r="C85" s="31" t="s">
        <v>11</v>
      </c>
      <c r="D85" s="16">
        <v>0.77700000000000002</v>
      </c>
      <c r="E85" s="14">
        <f t="array" ref="E85">SUM(IF((country=$C85)*(field=E$2),percent))</f>
        <v>0.46200000000000002</v>
      </c>
      <c r="F85" s="14">
        <f t="array" ref="F85">SUM(IF((country=$C85)*(field=F$2),percent))</f>
        <v>0</v>
      </c>
      <c r="G85" s="14">
        <f t="array" ref="G85">SUM(IF((country=$C85)*(field=G$2),percent))</f>
        <v>0.156</v>
      </c>
      <c r="H85" s="14">
        <f t="array" ref="H85">SUM(IF((country=$C85)*(field=H$2),percent))</f>
        <v>0.38200000000000001</v>
      </c>
      <c r="I85" s="14">
        <f t="array" ref="I85">SUM(IF((country=$C85)*(field=I$2),percent))</f>
        <v>0</v>
      </c>
      <c r="J85" s="15" t="str">
        <f t="shared" si="4"/>
        <v>-</v>
      </c>
      <c r="K85" s="19" t="b">
        <f t="shared" si="5"/>
        <v>0</v>
      </c>
    </row>
    <row r="86" spans="1:11" x14ac:dyDescent="0.25">
      <c r="A86" s="32">
        <v>84</v>
      </c>
      <c r="B86" s="32">
        <f t="shared" si="6"/>
        <v>96</v>
      </c>
      <c r="C86" s="31" t="s">
        <v>91</v>
      </c>
      <c r="D86" s="16">
        <v>0.77700000000000002</v>
      </c>
      <c r="E86" s="14">
        <f t="array" ref="E86">SUM(IF((country=$C86)*(field=E$2),percent))</f>
        <v>0.25</v>
      </c>
      <c r="F86" s="14">
        <f t="array" ref="F86">SUM(IF((country=$C86)*(field=F$2),percent))</f>
        <v>0</v>
      </c>
      <c r="G86" s="14">
        <f t="array" ref="G86">SUM(IF((country=$C86)*(field=G$2),percent))</f>
        <v>0.31</v>
      </c>
      <c r="H86" s="14">
        <f t="array" ref="H86">SUM(IF((country=$C86)*(field=H$2),percent))</f>
        <v>0.45</v>
      </c>
      <c r="I86" s="14">
        <f t="array" ref="I86">SUM(IF((country=$C86)*(field=I$2),percent))</f>
        <v>0</v>
      </c>
      <c r="J86" s="15" t="str">
        <f t="shared" si="4"/>
        <v>-</v>
      </c>
      <c r="K86" s="19" t="b">
        <f t="shared" si="5"/>
        <v>0</v>
      </c>
    </row>
    <row r="87" spans="1:11" x14ac:dyDescent="0.25">
      <c r="A87" s="32">
        <v>85</v>
      </c>
      <c r="B87" s="32">
        <f t="shared" si="6"/>
        <v>95</v>
      </c>
      <c r="C87" s="31" t="s">
        <v>196</v>
      </c>
      <c r="D87" s="16">
        <v>0.77400000000000002</v>
      </c>
      <c r="E87" s="14">
        <f t="array" ref="E87">SUM(IF((country=$C87)*(field=E$2),percent))</f>
        <v>0.318</v>
      </c>
      <c r="F87" s="14">
        <f t="array" ref="F87">SUM(IF((country=$C87)*(field=F$2),percent))</f>
        <v>0</v>
      </c>
      <c r="G87" s="14">
        <f t="array" ref="G87">SUM(IF((country=$C87)*(field=G$2),percent))</f>
        <v>0.30599999999999999</v>
      </c>
      <c r="H87" s="14">
        <f t="array" ref="H87">SUM(IF((country=$C87)*(field=H$2),percent))</f>
        <v>0.376</v>
      </c>
      <c r="I87" s="14">
        <f t="array" ref="I87">SUM(IF((country=$C87)*(field=I$2),percent))</f>
        <v>0</v>
      </c>
      <c r="J87" s="15" t="str">
        <f t="shared" si="4"/>
        <v>-</v>
      </c>
      <c r="K87" s="19" t="b">
        <f t="shared" si="5"/>
        <v>0</v>
      </c>
    </row>
    <row r="88" spans="1:11" x14ac:dyDescent="0.25">
      <c r="A88" s="32">
        <v>86</v>
      </c>
      <c r="B88" s="32">
        <f t="shared" si="6"/>
        <v>94</v>
      </c>
      <c r="C88" s="31" t="s">
        <v>77</v>
      </c>
      <c r="D88" s="16">
        <v>0.77400000000000002</v>
      </c>
      <c r="E88" s="14">
        <f t="array" ref="E88">SUM(IF((country=$C88)*(field=E$2),percent))</f>
        <v>0.24</v>
      </c>
      <c r="F88" s="14">
        <f t="array" ref="F88">SUM(IF((country=$C88)*(field=F$2),percent))</f>
        <v>0</v>
      </c>
      <c r="G88" s="14">
        <f t="array" ref="G88">SUM(IF((country=$C88)*(field=G$2),percent))</f>
        <v>0.14000000000000001</v>
      </c>
      <c r="H88" s="14">
        <f t="array" ref="H88">SUM(IF((country=$C88)*(field=H$2),percent))</f>
        <v>0.62</v>
      </c>
      <c r="I88" s="14">
        <f t="array" ref="I88">SUM(IF((country=$C88)*(field=I$2),percent))</f>
        <v>0</v>
      </c>
      <c r="J88" s="15" t="str">
        <f t="shared" si="4"/>
        <v>-</v>
      </c>
      <c r="K88" s="19" t="b">
        <f t="shared" si="5"/>
        <v>0</v>
      </c>
    </row>
    <row r="89" spans="1:11" x14ac:dyDescent="0.25">
      <c r="A89" s="32">
        <v>87</v>
      </c>
      <c r="B89" s="32">
        <f t="shared" si="6"/>
        <v>93</v>
      </c>
      <c r="C89" s="31" t="s">
        <v>97</v>
      </c>
      <c r="D89" s="16">
        <v>0.77100000000000002</v>
      </c>
      <c r="E89" s="14">
        <f t="array" ref="E89">SUM(IF((country=$C89)*(field=E$2),percent))</f>
        <v>0.17</v>
      </c>
      <c r="F89" s="14">
        <f t="array" ref="F89">SUM(IF((country=$C89)*(field=F$2),percent))</f>
        <v>0</v>
      </c>
      <c r="G89" s="14">
        <f t="array" ref="G89">SUM(IF((country=$C89)*(field=G$2),percent))</f>
        <v>0.19</v>
      </c>
      <c r="H89" s="14">
        <f t="array" ref="H89">SUM(IF((country=$C89)*(field=H$2),percent))</f>
        <v>0.64</v>
      </c>
      <c r="I89" s="14">
        <f t="array" ref="I89">SUM(IF((country=$C89)*(field=I$2),percent))</f>
        <v>0</v>
      </c>
      <c r="J89" s="15" t="str">
        <f t="shared" si="4"/>
        <v>-</v>
      </c>
      <c r="K89" s="19" t="b">
        <f t="shared" si="5"/>
        <v>0</v>
      </c>
    </row>
    <row r="90" spans="1:11" x14ac:dyDescent="0.25">
      <c r="A90" s="32">
        <v>88</v>
      </c>
      <c r="B90" s="32">
        <f t="shared" si="6"/>
        <v>92</v>
      </c>
      <c r="C90" s="31" t="s">
        <v>21</v>
      </c>
      <c r="D90" s="16">
        <v>0.77100000000000002</v>
      </c>
      <c r="E90" s="14">
        <f t="array" ref="E90">SUM(IF((country=$C90)*(field=E$2),percent))</f>
        <v>0.10199999999999999</v>
      </c>
      <c r="F90" s="14">
        <f t="array" ref="F90">SUM(IF((country=$C90)*(field=F$2),percent))</f>
        <v>0</v>
      </c>
      <c r="G90" s="14">
        <f t="array" ref="G90">SUM(IF((country=$C90)*(field=G$2),percent))</f>
        <v>0.18099999999999999</v>
      </c>
      <c r="H90" s="14">
        <f t="array" ref="H90">SUM(IF((country=$C90)*(field=H$2),percent))</f>
        <v>0.71700000000000008</v>
      </c>
      <c r="I90" s="14">
        <f t="array" ref="I90">SUM(IF((country=$C90)*(field=I$2),percent))</f>
        <v>0</v>
      </c>
      <c r="J90" s="15" t="str">
        <f t="shared" si="4"/>
        <v>-</v>
      </c>
      <c r="K90" s="19" t="b">
        <f t="shared" si="5"/>
        <v>0</v>
      </c>
    </row>
    <row r="91" spans="1:11" x14ac:dyDescent="0.25">
      <c r="A91" s="32">
        <v>89</v>
      </c>
      <c r="B91" s="32">
        <f t="shared" si="6"/>
        <v>91</v>
      </c>
      <c r="C91" s="31" t="s">
        <v>185</v>
      </c>
      <c r="D91" s="16">
        <v>0.77</v>
      </c>
      <c r="E91" s="14">
        <f t="array" ref="E91">SUM(IF((country=$C91)*(field=E$2),percent))</f>
        <v>0.08</v>
      </c>
      <c r="F91" s="14">
        <f t="array" ref="F91">SUM(IF((country=$C91)*(field=F$2),percent))</f>
        <v>0</v>
      </c>
      <c r="G91" s="14">
        <f t="array" ref="G91">SUM(IF((country=$C91)*(field=G$2),percent))</f>
        <v>0.14000000000000001</v>
      </c>
      <c r="H91" s="14">
        <f t="array" ref="H91">SUM(IF((country=$C91)*(field=H$2),percent))</f>
        <v>0.78</v>
      </c>
      <c r="I91" s="14">
        <f t="array" ref="I91">SUM(IF((country=$C91)*(field=I$2),percent))</f>
        <v>0</v>
      </c>
      <c r="J91" s="15" t="str">
        <f t="shared" si="4"/>
        <v>-</v>
      </c>
      <c r="K91" s="19" t="b">
        <f t="shared" si="5"/>
        <v>0</v>
      </c>
    </row>
    <row r="92" spans="1:11" x14ac:dyDescent="0.25">
      <c r="A92" s="32">
        <v>90</v>
      </c>
      <c r="B92" s="32">
        <f t="shared" si="6"/>
        <v>90</v>
      </c>
      <c r="C92" s="31" t="s">
        <v>99</v>
      </c>
      <c r="D92" s="16">
        <v>0.76900000000000002</v>
      </c>
      <c r="E92" s="14">
        <f t="array" ref="E92">SUM(IF((country=$C92)*(field=E$2),percent))</f>
        <v>2.7E-2</v>
      </c>
      <c r="F92" s="14">
        <f t="array" ref="F92">SUM(IF((country=$C92)*(field=F$2),percent))</f>
        <v>0</v>
      </c>
      <c r="G92" s="14">
        <f t="array" ref="G92">SUM(IF((country=$C92)*(field=G$2),percent))</f>
        <v>0.2</v>
      </c>
      <c r="H92" s="14">
        <f t="array" ref="H92">SUM(IF((country=$C92)*(field=H$2),percent))</f>
        <v>0.77400000000000002</v>
      </c>
      <c r="I92" s="14">
        <f t="array" ref="I92">SUM(IF((country=$C92)*(field=I$2),percent))</f>
        <v>0</v>
      </c>
      <c r="J92" s="15" t="str">
        <f t="shared" si="4"/>
        <v>-</v>
      </c>
      <c r="K92" s="19" t="b">
        <f t="shared" si="5"/>
        <v>0</v>
      </c>
    </row>
    <row r="93" spans="1:11" x14ac:dyDescent="0.25">
      <c r="A93" s="32">
        <v>91</v>
      </c>
      <c r="B93" s="32">
        <f t="shared" si="6"/>
        <v>89</v>
      </c>
      <c r="C93" s="31" t="s">
        <v>55</v>
      </c>
      <c r="D93" s="16">
        <v>0.76800000000000002</v>
      </c>
      <c r="E93" s="14">
        <f t="array" ref="E93">SUM(IF((country=$C93)*(field=E$2),percent))</f>
        <v>0.14599999999999999</v>
      </c>
      <c r="F93" s="14">
        <f t="array" ref="F93">SUM(IF((country=$C93)*(field=F$2),percent))</f>
        <v>0</v>
      </c>
      <c r="G93" s="14">
        <f t="array" ref="G93">SUM(IF((country=$C93)*(field=G$2),percent))</f>
        <v>0.223</v>
      </c>
      <c r="H93" s="14">
        <f t="array" ref="H93">SUM(IF((country=$C93)*(field=H$2),percent))</f>
        <v>0.63100000000000001</v>
      </c>
      <c r="I93" s="14">
        <f t="array" ref="I93">SUM(IF((country=$C93)*(field=I$2),percent))</f>
        <v>0</v>
      </c>
      <c r="J93" s="15" t="str">
        <f t="shared" si="4"/>
        <v>-</v>
      </c>
      <c r="K93" s="19" t="b">
        <f t="shared" si="5"/>
        <v>0</v>
      </c>
    </row>
    <row r="94" spans="1:11" x14ac:dyDescent="0.25">
      <c r="A94" s="32">
        <v>92</v>
      </c>
      <c r="B94" s="32">
        <f t="shared" si="6"/>
        <v>88</v>
      </c>
      <c r="C94" s="31" t="s">
        <v>167</v>
      </c>
      <c r="D94" s="16">
        <v>0.76600000000000001</v>
      </c>
      <c r="E94" s="14">
        <f t="array" ref="E94">SUM(IF((country=$C94)*(field=E$2),percent))</f>
        <v>0.26</v>
      </c>
      <c r="F94" s="14">
        <f t="array" ref="F94">SUM(IF((country=$C94)*(field=F$2),percent))</f>
        <v>0</v>
      </c>
      <c r="G94" s="14">
        <f t="array" ref="G94">SUM(IF((country=$C94)*(field=G$2),percent))</f>
        <v>0.17</v>
      </c>
      <c r="H94" s="14">
        <f t="array" ref="H94">SUM(IF((country=$C94)*(field=H$2),percent))</f>
        <v>0.56999999999999995</v>
      </c>
      <c r="I94" s="14">
        <f t="array" ref="I94">SUM(IF((country=$C94)*(field=I$2),percent))</f>
        <v>0</v>
      </c>
      <c r="J94" s="15" t="str">
        <f t="shared" si="4"/>
        <v>-</v>
      </c>
      <c r="K94" s="19" t="b">
        <f t="shared" si="5"/>
        <v>0</v>
      </c>
    </row>
    <row r="95" spans="1:11" x14ac:dyDescent="0.25">
      <c r="A95" s="32">
        <v>93</v>
      </c>
      <c r="B95" s="32">
        <f t="shared" si="6"/>
        <v>87</v>
      </c>
      <c r="C95" s="31" t="s">
        <v>72</v>
      </c>
      <c r="D95" s="16">
        <v>0.76300000000000001</v>
      </c>
      <c r="E95" s="14">
        <f t="array" ref="E95">SUM(IF((country=$C95)*(field=E$2),percent))</f>
        <v>0.55600000000000005</v>
      </c>
      <c r="F95" s="14">
        <f t="array" ref="F95">SUM(IF((country=$C95)*(field=F$2),percent))</f>
        <v>0</v>
      </c>
      <c r="G95" s="14">
        <f t="array" ref="G95">SUM(IF((country=$C95)*(field=G$2),percent))</f>
        <v>8.8999999999999996E-2</v>
      </c>
      <c r="H95" s="14">
        <f t="array" ref="H95">SUM(IF((country=$C95)*(field=H$2),percent))</f>
        <v>0.35499999999999998</v>
      </c>
      <c r="I95" s="14">
        <f t="array" ref="I95">SUM(IF((country=$C95)*(field=I$2),percent))</f>
        <v>0</v>
      </c>
      <c r="J95" s="15" t="str">
        <f t="shared" si="4"/>
        <v>-</v>
      </c>
      <c r="K95" s="19" t="b">
        <f t="shared" si="5"/>
        <v>0</v>
      </c>
    </row>
    <row r="96" spans="1:11" x14ac:dyDescent="0.25">
      <c r="A96" s="32">
        <v>94</v>
      </c>
      <c r="B96" s="32">
        <f t="shared" si="6"/>
        <v>86</v>
      </c>
      <c r="C96" s="31" t="s">
        <v>40</v>
      </c>
      <c r="D96" s="16">
        <v>0.76200000000000001</v>
      </c>
      <c r="E96" s="14">
        <f t="array" ref="E96">SUM(IF((country=$C96)*(field=E$2),percent))</f>
        <v>0.43</v>
      </c>
      <c r="F96" s="14">
        <f t="array" ref="F96">SUM(IF((country=$C96)*(field=F$2),percent))</f>
        <v>0</v>
      </c>
      <c r="G96" s="14">
        <f t="array" ref="G96">SUM(IF((country=$C96)*(field=G$2),percent))</f>
        <v>0.25</v>
      </c>
      <c r="H96" s="14">
        <f t="array" ref="H96">SUM(IF((country=$C96)*(field=H$2),percent))</f>
        <v>0.32</v>
      </c>
      <c r="I96" s="14">
        <f t="array" ref="I96">SUM(IF((country=$C96)*(field=I$2),percent))</f>
        <v>0</v>
      </c>
      <c r="J96" s="15" t="str">
        <f t="shared" si="4"/>
        <v>-</v>
      </c>
      <c r="K96" s="19" t="b">
        <f t="shared" si="5"/>
        <v>0</v>
      </c>
    </row>
    <row r="97" spans="1:11" x14ac:dyDescent="0.25">
      <c r="A97" s="32">
        <v>95</v>
      </c>
      <c r="B97" s="32">
        <f t="shared" si="6"/>
        <v>85</v>
      </c>
      <c r="C97" s="31" t="s">
        <v>198</v>
      </c>
      <c r="D97" s="16">
        <v>0.76200000000000001</v>
      </c>
      <c r="E97" s="14">
        <f t="array" ref="E97">SUM(IF((country=$C97)*(field=E$2),percent))</f>
        <v>0.55000000000000004</v>
      </c>
      <c r="F97" s="14">
        <f t="array" ref="F97">SUM(IF((country=$C97)*(field=F$2),percent))</f>
        <v>0</v>
      </c>
      <c r="G97" s="14">
        <f t="array" ref="G97">SUM(IF((country=$C97)*(field=G$2),percent))</f>
        <v>0.23</v>
      </c>
      <c r="H97" s="14">
        <f t="array" ref="H97">SUM(IF((country=$C97)*(field=H$2),percent))</f>
        <v>0.22</v>
      </c>
      <c r="I97" s="14">
        <f t="array" ref="I97">SUM(IF((country=$C97)*(field=I$2),percent))</f>
        <v>0</v>
      </c>
      <c r="J97" s="15" t="str">
        <f t="shared" si="4"/>
        <v>-</v>
      </c>
      <c r="K97" s="19" t="b">
        <f t="shared" si="5"/>
        <v>0</v>
      </c>
    </row>
    <row r="98" spans="1:11" x14ac:dyDescent="0.25">
      <c r="A98" s="32">
        <v>96</v>
      </c>
      <c r="B98" s="32">
        <f t="shared" si="6"/>
        <v>84</v>
      </c>
      <c r="C98" s="31" t="s">
        <v>168</v>
      </c>
      <c r="D98" s="16">
        <v>0.76</v>
      </c>
      <c r="E98" s="14" t="s">
        <v>229</v>
      </c>
      <c r="F98" s="14" t="s">
        <v>229</v>
      </c>
      <c r="G98" s="14" t="s">
        <v>229</v>
      </c>
      <c r="H98" s="14" t="s">
        <v>229</v>
      </c>
      <c r="I98" s="14" t="s">
        <v>229</v>
      </c>
      <c r="J98" s="14" t="s">
        <v>229</v>
      </c>
      <c r="K98" s="19" t="b">
        <f t="shared" si="5"/>
        <v>1</v>
      </c>
    </row>
    <row r="99" spans="1:11" x14ac:dyDescent="0.25">
      <c r="A99" s="32">
        <v>97</v>
      </c>
      <c r="B99" s="32">
        <f t="shared" si="6"/>
        <v>83</v>
      </c>
      <c r="C99" s="31" t="s">
        <v>15</v>
      </c>
      <c r="D99" s="16">
        <v>0.75800000000000001</v>
      </c>
      <c r="E99" s="14">
        <f t="array" ref="E99">SUM(IF((country=$C99)*(field=E$2),percent))</f>
        <v>0.39300000000000002</v>
      </c>
      <c r="F99" s="14">
        <f t="array" ref="F99">SUM(IF((country=$C99)*(field=F$2),percent))</f>
        <v>0</v>
      </c>
      <c r="G99" s="14">
        <f t="array" ref="G99">SUM(IF((country=$C99)*(field=G$2),percent))</f>
        <v>0.121</v>
      </c>
      <c r="H99" s="14">
        <f t="array" ref="H99">SUM(IF((country=$C99)*(field=H$2),percent))</f>
        <v>0.48599999999999999</v>
      </c>
      <c r="I99" s="14">
        <f t="array" ref="I99">SUM(IF((country=$C99)*(field=I$2),percent))</f>
        <v>0</v>
      </c>
      <c r="J99" s="15" t="str">
        <f t="shared" si="4"/>
        <v>-</v>
      </c>
      <c r="K99" s="19" t="b">
        <f t="shared" si="5"/>
        <v>0</v>
      </c>
    </row>
    <row r="100" spans="1:11" x14ac:dyDescent="0.25">
      <c r="A100" s="32">
        <v>98</v>
      </c>
      <c r="B100" s="32">
        <f t="shared" si="6"/>
        <v>82</v>
      </c>
      <c r="C100" s="31" t="s">
        <v>153</v>
      </c>
      <c r="D100" s="16">
        <v>0.752</v>
      </c>
      <c r="E100" s="14">
        <f t="array" ref="E100">SUM(IF((country=$C100)*(field=E$2),percent))</f>
        <v>0.31</v>
      </c>
      <c r="F100" s="14">
        <f t="array" ref="F100">SUM(IF((country=$C100)*(field=F$2),percent))</f>
        <v>0</v>
      </c>
      <c r="G100" s="14">
        <f t="array" ref="G100">SUM(IF((country=$C100)*(field=G$2),percent))</f>
        <v>0.17</v>
      </c>
      <c r="H100" s="14">
        <f t="array" ref="H100">SUM(IF((country=$C100)*(field=H$2),percent))</f>
        <v>0.52</v>
      </c>
      <c r="I100" s="14">
        <f t="array" ref="I100">SUM(IF((country=$C100)*(field=I$2),percent))</f>
        <v>0</v>
      </c>
      <c r="J100" s="15" t="str">
        <f t="shared" si="4"/>
        <v>-</v>
      </c>
      <c r="K100" s="19" t="b">
        <f t="shared" si="5"/>
        <v>0</v>
      </c>
    </row>
    <row r="101" spans="1:11" x14ac:dyDescent="0.25">
      <c r="A101" s="32">
        <v>99</v>
      </c>
      <c r="B101" s="32">
        <f t="shared" si="6"/>
        <v>81</v>
      </c>
      <c r="C101" s="31" t="s">
        <v>121</v>
      </c>
      <c r="D101" s="16">
        <v>0.749</v>
      </c>
      <c r="E101" s="14">
        <f t="array" ref="E101">SUM(IF((country=$C101)*(field=E$2),percent))</f>
        <v>0.22</v>
      </c>
      <c r="F101" s="14">
        <f t="array" ref="F101">SUM(IF((country=$C101)*(field=F$2),percent))</f>
        <v>0</v>
      </c>
      <c r="G101" s="14">
        <f t="array" ref="G101">SUM(IF((country=$C101)*(field=G$2),percent))</f>
        <v>0.18</v>
      </c>
      <c r="H101" s="14">
        <f t="array" ref="H101">SUM(IF((country=$C101)*(field=H$2),percent))</f>
        <v>0.6</v>
      </c>
      <c r="I101" s="14">
        <f t="array" ref="I101">SUM(IF((country=$C101)*(field=I$2),percent))</f>
        <v>0</v>
      </c>
      <c r="J101" s="15" t="str">
        <f t="shared" si="4"/>
        <v>-</v>
      </c>
      <c r="K101" s="19" t="b">
        <f t="shared" si="5"/>
        <v>0</v>
      </c>
    </row>
    <row r="102" spans="1:11" x14ac:dyDescent="0.25">
      <c r="A102" s="32">
        <v>100</v>
      </c>
      <c r="B102" s="32">
        <f t="shared" si="6"/>
        <v>80</v>
      </c>
      <c r="C102" s="31" t="s">
        <v>4</v>
      </c>
      <c r="D102" s="16">
        <v>0.748</v>
      </c>
      <c r="E102" s="14">
        <f t="array" ref="E102">SUM(IF((country=$C102)*(field=E$2),percent))</f>
        <v>0.14000000000000001</v>
      </c>
      <c r="F102" s="14">
        <f t="array" ref="F102">SUM(IF((country=$C102)*(field=F$2),percent))</f>
        <v>0</v>
      </c>
      <c r="G102" s="14">
        <f t="array" ref="G102">SUM(IF((country=$C102)*(field=G$2),percent))</f>
        <v>0.23400000000000001</v>
      </c>
      <c r="H102" s="14">
        <f t="array" ref="H102">SUM(IF((country=$C102)*(field=H$2),percent))</f>
        <v>0.46599999999999997</v>
      </c>
      <c r="I102" s="14">
        <f t="array" ref="I102">SUM(IF((country=$C102)*(field=I$2),percent))</f>
        <v>0.16</v>
      </c>
      <c r="J102" s="15" t="str">
        <f t="shared" si="4"/>
        <v>-</v>
      </c>
      <c r="K102" s="19" t="b">
        <f t="shared" si="5"/>
        <v>0</v>
      </c>
    </row>
    <row r="103" spans="1:11" x14ac:dyDescent="0.25">
      <c r="A103" s="36">
        <v>101</v>
      </c>
      <c r="B103" s="32">
        <f t="shared" si="6"/>
        <v>79</v>
      </c>
      <c r="C103" s="31" t="s">
        <v>58</v>
      </c>
      <c r="D103" s="16">
        <v>0.747</v>
      </c>
      <c r="E103" s="14">
        <f t="array" ref="E103">SUM(IF((country=$C103)*(field=E$2),percent))</f>
        <v>0.19</v>
      </c>
      <c r="F103" s="14">
        <f t="array" ref="F103">SUM(IF((country=$C103)*(field=F$2),percent))</f>
        <v>0</v>
      </c>
      <c r="G103" s="14">
        <f t="array" ref="G103">SUM(IF((country=$C103)*(field=G$2),percent))</f>
        <v>0.23</v>
      </c>
      <c r="H103" s="14">
        <f t="array" ref="H103">SUM(IF((country=$C103)*(field=H$2),percent))</f>
        <v>0.57999999999999996</v>
      </c>
      <c r="I103" s="14">
        <f t="array" ref="I103">SUM(IF((country=$C103)*(field=I$2),percent))</f>
        <v>0</v>
      </c>
      <c r="J103" s="15" t="str">
        <f t="shared" si="4"/>
        <v>-</v>
      </c>
      <c r="K103" s="19" t="b">
        <f t="shared" si="5"/>
        <v>0</v>
      </c>
    </row>
    <row r="104" spans="1:11" x14ac:dyDescent="0.25">
      <c r="A104" s="36">
        <v>102</v>
      </c>
      <c r="B104" s="32">
        <f t="shared" si="6"/>
        <v>78</v>
      </c>
      <c r="C104" s="31" t="s">
        <v>155</v>
      </c>
      <c r="D104" s="16">
        <v>0.745</v>
      </c>
      <c r="E104" s="14">
        <f t="array" ref="E104">SUM(IF((country=$C104)*(field=E$2),percent))</f>
        <v>0.35</v>
      </c>
      <c r="F104" s="14">
        <f t="array" ref="F104">SUM(IF((country=$C104)*(field=F$2),percent))</f>
        <v>0</v>
      </c>
      <c r="G104" s="14">
        <f t="array" ref="G104">SUM(IF((country=$C104)*(field=G$2),percent))</f>
        <v>0.15</v>
      </c>
      <c r="H104" s="14">
        <f t="array" ref="H104">SUM(IF((country=$C104)*(field=H$2),percent))</f>
        <v>0.5</v>
      </c>
      <c r="I104" s="14">
        <f t="array" ref="I104">SUM(IF((country=$C104)*(field=I$2),percent))</f>
        <v>0</v>
      </c>
      <c r="J104" s="15" t="str">
        <f t="shared" si="4"/>
        <v>-</v>
      </c>
      <c r="K104" s="19" t="b">
        <f t="shared" si="5"/>
        <v>0</v>
      </c>
    </row>
    <row r="105" spans="1:11" x14ac:dyDescent="0.25">
      <c r="A105" s="36">
        <v>103</v>
      </c>
      <c r="B105" s="32">
        <f t="shared" si="6"/>
        <v>77</v>
      </c>
      <c r="C105" s="31" t="s">
        <v>65</v>
      </c>
      <c r="D105" s="16">
        <v>0.74299999999999999</v>
      </c>
      <c r="E105" s="14">
        <f t="array" ref="E105">SUM(IF((country=$C105)*(field=E$2),percent))</f>
        <v>0.7</v>
      </c>
      <c r="F105" s="14">
        <f t="array" ref="F105">SUM(IF((country=$C105)*(field=F$2),percent))</f>
        <v>0.3</v>
      </c>
      <c r="G105" s="14">
        <f>$F105/2</f>
        <v>0.15</v>
      </c>
      <c r="H105" s="14">
        <f>$F105/2</f>
        <v>0.15</v>
      </c>
      <c r="I105" s="14">
        <f t="array" ref="I105">SUM(IF((country=$C105)*(field=I$2),percent))</f>
        <v>0</v>
      </c>
      <c r="J105" s="15" t="str">
        <f t="shared" si="4"/>
        <v>-</v>
      </c>
      <c r="K105" s="19" t="b">
        <f t="shared" si="5"/>
        <v>1</v>
      </c>
    </row>
    <row r="106" spans="1:11" x14ac:dyDescent="0.25">
      <c r="A106" s="36">
        <v>104</v>
      </c>
      <c r="B106" s="32">
        <f t="shared" si="6"/>
        <v>76</v>
      </c>
      <c r="C106" s="31" t="s">
        <v>183</v>
      </c>
      <c r="D106" s="16">
        <v>0.74199999999999999</v>
      </c>
      <c r="E106" s="14">
        <f t="array" ref="E106">SUM(IF((country=$C106)*(field=E$2),percent))</f>
        <v>0.34699999999999998</v>
      </c>
      <c r="F106" s="14">
        <f t="array" ref="F106">SUM(IF((country=$C106)*(field=F$2),percent))</f>
        <v>0</v>
      </c>
      <c r="G106" s="14">
        <f t="array" ref="G106">SUM(IF((country=$C106)*(field=G$2),percent))</f>
        <v>0.26100000000000001</v>
      </c>
      <c r="H106" s="14">
        <f t="array" ref="H106">SUM(IF((country=$C106)*(field=H$2),percent))</f>
        <v>0.39200000000000002</v>
      </c>
      <c r="I106" s="14">
        <f t="array" ref="I106">SUM(IF((country=$C106)*(field=I$2),percent))</f>
        <v>0</v>
      </c>
      <c r="J106" s="15" t="str">
        <f t="shared" si="4"/>
        <v>-</v>
      </c>
      <c r="K106" s="19" t="b">
        <f t="shared" si="5"/>
        <v>0</v>
      </c>
    </row>
    <row r="107" spans="1:11" x14ac:dyDescent="0.25">
      <c r="A107" s="36">
        <v>105</v>
      </c>
      <c r="B107" s="32">
        <f t="shared" si="6"/>
        <v>75</v>
      </c>
      <c r="C107" s="28" t="s">
        <v>189</v>
      </c>
      <c r="D107" s="16">
        <v>0.73599999999999999</v>
      </c>
      <c r="E107" s="14">
        <f t="array" ref="E107">SUM(IF((country=$C107)*(field=E$2),percent))</f>
        <v>0.192</v>
      </c>
      <c r="F107" s="14">
        <f t="array" ref="F107">SUM(IF((country=$C107)*(field=F$2),percent))</f>
        <v>0</v>
      </c>
      <c r="G107" s="14">
        <f t="array" ref="G107">SUM(IF((country=$C107)*(field=G$2),percent))</f>
        <v>0.14499999999999999</v>
      </c>
      <c r="H107" s="14">
        <f t="array" ref="H107">SUM(IF((country=$C107)*(field=H$2),percent))</f>
        <v>0.66299999999999992</v>
      </c>
      <c r="I107" s="14">
        <f t="array" ref="I107">SUM(IF((country=$C107)*(field=I$2),percent))</f>
        <v>0</v>
      </c>
      <c r="J107" s="15" t="str">
        <f t="shared" si="4"/>
        <v>-</v>
      </c>
      <c r="K107" s="19" t="b">
        <f t="shared" si="5"/>
        <v>0</v>
      </c>
    </row>
    <row r="108" spans="1:11" x14ac:dyDescent="0.25">
      <c r="A108" s="36">
        <v>106</v>
      </c>
      <c r="B108" s="32">
        <f t="shared" si="6"/>
        <v>74</v>
      </c>
      <c r="C108" s="31" t="s">
        <v>236</v>
      </c>
      <c r="D108" s="16">
        <v>0.73099999999999998</v>
      </c>
      <c r="E108" s="14" t="s">
        <v>229</v>
      </c>
      <c r="F108" s="14" t="s">
        <v>229</v>
      </c>
      <c r="G108" s="14" t="s">
        <v>229</v>
      </c>
      <c r="H108" s="14" t="s">
        <v>229</v>
      </c>
      <c r="I108" s="14" t="s">
        <v>229</v>
      </c>
      <c r="J108" s="15" t="s">
        <v>229</v>
      </c>
      <c r="K108" s="19" t="b">
        <f t="shared" si="5"/>
        <v>1</v>
      </c>
    </row>
    <row r="109" spans="1:11" x14ac:dyDescent="0.25">
      <c r="A109" s="36">
        <v>107</v>
      </c>
      <c r="B109" s="32">
        <f t="shared" si="6"/>
        <v>73</v>
      </c>
      <c r="C109" s="31" t="s">
        <v>69</v>
      </c>
      <c r="D109" s="16">
        <v>0.72899999999999998</v>
      </c>
      <c r="E109" s="14">
        <f t="array" ref="E109">SUM(IF((country=$C109)*(field=E$2),percent))</f>
        <v>0.6</v>
      </c>
      <c r="F109" s="14">
        <f t="array" ref="F109">SUM(IF((country=$C109)*(field=F$2),percent))</f>
        <v>0</v>
      </c>
      <c r="G109" s="14">
        <f t="array" ref="G109">SUM(IF((country=$C109)*(field=G$2),percent))</f>
        <v>0.15</v>
      </c>
      <c r="H109" s="14">
        <f t="array" ref="H109">SUM(IF((country=$C109)*(field=H$2),percent))</f>
        <v>0.25</v>
      </c>
      <c r="I109" s="14">
        <f t="array" ref="I109">SUM(IF((country=$C109)*(field=I$2),percent))</f>
        <v>0</v>
      </c>
      <c r="J109" s="15" t="str">
        <f t="shared" si="4"/>
        <v>-</v>
      </c>
      <c r="K109" s="19" t="b">
        <f t="shared" si="5"/>
        <v>0</v>
      </c>
    </row>
    <row r="110" spans="1:11" x14ac:dyDescent="0.25">
      <c r="A110" s="36">
        <v>108</v>
      </c>
      <c r="B110" s="32">
        <f t="shared" si="6"/>
        <v>72</v>
      </c>
      <c r="C110" s="31" t="s">
        <v>200</v>
      </c>
      <c r="D110" s="16">
        <v>0.72799999999999998</v>
      </c>
      <c r="E110" s="14">
        <f t="array" ref="E110">SUM(IF((country=$C110)*(field=E$2),percent))</f>
        <v>0.48199999999999998</v>
      </c>
      <c r="F110" s="14">
        <f t="array" ref="F110">SUM(IF((country=$C110)*(field=F$2),percent))</f>
        <v>0</v>
      </c>
      <c r="G110" s="14">
        <f t="array" ref="G110">SUM(IF((country=$C110)*(field=G$2),percent))</f>
        <v>0.14000000000000001</v>
      </c>
      <c r="H110" s="14">
        <f t="array" ref="H110">SUM(IF((country=$C110)*(field=H$2),percent))</f>
        <v>0.37799999999999995</v>
      </c>
      <c r="I110" s="14">
        <f t="array" ref="I110">SUM(IF((country=$C110)*(field=I$2),percent))</f>
        <v>0</v>
      </c>
      <c r="J110" s="15" t="str">
        <f t="shared" si="4"/>
        <v>-</v>
      </c>
      <c r="K110" s="19" t="b">
        <f t="shared" si="5"/>
        <v>0</v>
      </c>
    </row>
    <row r="111" spans="1:11" x14ac:dyDescent="0.25">
      <c r="A111" s="36">
        <v>109</v>
      </c>
      <c r="B111" s="32">
        <f t="shared" si="6"/>
        <v>71</v>
      </c>
      <c r="C111" s="31" t="s">
        <v>90</v>
      </c>
      <c r="D111" s="16">
        <v>0.72599999999999998</v>
      </c>
      <c r="E111" s="14">
        <f t="array" ref="E111">SUM(IF((country=$C111)*(field=E$2),percent))</f>
        <v>0.42099999999999999</v>
      </c>
      <c r="F111" s="14">
        <f t="array" ref="F111">SUM(IF((country=$C111)*(field=F$2),percent))</f>
        <v>0</v>
      </c>
      <c r="G111" s="14">
        <f t="array" ref="G111">SUM(IF((country=$C111)*(field=G$2),percent))</f>
        <v>0.186</v>
      </c>
      <c r="H111" s="14">
        <f t="array" ref="H111">SUM(IF((country=$C111)*(field=H$2),percent))</f>
        <v>0.39299999999999996</v>
      </c>
      <c r="I111" s="14">
        <f t="array" ref="I111">SUM(IF((country=$C111)*(field=I$2),percent))</f>
        <v>0</v>
      </c>
      <c r="J111" s="15" t="str">
        <f t="shared" si="4"/>
        <v>-</v>
      </c>
      <c r="K111" s="19" t="b">
        <f t="shared" si="5"/>
        <v>0</v>
      </c>
    </row>
    <row r="112" spans="1:11" x14ac:dyDescent="0.25">
      <c r="A112" s="36">
        <v>110</v>
      </c>
      <c r="B112" s="32">
        <f t="shared" si="6"/>
        <v>70</v>
      </c>
      <c r="C112" s="31" t="s">
        <v>82</v>
      </c>
      <c r="D112" s="16">
        <v>0.72499999999999998</v>
      </c>
      <c r="E112" s="14" t="s">
        <v>229</v>
      </c>
      <c r="F112" s="14" t="s">
        <v>229</v>
      </c>
      <c r="G112" s="14" t="s">
        <v>229</v>
      </c>
      <c r="H112" s="14" t="s">
        <v>229</v>
      </c>
      <c r="I112" s="14">
        <f t="array" ref="I112">SUM(IF((country=$C112)*(field=I$2),percent))</f>
        <v>0</v>
      </c>
      <c r="J112" s="15" t="s">
        <v>229</v>
      </c>
      <c r="K112" s="19" t="b">
        <f t="shared" si="5"/>
        <v>1</v>
      </c>
    </row>
    <row r="113" spans="1:11" x14ac:dyDescent="0.25">
      <c r="A113" s="36">
        <v>111</v>
      </c>
      <c r="B113" s="32">
        <f t="shared" si="6"/>
        <v>69</v>
      </c>
      <c r="C113" s="31" t="s">
        <v>24</v>
      </c>
      <c r="D113" s="16">
        <v>0.72299999999999998</v>
      </c>
      <c r="E113" s="14">
        <f t="array" ref="E113">SUM(IF((country=$C113)*(field=E$2),percent))</f>
        <v>0.4</v>
      </c>
      <c r="F113" s="14">
        <f t="array" ref="F113">SUM(IF((country=$C113)*(field=F$2),percent))</f>
        <v>0</v>
      </c>
      <c r="G113" s="14">
        <f t="array" ref="G113">SUM(IF((country=$C113)*(field=G$2),percent))</f>
        <v>0.17</v>
      </c>
      <c r="H113" s="14">
        <f t="array" ref="H113">SUM(IF((country=$C113)*(field=H$2),percent))</f>
        <v>0.43</v>
      </c>
      <c r="I113" s="14">
        <f t="array" ref="I113">SUM(IF((country=$C113)*(field=I$2),percent))</f>
        <v>0</v>
      </c>
      <c r="J113" s="15" t="str">
        <f t="shared" si="4"/>
        <v>-</v>
      </c>
      <c r="K113" s="19" t="b">
        <f t="shared" si="5"/>
        <v>0</v>
      </c>
    </row>
    <row r="114" spans="1:11" x14ac:dyDescent="0.25">
      <c r="A114" s="36">
        <v>112</v>
      </c>
      <c r="B114" s="32">
        <f t="shared" si="6"/>
        <v>68</v>
      </c>
      <c r="C114" s="31" t="s">
        <v>130</v>
      </c>
      <c r="D114" s="16">
        <v>0.72</v>
      </c>
      <c r="E114" s="14">
        <f t="array" ref="E114">SUM(IF((country=$C114)*(field=E$2),percent))</f>
        <v>0.34</v>
      </c>
      <c r="F114" s="14">
        <f t="array" ref="F114">SUM(IF((country=$C114)*(field=F$2),percent))</f>
        <v>0</v>
      </c>
      <c r="G114" s="14">
        <f t="array" ref="G114">SUM(IF((country=$C114)*(field=G$2),percent))</f>
        <v>0.05</v>
      </c>
      <c r="H114" s="14">
        <f t="array" ref="H114">SUM(IF((country=$C114)*(field=H$2),percent))</f>
        <v>0.61</v>
      </c>
      <c r="I114" s="14">
        <f t="array" ref="I114">SUM(IF((country=$C114)*(field=I$2),percent))</f>
        <v>0</v>
      </c>
      <c r="J114" s="15" t="str">
        <f t="shared" si="4"/>
        <v>-</v>
      </c>
      <c r="K114" s="19" t="b">
        <f t="shared" si="5"/>
        <v>0</v>
      </c>
    </row>
    <row r="115" spans="1:11" x14ac:dyDescent="0.25">
      <c r="A115" s="36">
        <v>113</v>
      </c>
      <c r="B115" s="32">
        <f t="shared" si="6"/>
        <v>67</v>
      </c>
      <c r="C115" s="31" t="s">
        <v>129</v>
      </c>
      <c r="D115" s="16">
        <v>0.71899999999999997</v>
      </c>
      <c r="E115" s="14">
        <f t="array" ref="E115">SUM(IF((country=$C115)*(field=E$2),percent))</f>
        <v>0.40600000000000003</v>
      </c>
      <c r="F115" s="14">
        <f t="array" ref="F115">SUM(IF((country=$C115)*(field=F$2),percent))</f>
        <v>0</v>
      </c>
      <c r="G115" s="14">
        <f t="array" ref="G115">SUM(IF((country=$C115)*(field=G$2),percent))</f>
        <v>0.16</v>
      </c>
      <c r="H115" s="14">
        <f t="array" ref="H115">SUM(IF((country=$C115)*(field=H$2),percent))</f>
        <v>0.433</v>
      </c>
      <c r="I115" s="14">
        <f t="array" ref="I115">SUM(IF((country=$C115)*(field=I$2),percent))</f>
        <v>0</v>
      </c>
      <c r="J115" s="15" t="str">
        <f t="shared" si="4"/>
        <v>-</v>
      </c>
      <c r="K115" s="19" t="b">
        <f t="shared" si="5"/>
        <v>0</v>
      </c>
    </row>
    <row r="116" spans="1:11" x14ac:dyDescent="0.25">
      <c r="A116" s="36">
        <v>114</v>
      </c>
      <c r="B116" s="32">
        <f t="shared" si="6"/>
        <v>66</v>
      </c>
      <c r="C116" s="31" t="s">
        <v>212</v>
      </c>
      <c r="D116" s="16">
        <v>0.71799999999999997</v>
      </c>
      <c r="E116" s="14">
        <f t="array" ref="E116">SUM(IF((country=$C116)*(field=E$2),percent))</f>
        <v>0.55600000000000005</v>
      </c>
      <c r="F116" s="14">
        <f t="array" ref="F116">SUM(IF((country=$C116)*(field=F$2),percent))</f>
        <v>0</v>
      </c>
      <c r="G116" s="14">
        <f t="array" ref="G116">SUM(IF((country=$C116)*(field=G$2),percent))</f>
        <v>0.189</v>
      </c>
      <c r="H116" s="14">
        <f t="array" ref="H116">SUM(IF((country=$C116)*(field=H$2),percent))</f>
        <v>0.255</v>
      </c>
      <c r="I116" s="14">
        <f t="array" ref="I116">SUM(IF((country=$C116)*(field=I$2),percent))</f>
        <v>0</v>
      </c>
      <c r="J116" s="15" t="str">
        <f t="shared" si="4"/>
        <v>-</v>
      </c>
      <c r="K116" s="19" t="b">
        <f t="shared" si="5"/>
        <v>0</v>
      </c>
    </row>
    <row r="117" spans="1:11" x14ac:dyDescent="0.25">
      <c r="A117" s="36">
        <v>115</v>
      </c>
      <c r="B117" s="32">
        <f t="shared" si="6"/>
        <v>65</v>
      </c>
      <c r="C117" s="28" t="s">
        <v>80</v>
      </c>
      <c r="D117" s="16">
        <v>0.71699999999999997</v>
      </c>
      <c r="E117" s="14">
        <f t="array" ref="E117">SUM(IF((country=$C117)*(field=E$2),percent))</f>
        <v>0.76</v>
      </c>
      <c r="F117" s="14">
        <f t="array" ref="F117">SUM(IF((country=$C117)*(field=F$2),percent))</f>
        <v>0.24</v>
      </c>
      <c r="G117" s="14">
        <f>$F117/2</f>
        <v>0.12</v>
      </c>
      <c r="H117" s="14">
        <f>$F117/2</f>
        <v>0.12</v>
      </c>
      <c r="I117" s="14">
        <f t="array" ref="I117">SUM(IF((country=$C117)*(field=I$2),percent))</f>
        <v>0</v>
      </c>
      <c r="J117" s="15" t="str">
        <f t="shared" si="4"/>
        <v>-</v>
      </c>
      <c r="K117" s="19" t="b">
        <f t="shared" si="5"/>
        <v>1</v>
      </c>
    </row>
    <row r="118" spans="1:11" x14ac:dyDescent="0.25">
      <c r="A118" s="36">
        <v>116</v>
      </c>
      <c r="B118" s="32">
        <f t="shared" si="6"/>
        <v>64</v>
      </c>
      <c r="C118" s="31" t="s">
        <v>57</v>
      </c>
      <c r="D118" s="16">
        <v>0.71599999999999997</v>
      </c>
      <c r="E118" s="14">
        <f t="array" ref="E118">SUM(IF((country=$C118)*(field=E$2),percent))</f>
        <v>0.32</v>
      </c>
      <c r="F118" s="14">
        <f t="array" ref="F118">SUM(IF((country=$C118)*(field=F$2),percent))</f>
        <v>0</v>
      </c>
      <c r="G118" s="14">
        <f t="array" ref="G118">SUM(IF((country=$C118)*(field=G$2),percent))</f>
        <v>0.17</v>
      </c>
      <c r="H118" s="14">
        <f t="array" ref="H118">SUM(IF((country=$C118)*(field=H$2),percent))</f>
        <v>0.51</v>
      </c>
      <c r="I118" s="14">
        <f t="array" ref="I118">SUM(IF((country=$C118)*(field=I$2),percent))</f>
        <v>0</v>
      </c>
      <c r="J118" s="15" t="str">
        <f t="shared" si="4"/>
        <v>-</v>
      </c>
      <c r="K118" s="19" t="b">
        <f t="shared" si="5"/>
        <v>0</v>
      </c>
    </row>
    <row r="119" spans="1:11" x14ac:dyDescent="0.25">
      <c r="A119" s="36">
        <v>117</v>
      </c>
      <c r="B119" s="32">
        <f t="shared" si="6"/>
        <v>63</v>
      </c>
      <c r="C119" s="31" t="s">
        <v>85</v>
      </c>
      <c r="D119" s="16">
        <v>0.71399999999999997</v>
      </c>
      <c r="E119" s="14">
        <f t="array" ref="E119">SUM(IF((country=$C119)*(field=E$2),percent))</f>
        <v>0.39200000000000002</v>
      </c>
      <c r="F119" s="14">
        <f t="array" ref="F119">SUM(IF((country=$C119)*(field=F$2),percent))</f>
        <v>0</v>
      </c>
      <c r="G119" s="14">
        <f t="array" ref="G119">SUM(IF((country=$C119)*(field=G$2),percent))</f>
        <v>0.20899999999999999</v>
      </c>
      <c r="H119" s="14">
        <f t="array" ref="H119">SUM(IF((country=$C119)*(field=H$2),percent))</f>
        <v>0.39799999999999996</v>
      </c>
      <c r="I119" s="14">
        <f t="array" ref="I119">SUM(IF((country=$C119)*(field=I$2),percent))</f>
        <v>0</v>
      </c>
      <c r="J119" s="15" t="str">
        <f t="shared" si="4"/>
        <v>-</v>
      </c>
      <c r="K119" s="19" t="b">
        <f t="shared" si="5"/>
        <v>0</v>
      </c>
    </row>
    <row r="120" spans="1:11" x14ac:dyDescent="0.25">
      <c r="A120" s="36">
        <v>118</v>
      </c>
      <c r="B120" s="32">
        <f t="shared" si="6"/>
        <v>62</v>
      </c>
      <c r="C120" s="31" t="s">
        <v>237</v>
      </c>
      <c r="D120" s="16">
        <v>0.70499999999999996</v>
      </c>
      <c r="E120" s="14" t="s">
        <v>229</v>
      </c>
      <c r="F120" s="14" t="s">
        <v>229</v>
      </c>
      <c r="G120" s="14" t="s">
        <v>229</v>
      </c>
      <c r="H120" s="14" t="s">
        <v>229</v>
      </c>
      <c r="I120" s="14" t="s">
        <v>229</v>
      </c>
      <c r="J120" s="14" t="s">
        <v>229</v>
      </c>
      <c r="K120" s="19" t="b">
        <f t="shared" si="5"/>
        <v>1</v>
      </c>
    </row>
    <row r="121" spans="1:11" x14ac:dyDescent="0.25">
      <c r="A121" s="36">
        <v>119</v>
      </c>
      <c r="B121" s="32">
        <f t="shared" si="6"/>
        <v>61</v>
      </c>
      <c r="C121" s="31" t="s">
        <v>209</v>
      </c>
      <c r="D121" s="16">
        <v>0.70099999999999996</v>
      </c>
      <c r="E121" s="14">
        <f t="array" ref="E121">SUM(IF((country=$C121)*(field=E$2),percent))</f>
        <v>0.44</v>
      </c>
      <c r="F121" s="14">
        <f t="array" ref="F121">SUM(IF((country=$C121)*(field=F$2),percent))</f>
        <v>0</v>
      </c>
      <c r="G121" s="14">
        <f t="array" ref="G121">SUM(IF((country=$C121)*(field=G$2),percent))</f>
        <v>0.2</v>
      </c>
      <c r="H121" s="14">
        <f t="array" ref="H121">SUM(IF((country=$C121)*(field=H$2),percent))</f>
        <v>0.36</v>
      </c>
      <c r="I121" s="14">
        <f t="array" ref="I121">SUM(IF((country=$C121)*(field=I$2),percent))</f>
        <v>0</v>
      </c>
      <c r="J121" s="15" t="str">
        <f t="shared" si="4"/>
        <v>-</v>
      </c>
      <c r="K121" s="19" t="b">
        <f t="shared" si="5"/>
        <v>0</v>
      </c>
    </row>
    <row r="122" spans="1:11" x14ac:dyDescent="0.25">
      <c r="A122" s="36">
        <v>120</v>
      </c>
      <c r="B122" s="32">
        <f t="shared" si="6"/>
        <v>60</v>
      </c>
      <c r="C122" s="31" t="s">
        <v>141</v>
      </c>
      <c r="D122" s="45">
        <v>0.69899999999999995</v>
      </c>
      <c r="E122" s="14">
        <f t="array" ref="E122">SUM(IF((country=$C122)*(field=E$2),percent))</f>
        <v>0.28999999999999998</v>
      </c>
      <c r="F122" s="14">
        <f t="array" ref="F122">SUM(IF((country=$C122)*(field=F$2),percent))</f>
        <v>0</v>
      </c>
      <c r="G122" s="14">
        <f t="array" ref="G122">SUM(IF((country=$C122)*(field=G$2),percent))</f>
        <v>0.19</v>
      </c>
      <c r="H122" s="14">
        <f t="array" ref="H122">SUM(IF((country=$C122)*(field=H$2),percent))</f>
        <v>0.52</v>
      </c>
      <c r="I122" s="14">
        <f t="array" ref="I122">SUM(IF((country=$C122)*(field=I$2),percent))</f>
        <v>0</v>
      </c>
      <c r="J122" s="15" t="str">
        <f t="shared" si="4"/>
        <v>-</v>
      </c>
      <c r="K122" s="19" t="b">
        <f t="shared" si="5"/>
        <v>0</v>
      </c>
    </row>
    <row r="123" spans="1:11" x14ac:dyDescent="0.25">
      <c r="A123" s="36">
        <v>121</v>
      </c>
      <c r="B123" s="32">
        <f t="shared" si="6"/>
        <v>59</v>
      </c>
      <c r="C123" s="31" t="s">
        <v>79</v>
      </c>
      <c r="D123" s="16">
        <v>0.69599999999999995</v>
      </c>
      <c r="E123" s="14">
        <f t="array" ref="E123">SUM(IF((country=$C123)*(field=E$2),percent))</f>
        <v>0.5</v>
      </c>
      <c r="F123" s="14">
        <f t="array" ref="F123">SUM(IF((country=$C123)*(field=F$2),percent))</f>
        <v>0</v>
      </c>
      <c r="G123" s="14">
        <f t="array" ref="G123">SUM(IF((country=$C123)*(field=G$2),percent))</f>
        <v>0.15</v>
      </c>
      <c r="H123" s="14">
        <f t="array" ref="H123">SUM(IF((country=$C123)*(field=H$2),percent))</f>
        <v>0.35</v>
      </c>
      <c r="I123" s="14">
        <f t="array" ref="I123">SUM(IF((country=$C123)*(field=I$2),percent))</f>
        <v>0</v>
      </c>
      <c r="J123" s="15" t="str">
        <f t="shared" si="4"/>
        <v>-</v>
      </c>
      <c r="K123" s="19" t="b">
        <f t="shared" si="5"/>
        <v>0</v>
      </c>
    </row>
    <row r="124" spans="1:11" x14ac:dyDescent="0.25">
      <c r="A124" s="36">
        <v>122</v>
      </c>
      <c r="B124" s="32">
        <f t="shared" si="6"/>
        <v>58</v>
      </c>
      <c r="C124" s="31" t="s">
        <v>107</v>
      </c>
      <c r="D124" s="16">
        <v>0.69399999999999995</v>
      </c>
      <c r="E124" s="14">
        <f t="array" ref="E124">SUM(IF((country=$C124)*(field=E$2),percent))</f>
        <v>0.48</v>
      </c>
      <c r="F124" s="14">
        <f t="array" ref="F124">SUM(IF((country=$C124)*(field=F$2),percent))</f>
        <v>0</v>
      </c>
      <c r="G124" s="14">
        <f t="array" ref="G124">SUM(IF((country=$C124)*(field=G$2),percent))</f>
        <v>0.125</v>
      </c>
      <c r="H124" s="14">
        <f t="array" ref="H124">SUM(IF((country=$C124)*(field=H$2),percent))</f>
        <v>0.39500000000000002</v>
      </c>
      <c r="I124" s="14">
        <f t="array" ref="I124">SUM(IF((country=$C124)*(field=I$2),percent))</f>
        <v>0</v>
      </c>
      <c r="J124" s="15" t="str">
        <f t="shared" si="4"/>
        <v>-</v>
      </c>
      <c r="K124" s="19" t="b">
        <f t="shared" si="5"/>
        <v>0</v>
      </c>
    </row>
    <row r="125" spans="1:11" x14ac:dyDescent="0.25">
      <c r="A125" s="36">
        <v>123</v>
      </c>
      <c r="B125" s="32">
        <f t="shared" si="6"/>
        <v>57</v>
      </c>
      <c r="C125" s="31" t="s">
        <v>210</v>
      </c>
      <c r="D125" s="16">
        <v>0.68600000000000005</v>
      </c>
      <c r="E125" s="14">
        <f t="array" ref="E125">SUM(IF((country=$C125)*(field=E$2),percent))</f>
        <v>0.65</v>
      </c>
      <c r="F125" s="14">
        <f t="array" ref="F125">SUM(IF((country=$C125)*(field=F$2),percent))</f>
        <v>0</v>
      </c>
      <c r="G125" s="14">
        <f t="array" ref="G125">SUM(IF((country=$C125)*(field=G$2),percent))</f>
        <v>0.05</v>
      </c>
      <c r="H125" s="14">
        <f t="array" ref="H125">SUM(IF((country=$C125)*(field=H$2),percent))</f>
        <v>0.3</v>
      </c>
      <c r="I125" s="14">
        <f t="array" ref="I125">SUM(IF((country=$C125)*(field=I$2),percent))</f>
        <v>0</v>
      </c>
      <c r="J125" s="15" t="str">
        <f t="shared" si="4"/>
        <v>-</v>
      </c>
      <c r="K125" s="19" t="b">
        <f t="shared" si="5"/>
        <v>0</v>
      </c>
    </row>
    <row r="126" spans="1:11" x14ac:dyDescent="0.25">
      <c r="A126" s="36">
        <v>124</v>
      </c>
      <c r="B126" s="32">
        <f t="shared" si="6"/>
        <v>56</v>
      </c>
      <c r="C126" s="31" t="s">
        <v>191</v>
      </c>
      <c r="D126" s="16">
        <v>0.68400000000000005</v>
      </c>
      <c r="E126" s="14">
        <f t="array" ref="E126">SUM(IF((country=$C126)*(field=E$2),percent))</f>
        <v>0.67200000000000004</v>
      </c>
      <c r="F126" s="14">
        <f t="array" ref="F126">SUM(IF((country=$C126)*(field=F$2),percent))</f>
        <v>0</v>
      </c>
      <c r="G126" s="14">
        <f t="array" ref="G126">SUM(IF((country=$C126)*(field=G$2),percent))</f>
        <v>7.4999999999999997E-2</v>
      </c>
      <c r="H126" s="14">
        <f t="array" ref="H126">SUM(IF((country=$C126)*(field=H$2),percent))</f>
        <v>0.253</v>
      </c>
      <c r="I126" s="14">
        <f t="array" ref="I126">SUM(IF((country=$C126)*(field=I$2),percent))</f>
        <v>0</v>
      </c>
      <c r="J126" s="15" t="str">
        <f t="shared" si="4"/>
        <v>-</v>
      </c>
      <c r="K126" s="19" t="b">
        <f t="shared" si="5"/>
        <v>0</v>
      </c>
    </row>
    <row r="127" spans="1:11" x14ac:dyDescent="0.25">
      <c r="A127" s="36">
        <v>125</v>
      </c>
      <c r="B127" s="32">
        <f t="shared" si="6"/>
        <v>55</v>
      </c>
      <c r="C127" s="31" t="s">
        <v>181</v>
      </c>
      <c r="D127" s="16">
        <v>0.67</v>
      </c>
      <c r="E127" s="14">
        <f t="array" ref="E127">SUM(IF((country=$C127)*(field=E$2),percent))</f>
        <v>0.09</v>
      </c>
      <c r="F127" s="14">
        <f t="array" ref="F127">SUM(IF((country=$C127)*(field=F$2),percent))</f>
        <v>0</v>
      </c>
      <c r="G127" s="14">
        <f t="array" ref="G127">SUM(IF((country=$C127)*(field=G$2),percent))</f>
        <v>0.26</v>
      </c>
      <c r="H127" s="14">
        <f t="array" ref="H127">SUM(IF((country=$C127)*(field=H$2),percent))</f>
        <v>0.65</v>
      </c>
      <c r="I127" s="14">
        <f t="array" ref="I127">SUM(IF((country=$C127)*(field=I$2),percent))</f>
        <v>0</v>
      </c>
      <c r="J127" s="15" t="str">
        <f t="shared" si="4"/>
        <v>-</v>
      </c>
      <c r="K127" s="19" t="b">
        <f t="shared" si="5"/>
        <v>0</v>
      </c>
    </row>
    <row r="128" spans="1:11" x14ac:dyDescent="0.25">
      <c r="A128" s="32">
        <v>126</v>
      </c>
      <c r="B128" s="32">
        <f t="shared" si="6"/>
        <v>54</v>
      </c>
      <c r="C128" s="31" t="s">
        <v>26</v>
      </c>
      <c r="D128" s="16">
        <v>0.66400000000000003</v>
      </c>
      <c r="E128" s="14" t="s">
        <v>229</v>
      </c>
      <c r="F128" s="14" t="s">
        <v>229</v>
      </c>
      <c r="G128" s="14" t="s">
        <v>229</v>
      </c>
      <c r="H128" s="14" t="s">
        <v>229</v>
      </c>
      <c r="I128" s="14" t="s">
        <v>229</v>
      </c>
      <c r="J128" s="14" t="s">
        <v>229</v>
      </c>
      <c r="K128" s="19" t="b">
        <f t="shared" si="5"/>
        <v>1</v>
      </c>
    </row>
    <row r="129" spans="1:11" x14ac:dyDescent="0.25">
      <c r="A129" s="32">
        <v>127</v>
      </c>
      <c r="B129" s="32">
        <f t="shared" si="6"/>
        <v>53</v>
      </c>
      <c r="C129" s="31" t="s">
        <v>132</v>
      </c>
      <c r="D129" s="16">
        <v>0.64600000000000002</v>
      </c>
      <c r="E129" s="14">
        <f t="array" ref="E129">SUM(IF((country=$C129)*(field=E$2),percent))</f>
        <v>0.44600000000000001</v>
      </c>
      <c r="F129" s="14">
        <f t="array" ref="F129">SUM(IF((country=$C129)*(field=F$2),percent))</f>
        <v>0</v>
      </c>
      <c r="G129" s="14">
        <f t="array" ref="G129">SUM(IF((country=$C129)*(field=G$2),percent))</f>
        <v>0.19800000000000001</v>
      </c>
      <c r="H129" s="14">
        <f t="array" ref="H129">SUM(IF((country=$C129)*(field=H$2),percent))</f>
        <v>0.35499999999999998</v>
      </c>
      <c r="I129" s="14">
        <f t="array" ref="I129">SUM(IF((country=$C129)*(field=I$2),percent))</f>
        <v>0</v>
      </c>
      <c r="J129" s="15" t="str">
        <f t="shared" si="4"/>
        <v>-</v>
      </c>
      <c r="K129" s="19" t="b">
        <f t="shared" si="5"/>
        <v>0</v>
      </c>
    </row>
    <row r="130" spans="1:11" x14ac:dyDescent="0.25">
      <c r="A130" s="32">
        <v>128</v>
      </c>
      <c r="B130" s="32">
        <f t="shared" si="6"/>
        <v>52</v>
      </c>
      <c r="C130" s="31" t="s">
        <v>170</v>
      </c>
      <c r="D130" s="16">
        <v>0.64300000000000002</v>
      </c>
      <c r="E130" s="14">
        <f t="array" ref="E130">SUM(IF((country=$C130)*(field=E$2),percent))</f>
        <v>0</v>
      </c>
      <c r="F130" s="14">
        <f t="array" ref="F130">SUM(IF((country=$C130)*(field=F$2),percent))</f>
        <v>0</v>
      </c>
      <c r="G130" s="14">
        <f t="array" ref="G130">SUM(IF((country=$C130)*(field=G$2),percent))</f>
        <v>0</v>
      </c>
      <c r="H130" s="14">
        <f t="array" ref="H130">SUM(IF((country=$C130)*(field=H$2),percent))</f>
        <v>0</v>
      </c>
      <c r="I130" s="14">
        <f t="array" ref="I130">SUM(IF((country=$C130)*(field=I$2),percent))</f>
        <v>1</v>
      </c>
      <c r="J130" s="15" t="str">
        <f t="shared" si="4"/>
        <v>-</v>
      </c>
      <c r="K130" s="19" t="b">
        <f t="shared" si="5"/>
        <v>0</v>
      </c>
    </row>
    <row r="131" spans="1:11" x14ac:dyDescent="0.25">
      <c r="A131" s="32">
        <v>129</v>
      </c>
      <c r="B131" s="32">
        <f t="shared" si="6"/>
        <v>51</v>
      </c>
      <c r="C131" s="31" t="s">
        <v>134</v>
      </c>
      <c r="D131" s="16">
        <v>0.63400000000000001</v>
      </c>
      <c r="E131" s="14">
        <f t="array" ref="E131">SUM(IF((country=$C131)*(field=E$2),percent))</f>
        <v>0.47</v>
      </c>
      <c r="F131" s="14">
        <f t="array" ref="F131">SUM(IF((country=$C131)*(field=F$2),percent))</f>
        <v>0</v>
      </c>
      <c r="G131" s="14">
        <f t="array" ref="G131">SUM(IF((country=$C131)*(field=G$2),percent))</f>
        <v>0.2</v>
      </c>
      <c r="H131" s="14">
        <f t="array" ref="H131">SUM(IF((country=$C131)*(field=H$2),percent))</f>
        <v>0.33</v>
      </c>
      <c r="I131" s="14">
        <f t="array" ref="I131">SUM(IF((country=$C131)*(field=I$2),percent))</f>
        <v>0</v>
      </c>
      <c r="J131" s="15" t="str">
        <f t="shared" si="4"/>
        <v>-</v>
      </c>
      <c r="K131" s="19" t="b">
        <f t="shared" si="5"/>
        <v>0</v>
      </c>
    </row>
    <row r="132" spans="1:11" x14ac:dyDescent="0.25">
      <c r="A132" s="32">
        <v>130</v>
      </c>
      <c r="B132" s="32">
        <f t="shared" si="6"/>
        <v>50</v>
      </c>
      <c r="C132" s="31" t="s">
        <v>238</v>
      </c>
      <c r="D132" s="16">
        <v>0.61899999999999999</v>
      </c>
      <c r="E132" s="14" t="s">
        <v>229</v>
      </c>
      <c r="F132" s="14" t="s">
        <v>229</v>
      </c>
      <c r="G132" s="14" t="s">
        <v>229</v>
      </c>
      <c r="H132" s="14" t="s">
        <v>229</v>
      </c>
      <c r="I132" s="14" t="s">
        <v>229</v>
      </c>
      <c r="J132" s="14" t="s">
        <v>229</v>
      </c>
      <c r="K132" s="19" t="b">
        <f t="shared" ref="K132:K181" si="7">IF(F132&gt;0, TRUE, FALSE)</f>
        <v>1</v>
      </c>
    </row>
    <row r="133" spans="1:11" x14ac:dyDescent="0.25">
      <c r="A133" s="32">
        <v>131</v>
      </c>
      <c r="B133" s="32">
        <f t="shared" si="6"/>
        <v>49</v>
      </c>
      <c r="C133" s="31" t="s">
        <v>23</v>
      </c>
      <c r="D133" s="16">
        <v>0.61299999999999999</v>
      </c>
      <c r="E133" s="14">
        <f t="array" ref="E133">SUM(IF((country=$C133)*(field=E$2),percent))</f>
        <v>0.63</v>
      </c>
      <c r="F133" s="14">
        <f t="array" ref="F133">SUM(IF((country=$C133)*(field=F$2),percent))</f>
        <v>0</v>
      </c>
      <c r="G133" s="14">
        <f t="array" ref="G133">SUM(IF((country=$C133)*(field=G$2),percent))</f>
        <v>0.06</v>
      </c>
      <c r="H133" s="14">
        <f t="array" ref="H133">SUM(IF((country=$C133)*(field=H$2),percent))</f>
        <v>0.31</v>
      </c>
      <c r="I133" s="14">
        <f t="array" ref="I133">SUM(IF((country=$C133)*(field=I$2),percent))</f>
        <v>0</v>
      </c>
      <c r="J133" s="15" t="str">
        <f t="shared" ref="J133:J178" si="8">IF(SUM(E133:I133)=0,"Check","-")</f>
        <v>-</v>
      </c>
      <c r="K133" s="19" t="b">
        <f t="shared" si="7"/>
        <v>0</v>
      </c>
    </row>
    <row r="134" spans="1:11" x14ac:dyDescent="0.25">
      <c r="A134" s="32">
        <v>132</v>
      </c>
      <c r="B134" s="32">
        <f t="shared" ref="B134:B179" si="9">B135+1</f>
        <v>48</v>
      </c>
      <c r="C134" s="31" t="s">
        <v>89</v>
      </c>
      <c r="D134" s="16">
        <v>0.60899999999999999</v>
      </c>
      <c r="E134" s="14">
        <f t="array" ref="E134">SUM(IF((country=$C134)*(field=E$2),percent))</f>
        <v>0.6</v>
      </c>
      <c r="F134" s="14">
        <f t="array" ref="F134">SUM(IF((country=$C134)*(field=F$2),percent))</f>
        <v>0</v>
      </c>
      <c r="G134" s="14">
        <f t="array" ref="G134">SUM(IF((country=$C134)*(field=G$2),percent))</f>
        <v>0.12</v>
      </c>
      <c r="H134" s="14">
        <f t="array" ref="H134">SUM(IF((country=$C134)*(field=H$2),percent))</f>
        <v>0.28000000000000003</v>
      </c>
      <c r="I134" s="14">
        <f t="array" ref="I134">SUM(IF((country=$C134)*(field=I$2),percent))</f>
        <v>0</v>
      </c>
      <c r="J134" s="15" t="str">
        <f t="shared" si="8"/>
        <v>-</v>
      </c>
      <c r="K134" s="19" t="b">
        <f t="shared" si="7"/>
        <v>0</v>
      </c>
    </row>
    <row r="135" spans="1:11" x14ac:dyDescent="0.25">
      <c r="A135" s="32">
        <v>133</v>
      </c>
      <c r="B135" s="32">
        <f t="shared" si="9"/>
        <v>47</v>
      </c>
      <c r="C135" s="31" t="s">
        <v>108</v>
      </c>
      <c r="D135" s="16">
        <v>0.60799999999999998</v>
      </c>
      <c r="E135" s="14">
        <f t="array" ref="E135">SUM(IF((country=$C135)*(field=E$2),percent))</f>
        <v>0.8</v>
      </c>
      <c r="F135" s="14">
        <f t="array" ref="F135">SUM(IF((country=$C135)*(field=F$2),percent))</f>
        <v>0.2</v>
      </c>
      <c r="G135" s="14">
        <f>$F135/2</f>
        <v>0.1</v>
      </c>
      <c r="H135" s="14">
        <f>$F135/2</f>
        <v>0.1</v>
      </c>
      <c r="I135" s="14">
        <f t="array" ref="I135">SUM(IF((country=$C135)*(field=I$2),percent))</f>
        <v>0</v>
      </c>
      <c r="J135" s="15" t="str">
        <f t="shared" si="8"/>
        <v>-</v>
      </c>
      <c r="K135" s="19" t="b">
        <f t="shared" si="7"/>
        <v>1</v>
      </c>
    </row>
    <row r="136" spans="1:11" x14ac:dyDescent="0.25">
      <c r="A136" s="32">
        <v>134</v>
      </c>
      <c r="B136" s="32">
        <f t="shared" si="9"/>
        <v>46</v>
      </c>
      <c r="C136" s="31" t="s">
        <v>179</v>
      </c>
      <c r="D136" s="45">
        <v>0.59099999999999997</v>
      </c>
      <c r="E136" s="14">
        <f t="array" ref="E136">SUM(IF((country=$C136)*(field=E$2),percent))</f>
        <v>0.75</v>
      </c>
      <c r="F136" s="14">
        <f t="array" ref="F136">SUM(IF((country=$C136)*(field=F$2),percent))</f>
        <v>0</v>
      </c>
      <c r="G136" s="14">
        <f t="array" ref="G136">SUM(IF((country=$C136)*(field=G$2),percent))</f>
        <v>0.05</v>
      </c>
      <c r="H136" s="14">
        <f t="array" ref="H136">SUM(IF((country=$C136)*(field=H$2),percent))</f>
        <v>0.2</v>
      </c>
      <c r="I136" s="14">
        <f t="array" ref="I136">SUM(IF((country=$C136)*(field=I$2),percent))</f>
        <v>0</v>
      </c>
      <c r="J136" s="15" t="str">
        <f t="shared" si="8"/>
        <v>-</v>
      </c>
      <c r="K136" s="19" t="b">
        <f t="shared" si="7"/>
        <v>0</v>
      </c>
    </row>
    <row r="137" spans="1:11" x14ac:dyDescent="0.25">
      <c r="A137" s="32">
        <v>135</v>
      </c>
      <c r="B137" s="32">
        <f t="shared" si="9"/>
        <v>45</v>
      </c>
      <c r="C137" s="31" t="s">
        <v>32</v>
      </c>
      <c r="D137" s="16">
        <v>0.58499999999999996</v>
      </c>
      <c r="E137" s="14">
        <f t="array" ref="E137">SUM(IF((country=$C137)*(field=E$2),percent))</f>
        <v>0.7</v>
      </c>
      <c r="F137" s="14">
        <f t="array" ref="F137">SUM(IF((country=$C137)*(field=F$2),percent))</f>
        <v>0</v>
      </c>
      <c r="G137" s="14">
        <f t="array" ref="G137">SUM(IF((country=$C137)*(field=G$2),percent))</f>
        <v>7.0000000000000007E-2</v>
      </c>
      <c r="H137" s="14">
        <f t="array" ref="H137">SUM(IF((country=$C137)*(field=H$2),percent))</f>
        <v>0.23</v>
      </c>
      <c r="I137" s="14">
        <f t="array" ref="I137">SUM(IF((country=$C137)*(field=I$2),percent))</f>
        <v>0</v>
      </c>
      <c r="J137" s="15" t="str">
        <f t="shared" si="8"/>
        <v>-</v>
      </c>
      <c r="K137" s="19" t="b">
        <f t="shared" si="7"/>
        <v>0</v>
      </c>
    </row>
    <row r="138" spans="1:11" x14ac:dyDescent="0.25">
      <c r="A138" s="32">
        <v>136</v>
      </c>
      <c r="B138" s="32">
        <f t="shared" si="9"/>
        <v>44</v>
      </c>
      <c r="C138" s="31" t="s">
        <v>34</v>
      </c>
      <c r="D138" s="16">
        <v>0.57499999999999996</v>
      </c>
      <c r="E138" s="14">
        <f t="array" ref="E138">SUM(IF((country=$C138)*(field=E$2),percent))</f>
        <v>0.75</v>
      </c>
      <c r="F138" s="14">
        <f t="array" ref="F138">SUM(IF((country=$C138)*(field=F$2),percent))</f>
        <v>0</v>
      </c>
      <c r="G138" s="14">
        <f t="array" ref="G138">SUM(IF((country=$C138)*(field=G$2),percent))</f>
        <v>0</v>
      </c>
      <c r="H138" s="14">
        <f t="array" ref="H138">SUM(IF((country=$C138)*(field=H$2),percent))</f>
        <v>0</v>
      </c>
      <c r="I138" s="14">
        <f t="array" ref="I138">SUM(IF((country=$C138)*(field=I$2),percent))</f>
        <v>0</v>
      </c>
      <c r="J138" s="15" t="str">
        <f t="shared" si="8"/>
        <v>-</v>
      </c>
      <c r="K138" s="19" t="b">
        <f t="shared" si="7"/>
        <v>0</v>
      </c>
    </row>
    <row r="139" spans="1:11" x14ac:dyDescent="0.25">
      <c r="A139" s="32">
        <v>137</v>
      </c>
      <c r="B139" s="32">
        <f t="shared" si="9"/>
        <v>43</v>
      </c>
      <c r="C139" s="31" t="s">
        <v>43</v>
      </c>
      <c r="D139" s="16">
        <v>0.57199999999999995</v>
      </c>
      <c r="E139" s="14">
        <f t="array" ref="E139">SUM(IF((country=$C139)*(field=E$2),percent))</f>
        <v>0.8</v>
      </c>
      <c r="F139" s="14">
        <f t="array" ref="F139">SUM(IF((country=$C139)*(field=F$2),percent))</f>
        <v>0.2</v>
      </c>
      <c r="G139" s="14">
        <f t="array" ref="G139">SUM(IF((country=$C139)*(field=G$2),percent))</f>
        <v>0</v>
      </c>
      <c r="H139" s="14">
        <f t="array" ref="H139">SUM(IF((country=$C139)*(field=H$2),percent))</f>
        <v>0</v>
      </c>
      <c r="I139" s="14">
        <f t="array" ref="I139">SUM(IF((country=$C139)*(field=I$2),percent))</f>
        <v>0</v>
      </c>
      <c r="J139" s="15" t="str">
        <f t="shared" si="8"/>
        <v>-</v>
      </c>
      <c r="K139" s="19" t="b">
        <f t="shared" si="7"/>
        <v>1</v>
      </c>
    </row>
    <row r="140" spans="1:11" x14ac:dyDescent="0.25">
      <c r="A140" s="32">
        <v>138</v>
      </c>
      <c r="B140" s="32">
        <f t="shared" si="9"/>
        <v>42</v>
      </c>
      <c r="C140" s="31" t="s">
        <v>218</v>
      </c>
      <c r="D140" s="16">
        <v>0.56699999999999995</v>
      </c>
      <c r="E140" s="14">
        <f t="array" ref="E140">SUM(IF((country=$C140)*(field=E$2),percent))</f>
        <v>0.75</v>
      </c>
      <c r="F140" s="14">
        <f t="array" ref="F140">SUM(IF((country=$C140)*(field=F$2),percent))</f>
        <v>0.25</v>
      </c>
      <c r="G140" s="14">
        <f>$F140/2</f>
        <v>0.125</v>
      </c>
      <c r="H140" s="14">
        <f>$F140/2</f>
        <v>0.125</v>
      </c>
      <c r="I140" s="14">
        <f t="array" ref="I140">SUM(IF((country=$C140)*(field=I$2),percent))</f>
        <v>0</v>
      </c>
      <c r="J140" s="15" t="str">
        <f t="shared" si="8"/>
        <v>-</v>
      </c>
      <c r="K140" s="19" t="b">
        <f t="shared" si="7"/>
        <v>1</v>
      </c>
    </row>
    <row r="141" spans="1:11" x14ac:dyDescent="0.25">
      <c r="A141" s="32">
        <v>139</v>
      </c>
      <c r="B141" s="32">
        <f t="shared" si="9"/>
        <v>41</v>
      </c>
      <c r="C141" s="31" t="s">
        <v>149</v>
      </c>
      <c r="D141" s="16">
        <v>0.56200000000000006</v>
      </c>
      <c r="E141" s="14">
        <f t="array" ref="E141">SUM(IF((country=$C141)*(field=E$2),percent))</f>
        <v>0.43</v>
      </c>
      <c r="F141" s="14">
        <f t="array" ref="F141">SUM(IF((country=$C141)*(field=F$2),percent))</f>
        <v>0</v>
      </c>
      <c r="G141" s="14">
        <f t="array" ref="G141">SUM(IF((country=$C141)*(field=G$2),percent))</f>
        <v>0.20300000000000001</v>
      </c>
      <c r="H141" s="14">
        <f t="array" ref="H141">SUM(IF((country=$C141)*(field=H$2),percent))</f>
        <v>0.36599999999999999</v>
      </c>
      <c r="I141" s="14">
        <f t="array" ref="I141">SUM(IF((country=$C141)*(field=I$2),percent))</f>
        <v>0</v>
      </c>
      <c r="J141" s="15" t="str">
        <f t="shared" si="8"/>
        <v>-</v>
      </c>
      <c r="K141" s="19" t="b">
        <f t="shared" si="7"/>
        <v>0</v>
      </c>
    </row>
    <row r="142" spans="1:11" x14ac:dyDescent="0.25">
      <c r="A142" s="32">
        <v>140</v>
      </c>
      <c r="B142" s="32">
        <f t="shared" si="9"/>
        <v>40</v>
      </c>
      <c r="C142" s="31" t="s">
        <v>125</v>
      </c>
      <c r="D142" s="16">
        <v>0.55700000000000005</v>
      </c>
      <c r="E142" s="14">
        <f t="array" ref="E142">SUM(IF((country=$C142)*(field=E$2),percent))</f>
        <v>0.5</v>
      </c>
      <c r="F142" s="14">
        <f t="array" ref="F142">SUM(IF((country=$C142)*(field=F$2),percent))</f>
        <v>0</v>
      </c>
      <c r="G142" s="14">
        <f t="array" ref="G142">SUM(IF((country=$C142)*(field=G$2),percent))</f>
        <v>0.1</v>
      </c>
      <c r="H142" s="14">
        <f t="array" ref="H142">SUM(IF((country=$C142)*(field=H$2),percent))</f>
        <v>0.4</v>
      </c>
      <c r="I142" s="14">
        <f t="array" ref="I142">SUM(IF((country=$C142)*(field=I$2),percent))</f>
        <v>0</v>
      </c>
      <c r="J142" s="15" t="str">
        <f t="shared" si="8"/>
        <v>-</v>
      </c>
      <c r="K142" s="19" t="b">
        <f t="shared" si="7"/>
        <v>0</v>
      </c>
    </row>
    <row r="143" spans="1:11" x14ac:dyDescent="0.25">
      <c r="A143" s="32">
        <v>141</v>
      </c>
      <c r="B143" s="32">
        <f t="shared" si="9"/>
        <v>39</v>
      </c>
      <c r="C143" s="31" t="s">
        <v>186</v>
      </c>
      <c r="D143" s="16">
        <v>0.54200000000000004</v>
      </c>
      <c r="E143" s="14" t="s">
        <v>229</v>
      </c>
      <c r="F143" s="14" t="s">
        <v>229</v>
      </c>
      <c r="G143" s="14" t="s">
        <v>229</v>
      </c>
      <c r="H143" s="14" t="s">
        <v>229</v>
      </c>
      <c r="I143" s="14" t="s">
        <v>229</v>
      </c>
      <c r="J143" s="14" t="s">
        <v>229</v>
      </c>
      <c r="K143" s="19" t="b">
        <f t="shared" si="7"/>
        <v>1</v>
      </c>
    </row>
    <row r="144" spans="1:11" x14ac:dyDescent="0.25">
      <c r="A144" s="32">
        <v>142</v>
      </c>
      <c r="B144" s="32">
        <f t="shared" si="9"/>
        <v>38</v>
      </c>
      <c r="C144" s="31" t="s">
        <v>74</v>
      </c>
      <c r="D144" s="16">
        <v>0.53300000000000003</v>
      </c>
      <c r="E144" s="14">
        <f t="array" ref="E144">SUM(IF((country=$C144)*(field=E$2),percent))</f>
        <v>0.56000000000000005</v>
      </c>
      <c r="F144" s="14">
        <f t="array" ref="F144">SUM(IF((country=$C144)*(field=F$2),percent))</f>
        <v>0</v>
      </c>
      <c r="G144" s="14">
        <f t="array" ref="G144">SUM(IF((country=$C144)*(field=G$2),percent))</f>
        <v>0.15</v>
      </c>
      <c r="H144" s="14">
        <f t="array" ref="H144">SUM(IF((country=$C144)*(field=H$2),percent))</f>
        <v>0.28999999999999998</v>
      </c>
      <c r="I144" s="14">
        <f t="array" ref="I144">SUM(IF((country=$C144)*(field=I$2),percent))</f>
        <v>0</v>
      </c>
      <c r="J144" s="15" t="str">
        <f t="shared" si="8"/>
        <v>-</v>
      </c>
      <c r="K144" s="19" t="b">
        <f t="shared" si="7"/>
        <v>0</v>
      </c>
    </row>
    <row r="145" spans="1:11" x14ac:dyDescent="0.25">
      <c r="A145" s="32">
        <v>143</v>
      </c>
      <c r="B145" s="32">
        <f t="shared" si="9"/>
        <v>37</v>
      </c>
      <c r="C145" s="31" t="s">
        <v>239</v>
      </c>
      <c r="D145" s="16">
        <v>0.53300000000000003</v>
      </c>
      <c r="E145" s="14" t="s">
        <v>229</v>
      </c>
      <c r="F145" s="14" t="s">
        <v>229</v>
      </c>
      <c r="G145" s="14" t="s">
        <v>229</v>
      </c>
      <c r="H145" s="14" t="s">
        <v>229</v>
      </c>
      <c r="I145" s="14" t="s">
        <v>229</v>
      </c>
      <c r="J145" s="14" t="s">
        <v>229</v>
      </c>
      <c r="K145" s="19" t="b">
        <f t="shared" si="7"/>
        <v>1</v>
      </c>
    </row>
    <row r="146" spans="1:11" x14ac:dyDescent="0.25">
      <c r="A146" s="32">
        <v>144</v>
      </c>
      <c r="B146" s="32">
        <f t="shared" si="9"/>
        <v>36</v>
      </c>
      <c r="C146" s="31" t="s">
        <v>101</v>
      </c>
      <c r="D146" s="16">
        <v>0.53200000000000003</v>
      </c>
      <c r="E146" s="14">
        <f t="array" ref="E146">SUM(IF((country=$C146)*(field=E$2),percent))</f>
        <v>0.75</v>
      </c>
      <c r="F146" s="14">
        <f t="array" ref="F146">SUM(IF((country=$C146)*(field=F$2),percent))</f>
        <v>0.25</v>
      </c>
      <c r="G146" s="14">
        <f>$F146/2</f>
        <v>0.125</v>
      </c>
      <c r="H146" s="14">
        <f>$F146/2</f>
        <v>0.125</v>
      </c>
      <c r="I146" s="14">
        <f t="array" ref="I146">SUM(IF((country=$C146)*(field=I$2),percent))</f>
        <v>0</v>
      </c>
      <c r="J146" s="15" t="str">
        <f t="shared" si="8"/>
        <v>-</v>
      </c>
      <c r="K146" s="19" t="b">
        <f t="shared" si="7"/>
        <v>1</v>
      </c>
    </row>
    <row r="147" spans="1:11" x14ac:dyDescent="0.25">
      <c r="A147" s="32">
        <v>145</v>
      </c>
      <c r="B147" s="32">
        <f t="shared" si="9"/>
        <v>35</v>
      </c>
      <c r="C147" s="31" t="s">
        <v>136</v>
      </c>
      <c r="D147" s="16">
        <v>0.53</v>
      </c>
      <c r="E147" s="14">
        <f t="array" ref="E147">SUM(IF((country=$C147)*(field=E$2),percent))</f>
        <v>0.76</v>
      </c>
      <c r="F147" s="14">
        <f t="array" ref="F147">SUM(IF((country=$C147)*(field=F$2),percent))</f>
        <v>0</v>
      </c>
      <c r="G147" s="14">
        <f t="array" ref="G147">SUM(IF((country=$C147)*(field=G$2),percent))</f>
        <v>0.06</v>
      </c>
      <c r="H147" s="14">
        <f t="array" ref="H147">SUM(IF((country=$C147)*(field=H$2),percent))</f>
        <v>0.18</v>
      </c>
      <c r="I147" s="14">
        <f t="array" ref="I147">SUM(IF((country=$C147)*(field=I$2),percent))</f>
        <v>0</v>
      </c>
      <c r="J147" s="15" t="str">
        <f t="shared" si="8"/>
        <v>-</v>
      </c>
      <c r="K147" s="19" t="b">
        <f t="shared" si="7"/>
        <v>0</v>
      </c>
    </row>
    <row r="148" spans="1:11" x14ac:dyDescent="0.25">
      <c r="A148" s="32">
        <v>146</v>
      </c>
      <c r="B148" s="32">
        <f t="shared" si="9"/>
        <v>34</v>
      </c>
      <c r="C148" s="31" t="s">
        <v>184</v>
      </c>
      <c r="D148" s="16">
        <v>0.52600000000000002</v>
      </c>
      <c r="E148" s="14">
        <f t="array" ref="E148">SUM(IF((country=$C148)*(field=E$2),percent))</f>
        <v>0.8</v>
      </c>
      <c r="F148" s="14">
        <f t="array" ref="F148">SUM(IF((country=$C148)*(field=F$2),percent))</f>
        <v>0</v>
      </c>
      <c r="G148" s="14">
        <f t="array" ref="G148">SUM(IF((country=$C148)*(field=G$2),percent))</f>
        <v>7.0000000000000007E-2</v>
      </c>
      <c r="H148" s="14">
        <f t="array" ref="H148">SUM(IF((country=$C148)*(field=H$2),percent))</f>
        <v>0.13</v>
      </c>
      <c r="I148" s="14">
        <f t="array" ref="I148">SUM(IF((country=$C148)*(field=I$2),percent))</f>
        <v>0</v>
      </c>
      <c r="J148" s="15" t="str">
        <f t="shared" si="8"/>
        <v>-</v>
      </c>
      <c r="K148" s="19" t="b">
        <f t="shared" si="7"/>
        <v>0</v>
      </c>
    </row>
    <row r="149" spans="1:11" x14ac:dyDescent="0.25">
      <c r="A149" s="32">
        <v>147</v>
      </c>
      <c r="B149" s="32">
        <f t="shared" si="9"/>
        <v>33</v>
      </c>
      <c r="C149" s="31" t="s">
        <v>17</v>
      </c>
      <c r="D149" s="16">
        <v>0.52400000000000002</v>
      </c>
      <c r="E149" s="14">
        <f t="array" ref="E149">SUM(IF((country=$C149)*(field=E$2),percent))</f>
        <v>0.63</v>
      </c>
      <c r="F149" s="14">
        <f t="array" ref="F149">SUM(IF((country=$C149)*(field=F$2),percent))</f>
        <v>0</v>
      </c>
      <c r="G149" s="14">
        <f t="array" ref="G149">SUM(IF((country=$C149)*(field=G$2),percent))</f>
        <v>0.11</v>
      </c>
      <c r="H149" s="14">
        <f t="array" ref="H149">SUM(IF((country=$C149)*(field=H$2),percent))</f>
        <v>0.26</v>
      </c>
      <c r="I149" s="14">
        <f t="array" ref="I149">SUM(IF((country=$C149)*(field=I$2),percent))</f>
        <v>0</v>
      </c>
      <c r="J149" s="15" t="str">
        <f t="shared" si="8"/>
        <v>-</v>
      </c>
      <c r="K149" s="19" t="b">
        <f t="shared" si="7"/>
        <v>0</v>
      </c>
    </row>
    <row r="150" spans="1:11" x14ac:dyDescent="0.25">
      <c r="A150" s="32">
        <v>148</v>
      </c>
      <c r="B150" s="32">
        <f t="shared" si="9"/>
        <v>32</v>
      </c>
      <c r="C150" s="31" t="s">
        <v>83</v>
      </c>
      <c r="D150" s="16">
        <v>0.52100000000000002</v>
      </c>
      <c r="E150" s="14">
        <f t="array" ref="E150">SUM(IF((country=$C150)*(field=E$2),percent))</f>
        <v>0.66</v>
      </c>
      <c r="F150" s="14">
        <f t="array" ref="F150">SUM(IF((country=$C150)*(field=F$2),percent))</f>
        <v>0</v>
      </c>
      <c r="G150" s="14">
        <f t="array" ref="G150">SUM(IF((country=$C150)*(field=G$2),percent))</f>
        <v>0.09</v>
      </c>
      <c r="H150" s="14">
        <f t="array" ref="H150">SUM(IF((country=$C150)*(field=H$2),percent))</f>
        <v>0.25</v>
      </c>
      <c r="I150" s="14">
        <f t="array" ref="I150">SUM(IF((country=$C150)*(field=I$2),percent))</f>
        <v>0</v>
      </c>
      <c r="J150" s="15" t="str">
        <f t="shared" si="8"/>
        <v>-</v>
      </c>
      <c r="K150" s="19" t="b">
        <f t="shared" si="7"/>
        <v>0</v>
      </c>
    </row>
    <row r="151" spans="1:11" x14ac:dyDescent="0.25">
      <c r="A151" s="32">
        <v>149</v>
      </c>
      <c r="B151" s="32">
        <f t="shared" si="9"/>
        <v>31</v>
      </c>
      <c r="C151" s="31" t="s">
        <v>152</v>
      </c>
      <c r="D151" s="16">
        <v>0.51600000000000001</v>
      </c>
      <c r="E151" s="14">
        <f t="array" ref="E151">SUM(IF((country=$C151)*(field=E$2),percent))</f>
        <v>0.85</v>
      </c>
      <c r="F151" s="14">
        <f t="array" ref="F151">SUM(IF((country=$C151)*(field=F$2),percent))</f>
        <v>0</v>
      </c>
      <c r="G151" s="14">
        <f t="array" ref="G151">SUM(IF((country=$C151)*(field=G$2),percent))</f>
        <v>0</v>
      </c>
      <c r="H151" s="14">
        <f t="array" ref="H151">SUM(IF((country=$C151)*(field=H$2),percent))</f>
        <v>0</v>
      </c>
      <c r="I151" s="14">
        <f t="array" ref="I151">SUM(IF((country=$C151)*(field=I$2),percent))</f>
        <v>0</v>
      </c>
      <c r="J151" s="15" t="str">
        <f t="shared" si="8"/>
        <v>-</v>
      </c>
      <c r="K151" s="19" t="b">
        <f t="shared" si="7"/>
        <v>0</v>
      </c>
    </row>
    <row r="152" spans="1:11" x14ac:dyDescent="0.25">
      <c r="A152" s="32">
        <v>150</v>
      </c>
      <c r="B152" s="32">
        <f t="shared" si="9"/>
        <v>30</v>
      </c>
      <c r="C152" s="31" t="s">
        <v>35</v>
      </c>
      <c r="D152" s="16">
        <v>0.51400000000000001</v>
      </c>
      <c r="E152" s="14">
        <f t="array" ref="E152">SUM(IF((country=$C152)*(field=E$2),percent))</f>
        <v>0.7</v>
      </c>
      <c r="F152" s="14">
        <f t="array" ref="F152">SUM(IF((country=$C152)*(field=F$2),percent))</f>
        <v>0</v>
      </c>
      <c r="G152" s="14">
        <f t="array" ref="G152">SUM(IF((country=$C152)*(field=G$2),percent))</f>
        <v>0.13</v>
      </c>
      <c r="H152" s="14">
        <f t="array" ref="H152">SUM(IF((country=$C152)*(field=H$2),percent))</f>
        <v>0.17</v>
      </c>
      <c r="I152" s="14">
        <f t="array" ref="I152">SUM(IF((country=$C152)*(field=I$2),percent))</f>
        <v>0</v>
      </c>
      <c r="J152" s="15" t="str">
        <f t="shared" si="8"/>
        <v>-</v>
      </c>
      <c r="K152" s="19" t="b">
        <f t="shared" si="7"/>
        <v>0</v>
      </c>
    </row>
    <row r="153" spans="1:11" x14ac:dyDescent="0.25">
      <c r="A153" s="36">
        <v>151</v>
      </c>
      <c r="B153" s="32">
        <f t="shared" si="9"/>
        <v>29</v>
      </c>
      <c r="C153" s="31" t="s">
        <v>53</v>
      </c>
      <c r="D153" s="16">
        <v>0.51300000000000001</v>
      </c>
      <c r="E153" s="14" t="s">
        <v>229</v>
      </c>
      <c r="F153" s="14" t="s">
        <v>229</v>
      </c>
      <c r="G153" s="14" t="s">
        <v>229</v>
      </c>
      <c r="H153" s="14" t="s">
        <v>229</v>
      </c>
      <c r="I153" s="14" t="s">
        <v>229</v>
      </c>
      <c r="J153" s="14" t="s">
        <v>229</v>
      </c>
      <c r="K153" s="19" t="b">
        <f t="shared" si="7"/>
        <v>1</v>
      </c>
    </row>
    <row r="154" spans="1:11" x14ac:dyDescent="0.25">
      <c r="A154" s="36">
        <v>152</v>
      </c>
      <c r="B154" s="32">
        <f t="shared" si="9"/>
        <v>28</v>
      </c>
      <c r="C154" s="28" t="s">
        <v>192</v>
      </c>
      <c r="D154" s="16">
        <v>0.503</v>
      </c>
      <c r="E154" s="14">
        <f t="array" ref="E154">SUM(IF((country=$C154)*(field=E$2),percent))</f>
        <v>0.8</v>
      </c>
      <c r="F154" s="14">
        <f t="array" ref="F154">SUM(IF((country=$C154)*(field=F$2),percent))</f>
        <v>0.2</v>
      </c>
      <c r="G154" s="14">
        <f>$F154/2</f>
        <v>0.1</v>
      </c>
      <c r="H154" s="14">
        <f>$F154/2</f>
        <v>0.1</v>
      </c>
      <c r="I154" s="14">
        <f t="array" ref="I154">SUM(IF((country=$C154)*(field=I$2),percent))</f>
        <v>0</v>
      </c>
      <c r="J154" s="15" t="str">
        <f t="shared" si="8"/>
        <v>-</v>
      </c>
      <c r="K154" s="19" t="b">
        <f t="shared" si="7"/>
        <v>1</v>
      </c>
    </row>
    <row r="155" spans="1:11" x14ac:dyDescent="0.25">
      <c r="A155" s="36">
        <v>153</v>
      </c>
      <c r="B155" s="32">
        <f t="shared" si="9"/>
        <v>27</v>
      </c>
      <c r="C155" s="31" t="s">
        <v>172</v>
      </c>
      <c r="D155" s="16">
        <v>0.502</v>
      </c>
      <c r="E155" s="14">
        <f t="array" ref="E155">SUM(IF((country=$C155)*(field=E$2),percent))</f>
        <v>0.77500000000000002</v>
      </c>
      <c r="F155" s="14">
        <f t="array" ref="F155">SUM(IF((country=$C155)*(field=F$2),percent))</f>
        <v>0.22500000000000001</v>
      </c>
      <c r="G155" s="14">
        <f>$F155/2</f>
        <v>0.1125</v>
      </c>
      <c r="H155" s="14">
        <f>$F155/2</f>
        <v>0.1125</v>
      </c>
      <c r="I155" s="14">
        <f t="array" ref="I155">SUM(IF((country=$C155)*(field=I$2),percent))</f>
        <v>0</v>
      </c>
      <c r="J155" s="15" t="str">
        <f t="shared" si="8"/>
        <v>-</v>
      </c>
      <c r="K155" s="19" t="b">
        <f t="shared" si="7"/>
        <v>1</v>
      </c>
    </row>
    <row r="156" spans="1:11" x14ac:dyDescent="0.25">
      <c r="A156" s="36">
        <v>154</v>
      </c>
      <c r="B156" s="32">
        <f t="shared" si="9"/>
        <v>26</v>
      </c>
      <c r="C156" s="31" t="s">
        <v>143</v>
      </c>
      <c r="D156" s="45">
        <v>0.499</v>
      </c>
      <c r="E156" s="14">
        <f t="array" ref="E156">SUM(IF((country=$C156)*(field=E$2),percent))</f>
        <v>0.7</v>
      </c>
      <c r="F156" s="14">
        <f t="array" ref="F156">SUM(IF((country=$C156)*(field=F$2),percent))</f>
        <v>0</v>
      </c>
      <c r="G156" s="14">
        <f t="array" ref="G156">SUM(IF((country=$C156)*(field=G$2),percent))</f>
        <v>0.1</v>
      </c>
      <c r="H156" s="14">
        <f t="array" ref="H156">SUM(IF((country=$C156)*(field=H$2),percent))</f>
        <v>0.2</v>
      </c>
      <c r="I156" s="14">
        <f t="array" ref="I156">SUM(IF((country=$C156)*(field=I$2),percent))</f>
        <v>0</v>
      </c>
      <c r="J156" s="15" t="str">
        <f t="shared" si="8"/>
        <v>-</v>
      </c>
      <c r="K156" s="19" t="b">
        <f t="shared" si="7"/>
        <v>0</v>
      </c>
    </row>
    <row r="157" spans="1:11" x14ac:dyDescent="0.25">
      <c r="A157" s="36">
        <v>155</v>
      </c>
      <c r="B157" s="32">
        <f t="shared" si="9"/>
        <v>25</v>
      </c>
      <c r="C157" s="30" t="s">
        <v>111</v>
      </c>
      <c r="D157" s="16">
        <v>0.496</v>
      </c>
      <c r="E157" s="14">
        <f t="array" ref="E157">SUM(IF((country=$C157)*(field=E$2),percent))</f>
        <v>0.86</v>
      </c>
      <c r="F157" s="14">
        <f t="array" ref="F157">SUM(IF((country=$C157)*(field=F$2),percent))</f>
        <v>0.14000000000000001</v>
      </c>
      <c r="G157" s="14">
        <f>$F157/2</f>
        <v>7.0000000000000007E-2</v>
      </c>
      <c r="H157" s="14">
        <f>$F157/2</f>
        <v>7.0000000000000007E-2</v>
      </c>
      <c r="I157" s="14">
        <f t="array" ref="I157">SUM(IF((country=$C157)*(field=I$2),percent))</f>
        <v>0</v>
      </c>
      <c r="J157" s="15" t="str">
        <f t="shared" si="8"/>
        <v>-</v>
      </c>
      <c r="K157" s="19" t="b">
        <f t="shared" si="7"/>
        <v>1</v>
      </c>
    </row>
    <row r="158" spans="1:11" x14ac:dyDescent="0.25">
      <c r="A158" s="36">
        <v>156</v>
      </c>
      <c r="B158" s="32">
        <f t="shared" si="9"/>
        <v>24</v>
      </c>
      <c r="C158" s="30" t="s">
        <v>203</v>
      </c>
      <c r="D158" s="16">
        <v>0.49299999999999999</v>
      </c>
      <c r="E158" s="14">
        <f t="array" ref="E158">SUM(IF((country=$C158)*(field=E$2),percent))</f>
        <v>0.82</v>
      </c>
      <c r="F158" s="14">
        <f t="array" ref="F158">SUM(IF((country=$C158)*(field=F$2),percent))</f>
        <v>0</v>
      </c>
      <c r="G158" s="14">
        <f t="array" ref="G158">SUM(IF((country=$C158)*(field=G$2),percent))</f>
        <v>0.05</v>
      </c>
      <c r="H158" s="14">
        <f t="array" ref="H158">SUM(IF((country=$C158)*(field=H$2),percent))</f>
        <v>0.13</v>
      </c>
      <c r="I158" s="14">
        <f t="array" ref="I158">SUM(IF((country=$C158)*(field=I$2),percent))</f>
        <v>0</v>
      </c>
      <c r="J158" s="15" t="str">
        <f t="shared" si="8"/>
        <v>-</v>
      </c>
      <c r="K158" s="19" t="b">
        <f t="shared" si="7"/>
        <v>0</v>
      </c>
    </row>
    <row r="159" spans="1:11" x14ac:dyDescent="0.25">
      <c r="A159" s="36">
        <v>157</v>
      </c>
      <c r="B159" s="32">
        <f t="shared" si="9"/>
        <v>23</v>
      </c>
      <c r="C159" s="30" t="s">
        <v>7</v>
      </c>
      <c r="D159" s="16">
        <v>0.48399999999999999</v>
      </c>
      <c r="E159" s="14">
        <f t="array" ref="E159">SUM(IF((country=$C159)*(field=E$2),percent))</f>
        <v>0.85</v>
      </c>
      <c r="F159" s="14">
        <f t="array" ref="F159">SUM(IF((country=$C159)*(field=F$2),percent))</f>
        <v>0.15</v>
      </c>
      <c r="G159" s="14">
        <f>$F159/2</f>
        <v>7.4999999999999997E-2</v>
      </c>
      <c r="H159" s="14">
        <f>$F159/2</f>
        <v>7.4999999999999997E-2</v>
      </c>
      <c r="I159" s="14">
        <f t="array" ref="I159">SUM(IF((country=$C159)*(field=I$2),percent))</f>
        <v>0</v>
      </c>
      <c r="J159" s="15" t="str">
        <f t="shared" si="8"/>
        <v>-</v>
      </c>
      <c r="K159" s="19" t="b">
        <f t="shared" si="7"/>
        <v>1</v>
      </c>
    </row>
    <row r="160" spans="1:11" x14ac:dyDescent="0.25">
      <c r="A160" s="36">
        <v>158</v>
      </c>
      <c r="B160" s="32">
        <f t="shared" si="9"/>
        <v>22</v>
      </c>
      <c r="C160" s="30" t="s">
        <v>194</v>
      </c>
      <c r="D160" s="16">
        <v>0.48299999999999998</v>
      </c>
      <c r="E160" s="14">
        <f t="array" ref="E160">SUM(IF((country=$C160)*(field=E$2),percent))</f>
        <v>0.9</v>
      </c>
      <c r="F160" s="14">
        <f t="array" ref="F160">SUM(IF((country=$C160)*(field=F$2),percent))</f>
        <v>0</v>
      </c>
      <c r="G160" s="14">
        <f t="array" ref="G160">SUM(IF((country=$C160)*(field=G$2),percent))</f>
        <v>0</v>
      </c>
      <c r="H160" s="14">
        <f t="array" ref="H160">SUM(IF((country=$C160)*(field=H$2),percent))</f>
        <v>0</v>
      </c>
      <c r="I160" s="14">
        <f t="array" ref="I160">SUM(IF((country=$C160)*(field=I$2),percent))</f>
        <v>0</v>
      </c>
      <c r="J160" s="15" t="str">
        <f t="shared" si="8"/>
        <v>-</v>
      </c>
      <c r="K160" s="19" t="b">
        <f t="shared" si="7"/>
        <v>0</v>
      </c>
    </row>
    <row r="161" spans="1:11" x14ac:dyDescent="0.25">
      <c r="A161" s="36">
        <v>159</v>
      </c>
      <c r="B161" s="32">
        <f t="shared" si="9"/>
        <v>21</v>
      </c>
      <c r="C161" s="30" t="s">
        <v>195</v>
      </c>
      <c r="D161" s="16">
        <v>0.47899999999999998</v>
      </c>
      <c r="E161" s="14">
        <f t="array" ref="E161">SUM(IF((country=$C161)*(field=E$2),percent))</f>
        <v>0.65</v>
      </c>
      <c r="F161" s="14">
        <f t="array" ref="F161">SUM(IF((country=$C161)*(field=F$2),percent))</f>
        <v>0</v>
      </c>
      <c r="G161" s="14">
        <f t="array" ref="G161">SUM(IF((country=$C161)*(field=G$2),percent))</f>
        <v>0.05</v>
      </c>
      <c r="H161" s="14">
        <f t="array" ref="H161">SUM(IF((country=$C161)*(field=H$2),percent))</f>
        <v>0.3</v>
      </c>
      <c r="I161" s="14">
        <f t="array" ref="I161">SUM(IF((country=$C161)*(field=I$2),percent))</f>
        <v>0</v>
      </c>
      <c r="J161" s="15" t="str">
        <f t="shared" si="8"/>
        <v>-</v>
      </c>
      <c r="K161" s="19" t="b">
        <f t="shared" si="7"/>
        <v>0</v>
      </c>
    </row>
    <row r="162" spans="1:11" x14ac:dyDescent="0.25">
      <c r="A162" s="36">
        <v>160</v>
      </c>
      <c r="B162" s="32">
        <f t="shared" si="9"/>
        <v>20</v>
      </c>
      <c r="C162" s="27" t="s">
        <v>70</v>
      </c>
      <c r="D162" s="16">
        <v>0.47099999999999997</v>
      </c>
      <c r="E162" s="14">
        <f t="array" ref="E162">SUM(IF((country=$C162)*(field=E$2),percent))</f>
        <v>0.75</v>
      </c>
      <c r="F162" s="14">
        <f t="array" ref="F162">SUM(IF((country=$C162)*(field=F$2),percent))</f>
        <v>0</v>
      </c>
      <c r="G162" s="14">
        <f t="array" ref="G162">SUM(IF((country=$C162)*(field=G$2),percent))</f>
        <v>0.19</v>
      </c>
      <c r="H162" s="14">
        <f t="array" ref="H162">SUM(IF((country=$C162)*(field=H$2),percent))</f>
        <v>0.06</v>
      </c>
      <c r="I162" s="14">
        <f t="array" ref="I162">SUM(IF((country=$C162)*(field=I$2),percent))</f>
        <v>0</v>
      </c>
      <c r="J162" s="15" t="str">
        <f t="shared" si="8"/>
        <v>-</v>
      </c>
      <c r="K162" s="19" t="b">
        <f t="shared" si="7"/>
        <v>0</v>
      </c>
    </row>
    <row r="163" spans="1:11" x14ac:dyDescent="0.25">
      <c r="A163" s="36">
        <v>161</v>
      </c>
      <c r="B163" s="32">
        <f t="shared" si="9"/>
        <v>19</v>
      </c>
      <c r="C163" s="30" t="s">
        <v>240</v>
      </c>
      <c r="D163" s="16">
        <v>0.45900000000000002</v>
      </c>
      <c r="E163" s="14" t="s">
        <v>229</v>
      </c>
      <c r="F163" s="14" t="s">
        <v>229</v>
      </c>
      <c r="G163" s="14" t="s">
        <v>229</v>
      </c>
      <c r="H163" s="14" t="s">
        <v>229</v>
      </c>
      <c r="I163" s="14" t="s">
        <v>229</v>
      </c>
      <c r="J163" s="14" t="s">
        <v>229</v>
      </c>
      <c r="K163" s="19" t="b">
        <f t="shared" si="7"/>
        <v>1</v>
      </c>
    </row>
    <row r="164" spans="1:11" x14ac:dyDescent="0.25">
      <c r="A164" s="36">
        <v>162</v>
      </c>
      <c r="B164" s="32">
        <f t="shared" si="9"/>
        <v>18</v>
      </c>
      <c r="C164" s="30" t="s">
        <v>119</v>
      </c>
      <c r="D164" s="16">
        <v>0.45700000000000002</v>
      </c>
      <c r="E164" s="14">
        <f t="array" ref="E164">SUM(IF((country=$C164)*(field=E$2),percent))</f>
        <v>0.9</v>
      </c>
      <c r="F164" s="14">
        <f t="array" ref="F164">SUM(IF((country=$C164)*(field=F$2),percent))</f>
        <v>0.1</v>
      </c>
      <c r="G164" s="14">
        <f>$F164/2</f>
        <v>0.05</v>
      </c>
      <c r="H164" s="14">
        <f>$F164/2</f>
        <v>0.05</v>
      </c>
      <c r="I164" s="14">
        <f t="array" ref="I164">SUM(IF((country=$C164)*(field=I$2),percent))</f>
        <v>0</v>
      </c>
      <c r="J164" s="15" t="str">
        <f t="shared" si="8"/>
        <v>-</v>
      </c>
      <c r="K164" s="19" t="b">
        <f t="shared" si="7"/>
        <v>1</v>
      </c>
    </row>
    <row r="165" spans="1:11" x14ac:dyDescent="0.25">
      <c r="A165" s="36">
        <v>163</v>
      </c>
      <c r="B165" s="32">
        <f t="shared" si="9"/>
        <v>17</v>
      </c>
      <c r="C165" s="30" t="s">
        <v>219</v>
      </c>
      <c r="D165" s="16">
        <v>0.45300000000000001</v>
      </c>
      <c r="E165" s="14">
        <f t="array" ref="E165">SUM(IF((country=$C165)*(field=E$2),percent))</f>
        <v>0.85</v>
      </c>
      <c r="F165" s="14">
        <f t="array" ref="F165">SUM(IF((country=$C165)*(field=F$2),percent))</f>
        <v>0</v>
      </c>
      <c r="G165" s="14">
        <f t="array" ref="G165">SUM(IF((country=$C165)*(field=G$2),percent))</f>
        <v>0.06</v>
      </c>
      <c r="H165" s="14">
        <f t="array" ref="H165">SUM(IF((country=$C165)*(field=H$2),percent))</f>
        <v>0.09</v>
      </c>
      <c r="I165" s="14">
        <f t="array" ref="I165">SUM(IF((country=$C165)*(field=I$2),percent))</f>
        <v>0</v>
      </c>
      <c r="J165" s="15" t="str">
        <f t="shared" si="8"/>
        <v>-</v>
      </c>
      <c r="K165" s="19" t="b">
        <f t="shared" si="7"/>
        <v>0</v>
      </c>
    </row>
    <row r="166" spans="1:11" x14ac:dyDescent="0.25">
      <c r="A166" s="36">
        <v>164</v>
      </c>
      <c r="B166" s="32">
        <f t="shared" si="9"/>
        <v>16</v>
      </c>
      <c r="C166" s="30" t="s">
        <v>59</v>
      </c>
      <c r="D166" s="16">
        <v>0.442</v>
      </c>
      <c r="E166" s="14">
        <f t="array" ref="E166">SUM(IF((country=$C166)*(field=E$2),percent))</f>
        <v>0.8</v>
      </c>
      <c r="F166" s="14">
        <f t="array" ref="F166">SUM(IF((country=$C166)*(field=F$2),percent))</f>
        <v>0.2</v>
      </c>
      <c r="G166" s="14">
        <f>$F166/2</f>
        <v>0.1</v>
      </c>
      <c r="H166" s="14">
        <f>$F166/2</f>
        <v>0.1</v>
      </c>
      <c r="I166" s="14">
        <f t="array" ref="I166">SUM(IF((country=$C166)*(field=I$2),percent))</f>
        <v>0</v>
      </c>
      <c r="J166" s="15" t="str">
        <f t="shared" si="8"/>
        <v>-</v>
      </c>
      <c r="K166" s="19" t="b">
        <f t="shared" si="7"/>
        <v>1</v>
      </c>
    </row>
    <row r="167" spans="1:11" x14ac:dyDescent="0.25">
      <c r="A167" s="36">
        <v>165</v>
      </c>
      <c r="B167" s="32">
        <f t="shared" si="9"/>
        <v>15</v>
      </c>
      <c r="C167" s="30" t="s">
        <v>162</v>
      </c>
      <c r="D167" s="16">
        <v>0.435</v>
      </c>
      <c r="E167" s="14">
        <f t="array" ref="E167">SUM(IF((country=$C167)*(field=E$2),percent))</f>
        <v>0.9</v>
      </c>
      <c r="F167" s="14">
        <f t="array" ref="F167">SUM(IF((country=$C167)*(field=F$2),percent))</f>
        <v>0.1</v>
      </c>
      <c r="G167" s="14">
        <f>$F167/2</f>
        <v>0.05</v>
      </c>
      <c r="H167" s="14">
        <f>$F167/2</f>
        <v>0.05</v>
      </c>
      <c r="I167" s="14">
        <f t="array" ref="I167">SUM(IF((country=$C167)*(field=I$2),percent))</f>
        <v>0</v>
      </c>
      <c r="J167" s="15" t="str">
        <f t="shared" si="8"/>
        <v>-</v>
      </c>
      <c r="K167" s="19" t="b">
        <f t="shared" si="7"/>
        <v>1</v>
      </c>
    </row>
    <row r="168" spans="1:11" x14ac:dyDescent="0.25">
      <c r="A168" s="36">
        <v>166</v>
      </c>
      <c r="B168" s="32">
        <f t="shared" si="9"/>
        <v>14</v>
      </c>
      <c r="C168" s="27" t="s">
        <v>47</v>
      </c>
      <c r="D168" s="16">
        <v>0.43099999999999999</v>
      </c>
      <c r="E168" s="14">
        <f t="array" ref="E168">SUM(IF((country=$C168)*(field=E$2),percent))</f>
        <v>0.68</v>
      </c>
      <c r="F168" s="14" t="s">
        <v>229</v>
      </c>
      <c r="G168" s="14" t="s">
        <v>229</v>
      </c>
      <c r="H168" s="14" t="s">
        <v>229</v>
      </c>
      <c r="I168" s="14" t="s">
        <v>229</v>
      </c>
      <c r="J168" s="15" t="str">
        <f t="shared" si="8"/>
        <v>-</v>
      </c>
      <c r="K168" s="19" t="b">
        <f t="shared" si="7"/>
        <v>1</v>
      </c>
    </row>
    <row r="169" spans="1:11" x14ac:dyDescent="0.25">
      <c r="A169" s="36">
        <v>167</v>
      </c>
      <c r="B169" s="32">
        <f t="shared" si="9"/>
        <v>13</v>
      </c>
      <c r="C169" s="30" t="s">
        <v>80</v>
      </c>
      <c r="D169" s="16">
        <v>0.42299999999999999</v>
      </c>
      <c r="E169" s="14">
        <f t="array" ref="E169">SUM(IF((country=$C169)*(field=E$2),percent))</f>
        <v>0.76</v>
      </c>
      <c r="F169" s="14">
        <f t="array" ref="F169">SUM(IF((country=$C169)*(field=F$2),percent))</f>
        <v>0.24</v>
      </c>
      <c r="G169" s="14">
        <f>$F169/2</f>
        <v>0.12</v>
      </c>
      <c r="H169" s="14">
        <f>$F169/2</f>
        <v>0.12</v>
      </c>
      <c r="I169" s="14">
        <f t="array" ref="I169">SUM(IF((country=$C169)*(field=I$2),percent))</f>
        <v>0</v>
      </c>
      <c r="J169" s="15" t="str">
        <f t="shared" si="8"/>
        <v>-</v>
      </c>
      <c r="K169" s="19" t="b">
        <f t="shared" si="7"/>
        <v>1</v>
      </c>
    </row>
    <row r="170" spans="1:11" x14ac:dyDescent="0.25">
      <c r="A170" s="36">
        <v>168</v>
      </c>
      <c r="B170" s="32">
        <f t="shared" si="9"/>
        <v>12</v>
      </c>
      <c r="C170" s="30" t="s">
        <v>122</v>
      </c>
      <c r="D170" s="45">
        <v>0.39100000000000001</v>
      </c>
      <c r="E170" s="14">
        <f t="array" ref="E170">SUM(IF((country=$C170)*(field=E$2),percent))</f>
        <v>0.8</v>
      </c>
      <c r="F170" s="14">
        <f t="array" ref="F170">SUM(IF((country=$C170)*(field=F$2),percent))</f>
        <v>0.2</v>
      </c>
      <c r="G170" s="14">
        <f>$F170/2</f>
        <v>0.1</v>
      </c>
      <c r="H170" s="14">
        <f>$F170/2</f>
        <v>0.1</v>
      </c>
      <c r="I170" s="14">
        <f t="array" ref="I170">SUM(IF((country=$C170)*(field=I$2),percent))</f>
        <v>0</v>
      </c>
      <c r="J170" s="15" t="str">
        <f t="shared" si="8"/>
        <v>-</v>
      </c>
      <c r="K170" s="19" t="b">
        <f t="shared" si="7"/>
        <v>1</v>
      </c>
    </row>
    <row r="171" spans="1:11" x14ac:dyDescent="0.25">
      <c r="A171" s="36">
        <v>169</v>
      </c>
      <c r="B171" s="32">
        <f t="shared" si="9"/>
        <v>11</v>
      </c>
      <c r="C171" s="30" t="s">
        <v>61</v>
      </c>
      <c r="D171" s="16">
        <v>0.38900000000000001</v>
      </c>
      <c r="E171" s="14">
        <f t="array" ref="E171">SUM(IF((country=$C171)*(field=E$2),percent))</f>
        <v>0.80200000000000005</v>
      </c>
      <c r="F171" s="14">
        <f t="array" ref="F171">SUM(IF((country=$C171)*(field=F$2),percent))</f>
        <v>0</v>
      </c>
      <c r="G171" s="14">
        <f t="array" ref="G171">SUM(IF((country=$C171)*(field=G$2),percent))</f>
        <v>6.6000000000000003E-2</v>
      </c>
      <c r="H171" s="14">
        <f t="array" ref="H171">SUM(IF((country=$C171)*(field=H$2),percent))</f>
        <v>0.13200000000000001</v>
      </c>
      <c r="I171" s="14">
        <f t="array" ref="I171">SUM(IF((country=$C171)*(field=I$2),percent))</f>
        <v>0</v>
      </c>
      <c r="J171" s="15" t="str">
        <f t="shared" si="8"/>
        <v>-</v>
      </c>
      <c r="K171" s="19" t="b">
        <f t="shared" si="7"/>
        <v>0</v>
      </c>
    </row>
    <row r="172" spans="1:11" x14ac:dyDescent="0.25">
      <c r="A172" s="36">
        <v>170</v>
      </c>
      <c r="B172" s="32">
        <f t="shared" si="9"/>
        <v>10</v>
      </c>
      <c r="C172" s="30" t="s">
        <v>38</v>
      </c>
      <c r="D172" s="16">
        <v>0.38900000000000001</v>
      </c>
      <c r="E172" s="14">
        <f t="array" ref="E172">SUM(IF((country=$C172)*(field=E$2),percent))</f>
        <v>0.8</v>
      </c>
      <c r="F172" s="14">
        <f t="array" ref="F172">SUM(IF((country=$C172)*(field=F$2),percent))</f>
        <v>0.2</v>
      </c>
      <c r="G172" s="14">
        <f>$F172/2</f>
        <v>0.1</v>
      </c>
      <c r="H172" s="14">
        <f>$F172/2</f>
        <v>0.1</v>
      </c>
      <c r="I172" s="14">
        <f t="array" ref="I172">SUM(IF((country=$C172)*(field=I$2),percent))</f>
        <v>0</v>
      </c>
      <c r="J172" s="15" t="str">
        <f t="shared" si="8"/>
        <v>-</v>
      </c>
      <c r="K172" s="19" t="b">
        <f t="shared" si="7"/>
        <v>1</v>
      </c>
    </row>
    <row r="173" spans="1:11" x14ac:dyDescent="0.25">
      <c r="A173" s="36">
        <v>171</v>
      </c>
      <c r="B173" s="32">
        <f t="shared" si="9"/>
        <v>9</v>
      </c>
      <c r="C173" s="30" t="s">
        <v>81</v>
      </c>
      <c r="D173" s="16">
        <v>0.38300000000000001</v>
      </c>
      <c r="E173" s="14">
        <f t="array" ref="E173">SUM(IF((country=$C173)*(field=E$2),percent))</f>
        <v>0.82</v>
      </c>
      <c r="F173" s="14">
        <f t="array" ref="F173">SUM(IF((country=$C173)*(field=F$2),percent))</f>
        <v>0.18</v>
      </c>
      <c r="G173" s="14">
        <f>$F173/2</f>
        <v>0.09</v>
      </c>
      <c r="H173" s="14">
        <f>$F173/2</f>
        <v>0.09</v>
      </c>
      <c r="I173" s="14">
        <f t="array" ref="I173">SUM(IF((country=$C173)*(field=I$2),percent))</f>
        <v>0</v>
      </c>
      <c r="J173" s="15" t="str">
        <f t="shared" si="8"/>
        <v>-</v>
      </c>
      <c r="K173" s="19" t="b">
        <f t="shared" si="7"/>
        <v>1</v>
      </c>
    </row>
    <row r="174" spans="1:11" x14ac:dyDescent="0.25">
      <c r="A174" s="36">
        <v>172</v>
      </c>
      <c r="B174" s="32">
        <f t="shared" si="9"/>
        <v>8</v>
      </c>
      <c r="C174" s="30" t="s">
        <v>33</v>
      </c>
      <c r="D174" s="16">
        <v>0.38200000000000001</v>
      </c>
      <c r="E174" s="14">
        <f t="array" ref="E174">SUM(IF((country=$C174)*(field=E$2),percent))</f>
        <v>0.93600000000000005</v>
      </c>
      <c r="F174" s="14">
        <f t="array" ref="F174">SUM(IF((country=$C174)*(field=F$2),percent))</f>
        <v>0</v>
      </c>
      <c r="G174" s="14">
        <f t="array" ref="G174">SUM(IF((country=$C174)*(field=G$2),percent))</f>
        <v>2.3E-2</v>
      </c>
      <c r="H174" s="14">
        <f t="array" ref="H174">SUM(IF((country=$C174)*(field=H$2),percent))</f>
        <v>4.0999999999999995E-2</v>
      </c>
      <c r="I174" s="14">
        <f t="array" ref="I174">SUM(IF((country=$C174)*(field=I$2),percent))</f>
        <v>0</v>
      </c>
      <c r="J174" s="15" t="str">
        <f t="shared" si="8"/>
        <v>-</v>
      </c>
      <c r="K174" s="19" t="b">
        <f t="shared" si="7"/>
        <v>0</v>
      </c>
    </row>
    <row r="175" spans="1:11" x14ac:dyDescent="0.25">
      <c r="A175" s="36">
        <v>173</v>
      </c>
      <c r="B175" s="32">
        <f t="shared" si="9"/>
        <v>7</v>
      </c>
      <c r="C175" s="30" t="s">
        <v>31</v>
      </c>
      <c r="D175" s="16">
        <v>0.372</v>
      </c>
      <c r="E175" s="14">
        <f t="array" ref="E175">SUM(IF((country=$C175)*(field=E$2),percent))</f>
        <v>0.9</v>
      </c>
      <c r="F175" s="14">
        <f t="array" ref="F175">SUM(IF((country=$C175)*(field=F$2),percent))</f>
        <v>0.1</v>
      </c>
      <c r="G175" s="14">
        <f>$F175/2</f>
        <v>0.05</v>
      </c>
      <c r="H175" s="14">
        <f>$F175/2</f>
        <v>0.05</v>
      </c>
      <c r="I175" s="14">
        <f t="array" ref="I175">SUM(IF((country=$C175)*(field=I$2),percent))</f>
        <v>0</v>
      </c>
      <c r="J175" s="15" t="str">
        <f t="shared" si="8"/>
        <v>-</v>
      </c>
      <c r="K175" s="19" t="b">
        <f t="shared" si="7"/>
        <v>1</v>
      </c>
    </row>
    <row r="176" spans="1:11" x14ac:dyDescent="0.25">
      <c r="A176" s="36">
        <v>174</v>
      </c>
      <c r="B176" s="32">
        <f t="shared" si="9"/>
        <v>6</v>
      </c>
      <c r="C176" s="30" t="s">
        <v>142</v>
      </c>
      <c r="D176" s="16">
        <v>0.37</v>
      </c>
      <c r="E176" s="14">
        <f t="array" ref="E176">SUM(IF((country=$C176)*(field=E$2),percent))</f>
        <v>0.9</v>
      </c>
      <c r="F176" s="14">
        <f t="array" ref="F176">SUM(IF((country=$C176)*(field=F$2),percent))</f>
        <v>0</v>
      </c>
      <c r="G176" s="14">
        <f t="array" ref="G176">SUM(IF((country=$C176)*(field=G$2),percent))</f>
        <v>0.06</v>
      </c>
      <c r="H176" s="14">
        <f t="array" ref="H176">SUM(IF((country=$C176)*(field=H$2),percent))</f>
        <v>0.04</v>
      </c>
      <c r="I176" s="14">
        <f t="array" ref="I176">SUM(IF((country=$C176)*(field=I$2),percent))</f>
        <v>0</v>
      </c>
      <c r="J176" s="15" t="str">
        <f t="shared" si="8"/>
        <v>-</v>
      </c>
      <c r="K176" s="19" t="b">
        <f t="shared" si="7"/>
        <v>0</v>
      </c>
    </row>
    <row r="177" spans="1:11" x14ac:dyDescent="0.25">
      <c r="A177" s="36">
        <v>175</v>
      </c>
      <c r="B177" s="32">
        <f t="shared" si="9"/>
        <v>5</v>
      </c>
      <c r="C177" s="30" t="s">
        <v>133</v>
      </c>
      <c r="D177" s="16">
        <v>0.36599999999999999</v>
      </c>
      <c r="E177" s="14">
        <f t="array" ref="E177">SUM(IF((country=$C177)*(field=E$2),percent))</f>
        <v>0.81</v>
      </c>
      <c r="F177" s="14">
        <f t="array" ref="F177">SUM(IF((country=$C177)*(field=F$2),percent))</f>
        <v>0</v>
      </c>
      <c r="G177" s="14">
        <f t="array" ref="G177">SUM(IF((country=$C177)*(field=G$2),percent))</f>
        <v>0.06</v>
      </c>
      <c r="H177" s="14">
        <f t="array" ref="H177">SUM(IF((country=$C177)*(field=H$2),percent))</f>
        <v>0.13</v>
      </c>
      <c r="I177" s="14">
        <f t="array" ref="I177">SUM(IF((country=$C177)*(field=I$2),percent))</f>
        <v>0</v>
      </c>
      <c r="J177" s="15" t="str">
        <f t="shared" si="8"/>
        <v>-</v>
      </c>
      <c r="K177" s="19" t="b">
        <f t="shared" si="7"/>
        <v>0</v>
      </c>
    </row>
    <row r="178" spans="1:11" x14ac:dyDescent="0.25">
      <c r="A178" s="36">
        <v>176</v>
      </c>
      <c r="B178" s="32">
        <f t="shared" si="9"/>
        <v>4</v>
      </c>
      <c r="C178" s="30" t="s">
        <v>112</v>
      </c>
      <c r="D178" s="16">
        <v>0.36399999999999999</v>
      </c>
      <c r="E178" s="14">
        <f t="array" ref="E178">SUM(IF((country=$C178)*(field=E$2),percent))</f>
        <v>0.7</v>
      </c>
      <c r="F178" s="14">
        <f t="array" ref="F178">SUM(IF((country=$C178)*(field=F$2),percent))</f>
        <v>0</v>
      </c>
      <c r="G178" s="14">
        <f t="array" ref="G178">SUM(IF((country=$C178)*(field=G$2),percent))</f>
        <v>0.08</v>
      </c>
      <c r="H178" s="14">
        <f t="array" ref="H178">SUM(IF((country=$C178)*(field=H$2),percent))</f>
        <v>0.22</v>
      </c>
      <c r="I178" s="14">
        <f t="array" ref="I178">SUM(IF((country=$C178)*(field=I$2),percent))</f>
        <v>0</v>
      </c>
      <c r="J178" s="15" t="str">
        <f t="shared" si="8"/>
        <v>-</v>
      </c>
      <c r="K178" s="19" t="b">
        <f t="shared" si="7"/>
        <v>0</v>
      </c>
    </row>
    <row r="179" spans="1:11" x14ac:dyDescent="0.25">
      <c r="A179" s="36">
        <v>177</v>
      </c>
      <c r="B179" s="32">
        <f t="shared" si="9"/>
        <v>3</v>
      </c>
      <c r="C179" s="30" t="s">
        <v>241</v>
      </c>
      <c r="D179" s="16">
        <v>0.36099999999999999</v>
      </c>
      <c r="E179" s="14" t="s">
        <v>229</v>
      </c>
      <c r="F179" s="14" t="s">
        <v>229</v>
      </c>
      <c r="G179" s="14" t="s">
        <v>229</v>
      </c>
      <c r="H179" s="14" t="s">
        <v>229</v>
      </c>
      <c r="I179" s="14" t="s">
        <v>229</v>
      </c>
      <c r="J179" s="14" t="s">
        <v>229</v>
      </c>
      <c r="K179" s="19" t="b">
        <f t="shared" si="7"/>
        <v>1</v>
      </c>
    </row>
    <row r="180" spans="1:11" x14ac:dyDescent="0.25">
      <c r="A180" s="36">
        <v>178</v>
      </c>
      <c r="B180" s="32">
        <f>B181+1</f>
        <v>2</v>
      </c>
      <c r="C180" s="30" t="s">
        <v>242</v>
      </c>
      <c r="D180" s="16">
        <v>0.35199999999999998</v>
      </c>
      <c r="E180" s="14" t="s">
        <v>229</v>
      </c>
      <c r="F180" s="14" t="s">
        <v>229</v>
      </c>
      <c r="G180" s="14" t="s">
        <v>229</v>
      </c>
      <c r="H180" s="14" t="s">
        <v>229</v>
      </c>
      <c r="I180" s="14" t="s">
        <v>229</v>
      </c>
      <c r="J180" s="14" t="s">
        <v>229</v>
      </c>
      <c r="K180" s="19" t="b">
        <f t="shared" si="7"/>
        <v>1</v>
      </c>
    </row>
    <row r="181" spans="1:11" x14ac:dyDescent="0.25">
      <c r="A181" s="36">
        <v>179</v>
      </c>
      <c r="B181" s="32">
        <v>1</v>
      </c>
      <c r="C181" s="30" t="s">
        <v>175</v>
      </c>
      <c r="D181" s="16">
        <v>0.32900000000000001</v>
      </c>
      <c r="E181" s="14" t="s">
        <v>229</v>
      </c>
      <c r="F181" s="14" t="s">
        <v>229</v>
      </c>
      <c r="G181" s="14" t="s">
        <v>229</v>
      </c>
      <c r="H181" s="14" t="s">
        <v>229</v>
      </c>
      <c r="I181" s="14" t="s">
        <v>229</v>
      </c>
      <c r="J181" s="14" t="s">
        <v>229</v>
      </c>
      <c r="K181" s="19" t="b">
        <f t="shared" si="7"/>
        <v>1</v>
      </c>
    </row>
  </sheetData>
  <autoFilter ref="A2:O181"/>
  <mergeCells count="6">
    <mergeCell ref="K1:K2"/>
    <mergeCell ref="C1:C2"/>
    <mergeCell ref="A1:A2"/>
    <mergeCell ref="D1:D2"/>
    <mergeCell ref="E1:J1"/>
    <mergeCell ref="B1:B2"/>
  </mergeCells>
  <conditionalFormatting sqref="J99:J119 J121:J127 J129:J131 J133:J142 J144 J146:J152 J154:J162 J164:J178 J3:J97 K3:K181">
    <cfRule type="cellIs" dxfId="0" priority="1" operator="equal">
      <formula>"Check"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B4:AE126"/>
  <sheetViews>
    <sheetView tabSelected="1" workbookViewId="0">
      <selection activeCell="M16" sqref="M16"/>
    </sheetView>
  </sheetViews>
  <sheetFormatPr defaultRowHeight="15" outlineLevelCol="1" x14ac:dyDescent="0.25"/>
  <cols>
    <col min="5" max="9" width="9.140625" style="6" customWidth="1" outlineLevel="1"/>
    <col min="10" max="10" width="11.85546875" style="6" bestFit="1" customWidth="1"/>
    <col min="11" max="11" width="9.140625" style="6" customWidth="1" outlineLevel="1"/>
    <col min="12" max="15" width="8.7109375" style="6" customWidth="1" outlineLevel="1"/>
    <col min="16" max="16" width="12.140625" style="6" customWidth="1"/>
    <col min="17" max="21" width="9.140625" customWidth="1" outlineLevel="1"/>
    <col min="23" max="27" width="9.140625" customWidth="1" outlineLevel="1"/>
    <col min="30" max="30" width="10.85546875" bestFit="1" customWidth="1"/>
    <col min="31" max="31" width="15.28515625" bestFit="1" customWidth="1"/>
  </cols>
  <sheetData>
    <row r="4" spans="3:31" x14ac:dyDescent="0.25">
      <c r="C4" s="56" t="s">
        <v>247</v>
      </c>
      <c r="D4" s="56"/>
      <c r="E4" s="56" t="s">
        <v>245</v>
      </c>
      <c r="F4" s="56"/>
      <c r="G4" s="56"/>
      <c r="H4" s="56"/>
      <c r="I4" s="56"/>
      <c r="J4" s="56"/>
      <c r="K4" s="57" t="s">
        <v>244</v>
      </c>
      <c r="L4" s="58"/>
      <c r="M4" s="58"/>
      <c r="N4" s="58"/>
      <c r="O4" s="58"/>
      <c r="P4" s="58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5"/>
      <c r="AD4" t="s">
        <v>245</v>
      </c>
      <c r="AE4" t="s">
        <v>255</v>
      </c>
    </row>
    <row r="5" spans="3:31" x14ac:dyDescent="0.25">
      <c r="C5" s="56" t="s">
        <v>249</v>
      </c>
      <c r="D5" s="56" t="s">
        <v>250</v>
      </c>
      <c r="E5" s="56" t="s">
        <v>253</v>
      </c>
      <c r="F5" s="56"/>
      <c r="G5" s="25"/>
      <c r="H5" s="25"/>
      <c r="I5" s="25"/>
      <c r="J5" s="56" t="s">
        <v>254</v>
      </c>
      <c r="K5" s="56" t="s">
        <v>230</v>
      </c>
      <c r="L5" s="56"/>
      <c r="M5" s="56"/>
      <c r="N5" s="56"/>
      <c r="O5" s="56"/>
      <c r="P5" s="56"/>
      <c r="Q5" s="56" t="s">
        <v>221</v>
      </c>
      <c r="R5" s="56"/>
      <c r="S5" s="56"/>
      <c r="T5" s="56"/>
      <c r="U5" s="56"/>
      <c r="V5" s="56"/>
      <c r="W5" s="56" t="s">
        <v>222</v>
      </c>
      <c r="X5" s="56"/>
      <c r="Y5" s="56"/>
      <c r="Z5" s="56"/>
      <c r="AA5" s="56"/>
      <c r="AB5" s="56"/>
      <c r="AE5" t="s">
        <v>256</v>
      </c>
    </row>
    <row r="6" spans="3:31" x14ac:dyDescent="0.25">
      <c r="C6" s="56"/>
      <c r="D6" s="56"/>
      <c r="E6" s="17" t="s">
        <v>251</v>
      </c>
      <c r="F6" s="17" t="s">
        <v>252</v>
      </c>
      <c r="G6" s="25" t="s">
        <v>268</v>
      </c>
      <c r="H6" s="25" t="s">
        <v>249</v>
      </c>
      <c r="I6" s="25" t="s">
        <v>250</v>
      </c>
      <c r="J6" s="56"/>
      <c r="K6" s="17" t="s">
        <v>251</v>
      </c>
      <c r="L6" s="17" t="s">
        <v>252</v>
      </c>
      <c r="M6" s="25" t="s">
        <v>268</v>
      </c>
      <c r="N6" s="25" t="s">
        <v>249</v>
      </c>
      <c r="O6" s="25" t="s">
        <v>250</v>
      </c>
      <c r="P6" s="17" t="s">
        <v>254</v>
      </c>
      <c r="Q6" s="17" t="s">
        <v>251</v>
      </c>
      <c r="R6" s="17" t="s">
        <v>252</v>
      </c>
      <c r="S6" s="26" t="s">
        <v>268</v>
      </c>
      <c r="T6" s="26" t="s">
        <v>249</v>
      </c>
      <c r="U6" s="26" t="s">
        <v>250</v>
      </c>
      <c r="V6" s="17" t="s">
        <v>254</v>
      </c>
      <c r="W6" s="17" t="s">
        <v>251</v>
      </c>
      <c r="X6" s="17" t="s">
        <v>252</v>
      </c>
      <c r="Y6" s="26" t="s">
        <v>268</v>
      </c>
      <c r="Z6" s="26" t="s">
        <v>249</v>
      </c>
      <c r="AA6" s="26" t="s">
        <v>250</v>
      </c>
      <c r="AB6" s="17" t="s">
        <v>254</v>
      </c>
      <c r="AE6" t="s">
        <v>257</v>
      </c>
    </row>
    <row r="7" spans="3:31" x14ac:dyDescent="0.25">
      <c r="C7" s="24">
        <v>1</v>
      </c>
      <c r="D7" s="24">
        <v>25</v>
      </c>
      <c r="E7" s="20">
        <f t="array" ref="E7">MIN(IF((summary.hdi.top&gt;=$C7)*(summary.hdi.top&lt;=$D7),summary.hdi))</f>
        <v>0.92800000000000005</v>
      </c>
      <c r="F7" s="20">
        <f t="array" ref="F7">MAX(IF((summary.hdi.top&gt;=$C7)*(summary.hdi.top&lt;=$D7),summary.hdi))</f>
        <v>0.96799999999999997</v>
      </c>
      <c r="G7" s="20">
        <f t="array" ref="G7">STDEV(IF((summary.hdi.top&gt;=$C7)*(summary.hdi.top&lt;=$D7),summary.hdi))</f>
        <v>1.0532172931862942E-2</v>
      </c>
      <c r="H7" s="20">
        <f>J7-2*G7</f>
        <v>0.93045565413627418</v>
      </c>
      <c r="I7" s="20">
        <f>J7+2*G7</f>
        <v>0.97258434586372589</v>
      </c>
      <c r="J7" s="21">
        <f t="array" ref="J7">AVERAGE(IF((summary.hdi.top&gt;=$C7)*(summary.hdi.top&lt;=$D7),summary.hdi))</f>
        <v>0.95152000000000003</v>
      </c>
      <c r="K7" s="22">
        <f t="array" ref="K7">MIN(IF((summary.hdi.top&gt;=$C7)*(summary.hdi.top&lt;=$D7),summary.agriculture))</f>
        <v>0</v>
      </c>
      <c r="L7" s="22">
        <f t="array" ref="L7">MAX(IF((summary.hdi.top&gt;=$C7)*(summary.hdi.top&lt;=$D7),summary.agriculture))</f>
        <v>0.124</v>
      </c>
      <c r="M7" s="22">
        <f t="array" ref="M7">STDEV(IF((summary.hdi.top&gt;=$C7)*(summary.hdi.top&lt;=$D7),summary.agriculture))</f>
        <v>2.5934211638940049E-2</v>
      </c>
      <c r="N7" s="22">
        <f>P7-2*M7</f>
        <v>-1.5468423277880096E-2</v>
      </c>
      <c r="O7" s="22">
        <f>P7+2*M7</f>
        <v>8.8268423277880093E-2</v>
      </c>
      <c r="P7" s="23">
        <f t="array" ref="P7">AVERAGE(IF((summary.hdi.top&gt;=$C7)*(summary.hdi.top&lt;=$D7),summary.agriculture))</f>
        <v>3.6400000000000002E-2</v>
      </c>
      <c r="Q7" s="22">
        <f t="array" ref="Q7">MIN(IF((summary.hdi.top&gt;=$C7)*(summary.hdi.top&lt;=$D7),summary.industry))</f>
        <v>0.08</v>
      </c>
      <c r="R7" s="22">
        <f t="array" ref="R7">MAX(IF((summary.hdi.top&gt;=$C7)*(summary.hdi.top&lt;=$D7),summary.industry))</f>
        <v>0.307</v>
      </c>
      <c r="S7" s="22">
        <f t="array" ref="S7">STDEV(IF((summary.hdi.top&gt;=$C7)*(summary.hdi.top&lt;=$D7),summary.industry))</f>
        <v>5.1172323248672651E-2</v>
      </c>
      <c r="T7" s="22">
        <f>V7-2*S7</f>
        <v>0.12389535350265475</v>
      </c>
      <c r="U7" s="22">
        <f>V7+2*S7</f>
        <v>0.32858464649734537</v>
      </c>
      <c r="V7" s="23">
        <f t="array" ref="V7">AVERAGE(IF((summary.hdi.top&gt;=$C7)*(summary.hdi.top&lt;=$D7),summary.industry))</f>
        <v>0.22624000000000005</v>
      </c>
      <c r="W7" s="22">
        <f t="array" ref="W7">MIN(IF((summary.hdi.top&gt;=$C7)*(summary.hdi.top&lt;=$D7),summary.service))</f>
        <v>0.65099999999999991</v>
      </c>
      <c r="X7" s="22">
        <f t="array" ref="X7">MAX(IF((summary.hdi.top&gt;=$C7)*(summary.hdi.top&lt;=$D7),summary.service))</f>
        <v>0.91900000000000004</v>
      </c>
      <c r="Y7" s="22">
        <f t="array" ref="Y7">STDEV(IF((summary.hdi.top&gt;=$C7)*(summary.hdi.top&lt;=$D7),summary.service))</f>
        <v>6.3902582107454795E-2</v>
      </c>
      <c r="Z7" s="22">
        <f>AB7-2*Y7</f>
        <v>0.60723483578509041</v>
      </c>
      <c r="AA7" s="22">
        <f>AB7+2*Y7</f>
        <v>0.86284516421490964</v>
      </c>
      <c r="AB7" s="23">
        <f t="array" ref="AB7">AVERAGE(IF((summary.hdi.top&gt;=$C7)*(summary.hdi.top&lt;=$D7),summary.service))</f>
        <v>0.73504000000000003</v>
      </c>
    </row>
    <row r="8" spans="3:31" x14ac:dyDescent="0.25">
      <c r="C8" s="24">
        <f>D7+1</f>
        <v>26</v>
      </c>
      <c r="D8" s="24">
        <f>D7+25</f>
        <v>50</v>
      </c>
      <c r="E8" s="20">
        <f t="array" ref="E8">MIN(IF((summary.hdi.top&gt;=$C8)*(summary.hdi.top&lt;=$D8),summary.hdi))</f>
        <v>0.84699999999999998</v>
      </c>
      <c r="F8" s="20">
        <f t="array" ref="F8">MAX(IF((summary.hdi.top&gt;=$C8)*(summary.hdi.top&lt;=$D8),summary.hdi))</f>
        <v>0.92300000000000004</v>
      </c>
      <c r="G8" s="20">
        <f t="array" ref="G8">STDEV(IF((summary.hdi.top&gt;=$C8)*(summary.hdi.top&lt;=$D8),summary.hdi))</f>
        <v>2.3213286425378628E-2</v>
      </c>
      <c r="H8" s="20">
        <f t="shared" ref="H8:H13" si="0">J8-2*G8</f>
        <v>0.83781342714924267</v>
      </c>
      <c r="I8" s="20">
        <f t="shared" ref="I8:I13" si="1">J8+2*G8</f>
        <v>0.93066657285075716</v>
      </c>
      <c r="J8" s="21">
        <f t="array" ref="J8">AVERAGE(IF((summary.hdi.top&gt;=$C8)*(summary.hdi.top&lt;=$D8),summary.hdi))</f>
        <v>0.88423999999999991</v>
      </c>
      <c r="K8" s="22">
        <f t="array" ref="K8">MIN(IF((summary.hdi.top&gt;=$C8)*(summary.hdi.top&lt;=$D8),summary.agriculture))</f>
        <v>0</v>
      </c>
      <c r="L8" s="22">
        <f t="array" ref="L8">MAX(IF((summary.hdi.top&gt;=$C8)*(summary.hdi.top&lt;=$D8),summary.agriculture))</f>
        <v>0.2</v>
      </c>
      <c r="M8" s="22">
        <f t="array" ref="M8">STDEV(IF((summary.hdi.top&gt;=$C8)*(summary.hdi.top&lt;=$D8),summary.agriculture))</f>
        <v>5.4945283598533894E-2</v>
      </c>
      <c r="N8" s="22">
        <f t="shared" ref="N8:N13" si="2">P8-2*M8</f>
        <v>-3.4325349805763419E-2</v>
      </c>
      <c r="O8" s="22">
        <f t="shared" ref="O8:O13" si="3">P8+2*M8</f>
        <v>0.18545578458837214</v>
      </c>
      <c r="P8" s="23">
        <f t="array" ref="P8">AVERAGE(IF((summary.hdi.top&gt;=$C8)*(summary.hdi.top&lt;=$D8),summary.agriculture))</f>
        <v>7.5565217391304368E-2</v>
      </c>
      <c r="Q8" s="22">
        <f t="array" ref="Q8">MIN(IF((summary.hdi.top&gt;=$C8)*(summary.hdi.top&lt;=$D8),summary.industry))</f>
        <v>0.05</v>
      </c>
      <c r="R8" s="22">
        <f t="array" ref="R8">MAX(IF((summary.hdi.top&gt;=$C8)*(summary.hdi.top&lt;=$D8),summary.industry))</f>
        <v>0.79</v>
      </c>
      <c r="S8" s="22">
        <f t="array" ref="S8">STDEV(IF((summary.hdi.top&gt;=$C8)*(summary.hdi.top&lt;=$D8),summary.industry))</f>
        <v>0.15771166215421939</v>
      </c>
      <c r="T8" s="22">
        <f t="shared" ref="T8:T13" si="4">V8-2*S8</f>
        <v>-2.0249411264960548E-2</v>
      </c>
      <c r="U8" s="22">
        <f t="shared" ref="U8:U13" si="5">V8+2*S8</f>
        <v>0.61059723735191707</v>
      </c>
      <c r="V8" s="23">
        <f t="array" ref="V8">AVERAGE(IF((summary.hdi.top&gt;=$C8)*(summary.hdi.top&lt;=$D8),summary.industry))</f>
        <v>0.29517391304347823</v>
      </c>
      <c r="W8" s="22">
        <f t="array" ref="W8">MIN(IF((summary.hdi.top&gt;=$C8)*(summary.hdi.top&lt;=$D8),summary.service))</f>
        <v>0.2</v>
      </c>
      <c r="X8" s="22">
        <f t="array" ref="X8">MAX(IF((summary.hdi.top&gt;=$C8)*(summary.hdi.top&lt;=$D8),summary.service))</f>
        <v>0.9</v>
      </c>
      <c r="Y8" s="22">
        <f t="array" ref="Y8">STDEV(IF((summary.hdi.top&gt;=$C8)*(summary.hdi.top&lt;=$D8),summary.service))</f>
        <v>0.14698592333988708</v>
      </c>
      <c r="Z8" s="22">
        <f t="shared" ref="Z8:Z13" si="6">AB8-2*Y8</f>
        <v>0.33507163158109532</v>
      </c>
      <c r="AA8" s="22">
        <f t="shared" ref="AA8:AA13" si="7">AB8+2*Y8</f>
        <v>0.92301532494064364</v>
      </c>
      <c r="AB8" s="23">
        <f t="array" ref="AB8">AVERAGE(IF((summary.hdi.top&gt;=$C8)*(summary.hdi.top&lt;=$D8),summary.service))</f>
        <v>0.62904347826086948</v>
      </c>
      <c r="AD8" t="s">
        <v>230</v>
      </c>
      <c r="AE8" t="s">
        <v>258</v>
      </c>
    </row>
    <row r="9" spans="3:31" x14ac:dyDescent="0.25">
      <c r="C9" s="24">
        <f t="shared" ref="C9:C12" si="8">D8+1</f>
        <v>51</v>
      </c>
      <c r="D9" s="24">
        <f t="shared" ref="D9:D12" si="9">D8+25</f>
        <v>75</v>
      </c>
      <c r="E9" s="20">
        <f t="array" ref="E9">MIN(IF((summary.hdi.top&gt;=$C9)*(summary.hdi.top&lt;=$D9),summary.hdi))</f>
        <v>0.80200000000000005</v>
      </c>
      <c r="F9" s="20">
        <f t="array" ref="F9">MAX(IF((summary.hdi.top&gt;=$C9)*(summary.hdi.top&lt;=$D9),summary.hdi))</f>
        <v>0.84199999999999997</v>
      </c>
      <c r="G9" s="20">
        <f t="array" ref="G9">STDEV(IF((summary.hdi.top&gt;=$C9)*(summary.hdi.top&lt;=$D9),summary.hdi))</f>
        <v>1.3031756085296631E-2</v>
      </c>
      <c r="H9" s="20">
        <f t="shared" si="0"/>
        <v>0.79601648782940659</v>
      </c>
      <c r="I9" s="20">
        <f t="shared" si="1"/>
        <v>0.84814351217059303</v>
      </c>
      <c r="J9" s="21">
        <f t="array" ref="J9">AVERAGE(IF((summary.hdi.top&gt;=$C9)*(summary.hdi.top&lt;=$D9),summary.hdi))</f>
        <v>0.82207999999999981</v>
      </c>
      <c r="K9" s="22">
        <f t="array" ref="K9">MIN(IF((summary.hdi.top&gt;=$C9)*(summary.hdi.top&lt;=$D9),summary.agriculture))</f>
        <v>0.02</v>
      </c>
      <c r="L9" s="22">
        <f t="array" ref="L9">MAX(IF((summary.hdi.top&gt;=$C9)*(summary.hdi.top&lt;=$D9),summary.agriculture))</f>
        <v>0.57999999999999996</v>
      </c>
      <c r="M9" s="22">
        <f t="array" ref="M9">STDEV(IF((summary.hdi.top&gt;=$C9)*(summary.hdi.top&lt;=$D9),summary.agriculture))</f>
        <v>0.12398826923983941</v>
      </c>
      <c r="N9" s="22">
        <f t="shared" si="2"/>
        <v>-8.4976538479678787E-2</v>
      </c>
      <c r="O9" s="22">
        <f t="shared" si="3"/>
        <v>0.41097653847967885</v>
      </c>
      <c r="P9" s="23">
        <f t="array" ref="P9">AVERAGE(IF((summary.hdi.top&gt;=$C9)*(summary.hdi.top&lt;=$D9),summary.agriculture))</f>
        <v>0.16300000000000003</v>
      </c>
      <c r="Q9" s="22">
        <f t="array" ref="Q9">MIN(IF((summary.hdi.top&gt;=$C9)*(summary.hdi.top&lt;=$D9),summary.industry))</f>
        <v>0.11</v>
      </c>
      <c r="R9" s="22">
        <f t="array" ref="R9">MAX(IF((summary.hdi.top&gt;=$C9)*(summary.hdi.top&lt;=$D9),summary.industry))</f>
        <v>0.46</v>
      </c>
      <c r="S9" s="22">
        <f t="array" ref="S9">STDEV(IF((summary.hdi.top&gt;=$C9)*(summary.hdi.top&lt;=$D9),summary.industry))</f>
        <v>8.2770887169619459E-2</v>
      </c>
      <c r="T9" s="22">
        <f t="shared" si="4"/>
        <v>9.4197356095543666E-2</v>
      </c>
      <c r="U9" s="22">
        <f t="shared" si="5"/>
        <v>0.42528090477402147</v>
      </c>
      <c r="V9" s="23">
        <f t="array" ref="V9">AVERAGE(IF((summary.hdi.top&gt;=$C9)*(summary.hdi.top&lt;=$D9),summary.industry))</f>
        <v>0.25973913043478258</v>
      </c>
      <c r="W9" s="22">
        <f t="array" ref="W9">MIN(IF((summary.hdi.top&gt;=$C9)*(summary.hdi.top&lt;=$D9),summary.service))</f>
        <v>0.24</v>
      </c>
      <c r="X9" s="22">
        <f t="array" ref="X9">MAX(IF((summary.hdi.top&gt;=$C9)*(summary.hdi.top&lt;=$D9),summary.service))</f>
        <v>0.82</v>
      </c>
      <c r="Y9" s="22">
        <f t="array" ref="Y9">STDEV(IF((summary.hdi.top&gt;=$C9)*(summary.hdi.top&lt;=$D9),summary.service))</f>
        <v>0.13638503389432369</v>
      </c>
      <c r="Z9" s="22">
        <f t="shared" si="6"/>
        <v>0.30340384525483094</v>
      </c>
      <c r="AA9" s="22">
        <f t="shared" si="7"/>
        <v>0.84894398083212574</v>
      </c>
      <c r="AB9" s="23">
        <f t="array" ref="AB9">AVERAGE(IF((summary.hdi.top&gt;=$C9)*(summary.hdi.top&lt;=$D9),summary.service))</f>
        <v>0.57617391304347831</v>
      </c>
      <c r="AE9" t="s">
        <v>259</v>
      </c>
    </row>
    <row r="10" spans="3:31" x14ac:dyDescent="0.25">
      <c r="C10" s="24">
        <f t="shared" si="8"/>
        <v>76</v>
      </c>
      <c r="D10" s="24">
        <f t="shared" si="9"/>
        <v>100</v>
      </c>
      <c r="E10" s="20">
        <f t="array" ref="E10">MIN(IF((summary.hdi.top&gt;=$C10)*(summary.hdi.top&lt;=$D10),summary.hdi))</f>
        <v>0.748</v>
      </c>
      <c r="F10" s="20">
        <f t="array" ref="F10">MAX(IF((summary.hdi.top&gt;=$C10)*(summary.hdi.top&lt;=$D10),summary.hdi))</f>
        <v>0.79800000000000004</v>
      </c>
      <c r="G10" s="20">
        <f t="array" ref="G10">STDEV(IF((summary.hdi.top&gt;=$C10)*(summary.hdi.top&lt;=$D10),summary.hdi))</f>
        <v>1.443052320603797E-2</v>
      </c>
      <c r="H10" s="20">
        <f t="shared" si="0"/>
        <v>0.74349895358792406</v>
      </c>
      <c r="I10" s="20">
        <f t="shared" si="1"/>
        <v>0.80122104641207603</v>
      </c>
      <c r="J10" s="21">
        <f t="array" ref="J10">AVERAGE(IF((summary.hdi.top&gt;=$C10)*(summary.hdi.top&lt;=$D10),summary.hdi))</f>
        <v>0.77236000000000005</v>
      </c>
      <c r="K10" s="22">
        <f t="array" ref="K10">MIN(IF((summary.hdi.top&gt;=$C10)*(summary.hdi.top&lt;=$D10),summary.agriculture))</f>
        <v>7.0000000000000001E-3</v>
      </c>
      <c r="L10" s="22">
        <f t="array" ref="L10">MAX(IF((summary.hdi.top&gt;=$C10)*(summary.hdi.top&lt;=$D10),summary.agriculture))</f>
        <v>0.55600000000000005</v>
      </c>
      <c r="M10" s="22">
        <f t="array" ref="M10">STDEV(IF((summary.hdi.top&gt;=$C10)*(summary.hdi.top&lt;=$D10),summary.agriculture))</f>
        <v>0.15523583995941523</v>
      </c>
      <c r="N10" s="22">
        <f t="shared" si="2"/>
        <v>-4.0906462527526166E-2</v>
      </c>
      <c r="O10" s="22">
        <f t="shared" si="3"/>
        <v>0.58003689731013475</v>
      </c>
      <c r="P10" s="23">
        <f t="array" ref="P10">AVERAGE(IF((summary.hdi.top&gt;=$C10)*(summary.hdi.top&lt;=$D10),summary.agriculture))</f>
        <v>0.26956521739130429</v>
      </c>
      <c r="Q10" s="22">
        <f t="array" ref="Q10">MIN(IF((summary.hdi.top&gt;=$C10)*(summary.hdi.top&lt;=$D10),summary.industry))</f>
        <v>8.8999999999999996E-2</v>
      </c>
      <c r="R10" s="22">
        <f t="array" ref="R10">MAX(IF((summary.hdi.top&gt;=$C10)*(summary.hdi.top&lt;=$D10),summary.industry))</f>
        <v>0.32</v>
      </c>
      <c r="S10" s="22">
        <f t="array" ref="S10">STDEV(IF((summary.hdi.top&gt;=$C10)*(summary.hdi.top&lt;=$D10),summary.industry))</f>
        <v>5.9560412085100982E-2</v>
      </c>
      <c r="T10" s="22">
        <f t="shared" si="4"/>
        <v>8.6400914960232819E-2</v>
      </c>
      <c r="U10" s="22">
        <f t="shared" si="5"/>
        <v>0.32464256330063673</v>
      </c>
      <c r="V10" s="23">
        <f t="array" ref="V10">AVERAGE(IF((summary.hdi.top&gt;=$C10)*(summary.hdi.top&lt;=$D10),summary.industry))</f>
        <v>0.20552173913043478</v>
      </c>
      <c r="W10" s="22">
        <f t="array" ref="W10">MIN(IF((summary.hdi.top&gt;=$C10)*(summary.hdi.top&lt;=$D10),summary.service))</f>
        <v>0.22</v>
      </c>
      <c r="X10" s="22">
        <f t="array" ref="X10">MAX(IF((summary.hdi.top&gt;=$C10)*(summary.hdi.top&lt;=$D10),summary.service))</f>
        <v>0.78</v>
      </c>
      <c r="Y10" s="22">
        <f t="array" ref="Y10">STDEV(IF((summary.hdi.top&gt;=$C10)*(summary.hdi.top&lt;=$D10),summary.service))</f>
        <v>0.16066530403590124</v>
      </c>
      <c r="Z10" s="22">
        <f t="shared" si="6"/>
        <v>0.19706069627602374</v>
      </c>
      <c r="AA10" s="22">
        <f t="shared" si="7"/>
        <v>0.83972191241962868</v>
      </c>
      <c r="AB10" s="23">
        <f t="array" ref="AB10">AVERAGE(IF((summary.hdi.top&gt;=$C10)*(summary.hdi.top&lt;=$D10),summary.service))</f>
        <v>0.51839130434782621</v>
      </c>
      <c r="AE10" t="s">
        <v>260</v>
      </c>
    </row>
    <row r="11" spans="3:31" x14ac:dyDescent="0.25">
      <c r="C11" s="24">
        <f t="shared" si="8"/>
        <v>101</v>
      </c>
      <c r="D11" s="24">
        <f t="shared" si="9"/>
        <v>125</v>
      </c>
      <c r="E11" s="20">
        <f t="array" ref="E11">MIN(IF((summary.hdi.top&gt;=$C11)*(summary.hdi.top&lt;=$D11),summary.hdi))</f>
        <v>0.67</v>
      </c>
      <c r="F11" s="20">
        <f t="array" ref="F11">MAX(IF((summary.hdi.top&gt;=$C11)*(summary.hdi.top&lt;=$D11),summary.hdi))</f>
        <v>0.747</v>
      </c>
      <c r="G11" s="20">
        <f t="array" ref="G11">STDEV(IF((summary.hdi.top&gt;=$C11)*(summary.hdi.top&lt;=$D11),summary.hdi))</f>
        <v>2.0371712413704116E-2</v>
      </c>
      <c r="H11" s="20">
        <f t="shared" si="0"/>
        <v>0.67581657517259186</v>
      </c>
      <c r="I11" s="20">
        <f t="shared" si="1"/>
        <v>0.75730342482740831</v>
      </c>
      <c r="J11" s="21">
        <f t="array" ref="J11">AVERAGE(IF((summary.hdi.top&gt;=$C11)*(summary.hdi.top&lt;=$D11),summary.hdi))</f>
        <v>0.71656000000000009</v>
      </c>
      <c r="K11" s="22">
        <f t="array" ref="K11">MIN(IF((summary.hdi.top&gt;=$C11)*(summary.hdi.top&lt;=$D11),summary.agriculture))</f>
        <v>0.09</v>
      </c>
      <c r="L11" s="22">
        <f t="array" ref="L11">MAX(IF((summary.hdi.top&gt;=$C11)*(summary.hdi.top&lt;=$D11),summary.agriculture))</f>
        <v>0.76</v>
      </c>
      <c r="M11" s="22">
        <f t="array" ref="M11">STDEV(IF((summary.hdi.top&gt;=$C11)*(summary.hdi.top&lt;=$D11),summary.agriculture))</f>
        <v>0.17307376502095306</v>
      </c>
      <c r="N11" s="22">
        <f t="shared" si="2"/>
        <v>8.9216106321730271E-2</v>
      </c>
      <c r="O11" s="22">
        <f t="shared" si="3"/>
        <v>0.78151116640554252</v>
      </c>
      <c r="P11" s="23">
        <f t="array" ref="P11">AVERAGE(IF((summary.hdi.top&gt;=$C11)*(summary.hdi.top&lt;=$D11),summary.agriculture))</f>
        <v>0.4353636363636364</v>
      </c>
      <c r="Q11" s="22">
        <f t="array" ref="Q11">MIN(IF((summary.hdi.top&gt;=$C11)*(summary.hdi.top&lt;=$D11),summary.industry))</f>
        <v>0.05</v>
      </c>
      <c r="R11" s="22">
        <f t="array" ref="R11">MAX(IF((summary.hdi.top&gt;=$C11)*(summary.hdi.top&lt;=$D11),summary.industry))</f>
        <v>0.26100000000000001</v>
      </c>
      <c r="S11" s="22">
        <f t="array" ref="S11">STDEV(IF((summary.hdi.top&gt;=$C11)*(summary.hdi.top&lt;=$D11),summary.industry))</f>
        <v>5.6479855045617963E-2</v>
      </c>
      <c r="T11" s="22">
        <f t="shared" si="4"/>
        <v>4.7494835363309534E-2</v>
      </c>
      <c r="U11" s="22">
        <f t="shared" si="5"/>
        <v>0.27341425554578136</v>
      </c>
      <c r="V11" s="23">
        <f t="array" ref="V11">AVERAGE(IF((summary.hdi.top&gt;=$C11)*(summary.hdi.top&lt;=$D11),summary.industry))</f>
        <v>0.16045454545454546</v>
      </c>
      <c r="W11" s="22">
        <f t="array" ref="W11">MIN(IF((summary.hdi.top&gt;=$C11)*(summary.hdi.top&lt;=$D11),summary.service))</f>
        <v>0.12</v>
      </c>
      <c r="X11" s="22">
        <f t="array" ref="X11">MAX(IF((summary.hdi.top&gt;=$C11)*(summary.hdi.top&lt;=$D11),summary.service))</f>
        <v>0.66299999999999992</v>
      </c>
      <c r="Y11" s="22">
        <f t="array" ref="Y11">STDEV(IF((summary.hdi.top&gt;=$C11)*(summary.hdi.top&lt;=$D11),summary.service))</f>
        <v>0.14913238257490413</v>
      </c>
      <c r="Z11" s="22">
        <f t="shared" si="6"/>
        <v>0.10582614394110079</v>
      </c>
      <c r="AA11" s="22">
        <f t="shared" si="7"/>
        <v>0.70235567424071732</v>
      </c>
      <c r="AB11" s="23">
        <f t="array" ref="AB11">AVERAGE(IF((summary.hdi.top&gt;=$C11)*(summary.hdi.top&lt;=$D11),summary.service))</f>
        <v>0.40409090909090906</v>
      </c>
      <c r="AD11" t="s">
        <v>221</v>
      </c>
      <c r="AE11" t="s">
        <v>261</v>
      </c>
    </row>
    <row r="12" spans="3:31" x14ac:dyDescent="0.25">
      <c r="C12" s="24">
        <f t="shared" si="8"/>
        <v>126</v>
      </c>
      <c r="D12" s="24">
        <f t="shared" si="9"/>
        <v>150</v>
      </c>
      <c r="E12" s="20">
        <f t="array" ref="E12">MIN(IF((summary.hdi.top&gt;=$C12)*(summary.hdi.top&lt;=$D12),summary.hdi))</f>
        <v>0.51400000000000001</v>
      </c>
      <c r="F12" s="20">
        <f t="array" ref="F12">MAX(IF((summary.hdi.top&gt;=$C12)*(summary.hdi.top&lt;=$D12),summary.hdi))</f>
        <v>0.66400000000000003</v>
      </c>
      <c r="G12" s="20">
        <f t="array" ref="G12">STDEV(IF((summary.hdi.top&gt;=$C12)*(summary.hdi.top&lt;=$D12),summary.hdi))</f>
        <v>4.6136464248285568E-2</v>
      </c>
      <c r="H12" s="20">
        <f t="shared" si="0"/>
        <v>0.48036707150342889</v>
      </c>
      <c r="I12" s="20">
        <f t="shared" si="1"/>
        <v>0.66491292849657113</v>
      </c>
      <c r="J12" s="21">
        <f t="array" ref="J12">AVERAGE(IF((summary.hdi.top&gt;=$C12)*(summary.hdi.top&lt;=$D12),summary.hdi))</f>
        <v>0.57264000000000004</v>
      </c>
      <c r="K12" s="22">
        <f t="array" ref="K12">MIN(IF((summary.hdi.top&gt;=$C12)*(summary.hdi.top&lt;=$D12),summary.agriculture))</f>
        <v>0</v>
      </c>
      <c r="L12" s="22">
        <f t="array" ref="L12">MAX(IF((summary.hdi.top&gt;=$C12)*(summary.hdi.top&lt;=$D12),summary.agriculture))</f>
        <v>0.85</v>
      </c>
      <c r="M12" s="22">
        <f t="array" ref="M12">STDEV(IF((summary.hdi.top&gt;=$C12)*(summary.hdi.top&lt;=$D12),summary.agriculture))</f>
        <v>0.19220054011122775</v>
      </c>
      <c r="N12" s="22">
        <f t="shared" si="2"/>
        <v>0.25064653882516358</v>
      </c>
      <c r="O12" s="22">
        <f t="shared" si="3"/>
        <v>1.0194486992700746</v>
      </c>
      <c r="P12" s="23">
        <f t="array" ref="P12">AVERAGE(IF((summary.hdi.top&gt;=$C12)*(summary.hdi.top&lt;=$D12),summary.agriculture))</f>
        <v>0.63504761904761908</v>
      </c>
      <c r="Q12" s="22">
        <f t="array" ref="Q12">MIN(IF((summary.hdi.top&gt;=$C12)*(summary.hdi.top&lt;=$D12),summary.industry))</f>
        <v>0</v>
      </c>
      <c r="R12" s="22">
        <f t="array" ref="R12">MAX(IF((summary.hdi.top&gt;=$C12)*(summary.hdi.top&lt;=$D12),summary.industry))</f>
        <v>0.20300000000000001</v>
      </c>
      <c r="S12" s="22">
        <f t="array" ref="S12">STDEV(IF((summary.hdi.top&gt;=$C12)*(summary.hdi.top&lt;=$D12),summary.industry))</f>
        <v>6.4048010266109109E-2</v>
      </c>
      <c r="T12" s="22">
        <f t="shared" si="4"/>
        <v>-3.4715068151265821E-2</v>
      </c>
      <c r="U12" s="22">
        <f t="shared" si="5"/>
        <v>0.22147697291317062</v>
      </c>
      <c r="V12" s="23">
        <f t="array" ref="V12">AVERAGE(IF((summary.hdi.top&gt;=$C12)*(summary.hdi.top&lt;=$D12),summary.industry))</f>
        <v>9.3380952380952398E-2</v>
      </c>
      <c r="W12" s="22">
        <f t="array" ref="W12">MIN(IF((summary.hdi.top&gt;=$C12)*(summary.hdi.top&lt;=$D12),summary.service))</f>
        <v>0</v>
      </c>
      <c r="X12" s="22">
        <f t="array" ref="X12">MAX(IF((summary.hdi.top&gt;=$C12)*(summary.hdi.top&lt;=$D12),summary.service))</f>
        <v>0.4</v>
      </c>
      <c r="Y12" s="22">
        <f t="array" ref="Y12">STDEV(IF((summary.hdi.top&gt;=$C12)*(summary.hdi.top&lt;=$D12),summary.service))</f>
        <v>0.12827008336207743</v>
      </c>
      <c r="Z12" s="22">
        <f t="shared" si="6"/>
        <v>-6.1254452438440576E-2</v>
      </c>
      <c r="AA12" s="22">
        <f t="shared" si="7"/>
        <v>0.45182588100986915</v>
      </c>
      <c r="AB12" s="23">
        <f t="array" ref="AB12">AVERAGE(IF((summary.hdi.top&gt;=$C12)*(summary.hdi.top&lt;=$D12),summary.service))</f>
        <v>0.19528571428571428</v>
      </c>
      <c r="AE12" t="s">
        <v>262</v>
      </c>
    </row>
    <row r="13" spans="3:31" x14ac:dyDescent="0.25">
      <c r="C13" s="24">
        <f>D12+1</f>
        <v>151</v>
      </c>
      <c r="D13" s="24">
        <v>179</v>
      </c>
      <c r="E13" s="20">
        <f t="array" ref="E13">MIN(IF((summary.hdi.top&gt;=$C13)*(summary.hdi.top&lt;=$D13),summary.hdi))</f>
        <v>0.32900000000000001</v>
      </c>
      <c r="F13" s="20">
        <f t="array" ref="F13">MAX(IF((summary.hdi.top&gt;=$C13)*(summary.hdi.top&lt;=$D13),summary.hdi))</f>
        <v>0.51300000000000001</v>
      </c>
      <c r="G13" s="20">
        <f t="array" ref="G13">STDEV(IF((summary.hdi.top&gt;=$C13)*(summary.hdi.top&lt;=$D13),summary.hdi))</f>
        <v>5.6211007284174115E-2</v>
      </c>
      <c r="H13" s="20">
        <f t="shared" si="0"/>
        <v>0.3176124681902725</v>
      </c>
      <c r="I13" s="20">
        <f t="shared" si="1"/>
        <v>0.54245649732696899</v>
      </c>
      <c r="J13" s="21">
        <f t="array" ref="J13">AVERAGE(IF((summary.hdi.top&gt;=$C13)*(summary.hdi.top&lt;=$D13),summary.hdi))</f>
        <v>0.43003448275862072</v>
      </c>
      <c r="K13" s="22">
        <f t="array" ref="K13">MIN(IF((summary.hdi.top&gt;=$C13)*(summary.hdi.top&lt;=$D13),summary.agriculture))</f>
        <v>0.65</v>
      </c>
      <c r="L13" s="22">
        <f t="array" ref="L13">MAX(IF((summary.hdi.top&gt;=$C13)*(summary.hdi.top&lt;=$D13),summary.agriculture))</f>
        <v>0.93600000000000005</v>
      </c>
      <c r="M13" s="22">
        <f t="array" ref="M13">STDEV(IF((summary.hdi.top&gt;=$C13)*(summary.hdi.top&lt;=$D13),summary.agriculture))</f>
        <v>7.7106069893963305E-2</v>
      </c>
      <c r="N13" s="22">
        <f t="shared" si="2"/>
        <v>0.65674619354540664</v>
      </c>
      <c r="O13" s="22">
        <f t="shared" si="3"/>
        <v>0.96517047312125981</v>
      </c>
      <c r="P13" s="23">
        <f t="array" ref="P13">AVERAGE(IF((summary.hdi.top&gt;=$C13)*(summary.hdi.top&lt;=$D13),summary.agriculture))</f>
        <v>0.81095833333333323</v>
      </c>
      <c r="Q13" s="22">
        <f t="array" ref="Q13">MIN(IF((summary.hdi.top&gt;=$C13)*(summary.hdi.top&lt;=$D13),summary.industry))</f>
        <v>0</v>
      </c>
      <c r="R13" s="22">
        <f t="array" ref="R13">MAX(IF((summary.hdi.top&gt;=$C13)*(summary.hdi.top&lt;=$D13),summary.industry))</f>
        <v>0.19</v>
      </c>
      <c r="S13" s="22">
        <f t="array" ref="S13">STDEV(IF((summary.hdi.top&gt;=$C13)*(summary.hdi.top&lt;=$D13),summary.industry))</f>
        <v>3.8271226252803513E-2</v>
      </c>
      <c r="T13" s="22">
        <f t="shared" si="4"/>
        <v>-1.7288728821569788E-4</v>
      </c>
      <c r="U13" s="22">
        <f t="shared" si="5"/>
        <v>0.15291201772299834</v>
      </c>
      <c r="V13" s="23">
        <f t="array" ref="V13">AVERAGE(IF((summary.hdi.top&gt;=$C13)*(summary.hdi.top&lt;=$D13),summary.industry))</f>
        <v>7.6369565217391328E-2</v>
      </c>
      <c r="W13" s="22">
        <f t="array" ref="W13">MIN(IF((summary.hdi.top&gt;=$C13)*(summary.hdi.top&lt;=$D13),summary.service))</f>
        <v>0</v>
      </c>
      <c r="X13" s="22">
        <f t="array" ref="X13">MAX(IF((summary.hdi.top&gt;=$C13)*(summary.hdi.top&lt;=$D13),summary.service))</f>
        <v>0.3</v>
      </c>
      <c r="Y13" s="22">
        <f t="array" ref="Y13">STDEV(IF((summary.hdi.top&gt;=$C13)*(summary.hdi.top&lt;=$D13),summary.service))</f>
        <v>6.5894926241311005E-2</v>
      </c>
      <c r="Z13" s="22">
        <f t="shared" si="6"/>
        <v>-2.9159417700013276E-2</v>
      </c>
      <c r="AA13" s="22">
        <f t="shared" si="7"/>
        <v>0.23442028726523073</v>
      </c>
      <c r="AB13" s="23">
        <f t="array" ref="AB13">AVERAGE(IF((summary.hdi.top&gt;=$C13)*(summary.hdi.top&lt;=$D13),summary.service))</f>
        <v>0.10263043478260873</v>
      </c>
      <c r="AE13" t="s">
        <v>263</v>
      </c>
    </row>
    <row r="14" spans="3:31" x14ac:dyDescent="0.25">
      <c r="AD14" t="s">
        <v>222</v>
      </c>
      <c r="AE14" t="s">
        <v>264</v>
      </c>
    </row>
    <row r="15" spans="3:31" x14ac:dyDescent="0.25">
      <c r="I15" s="8"/>
      <c r="X15" s="38"/>
      <c r="Y15" s="39"/>
      <c r="Z15" s="37"/>
      <c r="AA15" s="37"/>
      <c r="AE15" t="s">
        <v>265</v>
      </c>
    </row>
    <row r="16" spans="3:31" x14ac:dyDescent="0.25">
      <c r="C16" s="59" t="s">
        <v>274</v>
      </c>
      <c r="D16" s="59"/>
      <c r="E16" s="48"/>
      <c r="F16" s="48"/>
      <c r="G16" s="48"/>
      <c r="H16" s="48"/>
      <c r="I16" s="49"/>
      <c r="J16" s="60" t="s">
        <v>275</v>
      </c>
      <c r="K16" s="48"/>
      <c r="L16" s="48"/>
      <c r="M16" s="48"/>
      <c r="N16" s="48"/>
      <c r="O16" s="48"/>
      <c r="P16" s="59" t="s">
        <v>254</v>
      </c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E16" t="s">
        <v>266</v>
      </c>
    </row>
    <row r="17" spans="2:31" x14ac:dyDescent="0.25">
      <c r="C17" s="59"/>
      <c r="D17" s="59"/>
      <c r="E17" s="48"/>
      <c r="F17" s="48"/>
      <c r="G17" s="48"/>
      <c r="H17" s="48"/>
      <c r="I17" s="49"/>
      <c r="J17" s="61"/>
      <c r="K17" s="48"/>
      <c r="L17" s="48"/>
      <c r="M17" s="48"/>
      <c r="N17" s="48"/>
      <c r="O17" s="48"/>
      <c r="P17" s="48" t="s">
        <v>230</v>
      </c>
      <c r="Q17" s="50"/>
      <c r="R17" s="50"/>
      <c r="S17" s="50"/>
      <c r="T17" s="50"/>
      <c r="U17" s="50"/>
      <c r="V17" s="50" t="s">
        <v>221</v>
      </c>
      <c r="W17" s="50"/>
      <c r="X17" s="51"/>
      <c r="Y17" s="52"/>
      <c r="Z17" s="49"/>
      <c r="AA17" s="49"/>
      <c r="AB17" s="50" t="s">
        <v>222</v>
      </c>
      <c r="AE17" t="s">
        <v>267</v>
      </c>
    </row>
    <row r="18" spans="2:31" x14ac:dyDescent="0.25">
      <c r="B18" s="43">
        <f t="shared" ref="B18:B24" si="10">J18/$J$25</f>
        <v>0.19875776397515527</v>
      </c>
      <c r="C18" s="47">
        <v>0.9</v>
      </c>
      <c r="D18" s="47">
        <v>1</v>
      </c>
      <c r="E18" s="46"/>
      <c r="F18" s="46"/>
      <c r="G18" s="46"/>
      <c r="H18" s="46"/>
      <c r="I18" s="23"/>
      <c r="J18" s="42">
        <f t="array" ref="J18">COUNT(IF((summary.hdi&gt;=$C18)*(summary.hdi&lt;$D18),summary.agriculture))</f>
        <v>32</v>
      </c>
      <c r="K18" s="22">
        <f t="array" ref="K18">MIN(IF((summary.hdi&gt;=$C18)*(summary.hdi&lt;$D18),summary.agriculture))</f>
        <v>0</v>
      </c>
      <c r="L18" s="22">
        <f t="array" ref="L18">MAX(IF((summary.hdi&gt;=$C18)*(summary.hdi&lt;$D18),summary.agriculture))</f>
        <v>0.124</v>
      </c>
      <c r="M18" s="22">
        <f t="array" ref="M18">STDEV(IF((summary.hdi&gt;=$C18)*(summary.hdi&lt;$D18),summary.agriculture))</f>
        <v>2.8794443208324395E-2</v>
      </c>
      <c r="N18" s="22">
        <f t="shared" ref="N18" si="11">P18-2*M18</f>
        <v>-1.868263641664878E-2</v>
      </c>
      <c r="O18" s="22">
        <f t="shared" ref="O18" si="12">P18+2*M18</f>
        <v>9.6495136416648808E-2</v>
      </c>
      <c r="P18" s="23">
        <f t="array" ref="P18">AVERAGE(IF((summary.hdi&gt;=$C18)*(summary.hdi&lt;$D18),summary.agriculture))</f>
        <v>3.890625000000001E-2</v>
      </c>
      <c r="Q18" s="22">
        <f t="array" ref="Q18">MIN(IF((summary.hdi&gt;=$C18)*(summary.hdi&lt;$D18),summary.industry))</f>
        <v>0.08</v>
      </c>
      <c r="R18" s="22">
        <f t="array" ref="R18">MAX(IF((summary.hdi&gt;=$C18)*(summary.hdi&lt;$D18),summary.industry))</f>
        <v>0.79</v>
      </c>
      <c r="S18" s="22">
        <f t="array" ref="S18">STDEV(IF((summary.hdi&gt;=$C18)*(summary.hdi&lt;$D18),summary.industry))</f>
        <v>0.13170860738032447</v>
      </c>
      <c r="T18" s="22">
        <f t="shared" ref="T18:T24" si="13">V18-2*S18</f>
        <v>-3.4797147606488443E-3</v>
      </c>
      <c r="U18" s="22">
        <f t="shared" ref="U18:U24" si="14">V18+2*S18</f>
        <v>0.52335471476064899</v>
      </c>
      <c r="V18" s="23">
        <f t="array" ref="V18">AVERAGE(IF((summary.hdi&gt;=$C18)*(summary.hdi&lt;$D18),summary.industry))</f>
        <v>0.2599375000000001</v>
      </c>
      <c r="W18" s="22">
        <f t="array" ref="W18">MIN(IF((summary.hdi&gt;=$C18)*(summary.hdi&lt;$D18),summary.service
))</f>
        <v>0.2</v>
      </c>
      <c r="X18" s="22">
        <f t="array" ref="X18">MAX(IF((summary.hdi&gt;=$C18)*(summary.hdi&lt;$D18),summary.service
))</f>
        <v>0.91900000000000004</v>
      </c>
      <c r="Y18" s="22">
        <f t="array" ref="Y18">STDEV(IF((summary.hdi&gt;=$C18)*(summary.hdi&lt;$D18),summary.service))</f>
        <v>0.13310961027203816</v>
      </c>
      <c r="Z18" s="22">
        <f t="shared" ref="Z18" si="15">AB18-2*Y18</f>
        <v>0.43312452945592383</v>
      </c>
      <c r="AA18" s="22">
        <f t="shared" ref="AA18" si="16">AB18+2*Y18</f>
        <v>0.96556297054407647</v>
      </c>
      <c r="AB18" s="23">
        <f t="array" ref="AB18">AVERAGE(IF((summary.hdi&gt;=$C18)*(summary.hdi&lt;$D18),summary.service))</f>
        <v>0.69934375000000015</v>
      </c>
    </row>
    <row r="19" spans="2:31" x14ac:dyDescent="0.25">
      <c r="B19" s="43">
        <f t="shared" si="10"/>
        <v>0.24223602484472051</v>
      </c>
      <c r="C19" s="47">
        <f>C18-0.1</f>
        <v>0.8</v>
      </c>
      <c r="D19" s="47">
        <f>D18-0.1</f>
        <v>0.9</v>
      </c>
      <c r="E19" s="46"/>
      <c r="F19" s="46"/>
      <c r="G19" s="46"/>
      <c r="H19" s="46"/>
      <c r="I19" s="23"/>
      <c r="J19" s="42">
        <f t="array" ref="J19">COUNT(IF((summary.hdi&gt;=$C19)*(summary.hdi&lt;$D19),summary.agriculture))</f>
        <v>39</v>
      </c>
      <c r="K19" s="22">
        <f t="array" ref="K19">MIN(IF((summary.hdi&gt;=$C19)*(summary.hdi&lt;$D19),summary.agriculture))</f>
        <v>0.01</v>
      </c>
      <c r="L19" s="22">
        <f t="array" ref="L19">MAX(IF((summary.hdi&gt;=$C19)*(summary.hdi&lt;$D19),summary.agriculture))</f>
        <v>0.57999999999999996</v>
      </c>
      <c r="M19" s="22">
        <f t="array" ref="M19">STDEV(IF((summary.hdi&gt;=$C19)*(summary.hdi&lt;$D19),summary.agriculture))</f>
        <v>0.10779825085774444</v>
      </c>
      <c r="N19" s="22">
        <f t="shared" ref="N19:N24" si="17">P19-2*M19</f>
        <v>-8.3493937612924757E-2</v>
      </c>
      <c r="O19" s="22">
        <f t="shared" ref="O19:O24" si="18">P19+2*M19</f>
        <v>0.34769906581805299</v>
      </c>
      <c r="P19" s="23">
        <f t="array" ref="P19">AVERAGE(IF((summary.hdi&gt;=$C19)*(summary.hdi&lt;$D19),summary.agriculture))</f>
        <v>0.13210256410256413</v>
      </c>
      <c r="Q19" s="22">
        <f t="array" ref="Q19">MIN(IF((summary.hdi&gt;=$C19)*(summary.hdi&lt;$D19),summary.industry))</f>
        <v>0.05</v>
      </c>
      <c r="R19" s="22">
        <f t="array" ref="R19">MAX(IF((summary.hdi&gt;=$C19)*(summary.hdi&lt;$D19),summary.industry))</f>
        <v>0.46</v>
      </c>
      <c r="S19" s="22">
        <f t="array" ref="S19">STDEV(IF((summary.hdi&gt;=$C19)*(summary.hdi&lt;$D19),summary.industry))</f>
        <v>8.5827857089825751E-2</v>
      </c>
      <c r="T19" s="22">
        <f t="shared" si="13"/>
        <v>8.7344285820348561E-2</v>
      </c>
      <c r="U19" s="22">
        <f t="shared" si="14"/>
        <v>0.43065571417965154</v>
      </c>
      <c r="V19" s="23">
        <f t="array" ref="V19">AVERAGE(IF((summary.hdi&gt;=$C19)*(summary.hdi&lt;$D19),summary.industry))</f>
        <v>0.25900000000000006</v>
      </c>
      <c r="W19" s="22">
        <f t="array" ref="W19">MIN(IF((summary.hdi&gt;=$C19)*(summary.hdi&lt;$D19),summary.service
))</f>
        <v>0.24</v>
      </c>
      <c r="X19" s="22">
        <f t="array" ref="X19">MAX(IF((summary.hdi&gt;=$C19)*(summary.hdi&lt;$D19),summary.service
))</f>
        <v>0.9</v>
      </c>
      <c r="Y19" s="22">
        <f t="array" ref="Y19">STDEV(IF((summary.hdi&gt;=$C19)*(summary.hdi&lt;$D19),summary.service))</f>
        <v>0.1259939805344055</v>
      </c>
      <c r="Z19" s="22">
        <f t="shared" ref="Z19:Z24" si="19">AB19-2*Y19</f>
        <v>0.35614024405939421</v>
      </c>
      <c r="AA19" s="22">
        <f t="shared" ref="AA19:AA24" si="20">AB19+2*Y19</f>
        <v>0.86011616619701625</v>
      </c>
      <c r="AB19" s="23">
        <f t="array" ref="AB19">AVERAGE(IF((summary.hdi&gt;=$C19)*(summary.hdi&lt;$D19),summary.service))</f>
        <v>0.6081282051282052</v>
      </c>
    </row>
    <row r="20" spans="2:31" x14ac:dyDescent="0.25">
      <c r="B20" s="43">
        <f t="shared" si="10"/>
        <v>0.24223602484472051</v>
      </c>
      <c r="C20" s="47">
        <f t="shared" ref="C20:C24" si="21">C19-0.1</f>
        <v>0.70000000000000007</v>
      </c>
      <c r="D20" s="47">
        <f t="shared" ref="D20:D24" si="22">D19-0.1</f>
        <v>0.8</v>
      </c>
      <c r="E20" s="46"/>
      <c r="F20" s="46"/>
      <c r="G20" s="46"/>
      <c r="H20" s="46"/>
      <c r="I20" s="23"/>
      <c r="J20" s="42">
        <f t="array" ref="J20">COUNT(IF((summary.hdi&gt;=$C20)*(summary.hdi&lt;$D20),summary.agriculture))</f>
        <v>39</v>
      </c>
      <c r="K20" s="22">
        <f t="array" ref="K20">MIN(IF((summary.hdi&gt;=$C20)*(summary.hdi&lt;$D20),summary.agriculture))</f>
        <v>7.0000000000000001E-3</v>
      </c>
      <c r="L20" s="22">
        <f t="array" ref="L20">MAX(IF((summary.hdi&gt;=$C20)*(summary.hdi&lt;$D20),summary.agriculture))</f>
        <v>0.76</v>
      </c>
      <c r="M20" s="22">
        <f t="array" ref="M20">STDEV(IF((summary.hdi&gt;=$C20)*(summary.hdi&lt;$D20),summary.agriculture))</f>
        <v>0.17442902032317981</v>
      </c>
      <c r="N20" s="22">
        <f t="shared" si="17"/>
        <v>-1.3063168851487894E-2</v>
      </c>
      <c r="O20" s="22">
        <f t="shared" si="18"/>
        <v>0.68465291244123128</v>
      </c>
      <c r="P20" s="23">
        <f t="array" ref="P20">AVERAGE(IF((summary.hdi&gt;=$C20)*(summary.hdi&lt;$D20),summary.agriculture))</f>
        <v>0.33579487179487172</v>
      </c>
      <c r="Q20" s="22">
        <f t="array" ref="Q20">MIN(IF((summary.hdi&gt;=$C20)*(summary.hdi&lt;$D20),summary.industry))</f>
        <v>0.05</v>
      </c>
      <c r="R20" s="22">
        <f t="array" ref="R20">MAX(IF((summary.hdi&gt;=$C20)*(summary.hdi&lt;$D20),summary.industry))</f>
        <v>0.32</v>
      </c>
      <c r="S20" s="22">
        <f t="array" ref="S20">STDEV(IF((summary.hdi&gt;=$C20)*(summary.hdi&lt;$D20),summary.industry))</f>
        <v>5.7635143069130888E-2</v>
      </c>
      <c r="T20" s="22">
        <f t="shared" si="13"/>
        <v>7.4652790784815168E-2</v>
      </c>
      <c r="U20" s="22">
        <f t="shared" si="14"/>
        <v>0.30519336306133871</v>
      </c>
      <c r="V20" s="23">
        <f t="array" ref="V20">AVERAGE(IF((summary.hdi&gt;=$C20)*(summary.hdi&lt;$D20),summary.industry))</f>
        <v>0.18992307692307694</v>
      </c>
      <c r="W20" s="22">
        <f t="array" ref="W20">MIN(IF((summary.hdi&gt;=$C20)*(summary.hdi&lt;$D20),summary.service
))</f>
        <v>0.12</v>
      </c>
      <c r="X20" s="22">
        <f t="array" ref="X20">MAX(IF((summary.hdi&gt;=$C20)*(summary.hdi&lt;$D20),summary.service
))</f>
        <v>0.78</v>
      </c>
      <c r="Y20" s="22">
        <f t="array" ref="Y20">STDEV(IF((summary.hdi&gt;=$C20)*(summary.hdi&lt;$D20),summary.service))</f>
        <v>0.16650045288141574</v>
      </c>
      <c r="Z20" s="22">
        <f t="shared" si="19"/>
        <v>0.13738370962178398</v>
      </c>
      <c r="AA20" s="22">
        <f t="shared" si="20"/>
        <v>0.80338552114744699</v>
      </c>
      <c r="AB20" s="23">
        <f t="array" ref="AB20">AVERAGE(IF((summary.hdi&gt;=$C20)*(summary.hdi&lt;$D20),summary.service))</f>
        <v>0.47038461538461546</v>
      </c>
    </row>
    <row r="21" spans="2:31" x14ac:dyDescent="0.25">
      <c r="B21" s="43">
        <f t="shared" si="10"/>
        <v>7.4534161490683232E-2</v>
      </c>
      <c r="C21" s="47">
        <f t="shared" si="21"/>
        <v>0.60000000000000009</v>
      </c>
      <c r="D21" s="47">
        <f t="shared" si="22"/>
        <v>0.70000000000000007</v>
      </c>
      <c r="E21" s="46"/>
      <c r="F21" s="46"/>
      <c r="G21" s="46"/>
      <c r="H21" s="46"/>
      <c r="I21" s="23"/>
      <c r="J21" s="42">
        <f t="array" ref="J21">COUNT(IF((summary.hdi&gt;=$C21)*(summary.hdi&lt;$D21),summary.agriculture))</f>
        <v>12</v>
      </c>
      <c r="K21" s="22">
        <f t="array" ref="K21">MIN(IF((summary.hdi&gt;=$C21)*(summary.hdi&lt;$D21),summary.agriculture))</f>
        <v>0</v>
      </c>
      <c r="L21" s="22">
        <f t="array" ref="L21">MAX(IF((summary.hdi&gt;=$C21)*(summary.hdi&lt;$D21),summary.agriculture))</f>
        <v>0.8</v>
      </c>
      <c r="M21" s="22">
        <f t="array" ref="M21">STDEV(IF((summary.hdi&gt;=$C21)*(summary.hdi&lt;$D21),summary.agriculture))</f>
        <v>0.23814968554938887</v>
      </c>
      <c r="N21" s="22">
        <f t="shared" si="17"/>
        <v>-7.2993710987778182E-3</v>
      </c>
      <c r="O21" s="22">
        <f t="shared" si="18"/>
        <v>0.9452993710987776</v>
      </c>
      <c r="P21" s="23">
        <f t="array" ref="P21">AVERAGE(IF((summary.hdi&gt;=$C21)*(summary.hdi&lt;$D21),summary.agriculture))</f>
        <v>0.46899999999999992</v>
      </c>
      <c r="Q21" s="22">
        <f t="array" ref="Q21">MIN(IF((summary.hdi&gt;=$C21)*(summary.hdi&lt;$D21),summary.industry))</f>
        <v>0</v>
      </c>
      <c r="R21" s="22">
        <f t="array" ref="R21">MAX(IF((summary.hdi&gt;=$C21)*(summary.hdi&lt;$D21),summary.industry))</f>
        <v>0.26</v>
      </c>
      <c r="S21" s="22">
        <f t="array" ref="S21">STDEV(IF((summary.hdi&gt;=$C21)*(summary.hdi&lt;$D21),summary.industry))</f>
        <v>7.5431285206330606E-2</v>
      </c>
      <c r="T21" s="22">
        <f t="shared" si="13"/>
        <v>-2.3529237079327886E-2</v>
      </c>
      <c r="U21" s="22">
        <f t="shared" si="14"/>
        <v>0.27819590374599457</v>
      </c>
      <c r="V21" s="23">
        <f t="array" ref="V21">AVERAGE(IF((summary.hdi&gt;=$C21)*(summary.hdi&lt;$D21),summary.industry))</f>
        <v>0.12733333333333333</v>
      </c>
      <c r="W21" s="22">
        <f t="array" ref="W21">MIN(IF((summary.hdi&gt;=$C21)*(summary.hdi&lt;$D21),summary.service
))</f>
        <v>0</v>
      </c>
      <c r="X21" s="22">
        <f t="array" ref="X21">MAX(IF((summary.hdi&gt;=$C21)*(summary.hdi&lt;$D21),summary.service
))</f>
        <v>0.65</v>
      </c>
      <c r="Y21" s="22">
        <f t="array" ref="Y21">STDEV(IF((summary.hdi&gt;=$C21)*(summary.hdi&lt;$D21),summary.service))</f>
        <v>0.16899119127123968</v>
      </c>
      <c r="Z21" s="22">
        <f t="shared" si="19"/>
        <v>-1.773238254247933E-2</v>
      </c>
      <c r="AA21" s="22">
        <f t="shared" si="20"/>
        <v>0.6582323825424794</v>
      </c>
      <c r="AB21" s="23">
        <f t="array" ref="AB21">AVERAGE(IF((summary.hdi&gt;=$C21)*(summary.hdi&lt;$D21),summary.service))</f>
        <v>0.32025000000000003</v>
      </c>
    </row>
    <row r="22" spans="2:31" x14ac:dyDescent="0.25">
      <c r="B22" s="43">
        <f t="shared" si="10"/>
        <v>0.10559006211180125</v>
      </c>
      <c r="C22" s="47">
        <f t="shared" si="21"/>
        <v>0.50000000000000011</v>
      </c>
      <c r="D22" s="47">
        <f t="shared" si="22"/>
        <v>0.60000000000000009</v>
      </c>
      <c r="E22" s="46"/>
      <c r="F22" s="46"/>
      <c r="G22" s="46"/>
      <c r="H22" s="46"/>
      <c r="I22" s="23"/>
      <c r="J22" s="42">
        <f t="array" ref="J22">COUNT(IF((summary.hdi&gt;=$C22)*(summary.hdi&lt;$D22),summary.agriculture))</f>
        <v>17</v>
      </c>
      <c r="K22" s="22">
        <f t="array" ref="K22">MIN(IF((summary.hdi&gt;=$C22)*(summary.hdi&lt;$D22),summary.agriculture))</f>
        <v>0.43</v>
      </c>
      <c r="L22" s="22">
        <f t="array" ref="L22">MAX(IF((summary.hdi&gt;=$C22)*(summary.hdi&lt;$D22),summary.agriculture))</f>
        <v>0.85</v>
      </c>
      <c r="M22" s="22">
        <f t="array" ref="M22">STDEV(IF((summary.hdi&gt;=$C22)*(summary.hdi&lt;$D22),summary.agriculture))</f>
        <v>0.11469428674421754</v>
      </c>
      <c r="N22" s="22">
        <f t="shared" si="17"/>
        <v>0.47443495592332963</v>
      </c>
      <c r="O22" s="22">
        <f t="shared" si="18"/>
        <v>0.93321210290019985</v>
      </c>
      <c r="P22" s="23">
        <f t="array" ref="P22">AVERAGE(IF((summary.hdi&gt;=$C22)*(summary.hdi&lt;$D22),summary.agriculture))</f>
        <v>0.70382352941176474</v>
      </c>
      <c r="Q22" s="22">
        <f t="array" ref="Q22">MIN(IF((summary.hdi&gt;=$C22)*(summary.hdi&lt;$D22),summary.industry))</f>
        <v>0</v>
      </c>
      <c r="R22" s="22">
        <f t="array" ref="R22">MAX(IF((summary.hdi&gt;=$C22)*(summary.hdi&lt;$D22),summary.industry))</f>
        <v>0.20300000000000001</v>
      </c>
      <c r="S22" s="22">
        <f t="array" ref="S22">STDEV(IF((summary.hdi&gt;=$C22)*(summary.hdi&lt;$D22),summary.industry))</f>
        <v>5.537104122086154E-2</v>
      </c>
      <c r="T22" s="22">
        <f t="shared" si="13"/>
        <v>-2.2771494206428933E-2</v>
      </c>
      <c r="U22" s="22">
        <f t="shared" si="14"/>
        <v>0.19871267067701723</v>
      </c>
      <c r="V22" s="23">
        <f t="array" ref="V22">AVERAGE(IF((summary.hdi&gt;=$C22)*(summary.hdi&lt;$D22),summary.industry))</f>
        <v>8.7970588235294148E-2</v>
      </c>
      <c r="W22" s="22">
        <f t="array" ref="W22">MIN(IF((summary.hdi&gt;=$C22)*(summary.hdi&lt;$D22),summary.service
))</f>
        <v>0</v>
      </c>
      <c r="X22" s="22">
        <f t="array" ref="X22">MAX(IF((summary.hdi&gt;=$C22)*(summary.hdi&lt;$D22),summary.service
))</f>
        <v>0.4</v>
      </c>
      <c r="Y22" s="22">
        <f t="array" ref="Y22">STDEV(IF((summary.hdi&gt;=$C22)*(summary.hdi&lt;$D22),summary.service))</f>
        <v>0.11864702965965408</v>
      </c>
      <c r="Z22" s="22">
        <f t="shared" si="19"/>
        <v>-6.4441118142837595E-2</v>
      </c>
      <c r="AA22" s="22">
        <f t="shared" si="20"/>
        <v>0.41014700049577874</v>
      </c>
      <c r="AB22" s="23">
        <f t="array" ref="AB22">AVERAGE(IF((summary.hdi&gt;=$C22)*(summary.hdi&lt;$D22),summary.service))</f>
        <v>0.17285294117647057</v>
      </c>
    </row>
    <row r="23" spans="2:31" x14ac:dyDescent="0.25">
      <c r="B23" s="43">
        <f t="shared" si="10"/>
        <v>8.0745341614906832E-2</v>
      </c>
      <c r="C23" s="47">
        <f t="shared" si="21"/>
        <v>0.40000000000000013</v>
      </c>
      <c r="D23" s="47">
        <f t="shared" si="22"/>
        <v>0.50000000000000011</v>
      </c>
      <c r="E23" s="46"/>
      <c r="F23" s="46"/>
      <c r="G23" s="46"/>
      <c r="H23" s="46"/>
      <c r="I23" s="23"/>
      <c r="J23" s="42">
        <f t="array" ref="J23">COUNT(IF((summary.hdi&gt;=$C23)*(summary.hdi&lt;$D23),summary.agriculture))</f>
        <v>13</v>
      </c>
      <c r="K23" s="22">
        <f t="array" ref="K23">MIN(IF((summary.hdi&gt;=$C23)*(summary.hdi&lt;$D23),summary.agriculture))</f>
        <v>0.65</v>
      </c>
      <c r="L23" s="22">
        <f t="array" ref="L23">MAX(IF((summary.hdi&gt;=$C23)*(summary.hdi&lt;$D23),summary.agriculture))</f>
        <v>0.9</v>
      </c>
      <c r="M23" s="22">
        <f t="array" ref="M23">STDEV(IF((summary.hdi&gt;=$C23)*(summary.hdi&lt;$D23),summary.agriculture))</f>
        <v>8.6587735259885029E-2</v>
      </c>
      <c r="N23" s="22">
        <f t="shared" si="17"/>
        <v>0.62836299101869142</v>
      </c>
      <c r="O23" s="22">
        <f t="shared" si="18"/>
        <v>0.97471393205823165</v>
      </c>
      <c r="P23" s="23">
        <f t="array" ref="P23">AVERAGE(IF((summary.hdi&gt;=$C23)*(summary.hdi&lt;$D23),summary.agriculture))</f>
        <v>0.80153846153846153</v>
      </c>
      <c r="Q23" s="22">
        <f t="array" ref="Q23">MIN(IF((summary.hdi&gt;=$C23)*(summary.hdi&lt;$D23),summary.industry))</f>
        <v>0</v>
      </c>
      <c r="R23" s="22">
        <f t="array" ref="R23">MAX(IF((summary.hdi&gt;=$C23)*(summary.hdi&lt;$D23),summary.industry))</f>
        <v>0.19</v>
      </c>
      <c r="S23" s="22">
        <f t="array" ref="S23">STDEV(IF((summary.hdi&gt;=$C23)*(summary.hdi&lt;$D23),summary.industry))</f>
        <v>4.7535871622482025E-2</v>
      </c>
      <c r="T23" s="22">
        <f t="shared" si="13"/>
        <v>-1.8821743244964051E-2</v>
      </c>
      <c r="U23" s="22">
        <f t="shared" si="14"/>
        <v>0.17132174324496405</v>
      </c>
      <c r="V23" s="23">
        <f t="array" ref="V23">AVERAGE(IF((summary.hdi&gt;=$C23)*(summary.hdi&lt;$D23),summary.industry))</f>
        <v>7.6249999999999998E-2</v>
      </c>
      <c r="W23" s="22">
        <f t="array" ref="W23">MIN(IF((summary.hdi&gt;=$C23)*(summary.hdi&lt;$D23),summary.service
))</f>
        <v>0</v>
      </c>
      <c r="X23" s="22">
        <f t="array" ref="X23">MAX(IF((summary.hdi&gt;=$C23)*(summary.hdi&lt;$D23),summary.service
))</f>
        <v>0.3</v>
      </c>
      <c r="Y23" s="22">
        <f t="array" ref="Y23">STDEV(IF((summary.hdi&gt;=$C23)*(summary.hdi&lt;$D23),summary.service))</f>
        <v>7.9404745679106825E-2</v>
      </c>
      <c r="Z23" s="22">
        <f t="shared" si="19"/>
        <v>-5.5059491358213641E-2</v>
      </c>
      <c r="AA23" s="22">
        <f t="shared" si="20"/>
        <v>0.26255949135821366</v>
      </c>
      <c r="AB23" s="23">
        <f t="array" ref="AB23">AVERAGE(IF((summary.hdi&gt;=$C23)*(summary.hdi&lt;$D23),summary.service))</f>
        <v>0.10375000000000001</v>
      </c>
    </row>
    <row r="24" spans="2:31" x14ac:dyDescent="0.25">
      <c r="B24" s="43">
        <f t="shared" si="10"/>
        <v>5.5900621118012424E-2</v>
      </c>
      <c r="C24" s="47">
        <f t="shared" si="21"/>
        <v>0.30000000000000016</v>
      </c>
      <c r="D24" s="47">
        <f t="shared" si="22"/>
        <v>0.40000000000000013</v>
      </c>
      <c r="E24" s="46"/>
      <c r="F24" s="46"/>
      <c r="G24" s="46"/>
      <c r="H24" s="46"/>
      <c r="I24" s="23"/>
      <c r="J24" s="42">
        <f t="array" ref="J24">COUNT(IF((summary.hdi&gt;=$C24)*(summary.hdi&lt;$D24),summary.agriculture))</f>
        <v>9</v>
      </c>
      <c r="K24" s="22">
        <f t="array" ref="K24">MIN(IF((summary.hdi&gt;=$C24)*(summary.hdi&lt;$D24),summary.agriculture))</f>
        <v>0.7</v>
      </c>
      <c r="L24" s="22">
        <f t="array" ref="L24">MAX(IF((summary.hdi&gt;=$C24)*(summary.hdi&lt;$D24),summary.agriculture))</f>
        <v>0.93600000000000005</v>
      </c>
      <c r="M24" s="22">
        <f t="array" ref="M24">STDEV(IF((summary.hdi&gt;=$C24)*(summary.hdi&lt;$D24),summary.agriculture))</f>
        <v>7.1606176021656448E-2</v>
      </c>
      <c r="N24" s="22">
        <f t="shared" si="17"/>
        <v>0.68656542573446488</v>
      </c>
      <c r="O24" s="22">
        <f t="shared" si="18"/>
        <v>0.97299012982109079</v>
      </c>
      <c r="P24" s="23">
        <f t="array" ref="P24">AVERAGE(IF((summary.hdi&gt;=$C24)*(summary.hdi&lt;$D24),summary.agriculture))</f>
        <v>0.82977777777777784</v>
      </c>
      <c r="Q24" s="22">
        <f t="array" ref="Q24">MIN(IF((summary.hdi&gt;=$C24)*(summary.hdi&lt;$D24),summary.industry))</f>
        <v>2.3E-2</v>
      </c>
      <c r="R24" s="22">
        <f t="array" ref="R24">MAX(IF((summary.hdi&gt;=$C24)*(summary.hdi&lt;$D24),summary.industry))</f>
        <v>0.1</v>
      </c>
      <c r="S24" s="22">
        <f t="array" ref="S24">STDEV(IF((summary.hdi&gt;=$C24)*(summary.hdi&lt;$D24),summary.industry))</f>
        <v>2.5310296543326265E-2</v>
      </c>
      <c r="T24" s="22">
        <f t="shared" si="13"/>
        <v>1.9268295802236345E-2</v>
      </c>
      <c r="U24" s="22">
        <f t="shared" si="14"/>
        <v>0.1205094819755414</v>
      </c>
      <c r="V24" s="23">
        <f t="array" ref="V24">AVERAGE(IF((summary.hdi&gt;=$C24)*(summary.hdi&lt;$D24),summary.industry))</f>
        <v>6.9888888888888875E-2</v>
      </c>
      <c r="W24" s="22">
        <f t="array" ref="W24">MIN(IF((summary.hdi&gt;=$C24)*(summary.hdi&lt;$D24),summary.service
))</f>
        <v>0.04</v>
      </c>
      <c r="X24" s="22">
        <f t="array" ref="X24">MAX(IF((summary.hdi&gt;=$C24)*(summary.hdi&lt;$D24),summary.service
))</f>
        <v>0.22</v>
      </c>
      <c r="Y24" s="22">
        <f t="array" ref="Y24">STDEV(IF((summary.hdi&gt;=$C24)*(summary.hdi&lt;$D24),summary.service))</f>
        <v>5.7013156376401419E-2</v>
      </c>
      <c r="Z24" s="22">
        <f t="shared" si="19"/>
        <v>-1.3692979419469509E-2</v>
      </c>
      <c r="AA24" s="22">
        <f t="shared" si="20"/>
        <v>0.21435964608613617</v>
      </c>
      <c r="AB24" s="23">
        <f t="array" ref="AB24">AVERAGE(IF((summary.hdi&gt;=$C24)*(summary.hdi&lt;$D24),summary.service))</f>
        <v>0.10033333333333333</v>
      </c>
    </row>
    <row r="25" spans="2:31" x14ac:dyDescent="0.25">
      <c r="I25" s="8"/>
      <c r="J25" s="6">
        <f>SUM(J18:J24)</f>
        <v>161</v>
      </c>
      <c r="X25" s="38"/>
      <c r="Y25" s="39"/>
      <c r="Z25" s="37"/>
      <c r="AA25" s="37"/>
    </row>
    <row r="26" spans="2:31" x14ac:dyDescent="0.25">
      <c r="K26" s="6" t="s">
        <v>271</v>
      </c>
      <c r="L26" s="6" t="s">
        <v>272</v>
      </c>
      <c r="M26" s="6" t="s">
        <v>273</v>
      </c>
      <c r="X26" s="40"/>
      <c r="Y26" s="41"/>
      <c r="Z26" s="37"/>
      <c r="AA26" s="37"/>
    </row>
    <row r="27" spans="2:31" x14ac:dyDescent="0.25">
      <c r="B27" t="s">
        <v>276</v>
      </c>
      <c r="C27" t="s">
        <v>254</v>
      </c>
      <c r="D27" t="s">
        <v>269</v>
      </c>
      <c r="I27" s="8"/>
      <c r="J27" s="6" t="s">
        <v>270</v>
      </c>
      <c r="K27">
        <f t="array" ref="K27">STDEV(IF((summary.hdi&gt;=$C18)*(summary.hdi&lt;$D18),summary.hdi))</f>
        <v>2.0214896622405575E-2</v>
      </c>
      <c r="L27">
        <f t="shared" ref="L27:L33" si="23">C28-2*K27</f>
        <v>0.90129747948246142</v>
      </c>
      <c r="M27">
        <f t="shared" ref="M27:M33" si="24">C28+2*K27</f>
        <v>0.98215706597208363</v>
      </c>
      <c r="X27" s="40"/>
      <c r="Y27" s="41"/>
      <c r="Z27" s="37"/>
      <c r="AA27" s="37"/>
    </row>
    <row r="28" spans="2:31" x14ac:dyDescent="0.25">
      <c r="B28">
        <v>0.9</v>
      </c>
      <c r="C28">
        <f t="array" ref="C28">AVERAGE(IF((summary.hdi&gt;=$C18)*(summary.hdi&lt;$D18),summary.hdi))</f>
        <v>0.94172727272727252</v>
      </c>
      <c r="D28">
        <f t="array" ref="D28">MIN(IF((summary.hdi&gt;=$C18)*(summary.hdi&lt;$D18),summary.hdi))</f>
        <v>0.9</v>
      </c>
      <c r="I28" s="8"/>
      <c r="J28">
        <f t="array" ref="J28">MAX(IF((summary.hdi&gt;=$C18)*(summary.hdi&lt;$D18),summary.hdi))</f>
        <v>0.96799999999999997</v>
      </c>
      <c r="K28">
        <f t="array" ref="K28">STDEV(IF((summary.hdi&gt;=$C19)*(summary.hdi&lt;$D19),summary.hdi))</f>
        <v>2.8276683819913103E-2</v>
      </c>
      <c r="L28">
        <f t="shared" si="23"/>
        <v>0.78556567997922122</v>
      </c>
      <c r="M28">
        <f t="shared" si="24"/>
        <v>0.89867241525887365</v>
      </c>
      <c r="X28" s="40"/>
      <c r="Y28" s="41"/>
      <c r="Z28" s="37"/>
      <c r="AA28" s="37"/>
    </row>
    <row r="29" spans="2:31" x14ac:dyDescent="0.25">
      <c r="B29">
        <v>0.8</v>
      </c>
      <c r="C29">
        <f t="array" ref="C29">AVERAGE(IF((summary.hdi&gt;=$C19)*(summary.hdi&lt;$D19),summary.hdi))</f>
        <v>0.84211904761904743</v>
      </c>
      <c r="D29">
        <f t="array" ref="D29">MIN(IF((summary.hdi&gt;=$C19)*(summary.hdi&lt;$D19),summary.hdi))</f>
        <v>0.80200000000000005</v>
      </c>
      <c r="I29" s="8"/>
      <c r="J29">
        <f t="array" ref="J29">MAX(IF((summary.hdi&gt;=$C19)*(summary.hdi&lt;$D19),summary.hdi))</f>
        <v>0.89900000000000002</v>
      </c>
      <c r="K29">
        <f t="array" ref="K29">STDEV(IF((summary.hdi&gt;=$C20)*(summary.hdi&lt;$D20),summary.hdi))</f>
        <v>2.7154674024061989E-2</v>
      </c>
      <c r="L29">
        <f t="shared" si="23"/>
        <v>0.69782701558823979</v>
      </c>
      <c r="M29">
        <f t="shared" si="24"/>
        <v>0.80644571168448764</v>
      </c>
      <c r="X29" s="40"/>
      <c r="Y29" s="41"/>
      <c r="Z29" s="37"/>
      <c r="AA29" s="37"/>
    </row>
    <row r="30" spans="2:31" x14ac:dyDescent="0.25">
      <c r="B30">
        <v>0.7</v>
      </c>
      <c r="C30">
        <f t="array" ref="C30">AVERAGE(IF((summary.hdi&gt;=$C20)*(summary.hdi&lt;$D20),summary.hdi))</f>
        <v>0.75213636363636371</v>
      </c>
      <c r="D30">
        <f t="array" ref="D30">MIN(IF((summary.hdi&gt;=$C20)*(summary.hdi&lt;$D20),summary.hdi))</f>
        <v>0.70099999999999996</v>
      </c>
      <c r="I30" s="8"/>
      <c r="J30">
        <f t="array" ref="J30">MAX(IF((summary.hdi&gt;=$C20)*(summary.hdi&lt;$D20),summary.hdi))</f>
        <v>0.79800000000000004</v>
      </c>
      <c r="K30">
        <f t="array" ref="K30">STDEV(IF((summary.hdi&gt;=$C21)*(summary.hdi&lt;$D21),summary.hdi))</f>
        <v>3.4300946707852616E-2</v>
      </c>
      <c r="L30">
        <f t="shared" si="23"/>
        <v>0.58604096372715198</v>
      </c>
      <c r="M30">
        <f t="shared" si="24"/>
        <v>0.72324475055856241</v>
      </c>
      <c r="X30" s="38"/>
      <c r="Y30" s="39"/>
      <c r="Z30" s="37"/>
      <c r="AA30" s="37"/>
    </row>
    <row r="31" spans="2:31" x14ac:dyDescent="0.25">
      <c r="B31">
        <v>0.6</v>
      </c>
      <c r="C31">
        <f t="array" ref="C31">AVERAGE(IF((summary.hdi&gt;=$C21)*(summary.hdi&lt;$D21),summary.hdi))</f>
        <v>0.65464285714285719</v>
      </c>
      <c r="D31">
        <f t="array" ref="D31">MIN(IF((summary.hdi&gt;=$C21)*(summary.hdi&lt;$D21),summary.hdi))</f>
        <v>0.60799999999999998</v>
      </c>
      <c r="I31" s="8"/>
      <c r="J31">
        <f t="array" ref="J31">MAX(IF((summary.hdi&gt;=$C21)*(summary.hdi&lt;$D21),summary.hdi))</f>
        <v>0.69899999999999995</v>
      </c>
      <c r="K31">
        <f t="array" ref="K31">STDEV(IF((summary.hdi&gt;=$C22)*(summary.hdi&lt;$D22),summary.hdi))</f>
        <v>2.7385935691230448E-2</v>
      </c>
      <c r="L31">
        <f t="shared" si="23"/>
        <v>0.48512812861753918</v>
      </c>
      <c r="M31">
        <f t="shared" si="24"/>
        <v>0.59467187138246091</v>
      </c>
      <c r="X31" s="38"/>
      <c r="Y31" s="39"/>
      <c r="Z31" s="37"/>
      <c r="AA31" s="37"/>
    </row>
    <row r="32" spans="2:31" x14ac:dyDescent="0.25">
      <c r="B32">
        <v>0.5</v>
      </c>
      <c r="C32">
        <f t="array" ref="C32">AVERAGE(IF((summary.hdi&gt;=$C22)*(summary.hdi&lt;$D22),summary.hdi))</f>
        <v>0.53990000000000005</v>
      </c>
      <c r="D32">
        <f t="array" ref="D32">MIN(IF((summary.hdi&gt;=$C22)*(summary.hdi&lt;$D22),summary.hdi))</f>
        <v>0.502</v>
      </c>
      <c r="I32" s="8"/>
      <c r="J32">
        <f t="array" ref="J32">MAX(IF((summary.hdi&gt;=$C22)*(summary.hdi&lt;$D22),summary.hdi))</f>
        <v>0.59099999999999997</v>
      </c>
      <c r="K32">
        <f t="array" ref="K32">STDEV(IF((summary.hdi&gt;=$C23)*(summary.hdi&lt;$D23),summary.hdi))</f>
        <v>2.5433494399367092E-2</v>
      </c>
      <c r="L32">
        <f t="shared" si="23"/>
        <v>0.413775868344123</v>
      </c>
      <c r="M32">
        <f t="shared" si="24"/>
        <v>0.51550984594159133</v>
      </c>
      <c r="X32" s="38"/>
      <c r="Y32" s="39"/>
      <c r="Z32" s="37"/>
      <c r="AA32" s="37"/>
    </row>
    <row r="33" spans="2:27" x14ac:dyDescent="0.25">
      <c r="B33">
        <v>0.4</v>
      </c>
      <c r="C33">
        <f t="array" ref="C33">AVERAGE(IF((summary.hdi&gt;=$C23)*(summary.hdi&lt;$D23),summary.hdi))</f>
        <v>0.46464285714285719</v>
      </c>
      <c r="D33">
        <f t="array" ref="D33">MIN(IF((summary.hdi&gt;=$C23)*(summary.hdi&lt;$D23),summary.hdi))</f>
        <v>0.42299999999999999</v>
      </c>
      <c r="I33" s="8"/>
      <c r="J33">
        <f t="array" ref="J33">MAX(IF((summary.hdi&gt;=$C23)*(summary.hdi&lt;$D23),summary.hdi))</f>
        <v>0.499</v>
      </c>
      <c r="K33">
        <f t="array" ref="K33">STDEV(IF((summary.hdi&gt;=$C24)*(summary.hdi&lt;$D24),summary.hdi))</f>
        <v>1.8122478926025615E-2</v>
      </c>
      <c r="L33">
        <f t="shared" si="23"/>
        <v>0.33442170881461547</v>
      </c>
      <c r="M33">
        <f t="shared" si="24"/>
        <v>0.40691162451871793</v>
      </c>
      <c r="X33" s="38"/>
      <c r="Y33" s="39"/>
      <c r="Z33" s="37"/>
      <c r="AA33" s="37"/>
    </row>
    <row r="34" spans="2:27" x14ac:dyDescent="0.25">
      <c r="B34">
        <v>0.3</v>
      </c>
      <c r="C34">
        <f t="array" ref="C34">AVERAGE(IF((summary.hdi&gt;=$C24)*(summary.hdi&lt;$D24),summary.hdi))</f>
        <v>0.3706666666666667</v>
      </c>
      <c r="D34">
        <f t="array" ref="D34">MIN(IF((summary.hdi&gt;=$C24)*(summary.hdi&lt;$D24),summary.hdi))</f>
        <v>0.32900000000000001</v>
      </c>
      <c r="I34" s="8"/>
      <c r="J34">
        <f t="array" ref="J34">MAX(IF((summary.hdi&gt;=$C24)*(summary.hdi&lt;$D24),summary.hdi))</f>
        <v>0.39100000000000001</v>
      </c>
      <c r="X34" s="40"/>
      <c r="Y34" s="41"/>
      <c r="Z34" s="37"/>
      <c r="AA34" s="37"/>
    </row>
    <row r="35" spans="2:27" x14ac:dyDescent="0.25">
      <c r="I35" s="8"/>
      <c r="X35" s="40"/>
      <c r="Y35" s="41"/>
      <c r="Z35" s="37"/>
      <c r="AA35" s="37"/>
    </row>
    <row r="36" spans="2:27" x14ac:dyDescent="0.25">
      <c r="I36" s="8"/>
      <c r="X36" s="40"/>
      <c r="Y36" s="41"/>
      <c r="Z36" s="37"/>
      <c r="AA36" s="37"/>
    </row>
    <row r="37" spans="2:27" x14ac:dyDescent="0.25">
      <c r="I37" s="8"/>
      <c r="X37" s="40"/>
      <c r="Y37" s="41"/>
      <c r="Z37" s="37"/>
      <c r="AA37" s="37"/>
    </row>
    <row r="38" spans="2:27" x14ac:dyDescent="0.25">
      <c r="I38" s="8"/>
      <c r="X38" s="38"/>
      <c r="Y38" s="39"/>
      <c r="Z38" s="37"/>
      <c r="AA38" s="37"/>
    </row>
    <row r="39" spans="2:27" x14ac:dyDescent="0.25">
      <c r="I39" s="8"/>
      <c r="X39" s="38"/>
      <c r="Y39" s="39"/>
      <c r="Z39" s="37"/>
      <c r="AA39" s="37"/>
    </row>
    <row r="40" spans="2:27" x14ac:dyDescent="0.25">
      <c r="I40" s="8"/>
      <c r="X40" s="38"/>
      <c r="Y40" s="39"/>
      <c r="Z40" s="37"/>
      <c r="AA40" s="37"/>
    </row>
    <row r="41" spans="2:27" x14ac:dyDescent="0.25">
      <c r="I41" s="8"/>
      <c r="X41" s="38"/>
      <c r="Y41" s="39"/>
      <c r="Z41" s="37"/>
      <c r="AA41" s="37"/>
    </row>
    <row r="68" spans="21:22" x14ac:dyDescent="0.25">
      <c r="U68" s="44">
        <v>40249</v>
      </c>
    </row>
    <row r="69" spans="21:22" x14ac:dyDescent="0.25">
      <c r="U69" s="44">
        <f>U68+1</f>
        <v>40250</v>
      </c>
      <c r="V69">
        <f>U69-$U$68</f>
        <v>1</v>
      </c>
    </row>
    <row r="70" spans="21:22" x14ac:dyDescent="0.25">
      <c r="U70" s="44">
        <f t="shared" ref="U70:U126" si="25">U69+1</f>
        <v>40251</v>
      </c>
      <c r="V70">
        <f t="shared" ref="V70:V126" si="26">U70-$U$68</f>
        <v>2</v>
      </c>
    </row>
    <row r="71" spans="21:22" x14ac:dyDescent="0.25">
      <c r="U71" s="44">
        <f t="shared" si="25"/>
        <v>40252</v>
      </c>
      <c r="V71">
        <f t="shared" si="26"/>
        <v>3</v>
      </c>
    </row>
    <row r="72" spans="21:22" x14ac:dyDescent="0.25">
      <c r="U72" s="44">
        <f t="shared" si="25"/>
        <v>40253</v>
      </c>
      <c r="V72">
        <f t="shared" si="26"/>
        <v>4</v>
      </c>
    </row>
    <row r="73" spans="21:22" x14ac:dyDescent="0.25">
      <c r="U73" s="44">
        <f t="shared" si="25"/>
        <v>40254</v>
      </c>
      <c r="V73">
        <f t="shared" si="26"/>
        <v>5</v>
      </c>
    </row>
    <row r="74" spans="21:22" x14ac:dyDescent="0.25">
      <c r="U74" s="44">
        <f t="shared" si="25"/>
        <v>40255</v>
      </c>
      <c r="V74">
        <f t="shared" si="26"/>
        <v>6</v>
      </c>
    </row>
    <row r="75" spans="21:22" x14ac:dyDescent="0.25">
      <c r="U75" s="44">
        <f t="shared" si="25"/>
        <v>40256</v>
      </c>
      <c r="V75">
        <f t="shared" si="26"/>
        <v>7</v>
      </c>
    </row>
    <row r="76" spans="21:22" x14ac:dyDescent="0.25">
      <c r="U76" s="44">
        <f t="shared" si="25"/>
        <v>40257</v>
      </c>
      <c r="V76">
        <f t="shared" si="26"/>
        <v>8</v>
      </c>
    </row>
    <row r="77" spans="21:22" x14ac:dyDescent="0.25">
      <c r="U77" s="44">
        <f t="shared" si="25"/>
        <v>40258</v>
      </c>
      <c r="V77">
        <f t="shared" si="26"/>
        <v>9</v>
      </c>
    </row>
    <row r="78" spans="21:22" x14ac:dyDescent="0.25">
      <c r="U78" s="44">
        <f t="shared" si="25"/>
        <v>40259</v>
      </c>
      <c r="V78">
        <f t="shared" si="26"/>
        <v>10</v>
      </c>
    </row>
    <row r="79" spans="21:22" x14ac:dyDescent="0.25">
      <c r="U79" s="44">
        <f t="shared" si="25"/>
        <v>40260</v>
      </c>
      <c r="V79">
        <f t="shared" si="26"/>
        <v>11</v>
      </c>
    </row>
    <row r="80" spans="21:22" x14ac:dyDescent="0.25">
      <c r="U80" s="44">
        <f t="shared" si="25"/>
        <v>40261</v>
      </c>
      <c r="V80">
        <f t="shared" si="26"/>
        <v>12</v>
      </c>
    </row>
    <row r="81" spans="21:22" x14ac:dyDescent="0.25">
      <c r="U81" s="44">
        <f t="shared" si="25"/>
        <v>40262</v>
      </c>
      <c r="V81">
        <f t="shared" si="26"/>
        <v>13</v>
      </c>
    </row>
    <row r="82" spans="21:22" x14ac:dyDescent="0.25">
      <c r="U82" s="44">
        <f t="shared" si="25"/>
        <v>40263</v>
      </c>
      <c r="V82">
        <f t="shared" si="26"/>
        <v>14</v>
      </c>
    </row>
    <row r="83" spans="21:22" x14ac:dyDescent="0.25">
      <c r="U83" s="44">
        <f t="shared" si="25"/>
        <v>40264</v>
      </c>
      <c r="V83">
        <f t="shared" si="26"/>
        <v>15</v>
      </c>
    </row>
    <row r="84" spans="21:22" x14ac:dyDescent="0.25">
      <c r="U84" s="44">
        <f t="shared" si="25"/>
        <v>40265</v>
      </c>
      <c r="V84">
        <f t="shared" si="26"/>
        <v>16</v>
      </c>
    </row>
    <row r="85" spans="21:22" x14ac:dyDescent="0.25">
      <c r="U85" s="44">
        <f t="shared" si="25"/>
        <v>40266</v>
      </c>
      <c r="V85">
        <f t="shared" si="26"/>
        <v>17</v>
      </c>
    </row>
    <row r="86" spans="21:22" x14ac:dyDescent="0.25">
      <c r="U86" s="44">
        <f t="shared" si="25"/>
        <v>40267</v>
      </c>
      <c r="V86">
        <f t="shared" si="26"/>
        <v>18</v>
      </c>
    </row>
    <row r="87" spans="21:22" x14ac:dyDescent="0.25">
      <c r="U87" s="44">
        <f t="shared" si="25"/>
        <v>40268</v>
      </c>
      <c r="V87">
        <f t="shared" si="26"/>
        <v>19</v>
      </c>
    </row>
    <row r="88" spans="21:22" x14ac:dyDescent="0.25">
      <c r="U88" s="44">
        <f t="shared" si="25"/>
        <v>40269</v>
      </c>
      <c r="V88">
        <f t="shared" si="26"/>
        <v>20</v>
      </c>
    </row>
    <row r="89" spans="21:22" x14ac:dyDescent="0.25">
      <c r="U89" s="44">
        <f t="shared" si="25"/>
        <v>40270</v>
      </c>
      <c r="V89">
        <f t="shared" si="26"/>
        <v>21</v>
      </c>
    </row>
    <row r="90" spans="21:22" x14ac:dyDescent="0.25">
      <c r="U90" s="44">
        <f t="shared" si="25"/>
        <v>40271</v>
      </c>
      <c r="V90">
        <f t="shared" si="26"/>
        <v>22</v>
      </c>
    </row>
    <row r="91" spans="21:22" x14ac:dyDescent="0.25">
      <c r="U91" s="44">
        <f t="shared" si="25"/>
        <v>40272</v>
      </c>
      <c r="V91">
        <f t="shared" si="26"/>
        <v>23</v>
      </c>
    </row>
    <row r="92" spans="21:22" x14ac:dyDescent="0.25">
      <c r="U92" s="44">
        <f t="shared" si="25"/>
        <v>40273</v>
      </c>
      <c r="V92">
        <f t="shared" si="26"/>
        <v>24</v>
      </c>
    </row>
    <row r="93" spans="21:22" x14ac:dyDescent="0.25">
      <c r="U93" s="44">
        <f t="shared" si="25"/>
        <v>40274</v>
      </c>
      <c r="V93">
        <f t="shared" si="26"/>
        <v>25</v>
      </c>
    </row>
    <row r="94" spans="21:22" x14ac:dyDescent="0.25">
      <c r="U94" s="44">
        <f t="shared" si="25"/>
        <v>40275</v>
      </c>
      <c r="V94">
        <f t="shared" si="26"/>
        <v>26</v>
      </c>
    </row>
    <row r="95" spans="21:22" x14ac:dyDescent="0.25">
      <c r="U95" s="44">
        <f t="shared" si="25"/>
        <v>40276</v>
      </c>
      <c r="V95">
        <f t="shared" si="26"/>
        <v>27</v>
      </c>
    </row>
    <row r="96" spans="21:22" x14ac:dyDescent="0.25">
      <c r="U96" s="44">
        <f t="shared" si="25"/>
        <v>40277</v>
      </c>
      <c r="V96">
        <f t="shared" si="26"/>
        <v>28</v>
      </c>
    </row>
    <row r="97" spans="21:22" x14ac:dyDescent="0.25">
      <c r="U97" s="44">
        <f t="shared" si="25"/>
        <v>40278</v>
      </c>
      <c r="V97">
        <f t="shared" si="26"/>
        <v>29</v>
      </c>
    </row>
    <row r="98" spans="21:22" x14ac:dyDescent="0.25">
      <c r="U98" s="44">
        <f t="shared" si="25"/>
        <v>40279</v>
      </c>
      <c r="V98">
        <f t="shared" si="26"/>
        <v>30</v>
      </c>
    </row>
    <row r="99" spans="21:22" x14ac:dyDescent="0.25">
      <c r="U99" s="44">
        <f t="shared" si="25"/>
        <v>40280</v>
      </c>
      <c r="V99">
        <f t="shared" si="26"/>
        <v>31</v>
      </c>
    </row>
    <row r="100" spans="21:22" x14ac:dyDescent="0.25">
      <c r="U100" s="44">
        <f t="shared" si="25"/>
        <v>40281</v>
      </c>
      <c r="V100">
        <f t="shared" si="26"/>
        <v>32</v>
      </c>
    </row>
    <row r="101" spans="21:22" x14ac:dyDescent="0.25">
      <c r="U101" s="44">
        <f t="shared" si="25"/>
        <v>40282</v>
      </c>
      <c r="V101">
        <f t="shared" si="26"/>
        <v>33</v>
      </c>
    </row>
    <row r="102" spans="21:22" x14ac:dyDescent="0.25">
      <c r="U102" s="44">
        <f t="shared" si="25"/>
        <v>40283</v>
      </c>
      <c r="V102">
        <f t="shared" si="26"/>
        <v>34</v>
      </c>
    </row>
    <row r="103" spans="21:22" x14ac:dyDescent="0.25">
      <c r="U103" s="44">
        <f t="shared" si="25"/>
        <v>40284</v>
      </c>
      <c r="V103">
        <f t="shared" si="26"/>
        <v>35</v>
      </c>
    </row>
    <row r="104" spans="21:22" x14ac:dyDescent="0.25">
      <c r="U104" s="44">
        <f t="shared" si="25"/>
        <v>40285</v>
      </c>
      <c r="V104">
        <f t="shared" si="26"/>
        <v>36</v>
      </c>
    </row>
    <row r="105" spans="21:22" x14ac:dyDescent="0.25">
      <c r="U105" s="44">
        <f t="shared" si="25"/>
        <v>40286</v>
      </c>
      <c r="V105">
        <f t="shared" si="26"/>
        <v>37</v>
      </c>
    </row>
    <row r="106" spans="21:22" x14ac:dyDescent="0.25">
      <c r="U106" s="44">
        <f t="shared" si="25"/>
        <v>40287</v>
      </c>
      <c r="V106">
        <f t="shared" si="26"/>
        <v>38</v>
      </c>
    </row>
    <row r="107" spans="21:22" x14ac:dyDescent="0.25">
      <c r="U107" s="44">
        <f t="shared" si="25"/>
        <v>40288</v>
      </c>
      <c r="V107">
        <f t="shared" si="26"/>
        <v>39</v>
      </c>
    </row>
    <row r="108" spans="21:22" x14ac:dyDescent="0.25">
      <c r="U108" s="44">
        <f t="shared" si="25"/>
        <v>40289</v>
      </c>
      <c r="V108">
        <f t="shared" si="26"/>
        <v>40</v>
      </c>
    </row>
    <row r="109" spans="21:22" x14ac:dyDescent="0.25">
      <c r="U109" s="44">
        <f t="shared" si="25"/>
        <v>40290</v>
      </c>
      <c r="V109">
        <f t="shared" si="26"/>
        <v>41</v>
      </c>
    </row>
    <row r="110" spans="21:22" x14ac:dyDescent="0.25">
      <c r="U110" s="44">
        <f t="shared" si="25"/>
        <v>40291</v>
      </c>
      <c r="V110">
        <f t="shared" si="26"/>
        <v>42</v>
      </c>
    </row>
    <row r="111" spans="21:22" x14ac:dyDescent="0.25">
      <c r="U111" s="44">
        <f t="shared" si="25"/>
        <v>40292</v>
      </c>
      <c r="V111">
        <f t="shared" si="26"/>
        <v>43</v>
      </c>
    </row>
    <row r="112" spans="21:22" x14ac:dyDescent="0.25">
      <c r="U112" s="44">
        <f t="shared" si="25"/>
        <v>40293</v>
      </c>
      <c r="V112">
        <f t="shared" si="26"/>
        <v>44</v>
      </c>
    </row>
    <row r="113" spans="21:22" x14ac:dyDescent="0.25">
      <c r="U113" s="44">
        <f t="shared" si="25"/>
        <v>40294</v>
      </c>
      <c r="V113">
        <f t="shared" si="26"/>
        <v>45</v>
      </c>
    </row>
    <row r="114" spans="21:22" x14ac:dyDescent="0.25">
      <c r="U114" s="44">
        <f t="shared" si="25"/>
        <v>40295</v>
      </c>
      <c r="V114">
        <f t="shared" si="26"/>
        <v>46</v>
      </c>
    </row>
    <row r="115" spans="21:22" x14ac:dyDescent="0.25">
      <c r="U115" s="44">
        <f t="shared" si="25"/>
        <v>40296</v>
      </c>
      <c r="V115">
        <f t="shared" si="26"/>
        <v>47</v>
      </c>
    </row>
    <row r="116" spans="21:22" x14ac:dyDescent="0.25">
      <c r="U116" s="44">
        <f t="shared" si="25"/>
        <v>40297</v>
      </c>
      <c r="V116">
        <f t="shared" si="26"/>
        <v>48</v>
      </c>
    </row>
    <row r="117" spans="21:22" x14ac:dyDescent="0.25">
      <c r="U117" s="44">
        <f t="shared" si="25"/>
        <v>40298</v>
      </c>
      <c r="V117">
        <f t="shared" si="26"/>
        <v>49</v>
      </c>
    </row>
    <row r="118" spans="21:22" x14ac:dyDescent="0.25">
      <c r="U118" s="44">
        <f t="shared" si="25"/>
        <v>40299</v>
      </c>
      <c r="V118">
        <f t="shared" si="26"/>
        <v>50</v>
      </c>
    </row>
    <row r="119" spans="21:22" x14ac:dyDescent="0.25">
      <c r="U119" s="44">
        <f t="shared" si="25"/>
        <v>40300</v>
      </c>
      <c r="V119">
        <f t="shared" si="26"/>
        <v>51</v>
      </c>
    </row>
    <row r="120" spans="21:22" x14ac:dyDescent="0.25">
      <c r="U120" s="44">
        <f t="shared" si="25"/>
        <v>40301</v>
      </c>
      <c r="V120">
        <f t="shared" si="26"/>
        <v>52</v>
      </c>
    </row>
    <row r="121" spans="21:22" x14ac:dyDescent="0.25">
      <c r="U121" s="44">
        <f t="shared" si="25"/>
        <v>40302</v>
      </c>
      <c r="V121">
        <f t="shared" si="26"/>
        <v>53</v>
      </c>
    </row>
    <row r="122" spans="21:22" x14ac:dyDescent="0.25">
      <c r="U122" s="44">
        <f t="shared" si="25"/>
        <v>40303</v>
      </c>
      <c r="V122">
        <f t="shared" si="26"/>
        <v>54</v>
      </c>
    </row>
    <row r="123" spans="21:22" x14ac:dyDescent="0.25">
      <c r="U123" s="44">
        <f t="shared" si="25"/>
        <v>40304</v>
      </c>
      <c r="V123">
        <f t="shared" si="26"/>
        <v>55</v>
      </c>
    </row>
    <row r="124" spans="21:22" x14ac:dyDescent="0.25">
      <c r="U124" s="44">
        <f t="shared" si="25"/>
        <v>40305</v>
      </c>
      <c r="V124">
        <f t="shared" si="26"/>
        <v>56</v>
      </c>
    </row>
    <row r="125" spans="21:22" x14ac:dyDescent="0.25">
      <c r="U125" s="44">
        <f t="shared" si="25"/>
        <v>40306</v>
      </c>
      <c r="V125">
        <f t="shared" si="26"/>
        <v>57</v>
      </c>
    </row>
    <row r="126" spans="21:22" x14ac:dyDescent="0.25">
      <c r="U126" s="44">
        <f t="shared" si="25"/>
        <v>40307</v>
      </c>
      <c r="V126">
        <f t="shared" si="26"/>
        <v>58</v>
      </c>
    </row>
  </sheetData>
  <mergeCells count="13">
    <mergeCell ref="P16:AB16"/>
    <mergeCell ref="C16:D17"/>
    <mergeCell ref="J16:J17"/>
    <mergeCell ref="Q5:V5"/>
    <mergeCell ref="W5:AB5"/>
    <mergeCell ref="E5:F5"/>
    <mergeCell ref="J5:J6"/>
    <mergeCell ref="E4:J4"/>
    <mergeCell ref="C4:D4"/>
    <mergeCell ref="C5:C6"/>
    <mergeCell ref="D5:D6"/>
    <mergeCell ref="K4:P4"/>
    <mergeCell ref="K5:P5"/>
  </mergeCells>
  <conditionalFormatting sqref="J7:J13">
    <cfRule type="colorScale" priority="34">
      <colorScale>
        <cfvo type="num" val="0"/>
        <cfvo type="percentile" val="50"/>
        <cfvo type="num" val="1"/>
        <color rgb="FFF8696B"/>
        <color rgb="FFFFEB84"/>
        <color rgb="FF63BE7B"/>
      </colorScale>
    </cfRule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7:P13">
    <cfRule type="colorScale" priority="31">
      <colorScale>
        <cfvo type="num" val="0"/>
        <cfvo type="percentile" val="50"/>
        <cfvo type="num" val="1"/>
        <color rgb="FF63BE7B"/>
        <color rgb="FFFFEB84"/>
        <color rgb="FFF8696B"/>
      </colorScale>
    </cfRule>
    <cfRule type="colorScale" priority="32">
      <colorScale>
        <cfvo type="num" val="1"/>
        <cfvo type="percentile" val="50"/>
        <cfvo type="num" val="0"/>
        <color rgb="FFF8696B"/>
        <color rgb="FFFFEB84"/>
        <color rgb="FF63BE7B"/>
      </colorScale>
    </cfRule>
    <cfRule type="colorScale" priority="33">
      <colorScale>
        <cfvo type="num" val="0"/>
        <cfvo type="percentile" val="50"/>
        <cfvo type="num" val="1"/>
        <color rgb="FFF8696B"/>
        <color rgb="FFFFEB84"/>
        <color rgb="FF63BE7B"/>
      </colorScale>
    </cfRule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7:AB13">
    <cfRule type="colorScale" priority="29">
      <colorScale>
        <cfvo type="num" val="0"/>
        <cfvo type="percentile" val="50"/>
        <cfvo type="num" val="1"/>
        <color rgb="FFF8696B"/>
        <color rgb="FFFFEB84"/>
        <color rgb="FF63BE7B"/>
      </colorScale>
    </cfRule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7:V13">
    <cfRule type="colorScale" priority="30">
      <colorScale>
        <cfvo type="num" val="0"/>
        <cfvo type="percentile" val="50"/>
        <cfvo type="num" val="1"/>
        <color rgb="FFF8696B"/>
        <color rgb="FFFFEB84"/>
        <color rgb="FF63BE7B"/>
      </colorScale>
    </cfRule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8:V24">
    <cfRule type="colorScale" priority="21">
      <colorScale>
        <cfvo type="num" val="0"/>
        <cfvo type="percentile" val="50"/>
        <cfvo type="num" val="1"/>
        <color rgb="FF63BE7B"/>
        <color rgb="FFFFEB84"/>
        <color rgb="FFF8696B"/>
      </colorScale>
    </cfRule>
    <cfRule type="colorScale" priority="22">
      <colorScale>
        <cfvo type="num" val="1"/>
        <cfvo type="percentile" val="50"/>
        <cfvo type="num" val="0"/>
        <color rgb="FFF8696B"/>
        <color rgb="FFFFEB84"/>
        <color rgb="FF63BE7B"/>
      </colorScale>
    </cfRule>
    <cfRule type="colorScale" priority="23">
      <colorScale>
        <cfvo type="num" val="0"/>
        <cfvo type="percentile" val="50"/>
        <cfvo type="num" val="1"/>
        <color rgb="FFF8696B"/>
        <color rgb="FFFFEB84"/>
        <color rgb="FF63BE7B"/>
      </colorScale>
    </cfRule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18:AB24">
    <cfRule type="colorScale" priority="17">
      <colorScale>
        <cfvo type="num" val="0"/>
        <cfvo type="percentile" val="50"/>
        <cfvo type="num" val="1"/>
        <color rgb="FF63BE7B"/>
        <color rgb="FFFFEB84"/>
        <color rgb="FFF8696B"/>
      </colorScale>
    </cfRule>
    <cfRule type="colorScale" priority="18">
      <colorScale>
        <cfvo type="num" val="1"/>
        <cfvo type="percentile" val="50"/>
        <cfvo type="num" val="0"/>
        <color rgb="FFF8696B"/>
        <color rgb="FFFFEB84"/>
        <color rgb="FF63BE7B"/>
      </colorScale>
    </cfRule>
    <cfRule type="colorScale" priority="19">
      <colorScale>
        <cfvo type="num" val="0"/>
        <cfvo type="percentile" val="50"/>
        <cfvo type="num" val="1"/>
        <color rgb="FFF8696B"/>
        <color rgb="FFFFEB84"/>
        <color rgb="FF63BE7B"/>
      </colorScale>
    </cfRule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18:V24">
    <cfRule type="colorScale" priority="15">
      <colorScale>
        <cfvo type="num" val="0"/>
        <cfvo type="percentile" val="50"/>
        <cfvo type="num" val="1"/>
        <color rgb="FFF8696B"/>
        <color rgb="FFFFEB84"/>
        <color rgb="FF63BE7B"/>
      </colorScale>
    </cfRule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18:AB24">
    <cfRule type="colorScale" priority="13">
      <colorScale>
        <cfvo type="num" val="0"/>
        <cfvo type="percentile" val="50"/>
        <cfvo type="num" val="1"/>
        <color rgb="FFF8696B"/>
        <color rgb="FFFFEB84"/>
        <color rgb="FF63BE7B"/>
      </colorScale>
    </cfRule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8:P24">
    <cfRule type="colorScale" priority="49">
      <colorScale>
        <cfvo type="num" val="0"/>
        <cfvo type="percentile" val="50"/>
        <cfvo type="num" val="1"/>
        <color rgb="FF63BE7B"/>
        <color rgb="FFFFEB84"/>
        <color rgb="FFF8696B"/>
      </colorScale>
    </cfRule>
    <cfRule type="colorScale" priority="50">
      <colorScale>
        <cfvo type="num" val="1"/>
        <cfvo type="percentile" val="50"/>
        <cfvo type="num" val="0"/>
        <color rgb="FFF8696B"/>
        <color rgb="FFFFEB84"/>
        <color rgb="FF63BE7B"/>
      </colorScale>
    </cfRule>
    <cfRule type="colorScale" priority="51">
      <colorScale>
        <cfvo type="num" val="0"/>
        <cfvo type="percentile" val="50"/>
        <cfvo type="num" val="1"/>
        <color rgb="FFF8696B"/>
        <color rgb="FFFFEB84"/>
        <color rgb="FF63BE7B"/>
      </colorScale>
    </cfRule>
    <cfRule type="colorScale" priority="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10</vt:i4>
      </vt:variant>
    </vt:vector>
  </HeadingPairs>
  <TitlesOfParts>
    <vt:vector size="14" baseType="lpstr">
      <vt:lpstr>Labour Force Data</vt:lpstr>
      <vt:lpstr>Country Regions</vt:lpstr>
      <vt:lpstr>HDI-Labour Table</vt:lpstr>
      <vt:lpstr>Summary</vt:lpstr>
      <vt:lpstr>country</vt:lpstr>
      <vt:lpstr>field</vt:lpstr>
      <vt:lpstr>percent</vt:lpstr>
      <vt:lpstr>summary.agriculture</vt:lpstr>
      <vt:lpstr>summary.hdi</vt:lpstr>
      <vt:lpstr>summary.hdi.bottom</vt:lpstr>
      <vt:lpstr>summary.hdi.top</vt:lpstr>
      <vt:lpstr>summary.industry</vt:lpstr>
      <vt:lpstr>summary.service</vt:lpstr>
      <vt:lpstr>vl_countries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Correia</dc:creator>
  <cp:lastModifiedBy>Kevin Correia</cp:lastModifiedBy>
  <dcterms:created xsi:type="dcterms:W3CDTF">2009-09-20T00:40:03Z</dcterms:created>
  <dcterms:modified xsi:type="dcterms:W3CDTF">2018-02-06T03:57:48Z</dcterms:modified>
</cp:coreProperties>
</file>