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kenstasiak/Desktop/"/>
    </mc:Choice>
  </mc:AlternateContent>
  <xr:revisionPtr revIDLastSave="0" documentId="13_ncr:1_{1242254B-800F-7444-ACF6-9D70F69C1C3E}" xr6:coauthVersionLast="47" xr6:coauthVersionMax="47" xr10:uidLastSave="{00000000-0000-0000-0000-000000000000}"/>
  <bookViews>
    <workbookView xWindow="0" yWindow="700" windowWidth="38400" windowHeight="19580" activeTab="1" xr2:uid="{00000000-000D-0000-FFFF-FFFF00000000}"/>
  </bookViews>
  <sheets>
    <sheet name="Instructions" sheetId="5" r:id="rId1"/>
    <sheet name="RevMap" sheetId="4" r:id="rId2"/>
    <sheet name="Vars-Weights" sheetId="2" state="hidden"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N12" i="4" l="1"/>
  <c r="N13" i="4"/>
  <c r="N14" i="4"/>
  <c r="N15" i="4"/>
  <c r="N16" i="4"/>
  <c r="N17" i="4"/>
  <c r="N18" i="4"/>
  <c r="N19" i="4"/>
  <c r="E36" i="4"/>
  <c r="D24" i="4"/>
  <c r="D25" i="4"/>
  <c r="D26" i="4"/>
  <c r="D27" i="4"/>
  <c r="D28" i="4"/>
  <c r="D29" i="4"/>
  <c r="D30" i="4"/>
  <c r="D31" i="4"/>
  <c r="D32" i="4"/>
  <c r="D33" i="4"/>
  <c r="D23" i="4"/>
  <c r="M41" i="4"/>
  <c r="M45" i="4" s="1"/>
  <c r="G8" i="4"/>
  <c r="K8" i="4"/>
  <c r="J8" i="4"/>
  <c r="I8" i="4"/>
  <c r="H8" i="4"/>
  <c r="F8" i="4"/>
  <c r="E8" i="4"/>
  <c r="K25" i="4"/>
  <c r="K26" i="4"/>
  <c r="K27" i="4"/>
  <c r="K28" i="4"/>
  <c r="K29" i="4"/>
  <c r="K30" i="4"/>
  <c r="K31" i="4"/>
  <c r="K32" i="4"/>
  <c r="K33" i="4"/>
  <c r="J25" i="4"/>
  <c r="J26" i="4"/>
  <c r="J27" i="4"/>
  <c r="J28" i="4"/>
  <c r="J29" i="4"/>
  <c r="J30" i="4"/>
  <c r="J31" i="4"/>
  <c r="J32" i="4"/>
  <c r="J33" i="4"/>
  <c r="I25" i="4"/>
  <c r="I26" i="4"/>
  <c r="I27" i="4"/>
  <c r="I28" i="4"/>
  <c r="I29" i="4"/>
  <c r="I30" i="4"/>
  <c r="I31" i="4"/>
  <c r="I32" i="4"/>
  <c r="I33" i="4"/>
  <c r="I23" i="4"/>
  <c r="H25" i="4"/>
  <c r="H26" i="4"/>
  <c r="H27" i="4"/>
  <c r="H28" i="4"/>
  <c r="H29" i="4"/>
  <c r="H30" i="4"/>
  <c r="H31" i="4"/>
  <c r="H32" i="4"/>
  <c r="H33" i="4"/>
  <c r="G25" i="4"/>
  <c r="G26" i="4"/>
  <c r="G27" i="4"/>
  <c r="G28" i="4"/>
  <c r="G29" i="4"/>
  <c r="G30" i="4"/>
  <c r="G31" i="4"/>
  <c r="G32" i="4"/>
  <c r="G33" i="4"/>
  <c r="F25" i="4"/>
  <c r="F26" i="4"/>
  <c r="F27" i="4"/>
  <c r="F28" i="4"/>
  <c r="F29" i="4"/>
  <c r="F30" i="4"/>
  <c r="F31" i="4"/>
  <c r="F32" i="4"/>
  <c r="F33" i="4"/>
  <c r="E25" i="4"/>
  <c r="E26" i="4"/>
  <c r="E27" i="4"/>
  <c r="E28" i="4"/>
  <c r="E29" i="4"/>
  <c r="E30" i="4"/>
  <c r="E31" i="4"/>
  <c r="E32" i="4"/>
  <c r="E33" i="4"/>
  <c r="O12" i="4"/>
  <c r="O13" i="4"/>
  <c r="O14" i="4"/>
  <c r="O15" i="4"/>
  <c r="O16" i="4"/>
  <c r="O17" i="4"/>
  <c r="O18" i="4"/>
  <c r="O19" i="4"/>
  <c r="K36" i="4"/>
  <c r="J36" i="4"/>
  <c r="I36" i="4"/>
  <c r="H36" i="4"/>
  <c r="G36" i="4"/>
  <c r="F36" i="4"/>
  <c r="D20" i="4"/>
  <c r="K4" i="4"/>
  <c r="K22" i="4" s="1"/>
  <c r="K24" i="4" s="1"/>
  <c r="J4" i="4"/>
  <c r="J22" i="4" s="1"/>
  <c r="J24" i="4" s="1"/>
  <c r="I4" i="4"/>
  <c r="I22" i="4" s="1"/>
  <c r="I24" i="4" s="1"/>
  <c r="H4" i="4"/>
  <c r="H22" i="4" s="1"/>
  <c r="H24" i="4" s="1"/>
  <c r="G4" i="4"/>
  <c r="G22" i="4" s="1"/>
  <c r="G24" i="4" s="1"/>
  <c r="F4" i="4"/>
  <c r="F22" i="4" s="1"/>
  <c r="F24" i="4" s="1"/>
  <c r="E4" i="4"/>
  <c r="E22" i="4" s="1"/>
  <c r="E24" i="4" s="1"/>
  <c r="J7" i="4"/>
  <c r="I7" i="4"/>
  <c r="H7" i="4"/>
  <c r="G7" i="4"/>
  <c r="K7" i="4"/>
  <c r="F7" i="4"/>
  <c r="E7" i="4"/>
  <c r="H23" i="4" l="1"/>
  <c r="G23" i="4"/>
  <c r="F23" i="4"/>
  <c r="K23" i="4"/>
  <c r="J23" i="4"/>
  <c r="E23" i="4"/>
  <c r="I34" i="4"/>
  <c r="K34" i="4" l="1"/>
  <c r="J34" i="4"/>
  <c r="L23" i="4"/>
  <c r="F34" i="4"/>
  <c r="H34" i="4"/>
  <c r="G34" i="4"/>
  <c r="L26" i="4"/>
  <c r="L12" i="4" s="1"/>
  <c r="L24" i="4"/>
  <c r="L10" i="4" s="1"/>
  <c r="L30" i="4"/>
  <c r="L16" i="4" s="1"/>
  <c r="L9" i="4" l="1"/>
  <c r="N9" i="4" s="1"/>
  <c r="O9" i="4" s="1"/>
  <c r="N10" i="4"/>
  <c r="O10" i="4" s="1"/>
  <c r="M23" i="4"/>
  <c r="N23" i="4" s="1"/>
  <c r="M30" i="4"/>
  <c r="N30" i="4" s="1"/>
  <c r="M26" i="4"/>
  <c r="N26" i="4" s="1"/>
  <c r="M24" i="4"/>
  <c r="L25" i="4"/>
  <c r="L11" i="4" s="1"/>
  <c r="N11" i="4" s="1"/>
  <c r="O11" i="4" s="1"/>
  <c r="L27" i="4"/>
  <c r="L13" i="4" s="1"/>
  <c r="L31" i="4"/>
  <c r="L17" i="4" s="1"/>
  <c r="M12" i="4" l="1"/>
  <c r="O26" i="4"/>
  <c r="M16" i="4"/>
  <c r="O30" i="4"/>
  <c r="M9" i="4"/>
  <c r="O23" i="4"/>
  <c r="N24" i="4"/>
  <c r="M31" i="4"/>
  <c r="N31" i="4" s="1"/>
  <c r="M27" i="4"/>
  <c r="N27" i="4" s="1"/>
  <c r="L28" i="4"/>
  <c r="L14" i="4" s="1"/>
  <c r="M25" i="4"/>
  <c r="N25" i="4" s="1"/>
  <c r="L32" i="4"/>
  <c r="L18" i="4" s="1"/>
  <c r="M13" i="4" l="1"/>
  <c r="O27" i="4"/>
  <c r="M10" i="4"/>
  <c r="O24" i="4"/>
  <c r="M11" i="4"/>
  <c r="O25" i="4"/>
  <c r="M17" i="4"/>
  <c r="O31" i="4"/>
  <c r="M32" i="4"/>
  <c r="N32" i="4" s="1"/>
  <c r="M28" i="4"/>
  <c r="N28" i="4" s="1"/>
  <c r="L29" i="4"/>
  <c r="L15" i="4" s="1"/>
  <c r="M14" i="4" l="1"/>
  <c r="O28" i="4"/>
  <c r="M18" i="4"/>
  <c r="O32" i="4"/>
  <c r="L33" i="4"/>
  <c r="E34" i="4"/>
  <c r="M29" i="4"/>
  <c r="N29" i="4" s="1"/>
  <c r="O29" i="4" s="1"/>
  <c r="L34" i="4" l="1"/>
  <c r="I35" i="4" s="1"/>
  <c r="L19" i="4"/>
  <c r="M15" i="4"/>
  <c r="M33" i="4"/>
  <c r="N33" i="4" s="1"/>
  <c r="O33" i="4" s="1"/>
  <c r="J35" i="4" l="1"/>
  <c r="G35" i="4"/>
  <c r="F35" i="4"/>
  <c r="F37" i="4" s="1"/>
  <c r="E35" i="4"/>
  <c r="E37" i="4" s="1"/>
  <c r="H35" i="4"/>
  <c r="H37" i="4" s="1"/>
  <c r="K35" i="4"/>
  <c r="K20" i="4"/>
  <c r="K37" i="4"/>
  <c r="I20" i="4"/>
  <c r="I37" i="4"/>
  <c r="M19" i="4"/>
  <c r="M20" i="4" s="1"/>
  <c r="N34" i="4"/>
  <c r="J20" i="4"/>
  <c r="J37" i="4"/>
  <c r="G20" i="4"/>
  <c r="G37" i="4"/>
  <c r="E41" i="4" a="1"/>
  <c r="E41" i="4" s="1"/>
  <c r="M7" i="4" s="1"/>
  <c r="L20" i="4"/>
  <c r="F20" i="4" l="1"/>
  <c r="E20" i="4"/>
  <c r="H20" i="4"/>
  <c r="L37" i="4"/>
  <c r="M37" i="4" s="1"/>
  <c r="M4" i="4" s="1"/>
  <c r="N20" i="4"/>
  <c r="M3" i="4"/>
  <c r="M42" i="4" s="1"/>
  <c r="M43" i="4" s="1"/>
  <c r="O5" i="4" l="1"/>
  <c r="M44" i="4"/>
  <c r="M46" i="4" s="1"/>
  <c r="M47" i="4" s="1"/>
  <c r="M6" i="4"/>
  <c r="N37" i="4"/>
  <c r="O7" i="4" s="1"/>
  <c r="O4" i="4"/>
  <c r="O20" i="4"/>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4">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bk>
      <extLst>
        <ext uri="{3e2802c4-a4d2-4d8b-9148-e3be6c30e623}">
          <xlrd:rvb i="6"/>
        </ext>
      </extLst>
    </bk>
    <bk>
      <extLst>
        <ext uri="{3e2802c4-a4d2-4d8b-9148-e3be6c30e623}">
          <xlrd:rvb i="7"/>
        </ext>
      </extLst>
    </bk>
    <bk>
      <extLst>
        <ext uri="{3e2802c4-a4d2-4d8b-9148-e3be6c30e623}">
          <xlrd:rvb i="8"/>
        </ext>
      </extLst>
    </bk>
    <bk>
      <extLst>
        <ext uri="{3e2802c4-a4d2-4d8b-9148-e3be6c30e623}">
          <xlrd:rvb i="9"/>
        </ext>
      </extLst>
    </bk>
    <bk>
      <extLst>
        <ext uri="{3e2802c4-a4d2-4d8b-9148-e3be6c30e623}">
          <xlrd:rvb i="10"/>
        </ext>
      </extLst>
    </bk>
    <bk>
      <extLst>
        <ext uri="{3e2802c4-a4d2-4d8b-9148-e3be6c30e623}">
          <xlrd:rvb i="11"/>
        </ext>
      </extLst>
    </bk>
    <bk>
      <extLst>
        <ext uri="{3e2802c4-a4d2-4d8b-9148-e3be6c30e623}">
          <xlrd:rvb i="12"/>
        </ext>
      </extLst>
    </bk>
    <bk>
      <extLst>
        <ext uri="{3e2802c4-a4d2-4d8b-9148-e3be6c30e623}">
          <xlrd:rvb i="13"/>
        </ext>
      </extLst>
    </bk>
  </futureMetadata>
  <cellMetadata count="1">
    <bk>
      <rc t="1" v="0"/>
    </bk>
  </cellMetadata>
  <valueMetadata count="14">
    <bk>
      <rc t="2" v="0"/>
    </bk>
    <bk>
      <rc t="2" v="1"/>
    </bk>
    <bk>
      <rc t="2" v="2"/>
    </bk>
    <bk>
      <rc t="2" v="3"/>
    </bk>
    <bk>
      <rc t="2" v="4"/>
    </bk>
    <bk>
      <rc t="2" v="5"/>
    </bk>
    <bk>
      <rc t="2" v="6"/>
    </bk>
    <bk>
      <rc t="2" v="7"/>
    </bk>
    <bk>
      <rc t="2" v="8"/>
    </bk>
    <bk>
      <rc t="2" v="9"/>
    </bk>
    <bk>
      <rc t="2" v="10"/>
    </bk>
    <bk>
      <rc t="2" v="11"/>
    </bk>
    <bk>
      <rc t="2" v="12"/>
    </bk>
    <bk>
      <rc t="2" v="13"/>
    </bk>
  </valueMetadata>
</metadata>
</file>

<file path=xl/sharedStrings.xml><?xml version="1.0" encoding="utf-8"?>
<sst xmlns="http://schemas.openxmlformats.org/spreadsheetml/2006/main" count="149" uniqueCount="124">
  <si>
    <t>Access Type</t>
  </si>
  <si>
    <t>Description</t>
  </si>
  <si>
    <t>Risk Weight</t>
  </si>
  <si>
    <t>Public-facing portals, mobile apps, websites</t>
  </si>
  <si>
    <t>Vendors, APIs, supply chain partners, external integrations</t>
  </si>
  <si>
    <t>Internal systems used by staff (e.g., HR, payroll, POS, ERP)</t>
  </si>
  <si>
    <t>Systems hosted in public cloud or via SaaS platforms</t>
  </si>
  <si>
    <t>Internal systems with no or limited external connectivity</t>
  </si>
  <si>
    <t>Mobile apps, VPNs, work-from-home endpoints, field access</t>
  </si>
  <si>
    <t>Systems handling PII, PHI, PCI, financial, or regulated data</t>
  </si>
  <si>
    <t>Access Type / Exposure Scoring Guide</t>
  </si>
  <si>
    <t>High</t>
  </si>
  <si>
    <t>Medium</t>
  </si>
  <si>
    <t>Low</t>
  </si>
  <si>
    <t>Revenue Stream Name</t>
  </si>
  <si>
    <t>Revenue %</t>
  </si>
  <si>
    <t>Y</t>
  </si>
  <si>
    <t>N</t>
  </si>
  <si>
    <t>?</t>
  </si>
  <si>
    <t>Customer Access</t>
  </si>
  <si>
    <t>Third-Party Access</t>
  </si>
  <si>
    <t>Sensitive or Regulated Data</t>
  </si>
  <si>
    <t>Employee Access</t>
  </si>
  <si>
    <t>Cloud-Based Systems</t>
  </si>
  <si>
    <t>Remote or Mobile Access</t>
  </si>
  <si>
    <t>On-Prem Systems</t>
  </si>
  <si>
    <t>Exposure Score</t>
  </si>
  <si>
    <t>Exposure Weighting</t>
  </si>
  <si>
    <t>Totals</t>
  </si>
  <si>
    <t>Weights</t>
  </si>
  <si>
    <t xml:space="preserve">% Exposure </t>
  </si>
  <si>
    <t>Revenue Exposed</t>
  </si>
  <si>
    <t>Total Exposure %</t>
  </si>
  <si>
    <t>Company Risk Rating</t>
  </si>
  <si>
    <t>&lt; 25%</t>
  </si>
  <si>
    <t>Exposure is contained, but monitoring is needed.</t>
  </si>
  <si>
    <t>25–50%</t>
  </si>
  <si>
    <t>Material revenue streams show cyber exposure.</t>
  </si>
  <si>
    <t>&gt; 50%</t>
  </si>
  <si>
    <t>Urgent attention needed across multiple areas.</t>
  </si>
  <si>
    <t>Risk Level Interpretation</t>
  </si>
  <si>
    <t>Summary</t>
  </si>
  <si>
    <t>🟢</t>
  </si>
  <si>
    <t>🟡</t>
  </si>
  <si>
    <t>🔴</t>
  </si>
  <si>
    <t xml:space="preserve"> 🟢 Low</t>
  </si>
  <si>
    <t xml:space="preserve"> 🟡 Moderate</t>
  </si>
  <si>
    <t xml:space="preserve"> 🔴 High</t>
  </si>
  <si>
    <t>Cyber Exposure</t>
  </si>
  <si>
    <t>Suggested Action</t>
  </si>
  <si>
    <t>Cyber Exposure Summary</t>
  </si>
  <si>
    <t>Recommendation:</t>
  </si>
  <si>
    <t xml:space="preserve">Drop Down </t>
  </si>
  <si>
    <t>Value</t>
  </si>
  <si>
    <t>Transferability</t>
  </si>
  <si>
    <t>❌ Difficult</t>
  </si>
  <si>
    <t>⚠️ Limited</t>
  </si>
  <si>
    <t>❌ Limited</t>
  </si>
  <si>
    <t>⚠️ Partial</t>
  </si>
  <si>
    <t>✅ More Transferable</t>
  </si>
  <si>
    <t>Claims arising from third-party breaches often face hurdles. Insurers may deny coverage if the breach originates from a vendor's network, citing exclusions or requiring the vendor's insurance to respond first.</t>
  </si>
  <si>
    <t>Challenges in Transferring Cyber Risk via Insurance</t>
  </si>
  <si>
    <t>While some policies offer contingent business interruption coverage, many exclude or limit claims related to third-party cloud service outages, leaving businesses to bear significant losses.</t>
  </si>
  <si>
    <t>Losses due to reputational damage or customer attrition following a breach are challenging to quantify and often fall outside the scope of standard cyber insurance policies.</t>
  </si>
  <si>
    <t>Insider threats or employee negligence leading to breaches are frequently excluded from coverage, or claims are denied due to alleged failure in internal controls.</t>
  </si>
  <si>
    <t>While some costs like notification and credit monitoring may be covered, regulatory fines and penalties are often excluded or subject to sub-limits.</t>
  </si>
  <si>
    <t>Organizations have greater control over on-premises systems, making it easier to attribute incidents and successfully claim insurance for direct damages.</t>
  </si>
  <si>
    <t>Claims tied to remote work and BYOD devices are often complicated by lack of control and logging, making attribution difficult and coverage denials more likely due to ambiguous responsibility.</t>
  </si>
  <si>
    <t>Weight</t>
  </si>
  <si>
    <t>Revenue Exposure:</t>
  </si>
  <si>
    <t>Cyber Risk Insurance?</t>
  </si>
  <si>
    <t>Transferability weight</t>
  </si>
  <si>
    <t>Retained Risk =</t>
  </si>
  <si>
    <t>Overview</t>
  </si>
  <si>
    <t>Where are we financially exposed, even with cyber insurance?</t>
  </si>
  <si>
    <t>In-Store Sales</t>
  </si>
  <si>
    <t>Online Sales</t>
  </si>
  <si>
    <t>Mobile App Revenue</t>
  </si>
  <si>
    <t>Subscription Revenue</t>
  </si>
  <si>
    <t>Partner/Reseller Channel</t>
  </si>
  <si>
    <t>Third-Party Marketplace Sales</t>
  </si>
  <si>
    <t>Direct B2B Sales</t>
  </si>
  <si>
    <t>Advertising Revenue</t>
  </si>
  <si>
    <t>Franchise Fees/Royalties</t>
  </si>
  <si>
    <t>Payment Processing Fees</t>
  </si>
  <si>
    <t>Consulting Services</t>
  </si>
  <si>
    <t>Maintenance and Support Services</t>
  </si>
  <si>
    <t>Training and Certification Services</t>
  </si>
  <si>
    <t>Telehealth or Virtual Services</t>
  </si>
  <si>
    <t>Clinical Trials and Research Funding</t>
  </si>
  <si>
    <t>Grants or Programmatic Funding</t>
  </si>
  <si>
    <t>Data Monetization/Licensing</t>
  </si>
  <si>
    <t>Event Ticket Sales</t>
  </si>
  <si>
    <t>Sponsorship Revenue</t>
  </si>
  <si>
    <t>Product Licensing</t>
  </si>
  <si>
    <t xml:space="preserve">Drop Down List Revenue Streams </t>
  </si>
  <si>
    <t>Overall Exposure:</t>
  </si>
  <si>
    <t>Select Fom Below or Type In Your Own</t>
  </si>
  <si>
    <t>Total Revenue</t>
  </si>
  <si>
    <t>Total Company Revenue $M</t>
  </si>
  <si>
    <t>Total Exposed Revenue $M</t>
  </si>
  <si>
    <t>Top Streams:</t>
  </si>
  <si>
    <t>Exposure</t>
  </si>
  <si>
    <t>Total Exposed Revenue</t>
  </si>
  <si>
    <t>Insurance Transfer</t>
  </si>
  <si>
    <t>Insurance Transfer $</t>
  </si>
  <si>
    <t>Insured Revenue</t>
  </si>
  <si>
    <r>
      <rPr>
        <b/>
        <sz val="18"/>
        <color rgb="FF2621FF"/>
        <rFont val="Calibri"/>
        <family val="2"/>
        <scheme val="minor"/>
      </rPr>
      <t xml:space="preserve">Example: </t>
    </r>
    <r>
      <rPr>
        <sz val="18"/>
        <color rgb="FF2621FF"/>
        <rFont val="Calibri"/>
        <family val="2"/>
        <scheme val="minor"/>
      </rPr>
      <t>In Store</t>
    </r>
  </si>
  <si>
    <r>
      <rPr>
        <b/>
        <sz val="18"/>
        <color rgb="FF2621FF"/>
        <rFont val="Calibri"/>
        <family val="2"/>
        <scheme val="minor"/>
      </rPr>
      <t>Example:</t>
    </r>
    <r>
      <rPr>
        <sz val="18"/>
        <color rgb="FF2621FF"/>
        <rFont val="Calibri"/>
        <family val="2"/>
        <scheme val="minor"/>
      </rPr>
      <t xml:space="preserve"> Mobile Payment</t>
    </r>
  </si>
  <si>
    <t>Retained Exposure:</t>
  </si>
  <si>
    <t>Toal Revenue</t>
  </si>
  <si>
    <t>Highest Exposure 
Stream(s):</t>
  </si>
  <si>
    <t>Dashboard Summary</t>
  </si>
  <si>
    <r>
      <t xml:space="preserve">This model maps revenue streams to cyber exposure using a structured scoring approach based on access types (e.g., customer portals, third-party integrations), weighted by their inherent cyber risk (e.g., High, Medium, Low). 
Each stream’s cyber exposure is then adjusted based on the realistic transferability of that risk through cyber liability insurance—reflecting retained (not just theoretical) exposure.
</t>
    </r>
    <r>
      <rPr>
        <b/>
        <sz val="13"/>
        <color theme="1"/>
        <rFont val="Calibri"/>
        <family val="2"/>
        <scheme val="minor"/>
      </rPr>
      <t>Exposure Score =</t>
    </r>
    <r>
      <rPr>
        <sz val="13"/>
        <color theme="1"/>
        <rFont val="Calibri"/>
        <family val="2"/>
        <scheme val="minor"/>
      </rPr>
      <t xml:space="preserve"> Sum of Access Types × Risk Weight
</t>
    </r>
    <r>
      <rPr>
        <b/>
        <sz val="13"/>
        <color theme="1"/>
        <rFont val="Calibri"/>
        <family val="2"/>
        <scheme val="minor"/>
      </rPr>
      <t>Adjusted Exposure</t>
    </r>
    <r>
      <rPr>
        <sz val="13"/>
        <color theme="1"/>
        <rFont val="Calibri"/>
        <family val="2"/>
        <scheme val="minor"/>
      </rPr>
      <t xml:space="preserve"> = Exposure Score × Insurance Transferability Factor
Adjusted exposure is presented as a percentage of total revenue, enabling leadership to prioritize mitigation where it matters most—revenue-critical systems with high residual risk and limited insurability.</t>
    </r>
  </si>
  <si>
    <t>Setting</t>
  </si>
  <si>
    <t>Left</t>
  </si>
  <si>
    <t>Right</t>
  </si>
  <si>
    <t>Bottom</t>
  </si>
  <si>
    <t>Top</t>
  </si>
  <si>
    <t>X</t>
  </si>
  <si>
    <t>Transferable Exposure:</t>
  </si>
  <si>
    <t>Actual Revenue</t>
  </si>
  <si>
    <t>🟢🟡🔴</t>
  </si>
  <si>
    <t>RevMap: The Revenue Exposure Map for Boards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</si>
</sst>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4" formatCode="_(&quot;$&quot;* #,##0.00_);_(&quot;$&quot;* \(#,##0.00\);_(&quot;$&quot;* &quot;-&quot;??_);_(@_)"/>
    <numFmt numFmtId="164" formatCode="0.0"/>
    <numFmt numFmtId="165" formatCode="0.0%"/>
    <numFmt numFmtId="166" formatCode="&quot;$&quot;#,##0\M\ "/>
    <numFmt numFmtId="167" formatCode="&quot;$&quot;#,##0.00"/>
  </numFmts>
  <fonts count="28" x14ac:knownFonts="1">
    <font>
      <sz val="11"/>
      <color theme="1"/>
      <name val="Calibri"/>
      <family val="2"/>
      <scheme val="minor"/>
    </font>
    <font>
      <sz val="11"/>
      <color theme="1"/>
      <name val="Calibri"/>
      <family val="2"/>
      <scheme val="minor"/>
    </font>
    <font>
      <sz val="18"/>
      <color theme="1"/>
      <name val="Calibri"/>
      <family val="2"/>
      <scheme val="minor"/>
    </font>
    <font>
      <b/>
      <sz val="11"/>
      <color rgb="FF000000"/>
      <name val="Calibri"/>
      <family val="2"/>
      <scheme val="minor"/>
    </font>
    <font>
      <sz val="11"/>
      <color rgb="FF000000"/>
      <name val="Calibri"/>
      <family val="2"/>
      <scheme val="minor"/>
    </font>
    <font>
      <b/>
      <sz val="16"/>
      <color rgb="FF000000"/>
      <name val="Calibri"/>
      <family val="2"/>
      <scheme val="minor"/>
    </font>
    <font>
      <sz val="16"/>
      <color rgb="FF000000"/>
      <name val="Calibri"/>
      <family val="2"/>
      <scheme val="minor"/>
    </font>
    <font>
      <b/>
      <sz val="18"/>
      <color theme="1"/>
      <name val="Calibri"/>
      <family val="2"/>
      <scheme val="minor"/>
    </font>
    <font>
      <b/>
      <sz val="11"/>
      <color theme="1"/>
      <name val="Calibri"/>
      <family val="2"/>
      <scheme val="minor"/>
    </font>
    <font>
      <sz val="14"/>
      <color theme="1"/>
      <name val="Calibri"/>
      <family val="2"/>
      <scheme val="minor"/>
    </font>
    <font>
      <b/>
      <sz val="14"/>
      <color theme="1"/>
      <name val="Calibri"/>
      <family val="2"/>
      <scheme val="minor"/>
    </font>
    <font>
      <sz val="16"/>
      <color theme="1"/>
      <name val="Calibri"/>
      <family val="2"/>
      <scheme val="minor"/>
    </font>
    <font>
      <sz val="20"/>
      <color theme="1"/>
      <name val="Calibri"/>
      <family val="2"/>
      <scheme val="minor"/>
    </font>
    <font>
      <b/>
      <sz val="18"/>
      <color rgb="FF000000"/>
      <name val="Calibri"/>
      <family val="2"/>
      <scheme val="minor"/>
    </font>
    <font>
      <b/>
      <sz val="16"/>
      <color theme="1"/>
      <name val="Calibri"/>
      <family val="2"/>
      <scheme val="minor"/>
    </font>
    <font>
      <b/>
      <sz val="14"/>
      <color rgb="FF000000"/>
      <name val="Calibri"/>
      <family val="2"/>
      <scheme val="minor"/>
    </font>
    <font>
      <sz val="13"/>
      <color theme="1"/>
      <name val="Calibri"/>
      <family val="2"/>
      <scheme val="minor"/>
    </font>
    <font>
      <sz val="22"/>
      <color theme="1"/>
      <name val="Calibri"/>
      <family val="2"/>
      <scheme val="minor"/>
    </font>
    <font>
      <b/>
      <sz val="18"/>
      <color rgb="FF2621FF"/>
      <name val="Calibri"/>
      <family val="2"/>
      <scheme val="minor"/>
    </font>
    <font>
      <sz val="18"/>
      <color rgb="FF2621FF"/>
      <name val="Calibri"/>
      <family val="2"/>
      <scheme val="minor"/>
    </font>
    <font>
      <sz val="14"/>
      <color rgb="FF2621FF"/>
      <name val="Calibri"/>
      <family val="2"/>
      <scheme val="minor"/>
    </font>
    <font>
      <sz val="11"/>
      <color rgb="FF2621FF"/>
      <name val="Calibri"/>
      <family val="2"/>
      <scheme val="minor"/>
    </font>
    <font>
      <b/>
      <sz val="13"/>
      <color theme="1"/>
      <name val="Calibri"/>
      <family val="2"/>
      <scheme val="minor"/>
    </font>
    <font>
      <sz val="11"/>
      <color theme="0"/>
      <name val="Calibri"/>
      <family val="2"/>
      <scheme val="minor"/>
    </font>
    <font>
      <b/>
      <sz val="14"/>
      <color theme="0"/>
      <name val="Calibri"/>
      <family val="2"/>
      <scheme val="minor"/>
    </font>
    <font>
      <sz val="14"/>
      <color theme="0"/>
      <name val="Calibri"/>
      <family val="2"/>
      <scheme val="minor"/>
    </font>
    <font>
      <sz val="16"/>
      <color theme="0"/>
      <name val="Calibri"/>
      <family val="2"/>
      <scheme val="minor"/>
    </font>
    <font>
      <b/>
      <sz val="22"/>
      <color theme="1"/>
      <name val="Calibri (Body)"/>
    </font>
  </fonts>
  <fills count="3">
    <fill>
      <patternFill patternType="none"/>
    </fill>
    <fill>
      <patternFill patternType="gray125"/>
    </fill>
    <fill>
      <patternFill patternType="solid">
        <fgColor theme="0" tint="-4.9989318521683403E-2"/>
        <bgColor indexed="64"/>
      </patternFill>
    </fill>
  </fills>
  <borders count="2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
      <left/>
      <right/>
      <top style="medium">
        <color indexed="64"/>
      </top>
      <bottom style="hair">
        <color indexed="64"/>
      </bottom>
      <diagonal/>
    </border>
    <border>
      <left/>
      <right/>
      <top/>
      <bottom style="hair">
        <color indexed="64"/>
      </bottom>
      <diagonal/>
    </border>
    <border>
      <left style="thin">
        <color indexed="64"/>
      </left>
      <right/>
      <top style="medium">
        <color indexed="64"/>
      </top>
      <bottom style="hair">
        <color indexed="64"/>
      </bottom>
      <diagonal/>
    </border>
    <border>
      <left/>
      <right style="thin">
        <color indexed="64"/>
      </right>
      <top style="medium">
        <color indexed="64"/>
      </top>
      <bottom style="hair">
        <color indexed="64"/>
      </bottom>
      <diagonal/>
    </border>
    <border>
      <left/>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right/>
      <top style="hair">
        <color indexed="64"/>
      </top>
      <bottom/>
      <diagonal/>
    </border>
    <border>
      <left style="thin">
        <color indexed="64"/>
      </left>
      <right/>
      <top style="hair">
        <color indexed="64"/>
      </top>
      <bottom/>
      <diagonal/>
    </border>
    <border>
      <left/>
      <right style="thin">
        <color indexed="64"/>
      </right>
      <top style="hair">
        <color indexed="64"/>
      </top>
      <bottom/>
      <diagonal/>
    </border>
    <border>
      <left/>
      <right/>
      <top style="thin">
        <color indexed="64"/>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3">
    <xf numFmtId="0" fontId="0" fillId="0" borderId="0"/>
    <xf numFmtId="44" fontId="1" fillId="0" borderId="0" applyFont="0" applyFill="0" applyBorder="0" applyAlignment="0" applyProtection="0"/>
    <xf numFmtId="9" fontId="1" fillId="0" borderId="0" applyFont="0" applyFill="0" applyBorder="0" applyAlignment="0" applyProtection="0"/>
  </cellStyleXfs>
  <cellXfs count="165">
    <xf numFmtId="0" fontId="0" fillId="0" borderId="0" xfId="0"/>
    <xf numFmtId="0" fontId="2" fillId="0" borderId="0" xfId="0" applyFont="1"/>
    <xf numFmtId="0" fontId="3" fillId="0" borderId="0" xfId="0" applyFont="1"/>
    <xf numFmtId="0" fontId="4" fillId="0" borderId="0" xfId="0" applyFont="1"/>
    <xf numFmtId="0" fontId="5" fillId="0" borderId="0" xfId="0" applyFont="1" applyAlignment="1">
      <alignment horizontal="center"/>
    </xf>
    <xf numFmtId="0" fontId="7" fillId="0" borderId="0" xfId="0" applyFont="1"/>
    <xf numFmtId="0" fontId="0" fillId="0" borderId="0" xfId="0" applyAlignment="1">
      <alignment horizontal="center"/>
    </xf>
    <xf numFmtId="0" fontId="8" fillId="0" borderId="0" xfId="0" applyFont="1"/>
    <xf numFmtId="0" fontId="8" fillId="0" borderId="0" xfId="0" applyFont="1" applyAlignment="1">
      <alignment horizontal="center"/>
    </xf>
    <xf numFmtId="0" fontId="2" fillId="0" borderId="0" xfId="0" applyFont="1" applyAlignment="1">
      <alignment horizontal="center"/>
    </xf>
    <xf numFmtId="9" fontId="0" fillId="0" borderId="0" xfId="2" applyFont="1"/>
    <xf numFmtId="0" fontId="9" fillId="0" borderId="0" xfId="0" applyFont="1"/>
    <xf numFmtId="0" fontId="9" fillId="0" borderId="0" xfId="0" applyFont="1" applyAlignment="1">
      <alignment horizontal="center"/>
    </xf>
    <xf numFmtId="0" fontId="2" fillId="0" borderId="0" xfId="0" applyFont="1" applyAlignment="1">
      <alignment horizontal="center" textRotation="90"/>
    </xf>
    <xf numFmtId="0" fontId="10" fillId="0" borderId="0" xfId="0" applyFont="1" applyAlignment="1">
      <alignment horizontal="center"/>
    </xf>
    <xf numFmtId="0" fontId="10" fillId="0" borderId="7" xfId="0" applyFont="1" applyBorder="1" applyAlignment="1">
      <alignment horizontal="center"/>
    </xf>
    <xf numFmtId="0" fontId="7" fillId="0" borderId="9" xfId="0" applyFont="1" applyBorder="1" applyAlignment="1">
      <alignment wrapText="1"/>
    </xf>
    <xf numFmtId="0" fontId="7" fillId="0" borderId="9" xfId="0" applyFont="1" applyBorder="1"/>
    <xf numFmtId="0" fontId="7" fillId="0" borderId="9" xfId="0" applyFont="1" applyBorder="1" applyAlignment="1">
      <alignment horizontal="center"/>
    </xf>
    <xf numFmtId="0" fontId="11" fillId="0" borderId="0" xfId="0" applyFont="1"/>
    <xf numFmtId="2" fontId="9" fillId="0" borderId="0" xfId="0" applyNumberFormat="1" applyFont="1" applyAlignment="1">
      <alignment horizontal="center"/>
    </xf>
    <xf numFmtId="0" fontId="10" fillId="2" borderId="6" xfId="0" applyFont="1" applyFill="1" applyBorder="1" applyAlignment="1">
      <alignment horizontal="center"/>
    </xf>
    <xf numFmtId="0" fontId="2" fillId="2" borderId="4" xfId="0" applyFont="1" applyFill="1" applyBorder="1" applyAlignment="1">
      <alignment horizontal="center" textRotation="90"/>
    </xf>
    <xf numFmtId="0" fontId="10" fillId="2" borderId="7" xfId="0" applyFont="1" applyFill="1" applyBorder="1" applyAlignment="1">
      <alignment horizontal="center"/>
    </xf>
    <xf numFmtId="0" fontId="2" fillId="2" borderId="0" xfId="0" applyFont="1" applyFill="1" applyAlignment="1">
      <alignment horizontal="center" textRotation="90"/>
    </xf>
    <xf numFmtId="0" fontId="10" fillId="2" borderId="8" xfId="0" applyFont="1" applyFill="1" applyBorder="1" applyAlignment="1">
      <alignment horizontal="center"/>
    </xf>
    <xf numFmtId="0" fontId="2" fillId="2" borderId="5" xfId="0" applyFont="1" applyFill="1" applyBorder="1" applyAlignment="1">
      <alignment horizontal="center" textRotation="90"/>
    </xf>
    <xf numFmtId="0" fontId="2" fillId="0" borderId="12" xfId="0" applyFont="1" applyBorder="1" applyAlignment="1">
      <alignment horizontal="center"/>
    </xf>
    <xf numFmtId="1" fontId="2" fillId="0" borderId="16" xfId="0" applyNumberFormat="1" applyFont="1" applyBorder="1" applyAlignment="1">
      <alignment horizontal="center"/>
    </xf>
    <xf numFmtId="0" fontId="2" fillId="0" borderId="16" xfId="0" applyFont="1" applyBorder="1" applyAlignment="1">
      <alignment horizontal="center"/>
    </xf>
    <xf numFmtId="0" fontId="2" fillId="0" borderId="19" xfId="0" applyFont="1" applyBorder="1" applyAlignment="1">
      <alignment horizontal="center"/>
    </xf>
    <xf numFmtId="0" fontId="7" fillId="0" borderId="0" xfId="0" applyFont="1" applyAlignment="1">
      <alignment horizontal="right"/>
    </xf>
    <xf numFmtId="0" fontId="7" fillId="0" borderId="22" xfId="0" applyFont="1" applyBorder="1" applyAlignment="1">
      <alignment horizontal="center"/>
    </xf>
    <xf numFmtId="9" fontId="2" fillId="0" borderId="22" xfId="0" applyNumberFormat="1" applyFont="1" applyBorder="1" applyAlignment="1">
      <alignment horizontal="center"/>
    </xf>
    <xf numFmtId="0" fontId="2" fillId="0" borderId="22" xfId="0" applyFont="1" applyBorder="1" applyAlignment="1">
      <alignment horizontal="center"/>
    </xf>
    <xf numFmtId="0" fontId="12" fillId="0" borderId="0" xfId="0" applyFont="1" applyAlignment="1">
      <alignment horizontal="center"/>
    </xf>
    <xf numFmtId="1" fontId="2" fillId="0" borderId="22" xfId="0" applyNumberFormat="1" applyFont="1" applyBorder="1" applyAlignment="1">
      <alignment horizontal="center"/>
    </xf>
    <xf numFmtId="0" fontId="13" fillId="0" borderId="0" xfId="0" applyFont="1"/>
    <xf numFmtId="0" fontId="14" fillId="0" borderId="0" xfId="0" applyFont="1"/>
    <xf numFmtId="0" fontId="11" fillId="0" borderId="0" xfId="0" applyFont="1" applyAlignment="1">
      <alignment horizontal="center"/>
    </xf>
    <xf numFmtId="0" fontId="2" fillId="0" borderId="13" xfId="0" applyFont="1" applyBorder="1" applyAlignment="1">
      <alignment horizontal="left"/>
    </xf>
    <xf numFmtId="0" fontId="2" fillId="0" borderId="22" xfId="0" applyFont="1" applyBorder="1" applyAlignment="1">
      <alignment horizontal="left"/>
    </xf>
    <xf numFmtId="9" fontId="2" fillId="0" borderId="0" xfId="0" applyNumberFormat="1" applyFont="1" applyAlignment="1">
      <alignment horizontal="center"/>
    </xf>
    <xf numFmtId="0" fontId="9" fillId="0" borderId="0" xfId="0" applyFont="1" applyAlignment="1">
      <alignment vertical="top" wrapText="1"/>
    </xf>
    <xf numFmtId="0" fontId="15" fillId="0" borderId="0" xfId="0" applyFont="1" applyAlignment="1">
      <alignment horizontal="center"/>
    </xf>
    <xf numFmtId="0" fontId="5" fillId="0" borderId="0" xfId="0" applyFont="1" applyAlignment="1">
      <alignment vertical="top"/>
    </xf>
    <xf numFmtId="0" fontId="6" fillId="0" borderId="0" xfId="0" applyFont="1" applyAlignment="1">
      <alignment vertical="top"/>
    </xf>
    <xf numFmtId="0" fontId="5" fillId="0" borderId="0" xfId="0" applyFont="1" applyAlignment="1">
      <alignment horizontal="center" vertical="top"/>
    </xf>
    <xf numFmtId="0" fontId="11" fillId="0" borderId="0" xfId="0" applyFont="1" applyAlignment="1">
      <alignment horizontal="center" vertical="top"/>
    </xf>
    <xf numFmtId="0" fontId="11" fillId="0" borderId="0" xfId="0" applyFont="1" applyAlignment="1">
      <alignment vertical="top"/>
    </xf>
    <xf numFmtId="0" fontId="11" fillId="0" borderId="0" xfId="0" applyFont="1" applyAlignment="1">
      <alignment wrapText="1"/>
    </xf>
    <xf numFmtId="0" fontId="11" fillId="0" borderId="0" xfId="0" applyFont="1" applyAlignment="1">
      <alignment vertical="top" wrapText="1"/>
    </xf>
    <xf numFmtId="164" fontId="11" fillId="0" borderId="0" xfId="0" applyNumberFormat="1" applyFont="1" applyAlignment="1">
      <alignment horizontal="center" vertical="top"/>
    </xf>
    <xf numFmtId="165" fontId="2" fillId="0" borderId="22" xfId="0" applyNumberFormat="1" applyFont="1" applyBorder="1" applyAlignment="1">
      <alignment horizontal="center"/>
    </xf>
    <xf numFmtId="165" fontId="2" fillId="0" borderId="12" xfId="2" applyNumberFormat="1" applyFont="1" applyBorder="1" applyAlignment="1">
      <alignment horizontal="center"/>
    </xf>
    <xf numFmtId="165" fontId="2" fillId="0" borderId="16" xfId="2" applyNumberFormat="1" applyFont="1" applyBorder="1" applyAlignment="1">
      <alignment horizontal="center"/>
    </xf>
    <xf numFmtId="0" fontId="9" fillId="0" borderId="7" xfId="0" applyFont="1" applyBorder="1" applyAlignment="1">
      <alignment vertical="top" wrapText="1"/>
    </xf>
    <xf numFmtId="0" fontId="7" fillId="0" borderId="11" xfId="0" applyFont="1" applyBorder="1"/>
    <xf numFmtId="0" fontId="17" fillId="2" borderId="10" xfId="0" applyFont="1" applyFill="1" applyBorder="1" applyAlignment="1">
      <alignment horizontal="center"/>
    </xf>
    <xf numFmtId="0" fontId="17" fillId="0" borderId="9" xfId="0" applyFont="1" applyBorder="1" applyAlignment="1">
      <alignment horizontal="center"/>
    </xf>
    <xf numFmtId="0" fontId="17" fillId="2" borderId="9" xfId="0" applyFont="1" applyFill="1" applyBorder="1" applyAlignment="1">
      <alignment horizontal="center"/>
    </xf>
    <xf numFmtId="0" fontId="17" fillId="2" borderId="11" xfId="0" applyFont="1" applyFill="1" applyBorder="1" applyAlignment="1">
      <alignment horizontal="center"/>
    </xf>
    <xf numFmtId="0" fontId="0" fillId="2" borderId="4" xfId="0" applyFill="1" applyBorder="1"/>
    <xf numFmtId="0" fontId="0" fillId="2" borderId="5" xfId="0" applyFill="1" applyBorder="1"/>
    <xf numFmtId="0" fontId="0" fillId="2" borderId="8" xfId="0" applyFill="1" applyBorder="1"/>
    <xf numFmtId="0" fontId="7" fillId="0" borderId="0" xfId="0" applyFont="1" applyAlignment="1">
      <alignment horizontal="left"/>
    </xf>
    <xf numFmtId="0" fontId="11" fillId="0" borderId="0" xfId="0" applyFont="1" applyAlignment="1">
      <alignment horizontal="left"/>
    </xf>
    <xf numFmtId="0" fontId="11" fillId="0" borderId="0" xfId="0" applyFont="1" applyAlignment="1">
      <alignment horizontal="right" indent="1"/>
    </xf>
    <xf numFmtId="0" fontId="10" fillId="0" borderId="7" xfId="0" applyFont="1" applyBorder="1" applyAlignment="1">
      <alignment horizontal="right" vertical="top"/>
    </xf>
    <xf numFmtId="0" fontId="10" fillId="0" borderId="0" xfId="0" applyFont="1" applyAlignment="1">
      <alignment horizontal="right"/>
    </xf>
    <xf numFmtId="0" fontId="10" fillId="0" borderId="2" xfId="0" applyFont="1" applyBorder="1"/>
    <xf numFmtId="0" fontId="10" fillId="0" borderId="1" xfId="0" applyFont="1" applyBorder="1" applyAlignment="1">
      <alignment horizontal="right"/>
    </xf>
    <xf numFmtId="0" fontId="10" fillId="0" borderId="4" xfId="0" applyFont="1" applyBorder="1" applyAlignment="1">
      <alignment horizontal="right"/>
    </xf>
    <xf numFmtId="0" fontId="10" fillId="0" borderId="6" xfId="0" applyFont="1" applyBorder="1" applyAlignment="1">
      <alignment horizontal="right" vertical="top" wrapText="1"/>
    </xf>
    <xf numFmtId="0" fontId="14" fillId="0" borderId="0" xfId="0" applyFont="1" applyAlignment="1">
      <alignment horizontal="right" indent="1"/>
    </xf>
    <xf numFmtId="0" fontId="9" fillId="0" borderId="0" xfId="0" applyFont="1" applyAlignment="1">
      <alignment horizontal="left"/>
    </xf>
    <xf numFmtId="0" fontId="0" fillId="2" borderId="0" xfId="0" applyFill="1"/>
    <xf numFmtId="0" fontId="10" fillId="2" borderId="4" xfId="0" applyFont="1" applyFill="1" applyBorder="1" applyAlignment="1">
      <alignment horizontal="center"/>
    </xf>
    <xf numFmtId="0" fontId="10" fillId="2" borderId="0" xfId="0" applyFont="1" applyFill="1" applyAlignment="1">
      <alignment horizontal="center"/>
    </xf>
    <xf numFmtId="0" fontId="10" fillId="2" borderId="5" xfId="0" applyFont="1" applyFill="1" applyBorder="1" applyAlignment="1">
      <alignment horizontal="center"/>
    </xf>
    <xf numFmtId="165" fontId="9" fillId="0" borderId="2" xfId="0" applyNumberFormat="1" applyFont="1" applyBorder="1" applyAlignment="1">
      <alignment horizontal="center"/>
    </xf>
    <xf numFmtId="165" fontId="9" fillId="0" borderId="0" xfId="0" applyNumberFormat="1" applyFont="1" applyAlignment="1">
      <alignment horizontal="center"/>
    </xf>
    <xf numFmtId="0" fontId="19" fillId="0" borderId="12" xfId="0" applyFont="1" applyBorder="1" applyProtection="1">
      <protection locked="0"/>
    </xf>
    <xf numFmtId="9" fontId="19" fillId="0" borderId="12" xfId="2" applyFont="1" applyBorder="1" applyAlignment="1" applyProtection="1">
      <alignment horizontal="center"/>
      <protection locked="0"/>
    </xf>
    <xf numFmtId="0" fontId="18" fillId="2" borderId="14" xfId="0" applyFont="1" applyFill="1" applyBorder="1" applyAlignment="1" applyProtection="1">
      <alignment horizontal="center"/>
      <protection locked="0"/>
    </xf>
    <xf numFmtId="0" fontId="18" fillId="0" borderId="12" xfId="0" applyFont="1" applyBorder="1" applyAlignment="1" applyProtection="1">
      <alignment horizontal="center"/>
      <protection locked="0"/>
    </xf>
    <xf numFmtId="0" fontId="18" fillId="2" borderId="12" xfId="0" applyFont="1" applyFill="1" applyBorder="1" applyAlignment="1" applyProtection="1">
      <alignment horizontal="center"/>
      <protection locked="0"/>
    </xf>
    <xf numFmtId="0" fontId="18" fillId="2" borderId="15" xfId="0" applyFont="1" applyFill="1" applyBorder="1" applyAlignment="1" applyProtection="1">
      <alignment horizontal="center"/>
      <protection locked="0"/>
    </xf>
    <xf numFmtId="0" fontId="19" fillId="0" borderId="16" xfId="0" applyFont="1" applyBorder="1" applyProtection="1">
      <protection locked="0"/>
    </xf>
    <xf numFmtId="9" fontId="19" fillId="0" borderId="16" xfId="2" applyFont="1" applyBorder="1" applyAlignment="1" applyProtection="1">
      <alignment horizontal="center"/>
      <protection locked="0"/>
    </xf>
    <xf numFmtId="0" fontId="18" fillId="2" borderId="17" xfId="0" applyFont="1" applyFill="1" applyBorder="1" applyAlignment="1" applyProtection="1">
      <alignment horizontal="center"/>
      <protection locked="0"/>
    </xf>
    <xf numFmtId="0" fontId="18" fillId="0" borderId="16" xfId="0" applyFont="1" applyBorder="1" applyAlignment="1" applyProtection="1">
      <alignment horizontal="center"/>
      <protection locked="0"/>
    </xf>
    <xf numFmtId="0" fontId="18" fillId="2" borderId="16" xfId="0" applyFont="1" applyFill="1" applyBorder="1" applyAlignment="1" applyProtection="1">
      <alignment horizontal="center"/>
      <protection locked="0"/>
    </xf>
    <xf numFmtId="0" fontId="18" fillId="2" borderId="18" xfId="0" applyFont="1" applyFill="1" applyBorder="1" applyAlignment="1" applyProtection="1">
      <alignment horizontal="center"/>
      <protection locked="0"/>
    </xf>
    <xf numFmtId="0" fontId="20" fillId="0" borderId="2" xfId="0" applyFont="1" applyBorder="1" applyAlignment="1" applyProtection="1">
      <alignment horizontal="center"/>
      <protection locked="0"/>
    </xf>
    <xf numFmtId="9" fontId="19" fillId="0" borderId="16" xfId="2" applyFont="1" applyBorder="1" applyProtection="1">
      <protection locked="0"/>
    </xf>
    <xf numFmtId="0" fontId="21" fillId="0" borderId="16" xfId="0" applyFont="1" applyBorder="1" applyProtection="1">
      <protection locked="0"/>
    </xf>
    <xf numFmtId="0" fontId="21" fillId="0" borderId="19" xfId="0" applyFont="1" applyBorder="1" applyProtection="1">
      <protection locked="0"/>
    </xf>
    <xf numFmtId="0" fontId="19" fillId="0" borderId="19" xfId="0" applyFont="1" applyBorder="1" applyProtection="1">
      <protection locked="0"/>
    </xf>
    <xf numFmtId="0" fontId="18" fillId="2" borderId="20" xfId="0" applyFont="1" applyFill="1" applyBorder="1" applyAlignment="1" applyProtection="1">
      <alignment horizontal="center"/>
      <protection locked="0"/>
    </xf>
    <xf numFmtId="0" fontId="18" fillId="0" borderId="19" xfId="0" applyFont="1" applyBorder="1" applyAlignment="1" applyProtection="1">
      <alignment horizontal="center"/>
      <protection locked="0"/>
    </xf>
    <xf numFmtId="0" fontId="18" fillId="2" borderId="19" xfId="0" applyFont="1" applyFill="1" applyBorder="1" applyAlignment="1" applyProtection="1">
      <alignment horizontal="center"/>
      <protection locked="0"/>
    </xf>
    <xf numFmtId="0" fontId="18" fillId="2" borderId="21" xfId="0" applyFont="1" applyFill="1" applyBorder="1" applyAlignment="1" applyProtection="1">
      <alignment horizontal="center"/>
      <protection locked="0"/>
    </xf>
    <xf numFmtId="0" fontId="10" fillId="0" borderId="2" xfId="0" applyFont="1" applyBorder="1" applyAlignment="1">
      <alignment horizontal="right"/>
    </xf>
    <xf numFmtId="0" fontId="10" fillId="0" borderId="6" xfId="0" applyFont="1" applyBorder="1" applyAlignment="1">
      <alignment horizontal="right"/>
    </xf>
    <xf numFmtId="166" fontId="9" fillId="0" borderId="7" xfId="0" applyNumberFormat="1" applyFont="1" applyBorder="1" applyAlignment="1">
      <alignment horizontal="center"/>
    </xf>
    <xf numFmtId="166" fontId="10" fillId="0" borderId="7" xfId="0" applyNumberFormat="1" applyFont="1" applyBorder="1" applyAlignment="1">
      <alignment horizontal="right"/>
    </xf>
    <xf numFmtId="0" fontId="0" fillId="2" borderId="6" xfId="0" applyFill="1" applyBorder="1"/>
    <xf numFmtId="0" fontId="0" fillId="2" borderId="7" xfId="0" applyFill="1" applyBorder="1"/>
    <xf numFmtId="0" fontId="0" fillId="2" borderId="0" xfId="0" applyFill="1" applyAlignment="1">
      <alignment horizontal="left" indent="1"/>
    </xf>
    <xf numFmtId="0" fontId="18" fillId="0" borderId="16" xfId="0" applyFont="1" applyBorder="1" applyAlignment="1" applyProtection="1">
      <alignment horizontal="left" indent="1"/>
      <protection locked="0"/>
    </xf>
    <xf numFmtId="10" fontId="0" fillId="0" borderId="0" xfId="0" applyNumberFormat="1"/>
    <xf numFmtId="10" fontId="9" fillId="0" borderId="0" xfId="2" applyNumberFormat="1" applyFont="1"/>
    <xf numFmtId="167" fontId="9" fillId="0" borderId="0" xfId="0" applyNumberFormat="1" applyFont="1"/>
    <xf numFmtId="10" fontId="9" fillId="0" borderId="0" xfId="0" applyNumberFormat="1" applyFont="1"/>
    <xf numFmtId="0" fontId="23" fillId="0" borderId="0" xfId="0" applyFont="1"/>
    <xf numFmtId="0" fontId="24" fillId="0" borderId="0" xfId="0" applyFont="1" applyAlignment="1">
      <alignment horizontal="center"/>
    </xf>
    <xf numFmtId="1" fontId="24" fillId="0" borderId="0" xfId="0" applyNumberFormat="1" applyFont="1" applyAlignment="1">
      <alignment horizontal="center"/>
    </xf>
    <xf numFmtId="1" fontId="25" fillId="0" borderId="0" xfId="0" applyNumberFormat="1" applyFont="1" applyAlignment="1">
      <alignment horizontal="center"/>
    </xf>
    <xf numFmtId="0" fontId="25" fillId="0" borderId="0" xfId="0" applyFont="1" applyAlignment="1">
      <alignment horizontal="center"/>
    </xf>
    <xf numFmtId="0" fontId="25" fillId="0" borderId="0" xfId="0" applyFont="1"/>
    <xf numFmtId="2" fontId="25" fillId="0" borderId="0" xfId="2" applyNumberFormat="1" applyFont="1" applyFill="1" applyBorder="1" applyAlignment="1">
      <alignment horizontal="center"/>
    </xf>
    <xf numFmtId="2" fontId="25" fillId="0" borderId="0" xfId="0" applyNumberFormat="1" applyFont="1" applyAlignment="1">
      <alignment horizontal="center"/>
    </xf>
    <xf numFmtId="44" fontId="23" fillId="0" borderId="0" xfId="1" applyFont="1"/>
    <xf numFmtId="10" fontId="25" fillId="0" borderId="0" xfId="2" applyNumberFormat="1" applyFont="1" applyAlignment="1">
      <alignment horizontal="center"/>
    </xf>
    <xf numFmtId="9" fontId="23" fillId="0" borderId="0" xfId="0" applyNumberFormat="1" applyFont="1"/>
    <xf numFmtId="2" fontId="23" fillId="0" borderId="0" xfId="0" applyNumberFormat="1" applyFont="1"/>
    <xf numFmtId="0" fontId="25" fillId="0" borderId="0" xfId="0" applyFont="1" applyAlignment="1">
      <alignment horizontal="right"/>
    </xf>
    <xf numFmtId="10" fontId="25" fillId="0" borderId="0" xfId="0" applyNumberFormat="1" applyFont="1" applyAlignment="1">
      <alignment horizontal="center"/>
    </xf>
    <xf numFmtId="10" fontId="26" fillId="0" borderId="0" xfId="2" applyNumberFormat="1" applyFont="1" applyAlignment="1">
      <alignment horizontal="center"/>
    </xf>
    <xf numFmtId="9" fontId="25" fillId="0" borderId="0" xfId="0" applyNumberFormat="1" applyFont="1"/>
    <xf numFmtId="9" fontId="25" fillId="0" borderId="0" xfId="0" applyNumberFormat="1" applyFont="1" applyAlignment="1">
      <alignment horizontal="center"/>
    </xf>
    <xf numFmtId="0" fontId="23" fillId="0" borderId="0" xfId="0" applyFont="1" applyAlignment="1">
      <alignment horizontal="right"/>
    </xf>
    <xf numFmtId="0" fontId="24" fillId="0" borderId="0" xfId="0" applyFont="1"/>
    <xf numFmtId="166" fontId="25" fillId="0" borderId="0" xfId="0" applyNumberFormat="1" applyFont="1"/>
    <xf numFmtId="165" fontId="25" fillId="0" borderId="0" xfId="0" applyNumberFormat="1" applyFont="1"/>
    <xf numFmtId="167" fontId="25" fillId="0" borderId="0" xfId="0" applyNumberFormat="1" applyFont="1"/>
    <xf numFmtId="0" fontId="26" fillId="0" borderId="0" xfId="0" applyFont="1"/>
    <xf numFmtId="166" fontId="20" fillId="0" borderId="2" xfId="0" applyNumberFormat="1" applyFont="1" applyBorder="1" applyAlignment="1" applyProtection="1">
      <alignment horizontal="center"/>
      <protection locked="0"/>
    </xf>
    <xf numFmtId="166" fontId="9" fillId="0" borderId="2" xfId="0" applyNumberFormat="1" applyFont="1" applyBorder="1" applyAlignment="1">
      <alignment horizontal="center"/>
    </xf>
    <xf numFmtId="165" fontId="9" fillId="0" borderId="7" xfId="0" applyNumberFormat="1" applyFont="1" applyBorder="1" applyAlignment="1">
      <alignment horizontal="center"/>
    </xf>
    <xf numFmtId="0" fontId="2" fillId="2" borderId="24" xfId="0" applyFont="1" applyFill="1" applyBorder="1"/>
    <xf numFmtId="0" fontId="0" fillId="2" borderId="24" xfId="0" applyFill="1" applyBorder="1"/>
    <xf numFmtId="0" fontId="0" fillId="2" borderId="25" xfId="0" applyFill="1" applyBorder="1"/>
    <xf numFmtId="0" fontId="2" fillId="2" borderId="24" xfId="0" applyFont="1" applyFill="1" applyBorder="1" applyAlignment="1">
      <alignment horizontal="center"/>
    </xf>
    <xf numFmtId="0" fontId="2" fillId="2" borderId="25" xfId="0" applyFont="1" applyFill="1" applyBorder="1" applyAlignment="1">
      <alignment horizontal="center"/>
    </xf>
    <xf numFmtId="0" fontId="18" fillId="2" borderId="23" xfId="0" applyFont="1" applyFill="1" applyBorder="1" applyAlignment="1">
      <alignment horizontal="center" vertical="center" textRotation="90" wrapText="1"/>
    </xf>
    <xf numFmtId="0" fontId="18" fillId="2" borderId="24" xfId="0" applyFont="1" applyFill="1" applyBorder="1" applyAlignment="1">
      <alignment horizontal="center" vertical="center" textRotation="90" wrapText="1"/>
    </xf>
    <xf numFmtId="0" fontId="16" fillId="0" borderId="0" xfId="0" applyFont="1" applyAlignment="1">
      <alignment horizontal="left" vertical="top" wrapText="1"/>
    </xf>
    <xf numFmtId="0" fontId="16" fillId="0" borderId="5" xfId="0" applyFont="1" applyBorder="1" applyAlignment="1">
      <alignment horizontal="left" vertical="top" wrapText="1"/>
    </xf>
    <xf numFmtId="0" fontId="16" fillId="0" borderId="7" xfId="0" applyFont="1" applyBorder="1" applyAlignment="1">
      <alignment horizontal="left" vertical="top" wrapText="1"/>
    </xf>
    <xf numFmtId="0" fontId="16" fillId="0" borderId="8" xfId="0" applyFont="1" applyBorder="1" applyAlignment="1">
      <alignment horizontal="left" vertical="top" wrapText="1"/>
    </xf>
    <xf numFmtId="0" fontId="18" fillId="2" borderId="1" xfId="0" applyFont="1" applyFill="1" applyBorder="1" applyAlignment="1">
      <alignment horizontal="center"/>
    </xf>
    <xf numFmtId="0" fontId="18" fillId="2" borderId="2" xfId="0" applyFont="1" applyFill="1" applyBorder="1" applyAlignment="1">
      <alignment horizontal="center"/>
    </xf>
    <xf numFmtId="0" fontId="18" fillId="2" borderId="3" xfId="0" applyFont="1" applyFill="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7" fillId="0" borderId="3" xfId="0" applyFont="1" applyBorder="1" applyAlignment="1">
      <alignment horizontal="center"/>
    </xf>
    <xf numFmtId="0" fontId="18" fillId="2" borderId="23" xfId="0" applyFont="1" applyFill="1" applyBorder="1" applyAlignment="1">
      <alignment horizontal="center" vertical="center" textRotation="180"/>
    </xf>
    <xf numFmtId="0" fontId="18" fillId="2" borderId="24" xfId="0" applyFont="1" applyFill="1" applyBorder="1" applyAlignment="1">
      <alignment horizontal="center" vertical="center" textRotation="180"/>
    </xf>
    <xf numFmtId="0" fontId="10" fillId="0" borderId="2" xfId="0" applyFont="1" applyBorder="1" applyAlignment="1">
      <alignment horizontal="left" vertical="top" wrapText="1"/>
    </xf>
    <xf numFmtId="0" fontId="10" fillId="0" borderId="3" xfId="0" applyFont="1" applyBorder="1" applyAlignment="1">
      <alignment horizontal="left" vertical="top" wrapText="1"/>
    </xf>
    <xf numFmtId="0" fontId="10" fillId="0" borderId="0" xfId="0" applyFont="1" applyAlignment="1">
      <alignment horizontal="left" vertical="top" wrapText="1"/>
    </xf>
    <xf numFmtId="0" fontId="10" fillId="0" borderId="5" xfId="0" applyFont="1" applyBorder="1" applyAlignment="1">
      <alignment horizontal="left" vertical="top" wrapText="1"/>
    </xf>
    <xf numFmtId="0" fontId="27" fillId="0" borderId="0" xfId="0" applyFont="1"/>
  </cellXfs>
  <cellStyles count="3">
    <cellStyle name="Currency" xfId="1" builtinId="4"/>
    <cellStyle name="Normal" xfId="0" builtinId="0"/>
    <cellStyle name="Percent" xfId="2" builtinId="5"/>
  </cellStyles>
  <dxfs count="0"/>
  <tableStyles count="0" defaultTableStyle="TableStyleMedium9" defaultPivotStyle="PivotStyleLight16"/>
  <colors>
    <mruColors>
      <color rgb="FFF79646"/>
      <color rgb="FF2621FF"/>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22/10/relationships/richValueRel" Target="richData/richValueRel.xml"/><Relationship Id="rId3" Type="http://schemas.openxmlformats.org/officeDocument/2006/relationships/worksheet" Target="worksheets/sheet3.xml"/><Relationship Id="rId7" Type="http://schemas.openxmlformats.org/officeDocument/2006/relationships/sheetMetadata" Target="metadata.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RichValueTypes" Target="richData/rdRichValueTypes.xml"/><Relationship Id="rId5" Type="http://schemas.openxmlformats.org/officeDocument/2006/relationships/styles" Target="styles.xml"/><Relationship Id="rId10" Type="http://schemas.microsoft.com/office/2017/06/relationships/rdRichValueStructure" Target="richData/rdrichvaluestructure.xml"/><Relationship Id="rId4" Type="http://schemas.openxmlformats.org/officeDocument/2006/relationships/theme" Target="theme/theme1.xml"/><Relationship Id="rId9" Type="http://schemas.microsoft.com/office/2017/06/relationships/rdRichValue" Target="richData/rdrichvalu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Revenue Stream Expsoures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radarChart>
        <c:radarStyle val="marker"/>
        <c:varyColors val="0"/>
        <c:ser>
          <c:idx val="0"/>
          <c:order val="0"/>
          <c:tx>
            <c:v>Streams</c:v>
          </c:tx>
          <c:spPr>
            <a:ln w="31750" cap="rnd">
              <a:solidFill>
                <a:schemeClr val="accent1"/>
              </a:solidFill>
              <a:round/>
            </a:ln>
            <a:effectLst>
              <a:outerShdw blurRad="40000" dist="23000" dir="5400000" rotWithShape="0">
                <a:srgbClr val="000000">
                  <a:alpha val="35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RevMap!$E$7:$K$7</c:f>
              <c:strCache>
                <c:ptCount val="7"/>
                <c:pt idx="0">
                  <c:v>Customer Access</c:v>
                </c:pt>
                <c:pt idx="1">
                  <c:v>Third-Party Access</c:v>
                </c:pt>
                <c:pt idx="2">
                  <c:v>Employee Access</c:v>
                </c:pt>
                <c:pt idx="3">
                  <c:v>Cloud-Based Systems</c:v>
                </c:pt>
                <c:pt idx="4">
                  <c:v>Remote or Mobile Access</c:v>
                </c:pt>
                <c:pt idx="5">
                  <c:v>On-Prem Systems</c:v>
                </c:pt>
                <c:pt idx="6">
                  <c:v>Sensitive or Regulated Data</c:v>
                </c:pt>
              </c:strCache>
            </c:strRef>
          </c:cat>
          <c:val>
            <c:numRef>
              <c:f>RevMap!$E$7:$K$7</c:f>
              <c:numCache>
                <c:formatCode>General</c:formatCode>
                <c:ptCount val="7"/>
                <c:pt idx="0">
                  <c:v>0</c:v>
                </c:pt>
                <c:pt idx="1">
                  <c:v>0</c:v>
                </c:pt>
                <c:pt idx="2">
                  <c:v>0</c:v>
                </c:pt>
                <c:pt idx="3">
                  <c:v>0</c:v>
                </c:pt>
                <c:pt idx="4">
                  <c:v>0</c:v>
                </c:pt>
                <c:pt idx="5">
                  <c:v>0</c:v>
                </c:pt>
                <c:pt idx="6">
                  <c:v>0</c:v>
                </c:pt>
              </c:numCache>
            </c:numRef>
          </c:val>
          <c:extLst>
            <c:ext xmlns:c16="http://schemas.microsoft.com/office/drawing/2014/chart" uri="{C3380CC4-5D6E-409C-BE32-E72D297353CC}">
              <c16:uniqueId val="{00000000-72CB-BF47-AE07-DAF98E30F377}"/>
            </c:ext>
          </c:extLst>
        </c:ser>
        <c:ser>
          <c:idx val="1"/>
          <c:order val="1"/>
          <c:tx>
            <c:v>Values</c:v>
          </c:tx>
          <c:spPr>
            <a:ln w="31750" cap="rnd">
              <a:solidFill>
                <a:schemeClr val="accent2"/>
              </a:solidFill>
              <a:round/>
            </a:ln>
            <a:effectLst>
              <a:outerShdw blurRad="40000" dist="23000" dir="5400000" rotWithShape="0">
                <a:srgbClr val="000000">
                  <a:alpha val="35000"/>
                </a:srgbClr>
              </a:outerShdw>
            </a:effectLst>
          </c:spPr>
          <c:marker>
            <c:symbol val="none"/>
          </c:marker>
          <c:dLbls>
            <c:dLbl>
              <c:idx val="1"/>
              <c:layout>
                <c:manualLayout>
                  <c:x val="2.634146594406233E-2"/>
                  <c:y val="3.006680987201482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72CB-BF47-AE07-DAF98E30F377}"/>
                </c:ext>
              </c:extLst>
            </c:dLbl>
            <c:dLbl>
              <c:idx val="4"/>
              <c:layout>
                <c:manualLayout>
                  <c:x val="-1.3170732972031205E-2"/>
                  <c:y val="2.505567489334568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72CB-BF47-AE07-DAF98E30F377}"/>
                </c:ext>
              </c:extLst>
            </c:dLbl>
            <c:dLbl>
              <c:idx val="5"/>
              <c:layout>
                <c:manualLayout>
                  <c:x val="-1.3170732972031205E-2"/>
                  <c:y val="7.5167024680037062E-3"/>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4-72CB-BF47-AE07-DAF98E30F377}"/>
                </c:ext>
              </c:extLst>
            </c:dLbl>
            <c:dLbl>
              <c:idx val="6"/>
              <c:layout>
                <c:manualLayout>
                  <c:x val="-8.7804886480208431E-3"/>
                  <c:y val="4.2594647318687714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72CB-BF47-AE07-DAF98E30F377}"/>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C00000"/>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RevMap!$E$7:$K$7</c:f>
              <c:strCache>
                <c:ptCount val="7"/>
                <c:pt idx="0">
                  <c:v>Customer Access</c:v>
                </c:pt>
                <c:pt idx="1">
                  <c:v>Third-Party Access</c:v>
                </c:pt>
                <c:pt idx="2">
                  <c:v>Employee Access</c:v>
                </c:pt>
                <c:pt idx="3">
                  <c:v>Cloud-Based Systems</c:v>
                </c:pt>
                <c:pt idx="4">
                  <c:v>Remote or Mobile Access</c:v>
                </c:pt>
                <c:pt idx="5">
                  <c:v>On-Prem Systems</c:v>
                </c:pt>
                <c:pt idx="6">
                  <c:v>Sensitive or Regulated Data</c:v>
                </c:pt>
              </c:strCache>
            </c:strRef>
          </c:cat>
          <c:val>
            <c:numRef>
              <c:f>RevMap!$E$20:$K$20</c:f>
              <c:numCache>
                <c:formatCode>0%</c:formatCode>
                <c:ptCount val="7"/>
                <c:pt idx="0">
                  <c:v>0.14285714285714285</c:v>
                </c:pt>
                <c:pt idx="1">
                  <c:v>0.2857142857142857</c:v>
                </c:pt>
                <c:pt idx="2">
                  <c:v>0.19047619047619047</c:v>
                </c:pt>
                <c:pt idx="3">
                  <c:v>4.7619047619047616E-2</c:v>
                </c:pt>
                <c:pt idx="4">
                  <c:v>0</c:v>
                </c:pt>
                <c:pt idx="5">
                  <c:v>4.7619047619047616E-2</c:v>
                </c:pt>
                <c:pt idx="6">
                  <c:v>0.2857142857142857</c:v>
                </c:pt>
              </c:numCache>
            </c:numRef>
          </c:val>
          <c:extLst>
            <c:ext xmlns:c16="http://schemas.microsoft.com/office/drawing/2014/chart" uri="{C3380CC4-5D6E-409C-BE32-E72D297353CC}">
              <c16:uniqueId val="{00000001-72CB-BF47-AE07-DAF98E30F377}"/>
            </c:ext>
          </c:extLst>
        </c:ser>
        <c:dLbls>
          <c:showLegendKey val="0"/>
          <c:showVal val="1"/>
          <c:showCatName val="0"/>
          <c:showSerName val="0"/>
          <c:showPercent val="0"/>
          <c:showBubbleSize val="0"/>
        </c:dLbls>
        <c:axId val="867735152"/>
        <c:axId val="867932128"/>
      </c:radarChart>
      <c:catAx>
        <c:axId val="867735152"/>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867932128"/>
        <c:crosses val="autoZero"/>
        <c:auto val="1"/>
        <c:lblAlgn val="ctr"/>
        <c:lblOffset val="100"/>
        <c:noMultiLvlLbl val="0"/>
      </c:catAx>
      <c:valAx>
        <c:axId val="867932128"/>
        <c:scaling>
          <c:orientation val="minMax"/>
        </c:scaling>
        <c:delete val="0"/>
        <c:axPos val="l"/>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86773515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25400" cap="rnd">
              <a:noFill/>
              <a:round/>
            </a:ln>
            <a:effectLst/>
          </c:spPr>
          <c:marker>
            <c:symbol val="circle"/>
            <c:size val="5"/>
            <c:spPr>
              <a:solidFill>
                <a:srgbClr val="2621FF"/>
              </a:solidFill>
              <a:ln w="50800">
                <a:solidFill>
                  <a:schemeClr val="tx1"/>
                </a:solidFill>
              </a:ln>
              <a:effectLst/>
            </c:spPr>
          </c:marker>
          <c:dLbls>
            <c:dLbl>
              <c:idx val="0"/>
              <c:tx>
                <c:rich>
                  <a:bodyPr/>
                  <a:lstStyle/>
                  <a:p>
                    <a:fld id="{79DFBD3A-7D75-B145-A19B-0A97E8824160}"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D015-6646-9C4F-2286AD2A3E09}"/>
                </c:ext>
              </c:extLst>
            </c:dLbl>
            <c:dLbl>
              <c:idx val="1"/>
              <c:tx>
                <c:rich>
                  <a:bodyPr/>
                  <a:lstStyle/>
                  <a:p>
                    <a:fld id="{66ABC5E1-805A-5A45-9F94-2257FA09F6E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D015-6646-9C4F-2286AD2A3E09}"/>
                </c:ext>
              </c:extLst>
            </c:dLbl>
            <c:dLbl>
              <c:idx val="2"/>
              <c:tx>
                <c:rich>
                  <a:bodyPr/>
                  <a:lstStyle/>
                  <a:p>
                    <a:fld id="{0B1E9536-3195-524E-A83E-A3F9314D69C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D015-6646-9C4F-2286AD2A3E09}"/>
                </c:ext>
              </c:extLst>
            </c:dLbl>
            <c:dLbl>
              <c:idx val="3"/>
              <c:tx>
                <c:rich>
                  <a:bodyPr/>
                  <a:lstStyle/>
                  <a:p>
                    <a:fld id="{E7D441D9-203D-F343-A801-6E8840558579}"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D015-6646-9C4F-2286AD2A3E09}"/>
                </c:ext>
              </c:extLst>
            </c:dLbl>
            <c:dLbl>
              <c:idx val="4"/>
              <c:tx>
                <c:rich>
                  <a:bodyPr/>
                  <a:lstStyle/>
                  <a:p>
                    <a:fld id="{1A79908B-759B-EC41-A0B7-4E7B5A486AA4}"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D015-6646-9C4F-2286AD2A3E09}"/>
                </c:ext>
              </c:extLst>
            </c:dLbl>
            <c:dLbl>
              <c:idx val="5"/>
              <c:tx>
                <c:rich>
                  <a:bodyPr/>
                  <a:lstStyle/>
                  <a:p>
                    <a:fld id="{D31496EB-8E4B-3E48-AE80-A49825AD4251}"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D015-6646-9C4F-2286AD2A3E09}"/>
                </c:ext>
              </c:extLst>
            </c:dLbl>
            <c:dLbl>
              <c:idx val="6"/>
              <c:tx>
                <c:rich>
                  <a:bodyPr/>
                  <a:lstStyle/>
                  <a:p>
                    <a:fld id="{EDF4D1D8-D1FB-DA4D-ACA7-18430EF5B6D6}"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D015-6646-9C4F-2286AD2A3E09}"/>
                </c:ext>
              </c:extLst>
            </c:dLbl>
            <c:dLbl>
              <c:idx val="7"/>
              <c:tx>
                <c:rich>
                  <a:bodyPr/>
                  <a:lstStyle/>
                  <a:p>
                    <a:fld id="{2D1C5A4C-87D5-5D41-9026-ECA23D78F49B}"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D015-6646-9C4F-2286AD2A3E09}"/>
                </c:ext>
              </c:extLst>
            </c:dLbl>
            <c:dLbl>
              <c:idx val="8"/>
              <c:tx>
                <c:rich>
                  <a:bodyPr/>
                  <a:lstStyle/>
                  <a:p>
                    <a:fld id="{6CF7E75C-02DB-6C49-9617-A431857E3BEC}"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D015-6646-9C4F-2286AD2A3E09}"/>
                </c:ext>
              </c:extLst>
            </c:dLbl>
            <c:dLbl>
              <c:idx val="9"/>
              <c:tx>
                <c:rich>
                  <a:bodyPr/>
                  <a:lstStyle/>
                  <a:p>
                    <a:fld id="{D967D7BD-10B5-7B47-95AE-D8B243333D85}"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D015-6646-9C4F-2286AD2A3E09}"/>
                </c:ext>
              </c:extLst>
            </c:dLbl>
            <c:dLbl>
              <c:idx val="10"/>
              <c:tx>
                <c:rich>
                  <a:bodyPr/>
                  <a:lstStyle/>
                  <a:p>
                    <a:fld id="{3BCEF2EB-C436-CB4E-88CB-04C8DFAA0228}" type="CELLRANGE">
                      <a:rPr lang="en-US"/>
                      <a:pPr/>
                      <a:t>[CELLRANGE]</a:t>
                    </a:fld>
                    <a:endParaRPr lang="en-US"/>
                  </a:p>
                </c:rich>
              </c:tx>
              <c:dLblPos val="r"/>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D015-6646-9C4F-2286AD2A3E09}"/>
                </c:ext>
              </c:extLst>
            </c:dLbl>
            <c:spPr>
              <a:noFill/>
              <a:ln>
                <a:noFill/>
              </a:ln>
              <a:effectLst/>
            </c:spPr>
            <c:txPr>
              <a:bodyPr rot="0" spcFirstLastPara="1" vertOverflow="ellipsis" wrap="square" lIns="0" tIns="0" rIns="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r"/>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DataLabelsRange val="1"/>
                <c15:showLeaderLines val="0"/>
              </c:ext>
            </c:extLst>
          </c:dLbls>
          <c:xVal>
            <c:numRef>
              <c:f>RevMap!$N$23:$N$33</c:f>
              <c:numCache>
                <c:formatCode>0.00</c:formatCode>
                <c:ptCount val="11"/>
                <c:pt idx="0">
                  <c:v>0.28437499999999999</c:v>
                </c:pt>
                <c:pt idx="1">
                  <c:v>0.17499999999999999</c:v>
                </c:pt>
                <c:pt idx="2">
                  <c:v>0</c:v>
                </c:pt>
                <c:pt idx="3">
                  <c:v>0</c:v>
                </c:pt>
                <c:pt idx="4">
                  <c:v>0</c:v>
                </c:pt>
                <c:pt idx="5">
                  <c:v>0</c:v>
                </c:pt>
                <c:pt idx="6">
                  <c:v>0</c:v>
                </c:pt>
                <c:pt idx="7">
                  <c:v>0</c:v>
                </c:pt>
                <c:pt idx="8">
                  <c:v>0</c:v>
                </c:pt>
                <c:pt idx="9">
                  <c:v>0</c:v>
                </c:pt>
                <c:pt idx="10">
                  <c:v>0</c:v>
                </c:pt>
              </c:numCache>
            </c:numRef>
          </c:xVal>
          <c:yVal>
            <c:numRef>
              <c:f>RevMap!$M$23:$M$33</c:f>
              <c:numCache>
                <c:formatCode>0.00</c:formatCode>
                <c:ptCount val="11"/>
                <c:pt idx="0">
                  <c:v>0.8125</c:v>
                </c:pt>
                <c:pt idx="1">
                  <c:v>0.5</c:v>
                </c:pt>
                <c:pt idx="2">
                  <c:v>0</c:v>
                </c:pt>
                <c:pt idx="3">
                  <c:v>0</c:v>
                </c:pt>
                <c:pt idx="4">
                  <c:v>0</c:v>
                </c:pt>
                <c:pt idx="5">
                  <c:v>0</c:v>
                </c:pt>
                <c:pt idx="6">
                  <c:v>0</c:v>
                </c:pt>
                <c:pt idx="7">
                  <c:v>0</c:v>
                </c:pt>
                <c:pt idx="8">
                  <c:v>0</c:v>
                </c:pt>
                <c:pt idx="9">
                  <c:v>0</c:v>
                </c:pt>
                <c:pt idx="10">
                  <c:v>0</c:v>
                </c:pt>
              </c:numCache>
            </c:numRef>
          </c:yVal>
          <c:smooth val="0"/>
          <c:extLst>
            <c:ext xmlns:c15="http://schemas.microsoft.com/office/drawing/2012/chart" uri="{02D57815-91ED-43cb-92C2-25804820EDAC}">
              <c15:datalabelsRange>
                <c15:f>RevMap!$C$9:$C$19</c15:f>
                <c15:dlblRangeCache>
                  <c:ptCount val="11"/>
                  <c:pt idx="0">
                    <c:v>Example: In Store</c:v>
                  </c:pt>
                  <c:pt idx="1">
                    <c:v>Example: Mobile Payment</c:v>
                  </c:pt>
                </c15:dlblRangeCache>
              </c15:datalabelsRange>
            </c:ext>
            <c:ext xmlns:c16="http://schemas.microsoft.com/office/drawing/2014/chart" uri="{C3380CC4-5D6E-409C-BE32-E72D297353CC}">
              <c16:uniqueId val="{00000000-D015-6646-9C4F-2286AD2A3E09}"/>
            </c:ext>
          </c:extLst>
        </c:ser>
        <c:dLbls>
          <c:dLblPos val="r"/>
          <c:showLegendKey val="0"/>
          <c:showVal val="1"/>
          <c:showCatName val="0"/>
          <c:showSerName val="0"/>
          <c:showPercent val="0"/>
          <c:showBubbleSize val="0"/>
        </c:dLbls>
        <c:axId val="1024350991"/>
        <c:axId val="1090032400"/>
      </c:scatterChart>
      <c:scatterChart>
        <c:scatterStyle val="smoothMarker"/>
        <c:varyColors val="0"/>
        <c:ser>
          <c:idx val="1"/>
          <c:order val="1"/>
          <c:spPr>
            <a:ln w="31750" cap="rnd">
              <a:solidFill>
                <a:srgbClr val="2621FF"/>
              </a:solidFill>
              <a:round/>
            </a:ln>
            <a:effectLst/>
          </c:spPr>
          <c:marker>
            <c:symbol val="none"/>
          </c:marker>
          <c:dPt>
            <c:idx val="1"/>
            <c:bubble3D val="0"/>
            <c:spPr>
              <a:ln w="31750" cap="rnd">
                <a:solidFill>
                  <a:srgbClr val="C00000"/>
                </a:solidFill>
                <a:round/>
              </a:ln>
              <a:effectLst/>
            </c:spPr>
            <c:extLst>
              <c:ext xmlns:c16="http://schemas.microsoft.com/office/drawing/2014/chart" uri="{C3380CC4-5D6E-409C-BE32-E72D297353CC}">
                <c16:uniqueId val="{00000021-D015-6646-9C4F-2286AD2A3E09}"/>
              </c:ext>
            </c:extLst>
          </c:dPt>
          <c:dLbls>
            <c:delete val="1"/>
          </c:dLbls>
          <c:xVal>
            <c:numRef>
              <c:f>RevMap!$Q$38:$Q$39</c:f>
              <c:numCache>
                <c:formatCode>0%</c:formatCode>
                <c:ptCount val="2"/>
                <c:pt idx="0">
                  <c:v>0</c:v>
                </c:pt>
                <c:pt idx="1">
                  <c:v>1</c:v>
                </c:pt>
              </c:numCache>
            </c:numRef>
          </c:xVal>
          <c:yVal>
            <c:numRef>
              <c:f>RevMap!$R$38:$R$39</c:f>
              <c:numCache>
                <c:formatCode>0%</c:formatCode>
                <c:ptCount val="2"/>
                <c:pt idx="0">
                  <c:v>0.5</c:v>
                </c:pt>
                <c:pt idx="1">
                  <c:v>0.5</c:v>
                </c:pt>
              </c:numCache>
            </c:numRef>
          </c:yVal>
          <c:smooth val="1"/>
          <c:extLst>
            <c:ext xmlns:c16="http://schemas.microsoft.com/office/drawing/2014/chart" uri="{C3380CC4-5D6E-409C-BE32-E72D297353CC}">
              <c16:uniqueId val="{00000014-D015-6646-9C4F-2286AD2A3E09}"/>
            </c:ext>
          </c:extLst>
        </c:ser>
        <c:ser>
          <c:idx val="2"/>
          <c:order val="2"/>
          <c:spPr>
            <a:ln w="31750" cap="rnd">
              <a:solidFill>
                <a:schemeClr val="tx1"/>
              </a:solidFill>
              <a:round/>
            </a:ln>
            <a:effectLst/>
          </c:spPr>
          <c:marker>
            <c:symbol val="none"/>
          </c:marker>
          <c:dLbls>
            <c:delete val="1"/>
          </c:dLbls>
          <c:xVal>
            <c:numRef>
              <c:f>RevMap!$R$40:$R$41</c:f>
              <c:numCache>
                <c:formatCode>0%</c:formatCode>
                <c:ptCount val="2"/>
                <c:pt idx="0">
                  <c:v>0.5</c:v>
                </c:pt>
                <c:pt idx="1">
                  <c:v>0.5</c:v>
                </c:pt>
              </c:numCache>
            </c:numRef>
          </c:xVal>
          <c:yVal>
            <c:numRef>
              <c:f>RevMap!$Q$40:$Q$41</c:f>
              <c:numCache>
                <c:formatCode>0%</c:formatCode>
                <c:ptCount val="2"/>
                <c:pt idx="0">
                  <c:v>0</c:v>
                </c:pt>
                <c:pt idx="1">
                  <c:v>1</c:v>
                </c:pt>
              </c:numCache>
            </c:numRef>
          </c:yVal>
          <c:smooth val="1"/>
          <c:extLst>
            <c:ext xmlns:c16="http://schemas.microsoft.com/office/drawing/2014/chart" uri="{C3380CC4-5D6E-409C-BE32-E72D297353CC}">
              <c16:uniqueId val="{00000015-D015-6646-9C4F-2286AD2A3E09}"/>
            </c:ext>
          </c:extLst>
        </c:ser>
        <c:dLbls>
          <c:dLblPos val="r"/>
          <c:showLegendKey val="0"/>
          <c:showVal val="1"/>
          <c:showCatName val="0"/>
          <c:showSerName val="0"/>
          <c:showPercent val="0"/>
          <c:showBubbleSize val="0"/>
        </c:dLbls>
        <c:axId val="1024350991"/>
        <c:axId val="1090032400"/>
      </c:scatterChart>
      <c:valAx>
        <c:axId val="1024350991"/>
        <c:scaling>
          <c:orientation val="minMax"/>
          <c:max val="1"/>
        </c:scaling>
        <c:delete val="0"/>
        <c:axPos val="b"/>
        <c:numFmt formatCode="0.00" sourceLinked="1"/>
        <c:majorTickMark val="none"/>
        <c:minorTickMark val="none"/>
        <c:tickLblPos val="none"/>
        <c:spPr>
          <a:noFill/>
          <a:ln w="5080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0032400"/>
        <c:crosses val="autoZero"/>
        <c:crossBetween val="midCat"/>
      </c:valAx>
      <c:valAx>
        <c:axId val="1090032400"/>
        <c:scaling>
          <c:orientation val="minMax"/>
          <c:max val="1"/>
        </c:scaling>
        <c:delete val="0"/>
        <c:axPos val="l"/>
        <c:numFmt formatCode="0.00" sourceLinked="1"/>
        <c:majorTickMark val="none"/>
        <c:minorTickMark val="none"/>
        <c:tickLblPos val="none"/>
        <c:spPr>
          <a:noFill/>
          <a:ln w="5080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24350991"/>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2" Type="http://schemas.openxmlformats.org/officeDocument/2006/relationships/hyperlink" Target="https://www.stasiak.com/" TargetMode="External"/><Relationship Id="rId1" Type="http://schemas.openxmlformats.org/officeDocument/2006/relationships/image" Target="../media/image8.png"/><Relationship Id="rId5" Type="http://schemas.openxmlformats.org/officeDocument/2006/relationships/chart" Target="../charts/chart2.xml"/><Relationship Id="rId4"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419100</xdr:colOff>
      <xdr:row>0</xdr:row>
      <xdr:rowOff>101600</xdr:rowOff>
    </xdr:from>
    <xdr:to>
      <xdr:col>21</xdr:col>
      <xdr:colOff>787400</xdr:colOff>
      <xdr:row>54</xdr:row>
      <xdr:rowOff>139700</xdr:rowOff>
    </xdr:to>
    <xdr:sp macro="" textlink="">
      <xdr:nvSpPr>
        <xdr:cNvPr id="2" name="Rounded Rectangle 1">
          <a:extLst>
            <a:ext uri="{FF2B5EF4-FFF2-40B4-BE49-F238E27FC236}">
              <a16:creationId xmlns:a16="http://schemas.microsoft.com/office/drawing/2014/main" id="{C87C4500-EB99-D01E-1C99-A0C528D20E89}"/>
            </a:ext>
          </a:extLst>
        </xdr:cNvPr>
        <xdr:cNvSpPr/>
      </xdr:nvSpPr>
      <xdr:spPr>
        <a:xfrm>
          <a:off x="1244600" y="101600"/>
          <a:ext cx="16878300" cy="10325100"/>
        </a:xfrm>
        <a:prstGeom prst="roundRect">
          <a:avLst/>
        </a:prstGeom>
        <a:solidFill>
          <a:schemeClr val="bg1">
            <a:lumMod val="9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r>
            <a:rPr lang="en-US" sz="1600" b="1" i="0" u="none" strike="noStrike">
              <a:solidFill>
                <a:schemeClr val="tx1"/>
              </a:solidFill>
              <a:effectLst/>
              <a:latin typeface="+mn-lt"/>
              <a:ea typeface="+mn-ea"/>
              <a:cs typeface="+mn-cs"/>
            </a:rPr>
            <a:t>📝 Instructions: How to Complete the Revenue Risk Flow Map</a:t>
          </a:r>
        </a:p>
        <a:p>
          <a:r>
            <a:rPr lang="en-US" sz="1600" b="0" i="0" u="none" strike="noStrike">
              <a:solidFill>
                <a:schemeClr val="tx1"/>
              </a:solidFill>
              <a:effectLst/>
              <a:latin typeface="+mn-lt"/>
              <a:ea typeface="+mn-ea"/>
              <a:cs typeface="+mn-cs"/>
            </a:rPr>
            <a:t>This tool is designed to help you identify where your organization’s revenue is most at risk due to cyber exposure—and where insurance may or may not protect you. </a:t>
          </a:r>
        </a:p>
        <a:p>
          <a:r>
            <a:rPr lang="en-US" sz="1600" b="0" i="0" u="none" strike="noStrike">
              <a:solidFill>
                <a:schemeClr val="tx1"/>
              </a:solidFill>
              <a:effectLst/>
              <a:latin typeface="+mn-lt"/>
              <a:ea typeface="+mn-ea"/>
              <a:cs typeface="+mn-cs"/>
            </a:rPr>
            <a:t>Follow the steps below to complete the worksheet:</a:t>
          </a:r>
        </a:p>
        <a:p>
          <a:endParaRPr lang="en-US" sz="1600" b="0" i="0" u="none" strike="noStrike">
            <a:solidFill>
              <a:schemeClr val="tx1"/>
            </a:solidFill>
            <a:effectLst/>
            <a:latin typeface="+mn-lt"/>
            <a:ea typeface="+mn-ea"/>
            <a:cs typeface="+mn-cs"/>
          </a:endParaRPr>
        </a:p>
        <a:p>
          <a:r>
            <a:rPr lang="en-US" sz="1600" b="1" i="0" u="none" strike="noStrike">
              <a:solidFill>
                <a:schemeClr val="tx1"/>
              </a:solidFill>
              <a:effectLst/>
              <a:latin typeface="+mn-lt"/>
              <a:ea typeface="+mn-ea"/>
              <a:cs typeface="+mn-cs"/>
            </a:rPr>
            <a:t>✅ Step 1: Fill in the Revenue Streams</a:t>
          </a:r>
        </a:p>
        <a:p>
          <a:r>
            <a:rPr lang="en-US" sz="1600" b="0" i="0" u="none" strike="noStrike">
              <a:solidFill>
                <a:schemeClr val="tx1"/>
              </a:solidFill>
              <a:effectLst/>
              <a:latin typeface="+mn-lt"/>
              <a:ea typeface="+mn-ea"/>
              <a:cs typeface="+mn-cs"/>
            </a:rPr>
            <a:t>List each major revenue stream in your business (e.g., </a:t>
          </a:r>
          <a:r>
            <a:rPr lang="en-US" sz="1600" b="0" i="1" u="none" strike="noStrike">
              <a:solidFill>
                <a:schemeClr val="tx1"/>
              </a:solidFill>
              <a:effectLst/>
              <a:latin typeface="+mn-lt"/>
              <a:ea typeface="+mn-ea"/>
              <a:cs typeface="+mn-cs"/>
            </a:rPr>
            <a:t>In-Store Sales</a:t>
          </a:r>
          <a:r>
            <a:rPr lang="en-US" sz="1600" b="0" i="0" u="none" strike="noStrike">
              <a:solidFill>
                <a:schemeClr val="tx1"/>
              </a:solidFill>
              <a:effectLst/>
              <a:latin typeface="+mn-lt"/>
              <a:ea typeface="+mn-ea"/>
              <a:cs typeface="+mn-cs"/>
            </a:rPr>
            <a:t>, </a:t>
          </a:r>
          <a:r>
            <a:rPr lang="en-US" sz="1600" b="0" i="1" u="none" strike="noStrike">
              <a:solidFill>
                <a:schemeClr val="tx1"/>
              </a:solidFill>
              <a:effectLst/>
              <a:latin typeface="+mn-lt"/>
              <a:ea typeface="+mn-ea"/>
              <a:cs typeface="+mn-cs"/>
            </a:rPr>
            <a:t>Online Services</a:t>
          </a:r>
          <a:r>
            <a:rPr lang="en-US" sz="1600" b="0" i="0" u="none" strike="noStrike">
              <a:solidFill>
                <a:schemeClr val="tx1"/>
              </a:solidFill>
              <a:effectLst/>
              <a:latin typeface="+mn-lt"/>
              <a:ea typeface="+mn-ea"/>
              <a:cs typeface="+mn-cs"/>
            </a:rPr>
            <a:t>, </a:t>
          </a:r>
          <a:r>
            <a:rPr lang="en-US" sz="1600" b="0" i="1" u="none" strike="noStrike">
              <a:solidFill>
                <a:schemeClr val="tx1"/>
              </a:solidFill>
              <a:effectLst/>
              <a:latin typeface="+mn-lt"/>
              <a:ea typeface="+mn-ea"/>
              <a:cs typeface="+mn-cs"/>
            </a:rPr>
            <a:t>Mobile Payments</a:t>
          </a:r>
          <a:r>
            <a:rPr lang="en-US" sz="1600" b="0" i="0" u="none" strike="noStrike">
              <a:solidFill>
                <a:schemeClr val="tx1"/>
              </a:solidFill>
              <a:effectLst/>
              <a:latin typeface="+mn-lt"/>
              <a:ea typeface="+mn-ea"/>
              <a:cs typeface="+mn-cs"/>
            </a:rPr>
            <a:t>, </a:t>
          </a:r>
          <a:r>
            <a:rPr lang="en-US" sz="1600" b="0" i="1" u="none" strike="noStrike">
              <a:solidFill>
                <a:schemeClr val="tx1"/>
              </a:solidFill>
              <a:effectLst/>
              <a:latin typeface="+mn-lt"/>
              <a:ea typeface="+mn-ea"/>
              <a:cs typeface="+mn-cs"/>
            </a:rPr>
            <a:t>Partner Channel</a:t>
          </a:r>
          <a:r>
            <a:rPr lang="en-US" sz="1600" b="0" i="0" u="none" strike="noStrike">
              <a:solidFill>
                <a:schemeClr val="tx1"/>
              </a:solidFill>
              <a:effectLst/>
              <a:latin typeface="+mn-lt"/>
              <a:ea typeface="+mn-ea"/>
              <a:cs typeface="+mn-cs"/>
            </a:rPr>
            <a:t>).</a:t>
          </a:r>
        </a:p>
        <a:p>
          <a:r>
            <a:rPr lang="en-US" sz="1600" b="0" i="0" u="none" strike="noStrike">
              <a:solidFill>
                <a:schemeClr val="tx1"/>
              </a:solidFill>
              <a:effectLst/>
              <a:latin typeface="+mn-lt"/>
              <a:ea typeface="+mn-ea"/>
              <a:cs typeface="+mn-cs"/>
            </a:rPr>
            <a:t>Focus on distinct sales channels or lines of business that drive meaningful revenue.</a:t>
          </a:r>
        </a:p>
        <a:p>
          <a:r>
            <a:rPr lang="en-US" sz="1600" b="1" i="0" u="none" strike="noStrike">
              <a:solidFill>
                <a:schemeClr val="tx1"/>
              </a:solidFill>
              <a:effectLst/>
              <a:latin typeface="+mn-lt"/>
              <a:ea typeface="+mn-ea"/>
              <a:cs typeface="+mn-cs"/>
            </a:rPr>
            <a:t>✅ Step 2: Enter the Revenue %</a:t>
          </a:r>
        </a:p>
        <a:p>
          <a:r>
            <a:rPr lang="en-US" sz="1600" b="0" i="0" u="none" strike="noStrike">
              <a:solidFill>
                <a:schemeClr val="tx1"/>
              </a:solidFill>
              <a:effectLst/>
              <a:latin typeface="+mn-lt"/>
              <a:ea typeface="+mn-ea"/>
              <a:cs typeface="+mn-cs"/>
            </a:rPr>
            <a:t>Input the percentage of total company revenue that each stream represents.</a:t>
          </a:r>
        </a:p>
        <a:p>
          <a:r>
            <a:rPr lang="en-US" sz="1600" b="0" i="0" u="none" strike="noStrike">
              <a:solidFill>
                <a:schemeClr val="tx1"/>
              </a:solidFill>
              <a:effectLst/>
              <a:latin typeface="+mn-lt"/>
              <a:ea typeface="+mn-ea"/>
              <a:cs typeface="+mn-cs"/>
            </a:rPr>
            <a:t>The total across all streams should equal </a:t>
          </a:r>
          <a:r>
            <a:rPr lang="en-US" sz="1600" b="1" i="0" u="none" strike="noStrike">
              <a:solidFill>
                <a:schemeClr val="tx1"/>
              </a:solidFill>
              <a:effectLst/>
              <a:latin typeface="+mn-lt"/>
              <a:ea typeface="+mn-ea"/>
              <a:cs typeface="+mn-cs"/>
            </a:rPr>
            <a:t>100%</a:t>
          </a:r>
          <a:r>
            <a:rPr lang="en-US" sz="1600" b="0" i="0" u="none" strike="noStrike">
              <a:solidFill>
                <a:schemeClr val="tx1"/>
              </a:solidFill>
              <a:effectLst/>
              <a:latin typeface="+mn-lt"/>
              <a:ea typeface="+mn-ea"/>
              <a:cs typeface="+mn-cs"/>
            </a:rPr>
            <a:t>. </a:t>
          </a:r>
        </a:p>
        <a:p>
          <a:r>
            <a:rPr lang="en-US" sz="1600" b="1" i="0" u="none" strike="noStrike">
              <a:solidFill>
                <a:schemeClr val="tx1"/>
              </a:solidFill>
              <a:effectLst/>
              <a:latin typeface="+mn-lt"/>
              <a:ea typeface="+mn-ea"/>
              <a:cs typeface="+mn-cs"/>
            </a:rPr>
            <a:t>✅ Step 3: Select the Exposure Types</a:t>
          </a:r>
        </a:p>
        <a:p>
          <a:r>
            <a:rPr lang="en-US" sz="1600" b="0" i="0" u="none" strike="noStrike">
              <a:solidFill>
                <a:schemeClr val="tx1"/>
              </a:solidFill>
              <a:effectLst/>
              <a:latin typeface="+mn-lt"/>
              <a:ea typeface="+mn-ea"/>
              <a:cs typeface="+mn-cs"/>
            </a:rPr>
            <a:t>In the </a:t>
          </a:r>
          <a:r>
            <a:rPr lang="en-US" sz="1600" b="1" i="0" u="none" strike="noStrike">
              <a:solidFill>
                <a:schemeClr val="tx1"/>
              </a:solidFill>
              <a:effectLst/>
              <a:latin typeface="+mn-lt"/>
              <a:ea typeface="+mn-ea"/>
              <a:cs typeface="+mn-cs"/>
            </a:rPr>
            <a:t>Access Type columns</a:t>
          </a:r>
          <a:r>
            <a:rPr lang="en-US" sz="1600" b="0" i="0" u="none" strike="noStrike">
              <a:solidFill>
                <a:schemeClr val="tx1"/>
              </a:solidFill>
              <a:effectLst/>
              <a:latin typeface="+mn-lt"/>
              <a:ea typeface="+mn-ea"/>
              <a:cs typeface="+mn-cs"/>
            </a:rPr>
            <a:t>, indicate which exposure categories apply to each revenue stream by selecting:</a:t>
          </a:r>
        </a:p>
        <a:p>
          <a:pPr lvl="1"/>
          <a:r>
            <a:rPr lang="en-US" sz="1600" b="1" i="0" u="none" strike="noStrike">
              <a:solidFill>
                <a:schemeClr val="tx1"/>
              </a:solidFill>
              <a:effectLst/>
              <a:latin typeface="+mn-lt"/>
              <a:ea typeface="+mn-ea"/>
              <a:cs typeface="+mn-cs"/>
            </a:rPr>
            <a:t>Y</a:t>
          </a:r>
          <a:r>
            <a:rPr lang="en-US" sz="1600" b="0" i="0" u="none" strike="noStrike">
              <a:solidFill>
                <a:schemeClr val="tx1"/>
              </a:solidFill>
              <a:effectLst/>
              <a:latin typeface="+mn-lt"/>
              <a:ea typeface="+mn-ea"/>
              <a:cs typeface="+mn-cs"/>
            </a:rPr>
            <a:t> for </a:t>
          </a:r>
          <a:r>
            <a:rPr lang="en-US" sz="1600" b="0" i="1" u="none" strike="noStrike">
              <a:solidFill>
                <a:schemeClr val="tx1"/>
              </a:solidFill>
              <a:effectLst/>
              <a:latin typeface="+mn-lt"/>
              <a:ea typeface="+mn-ea"/>
              <a:cs typeface="+mn-cs"/>
            </a:rPr>
            <a:t>Yes</a:t>
          </a:r>
          <a:r>
            <a:rPr lang="en-US" sz="1600" b="0" i="0" u="none" strike="noStrike">
              <a:solidFill>
                <a:schemeClr val="tx1"/>
              </a:solidFill>
              <a:effectLst/>
              <a:latin typeface="+mn-lt"/>
              <a:ea typeface="+mn-ea"/>
              <a:cs typeface="+mn-cs"/>
            </a:rPr>
            <a:t> – this exposure is present</a:t>
          </a:r>
        </a:p>
        <a:p>
          <a:pPr lvl="1"/>
          <a:r>
            <a:rPr lang="en-US" sz="1600" b="1" i="0" u="none" strike="noStrike">
              <a:solidFill>
                <a:schemeClr val="tx1"/>
              </a:solidFill>
              <a:effectLst/>
              <a:latin typeface="+mn-lt"/>
              <a:ea typeface="+mn-ea"/>
              <a:cs typeface="+mn-cs"/>
            </a:rPr>
            <a:t>N</a:t>
          </a:r>
          <a:r>
            <a:rPr lang="en-US" sz="1600" b="0" i="0" u="none" strike="noStrike">
              <a:solidFill>
                <a:schemeClr val="tx1"/>
              </a:solidFill>
              <a:effectLst/>
              <a:latin typeface="+mn-lt"/>
              <a:ea typeface="+mn-ea"/>
              <a:cs typeface="+mn-cs"/>
            </a:rPr>
            <a:t> for </a:t>
          </a:r>
          <a:r>
            <a:rPr lang="en-US" sz="1600" b="0" i="1" u="none" strike="noStrike">
              <a:solidFill>
                <a:schemeClr val="tx1"/>
              </a:solidFill>
              <a:effectLst/>
              <a:latin typeface="+mn-lt"/>
              <a:ea typeface="+mn-ea"/>
              <a:cs typeface="+mn-cs"/>
            </a:rPr>
            <a:t>No</a:t>
          </a:r>
          <a:r>
            <a:rPr lang="en-US" sz="1600" b="0" i="0" u="none" strike="noStrike">
              <a:solidFill>
                <a:schemeClr val="tx1"/>
              </a:solidFill>
              <a:effectLst/>
              <a:latin typeface="+mn-lt"/>
              <a:ea typeface="+mn-ea"/>
              <a:cs typeface="+mn-cs"/>
            </a:rPr>
            <a:t> – this exposure is not present</a:t>
          </a:r>
        </a:p>
        <a:p>
          <a:pPr lvl="1"/>
          <a:r>
            <a:rPr lang="en-US" sz="1600" b="1" i="0" u="none" strike="noStrike">
              <a:solidFill>
                <a:schemeClr val="tx1"/>
              </a:solidFill>
              <a:effectLst/>
              <a:latin typeface="+mn-lt"/>
              <a:ea typeface="+mn-ea"/>
              <a:cs typeface="+mn-cs"/>
            </a:rPr>
            <a:t>?</a:t>
          </a:r>
          <a:r>
            <a:rPr lang="en-US" sz="1600" b="0" i="0" u="none" strike="noStrike">
              <a:solidFill>
                <a:schemeClr val="tx1"/>
              </a:solidFill>
              <a:effectLst/>
              <a:latin typeface="+mn-lt"/>
              <a:ea typeface="+mn-ea"/>
              <a:cs typeface="+mn-cs"/>
            </a:rPr>
            <a:t> for </a:t>
          </a:r>
          <a:r>
            <a:rPr lang="en-US" sz="1600" b="0" i="1" u="none" strike="noStrike">
              <a:solidFill>
                <a:schemeClr val="tx1"/>
              </a:solidFill>
              <a:effectLst/>
              <a:latin typeface="+mn-lt"/>
              <a:ea typeface="+mn-ea"/>
              <a:cs typeface="+mn-cs"/>
            </a:rPr>
            <a:t>Unknown or Partial</a:t>
          </a:r>
          <a:r>
            <a:rPr lang="en-US" sz="1600" b="0" i="0" u="none" strike="noStrike">
              <a:solidFill>
                <a:schemeClr val="tx1"/>
              </a:solidFill>
              <a:effectLst/>
              <a:latin typeface="+mn-lt"/>
              <a:ea typeface="+mn-ea"/>
              <a:cs typeface="+mn-cs"/>
            </a:rPr>
            <a:t> – some exposure may exist but isn’t clearly defined</a:t>
          </a:r>
        </a:p>
        <a:p>
          <a:r>
            <a:rPr lang="en-US" sz="1600" b="0" i="0" u="none" strike="noStrike">
              <a:solidFill>
                <a:schemeClr val="tx1"/>
              </a:solidFill>
              <a:effectLst/>
              <a:latin typeface="+mn-lt"/>
              <a:ea typeface="+mn-ea"/>
              <a:cs typeface="+mn-cs"/>
            </a:rPr>
            <a:t>Each “Y” will be multiplied by a risk weight to calculate the </a:t>
          </a:r>
          <a:r>
            <a:rPr lang="en-US" sz="1600" b="1" i="0" u="none" strike="noStrike">
              <a:solidFill>
                <a:schemeClr val="tx1"/>
              </a:solidFill>
              <a:effectLst/>
              <a:latin typeface="+mn-lt"/>
              <a:ea typeface="+mn-ea"/>
              <a:cs typeface="+mn-cs"/>
            </a:rPr>
            <a:t>Exposure Score</a:t>
          </a:r>
          <a:r>
            <a:rPr lang="en-US" sz="1600" b="0" i="0" u="none" strike="noStrike">
              <a:solidFill>
                <a:schemeClr val="tx1"/>
              </a:solidFill>
              <a:effectLst/>
              <a:latin typeface="+mn-lt"/>
              <a:ea typeface="+mn-ea"/>
              <a:cs typeface="+mn-cs"/>
            </a:rPr>
            <a:t>.</a:t>
          </a:r>
        </a:p>
        <a:p>
          <a:r>
            <a:rPr lang="en-US" sz="1600" b="1" i="0" u="none" strike="noStrike">
              <a:solidFill>
                <a:schemeClr val="tx1"/>
              </a:solidFill>
              <a:effectLst/>
              <a:latin typeface="+mn-lt"/>
              <a:ea typeface="+mn-ea"/>
              <a:cs typeface="+mn-cs"/>
            </a:rPr>
            <a:t>✅ Step 4: Indicate Cyber Insurance Coverage</a:t>
          </a:r>
        </a:p>
        <a:p>
          <a:r>
            <a:rPr lang="en-US" sz="1600" b="0" i="0" u="none" strike="noStrike">
              <a:solidFill>
                <a:schemeClr val="tx1"/>
              </a:solidFill>
              <a:effectLst/>
              <a:latin typeface="+mn-lt"/>
              <a:ea typeface="+mn-ea"/>
              <a:cs typeface="+mn-cs"/>
            </a:rPr>
            <a:t>In the </a:t>
          </a:r>
          <a:r>
            <a:rPr lang="en-US" sz="1600" b="1" i="0" u="none" strike="noStrike">
              <a:solidFill>
                <a:schemeClr val="tx1"/>
              </a:solidFill>
              <a:effectLst/>
              <a:latin typeface="+mn-lt"/>
              <a:ea typeface="+mn-ea"/>
              <a:cs typeface="+mn-cs"/>
            </a:rPr>
            <a:t>Insurance column</a:t>
          </a:r>
          <a:r>
            <a:rPr lang="en-US" sz="1600" b="0" i="0" u="none" strike="noStrike">
              <a:solidFill>
                <a:schemeClr val="tx1"/>
              </a:solidFill>
              <a:effectLst/>
              <a:latin typeface="+mn-lt"/>
              <a:ea typeface="+mn-ea"/>
              <a:cs typeface="+mn-cs"/>
            </a:rPr>
            <a:t>, enter:</a:t>
          </a:r>
        </a:p>
        <a:p>
          <a:pPr lvl="1"/>
          <a:r>
            <a:rPr lang="en-US" sz="1600" b="1" i="0" u="none" strike="noStrike">
              <a:solidFill>
                <a:schemeClr val="tx1"/>
              </a:solidFill>
              <a:effectLst/>
              <a:latin typeface="+mn-lt"/>
              <a:ea typeface="+mn-ea"/>
              <a:cs typeface="+mn-cs"/>
            </a:rPr>
            <a:t>Y</a:t>
          </a:r>
          <a:r>
            <a:rPr lang="en-US" sz="1600" b="0" i="0" u="none" strike="noStrike">
              <a:solidFill>
                <a:schemeClr val="tx1"/>
              </a:solidFill>
              <a:effectLst/>
              <a:latin typeface="+mn-lt"/>
              <a:ea typeface="+mn-ea"/>
              <a:cs typeface="+mn-cs"/>
            </a:rPr>
            <a:t> if the revenue stream or exposure is believed to be covered by cyber liability insurance</a:t>
          </a:r>
        </a:p>
        <a:p>
          <a:pPr lvl="1"/>
          <a:r>
            <a:rPr lang="en-US" sz="1600" b="1" i="0" u="none" strike="noStrike">
              <a:solidFill>
                <a:schemeClr val="tx1"/>
              </a:solidFill>
              <a:effectLst/>
              <a:latin typeface="+mn-lt"/>
              <a:ea typeface="+mn-ea"/>
              <a:cs typeface="+mn-cs"/>
            </a:rPr>
            <a:t>N</a:t>
          </a:r>
          <a:r>
            <a:rPr lang="en-US" sz="1600" b="0" i="0" u="none" strike="noStrike">
              <a:solidFill>
                <a:schemeClr val="tx1"/>
              </a:solidFill>
              <a:effectLst/>
              <a:latin typeface="+mn-lt"/>
              <a:ea typeface="+mn-ea"/>
              <a:cs typeface="+mn-cs"/>
            </a:rPr>
            <a:t> if there is no insurance coverage for this stream or the coverage is clearly excluded</a:t>
          </a:r>
        </a:p>
        <a:p>
          <a:pPr lvl="1"/>
          <a:r>
            <a:rPr lang="en-US" sz="1600" b="1" i="0" u="none" strike="noStrike">
              <a:solidFill>
                <a:schemeClr val="tx1"/>
              </a:solidFill>
              <a:effectLst/>
              <a:latin typeface="+mn-lt"/>
              <a:ea typeface="+mn-ea"/>
              <a:cs typeface="+mn-cs"/>
            </a:rPr>
            <a:t>?</a:t>
          </a:r>
          <a:r>
            <a:rPr lang="en-US" sz="1600" b="0" i="0" u="none" strike="noStrike">
              <a:solidFill>
                <a:schemeClr val="tx1"/>
              </a:solidFill>
              <a:effectLst/>
              <a:latin typeface="+mn-lt"/>
              <a:ea typeface="+mn-ea"/>
              <a:cs typeface="+mn-cs"/>
            </a:rPr>
            <a:t> if it's unclear whether the exposure is covered or if limitations apply</a:t>
          </a:r>
        </a:p>
        <a:p>
          <a:r>
            <a:rPr lang="en-US" sz="1600" b="0" i="0" u="none" strike="noStrike">
              <a:solidFill>
                <a:schemeClr val="tx1"/>
              </a:solidFill>
              <a:effectLst/>
              <a:latin typeface="+mn-lt"/>
              <a:ea typeface="+mn-ea"/>
              <a:cs typeface="+mn-cs"/>
            </a:rPr>
            <a:t>This input adjusts the </a:t>
          </a:r>
          <a:r>
            <a:rPr lang="en-US" sz="1600" b="1" i="0" u="none" strike="noStrike">
              <a:solidFill>
                <a:schemeClr val="tx1"/>
              </a:solidFill>
              <a:effectLst/>
              <a:latin typeface="+mn-lt"/>
              <a:ea typeface="+mn-ea"/>
              <a:cs typeface="+mn-cs"/>
            </a:rPr>
            <a:t>Adjusted Exposure Score</a:t>
          </a:r>
          <a:r>
            <a:rPr lang="en-US" sz="1600" b="0" i="0" u="none" strike="noStrike">
              <a:solidFill>
                <a:schemeClr val="tx1"/>
              </a:solidFill>
              <a:effectLst/>
              <a:latin typeface="+mn-lt"/>
              <a:ea typeface="+mn-ea"/>
              <a:cs typeface="+mn-cs"/>
            </a:rPr>
            <a:t>, reflecting residual risk after insurance.</a:t>
          </a:r>
        </a:p>
        <a:p>
          <a:endParaRPr lang="en-US" sz="1600" b="1" i="0" u="none" strike="noStrike">
            <a:solidFill>
              <a:schemeClr val="tx1"/>
            </a:solidFill>
            <a:effectLst/>
            <a:latin typeface="+mn-lt"/>
            <a:ea typeface="+mn-ea"/>
            <a:cs typeface="+mn-cs"/>
          </a:endParaRPr>
        </a:p>
        <a:p>
          <a:r>
            <a:rPr lang="en-US" sz="1600" b="1" i="0" u="none" strike="noStrike">
              <a:solidFill>
                <a:schemeClr val="tx1"/>
              </a:solidFill>
              <a:effectLst/>
              <a:latin typeface="+mn-lt"/>
              <a:ea typeface="+mn-ea"/>
              <a:cs typeface="+mn-cs"/>
            </a:rPr>
            <a:t>📊 What the Tool Calculates for You:</a:t>
          </a:r>
        </a:p>
        <a:p>
          <a:r>
            <a:rPr lang="en-US" sz="1600" b="1" i="0" u="none" strike="noStrike">
              <a:solidFill>
                <a:schemeClr val="tx1"/>
              </a:solidFill>
              <a:effectLst/>
              <a:latin typeface="+mn-lt"/>
              <a:ea typeface="+mn-ea"/>
              <a:cs typeface="+mn-cs"/>
            </a:rPr>
            <a:t>Exposure Score:</a:t>
          </a:r>
          <a:r>
            <a:rPr lang="en-US" sz="1600" b="0" i="0" u="none" strike="noStrike">
              <a:solidFill>
                <a:schemeClr val="tx1"/>
              </a:solidFill>
              <a:effectLst/>
              <a:latin typeface="+mn-lt"/>
              <a:ea typeface="+mn-ea"/>
              <a:cs typeface="+mn-cs"/>
            </a:rPr>
            <a:t> A numeric score representing how cyber-exposed each revenue stream is.</a:t>
          </a:r>
        </a:p>
        <a:p>
          <a:r>
            <a:rPr lang="en-US" sz="1600" b="1" i="0" u="none" strike="noStrike">
              <a:solidFill>
                <a:schemeClr val="tx1"/>
              </a:solidFill>
              <a:effectLst/>
              <a:latin typeface="+mn-lt"/>
              <a:ea typeface="+mn-ea"/>
              <a:cs typeface="+mn-cs"/>
            </a:rPr>
            <a:t>Revenue Exposed:</a:t>
          </a:r>
          <a:r>
            <a:rPr lang="en-US" sz="1600" b="0" i="0" u="none" strike="noStrike">
              <a:solidFill>
                <a:schemeClr val="tx1"/>
              </a:solidFill>
              <a:effectLst/>
              <a:latin typeface="+mn-lt"/>
              <a:ea typeface="+mn-ea"/>
              <a:cs typeface="+mn-cs"/>
            </a:rPr>
            <a:t> A weighted percentage that ties exposure to business value.</a:t>
          </a:r>
        </a:p>
        <a:p>
          <a:r>
            <a:rPr lang="en-US" sz="1600" b="1" i="0" u="none" strike="noStrike">
              <a:solidFill>
                <a:schemeClr val="tx1"/>
              </a:solidFill>
              <a:effectLst/>
              <a:latin typeface="+mn-lt"/>
              <a:ea typeface="+mn-ea"/>
              <a:cs typeface="+mn-cs"/>
            </a:rPr>
            <a:t>Adjusted Exposure:</a:t>
          </a:r>
          <a:r>
            <a:rPr lang="en-US" sz="1600" b="0" i="0" u="none" strike="noStrike">
              <a:solidFill>
                <a:schemeClr val="tx1"/>
              </a:solidFill>
              <a:effectLst/>
              <a:latin typeface="+mn-lt"/>
              <a:ea typeface="+mn-ea"/>
              <a:cs typeface="+mn-cs"/>
            </a:rPr>
            <a:t> The retained risk after considering insurance (if applicable).</a:t>
          </a:r>
        </a:p>
        <a:p>
          <a:r>
            <a:rPr lang="en-US" sz="1600" b="1" i="0" u="none" strike="noStrike">
              <a:solidFill>
                <a:schemeClr val="tx1"/>
              </a:solidFill>
              <a:effectLst/>
              <a:latin typeface="+mn-lt"/>
              <a:ea typeface="+mn-ea"/>
              <a:cs typeface="+mn-cs"/>
            </a:rPr>
            <a:t>Cyber Exposure Rating:</a:t>
          </a:r>
          <a:r>
            <a:rPr lang="en-US" sz="1600" b="0" i="0" u="none" strike="noStrike">
              <a:solidFill>
                <a:schemeClr val="tx1"/>
              </a:solidFill>
              <a:effectLst/>
              <a:latin typeface="+mn-lt"/>
              <a:ea typeface="+mn-ea"/>
              <a:cs typeface="+mn-cs"/>
            </a:rPr>
            <a:t> High/Medium/Low flags based on total exposure.</a:t>
          </a:r>
        </a:p>
        <a:p>
          <a:r>
            <a:rPr lang="en-US" sz="1600" b="1" i="0" u="none" strike="noStrike">
              <a:solidFill>
                <a:schemeClr val="tx1"/>
              </a:solidFill>
              <a:effectLst/>
              <a:latin typeface="+mn-lt"/>
              <a:ea typeface="+mn-ea"/>
              <a:cs typeface="+mn-cs"/>
            </a:rPr>
            <a:t>Suggested Action:</a:t>
          </a:r>
          <a:r>
            <a:rPr lang="en-US" sz="1600" b="0" i="0" u="none" strike="noStrike">
              <a:solidFill>
                <a:schemeClr val="tx1"/>
              </a:solidFill>
              <a:effectLst/>
              <a:latin typeface="+mn-lt"/>
              <a:ea typeface="+mn-ea"/>
              <a:cs typeface="+mn-cs"/>
            </a:rPr>
            <a:t> Strategic guidance based on the severity of the risk.</a:t>
          </a:r>
        </a:p>
        <a:p>
          <a:endParaRPr lang="en-US" sz="1600" b="1" i="0" u="none" strike="noStrike">
            <a:solidFill>
              <a:schemeClr val="tx1"/>
            </a:solidFill>
            <a:effectLst/>
            <a:latin typeface="+mn-lt"/>
            <a:ea typeface="+mn-ea"/>
            <a:cs typeface="+mn-cs"/>
          </a:endParaRPr>
        </a:p>
        <a:p>
          <a:r>
            <a:rPr lang="en-US" sz="1600" b="1" i="0" u="none" strike="noStrike">
              <a:solidFill>
                <a:schemeClr val="tx1"/>
              </a:solidFill>
              <a:effectLst/>
              <a:latin typeface="+mn-lt"/>
              <a:ea typeface="+mn-ea"/>
              <a:cs typeface="+mn-cs"/>
            </a:rPr>
            <a:t>🧠 Goal of This Tool</a:t>
          </a:r>
        </a:p>
        <a:p>
          <a:r>
            <a:rPr lang="en-US" sz="1600" b="0" i="0" u="none" strike="noStrike">
              <a:solidFill>
                <a:schemeClr val="tx1"/>
              </a:solidFill>
              <a:effectLst/>
              <a:latin typeface="+mn-lt"/>
              <a:ea typeface="+mn-ea"/>
              <a:cs typeface="+mn-cs"/>
            </a:rPr>
            <a:t>To help business leaders and board members:</a:t>
          </a:r>
        </a:p>
        <a:p>
          <a:r>
            <a:rPr lang="en-US" sz="1600" b="0" i="0" u="none" strike="noStrike">
              <a:solidFill>
                <a:schemeClr val="tx1"/>
              </a:solidFill>
              <a:effectLst/>
              <a:latin typeface="+mn-lt"/>
              <a:ea typeface="+mn-ea"/>
              <a:cs typeface="+mn-cs"/>
            </a:rPr>
            <a:t>Understand where revenue is most exposed to cyber threats</a:t>
          </a:r>
        </a:p>
        <a:p>
          <a:r>
            <a:rPr lang="en-US" sz="1600" b="0" i="0" u="none" strike="noStrike">
              <a:solidFill>
                <a:schemeClr val="tx1"/>
              </a:solidFill>
              <a:effectLst/>
              <a:latin typeface="+mn-lt"/>
              <a:ea typeface="+mn-ea"/>
              <a:cs typeface="+mn-cs"/>
            </a:rPr>
            <a:t>Identify which exposure types are most common</a:t>
          </a:r>
        </a:p>
        <a:p>
          <a:r>
            <a:rPr lang="en-US" sz="1600" b="0" i="0" u="none" strike="noStrike">
              <a:solidFill>
                <a:schemeClr val="tx1"/>
              </a:solidFill>
              <a:effectLst/>
              <a:latin typeface="+mn-lt"/>
              <a:ea typeface="+mn-ea"/>
              <a:cs typeface="+mn-cs"/>
            </a:rPr>
            <a:t>See how much risk is truly retained—even with insurance</a:t>
          </a:r>
        </a:p>
        <a:p>
          <a:r>
            <a:rPr lang="en-US" sz="1600" b="0" i="0" u="none" strike="noStrike">
              <a:solidFill>
                <a:schemeClr val="tx1"/>
              </a:solidFill>
              <a:effectLst/>
              <a:latin typeface="+mn-lt"/>
              <a:ea typeface="+mn-ea"/>
              <a:cs typeface="+mn-cs"/>
            </a:rPr>
            <a:t>Prioritize mitigation, investment, or further inquiry</a:t>
          </a:r>
        </a:p>
        <a:p>
          <a:endParaRPr lang="en-US" sz="1600" b="0" i="0" u="none" strike="noStrike">
            <a:solidFill>
              <a:schemeClr val="tx1"/>
            </a:solidFill>
            <a:effectLst/>
            <a:latin typeface="+mn-lt"/>
            <a:ea typeface="+mn-ea"/>
            <a:cs typeface="+mn-cs"/>
          </a:endParaRPr>
        </a:p>
        <a:p>
          <a:r>
            <a:rPr lang="en-US" sz="1600" b="0" i="0" u="none" strike="noStrike">
              <a:solidFill>
                <a:srgbClr val="2621FF"/>
              </a:solidFill>
              <a:effectLst/>
              <a:latin typeface="+mn-lt"/>
              <a:ea typeface="+mn-ea"/>
              <a:cs typeface="+mn-cs"/>
            </a:rPr>
            <a:t>The</a:t>
          </a:r>
          <a:r>
            <a:rPr lang="en-US" sz="1600" b="0" i="0" u="none" strike="noStrike" baseline="0">
              <a:solidFill>
                <a:srgbClr val="2621FF"/>
              </a:solidFill>
              <a:effectLst/>
              <a:latin typeface="+mn-lt"/>
              <a:ea typeface="+mn-ea"/>
              <a:cs typeface="+mn-cs"/>
            </a:rPr>
            <a:t>re is no password for these sheets. A tab is hidden that has references for calculations- these values can be modified if needed. In addition cells 19-40 are in white font with calculations.</a:t>
          </a:r>
          <a:endParaRPr lang="en-US" sz="1600" b="0" i="0" u="none" strike="noStrike">
            <a:solidFill>
              <a:srgbClr val="2621FF"/>
            </a:solidFill>
            <a:effectLst/>
            <a:latin typeface="+mn-lt"/>
            <a:ea typeface="+mn-ea"/>
            <a:cs typeface="+mn-cs"/>
          </a:endParaRPr>
        </a:p>
      </xdr:txBody>
    </xdr:sp>
    <xdr:clientData/>
  </xdr:twoCellAnchor>
  <xdr:twoCellAnchor>
    <xdr:from>
      <xdr:col>15</xdr:col>
      <xdr:colOff>381001</xdr:colOff>
      <xdr:row>17</xdr:row>
      <xdr:rowOff>197555</xdr:rowOff>
    </xdr:from>
    <xdr:to>
      <xdr:col>21</xdr:col>
      <xdr:colOff>28223</xdr:colOff>
      <xdr:row>35</xdr:row>
      <xdr:rowOff>197555</xdr:rowOff>
    </xdr:to>
    <xdr:sp macro="" textlink="">
      <xdr:nvSpPr>
        <xdr:cNvPr id="4" name="Dodecagon 3">
          <a:extLst>
            <a:ext uri="{FF2B5EF4-FFF2-40B4-BE49-F238E27FC236}">
              <a16:creationId xmlns:a16="http://schemas.microsoft.com/office/drawing/2014/main" id="{0D10A7A7-64B5-DC75-B5F5-CE878BCCD3CB}"/>
            </a:ext>
          </a:extLst>
        </xdr:cNvPr>
        <xdr:cNvSpPr/>
      </xdr:nvSpPr>
      <xdr:spPr>
        <a:xfrm>
          <a:off x="12869334" y="3555999"/>
          <a:ext cx="4642556" cy="3556000"/>
        </a:xfrm>
        <a:prstGeom prst="dodecagon">
          <a:avLst/>
        </a:prstGeom>
        <a:solidFill>
          <a:schemeClr val="bg1"/>
        </a:solidFill>
        <a:effectLst>
          <a:innerShdw blurRad="63500" dist="50800" dir="13500000">
            <a:prstClr val="black">
              <a:alpha val="50000"/>
            </a:prstClr>
          </a:inn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200" b="0" i="0" u="none" strike="noStrike">
              <a:solidFill>
                <a:schemeClr val="dk1"/>
              </a:solidFill>
              <a:effectLst/>
              <a:latin typeface="+mn-lt"/>
              <a:ea typeface="+mn-ea"/>
              <a:cs typeface="+mn-cs"/>
            </a:rPr>
            <a:t>This tool is intended exclusively for use by corporate board members to evaluate cybersecurity exposure across revenue streams within their own organizations. It is provided as a decision-support resource to enhance governance, oversight, and risk management.</a:t>
          </a:r>
        </a:p>
        <a:p>
          <a:pPr algn="ctr"/>
          <a:r>
            <a:rPr lang="en-US" sz="1200" b="1" i="0" u="none" strike="noStrike">
              <a:solidFill>
                <a:schemeClr val="dk1"/>
              </a:solidFill>
              <a:effectLst/>
              <a:latin typeface="+mn-lt"/>
              <a:ea typeface="+mn-ea"/>
              <a:cs typeface="+mn-cs"/>
            </a:rPr>
            <a:t>Consultants, advisors, third-party service providers, or commercial entities</a:t>
          </a:r>
          <a:r>
            <a:rPr lang="en-US" sz="1200" b="0" i="0" u="none" strike="noStrike">
              <a:solidFill>
                <a:schemeClr val="dk1"/>
              </a:solidFill>
              <a:effectLst/>
              <a:latin typeface="+mn-lt"/>
              <a:ea typeface="+mn-ea"/>
              <a:cs typeface="+mn-cs"/>
            </a:rPr>
            <a:t> are strictly prohibited from using, distributing, modifying, or incorporating this tool into their own offerings without </a:t>
          </a:r>
          <a:r>
            <a:rPr lang="en-US" sz="1200" b="1" i="0" u="none" strike="noStrike">
              <a:solidFill>
                <a:schemeClr val="dk1"/>
              </a:solidFill>
              <a:effectLst/>
              <a:latin typeface="+mn-lt"/>
              <a:ea typeface="+mn-ea"/>
              <a:cs typeface="+mn-cs"/>
            </a:rPr>
            <a:t>prior written permission</a:t>
          </a:r>
          <a:r>
            <a:rPr lang="en-US" sz="1200" b="0" i="0" u="none" strike="noStrike">
              <a:solidFill>
                <a:schemeClr val="dk1"/>
              </a:solidFill>
              <a:effectLst/>
              <a:latin typeface="+mn-lt"/>
              <a:ea typeface="+mn-ea"/>
              <a:cs typeface="+mn-cs"/>
            </a:rPr>
            <a:t> from the creator.</a:t>
          </a:r>
        </a:p>
        <a:p>
          <a:pPr algn="ctr"/>
          <a:r>
            <a:rPr lang="en-US" sz="1200" b="0" i="0" u="none" strike="noStrike">
              <a:solidFill>
                <a:schemeClr val="dk1"/>
              </a:solidFill>
              <a:effectLst/>
              <a:latin typeface="+mn-lt"/>
              <a:ea typeface="+mn-ea"/>
              <a:cs typeface="+mn-cs"/>
            </a:rPr>
            <a:t>Unauthorized commercial use or redistribution is a violation of intellectual property rights and may be subject to legal action.</a:t>
          </a:r>
        </a:p>
        <a:p>
          <a:pPr algn="ctr"/>
          <a:endParaRPr lang="en-US" sz="12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317500</xdr:colOff>
      <xdr:row>6</xdr:row>
      <xdr:rowOff>3797300</xdr:rowOff>
    </xdr:from>
    <xdr:to>
      <xdr:col>2</xdr:col>
      <xdr:colOff>25400</xdr:colOff>
      <xdr:row>8</xdr:row>
      <xdr:rowOff>63500</xdr:rowOff>
    </xdr:to>
    <xdr:grpSp>
      <xdr:nvGrpSpPr>
        <xdr:cNvPr id="29" name="Group 28">
          <a:extLst>
            <a:ext uri="{FF2B5EF4-FFF2-40B4-BE49-F238E27FC236}">
              <a16:creationId xmlns:a16="http://schemas.microsoft.com/office/drawing/2014/main" id="{569551C7-41B1-CB0D-792C-271318FA1087}"/>
            </a:ext>
          </a:extLst>
        </xdr:cNvPr>
        <xdr:cNvGrpSpPr/>
      </xdr:nvGrpSpPr>
      <xdr:grpSpPr>
        <a:xfrm>
          <a:off x="1150056" y="5391856"/>
          <a:ext cx="540455" cy="527755"/>
          <a:chOff x="1143000" y="4775200"/>
          <a:chExt cx="533400" cy="533400"/>
        </a:xfrm>
      </xdr:grpSpPr>
      <xdr:pic>
        <xdr:nvPicPr>
          <xdr:cNvPr id="20" name="Picture 19">
            <a:extLst>
              <a:ext uri="{FF2B5EF4-FFF2-40B4-BE49-F238E27FC236}">
                <a16:creationId xmlns:a16="http://schemas.microsoft.com/office/drawing/2014/main" id="{5300A0BD-34F0-7EA9-0126-B3508BC1C310}"/>
              </a:ext>
            </a:extLst>
          </xdr:cNvPr>
          <xdr:cNvPicPr>
            <a:picLocks noChangeAspect="1"/>
          </xdr:cNvPicPr>
        </xdr:nvPicPr>
        <xdr:blipFill>
          <a:blip xmlns:r="http://schemas.openxmlformats.org/officeDocument/2006/relationships" r:embed="rId1"/>
          <a:stretch>
            <a:fillRect/>
          </a:stretch>
        </xdr:blipFill>
        <xdr:spPr>
          <a:xfrm>
            <a:off x="1143000" y="4775200"/>
            <a:ext cx="533400" cy="533400"/>
          </a:xfrm>
          <a:prstGeom prst="rect">
            <a:avLst/>
          </a:prstGeom>
        </xdr:spPr>
      </xdr:pic>
      <xdr:sp macro="" textlink="">
        <xdr:nvSpPr>
          <xdr:cNvPr id="21" name="TextBox 20">
            <a:extLst>
              <a:ext uri="{FF2B5EF4-FFF2-40B4-BE49-F238E27FC236}">
                <a16:creationId xmlns:a16="http://schemas.microsoft.com/office/drawing/2014/main" id="{924F9E3C-452E-60B8-9810-07CE3D506E52}"/>
              </a:ext>
            </a:extLst>
          </xdr:cNvPr>
          <xdr:cNvSpPr txBox="1"/>
        </xdr:nvSpPr>
        <xdr:spPr>
          <a:xfrm>
            <a:off x="1282700" y="48641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1</a:t>
            </a:r>
          </a:p>
        </xdr:txBody>
      </xdr:sp>
    </xdr:grpSp>
    <xdr:clientData/>
  </xdr:twoCellAnchor>
  <xdr:twoCellAnchor>
    <xdr:from>
      <xdr:col>3</xdr:col>
      <xdr:colOff>901700</xdr:colOff>
      <xdr:row>7</xdr:row>
      <xdr:rowOff>330200</xdr:rowOff>
    </xdr:from>
    <xdr:to>
      <xdr:col>4</xdr:col>
      <xdr:colOff>241300</xdr:colOff>
      <xdr:row>9</xdr:row>
      <xdr:rowOff>177800</xdr:rowOff>
    </xdr:to>
    <xdr:grpSp>
      <xdr:nvGrpSpPr>
        <xdr:cNvPr id="31" name="Group 30">
          <a:extLst>
            <a:ext uri="{FF2B5EF4-FFF2-40B4-BE49-F238E27FC236}">
              <a16:creationId xmlns:a16="http://schemas.microsoft.com/office/drawing/2014/main" id="{637623DA-07DE-792D-C55D-D69E181FBC6C}"/>
            </a:ext>
          </a:extLst>
        </xdr:cNvPr>
        <xdr:cNvGrpSpPr/>
      </xdr:nvGrpSpPr>
      <xdr:grpSpPr>
        <a:xfrm>
          <a:off x="5219700" y="5805311"/>
          <a:ext cx="793044" cy="539045"/>
          <a:chOff x="5207000" y="5194300"/>
          <a:chExt cx="533400" cy="533400"/>
        </a:xfrm>
      </xdr:grpSpPr>
      <xdr:pic>
        <xdr:nvPicPr>
          <xdr:cNvPr id="22" name="Picture 21">
            <a:extLst>
              <a:ext uri="{FF2B5EF4-FFF2-40B4-BE49-F238E27FC236}">
                <a16:creationId xmlns:a16="http://schemas.microsoft.com/office/drawing/2014/main" id="{2DD14B54-2EC3-8E40-BD01-DA591252B4B2}"/>
              </a:ext>
            </a:extLst>
          </xdr:cNvPr>
          <xdr:cNvPicPr>
            <a:picLocks noChangeAspect="1"/>
          </xdr:cNvPicPr>
        </xdr:nvPicPr>
        <xdr:blipFill>
          <a:blip xmlns:r="http://schemas.openxmlformats.org/officeDocument/2006/relationships" r:embed="rId1"/>
          <a:stretch>
            <a:fillRect/>
          </a:stretch>
        </xdr:blipFill>
        <xdr:spPr>
          <a:xfrm>
            <a:off x="5207000" y="5194300"/>
            <a:ext cx="533400" cy="533400"/>
          </a:xfrm>
          <a:prstGeom prst="rect">
            <a:avLst/>
          </a:prstGeom>
        </xdr:spPr>
      </xdr:pic>
      <xdr:sp macro="" textlink="">
        <xdr:nvSpPr>
          <xdr:cNvPr id="23" name="TextBox 22">
            <a:extLst>
              <a:ext uri="{FF2B5EF4-FFF2-40B4-BE49-F238E27FC236}">
                <a16:creationId xmlns:a16="http://schemas.microsoft.com/office/drawing/2014/main" id="{BA9206F3-5585-854B-8310-6AA4183A330F}"/>
              </a:ext>
            </a:extLst>
          </xdr:cNvPr>
          <xdr:cNvSpPr txBox="1"/>
        </xdr:nvSpPr>
        <xdr:spPr>
          <a:xfrm>
            <a:off x="5346700" y="52832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3</a:t>
            </a:r>
          </a:p>
        </xdr:txBody>
      </xdr:sp>
    </xdr:grpSp>
    <xdr:clientData/>
  </xdr:twoCellAnchor>
  <xdr:twoCellAnchor>
    <xdr:from>
      <xdr:col>3</xdr:col>
      <xdr:colOff>254000</xdr:colOff>
      <xdr:row>6</xdr:row>
      <xdr:rowOff>3530600</xdr:rowOff>
    </xdr:from>
    <xdr:to>
      <xdr:col>3</xdr:col>
      <xdr:colOff>787400</xdr:colOff>
      <xdr:row>7</xdr:row>
      <xdr:rowOff>177800</xdr:rowOff>
    </xdr:to>
    <xdr:grpSp>
      <xdr:nvGrpSpPr>
        <xdr:cNvPr id="30" name="Group 29">
          <a:extLst>
            <a:ext uri="{FF2B5EF4-FFF2-40B4-BE49-F238E27FC236}">
              <a16:creationId xmlns:a16="http://schemas.microsoft.com/office/drawing/2014/main" id="{DEBF287B-54CC-83C9-C64E-68ED5A7B8A8C}"/>
            </a:ext>
          </a:extLst>
        </xdr:cNvPr>
        <xdr:cNvGrpSpPr/>
      </xdr:nvGrpSpPr>
      <xdr:grpSpPr>
        <a:xfrm>
          <a:off x="4572000" y="5125156"/>
          <a:ext cx="533400" cy="527755"/>
          <a:chOff x="3873500" y="4978400"/>
          <a:chExt cx="533400" cy="533400"/>
        </a:xfrm>
      </xdr:grpSpPr>
      <xdr:pic>
        <xdr:nvPicPr>
          <xdr:cNvPr id="24" name="Picture 23">
            <a:extLst>
              <a:ext uri="{FF2B5EF4-FFF2-40B4-BE49-F238E27FC236}">
                <a16:creationId xmlns:a16="http://schemas.microsoft.com/office/drawing/2014/main" id="{C2DAE618-ED17-264B-9B1A-7AB812EB16B1}"/>
              </a:ext>
            </a:extLst>
          </xdr:cNvPr>
          <xdr:cNvPicPr>
            <a:picLocks noChangeAspect="1"/>
          </xdr:cNvPicPr>
        </xdr:nvPicPr>
        <xdr:blipFill>
          <a:blip xmlns:r="http://schemas.openxmlformats.org/officeDocument/2006/relationships" r:embed="rId1"/>
          <a:stretch>
            <a:fillRect/>
          </a:stretch>
        </xdr:blipFill>
        <xdr:spPr>
          <a:xfrm>
            <a:off x="3873500" y="4978400"/>
            <a:ext cx="533400" cy="533400"/>
          </a:xfrm>
          <a:prstGeom prst="rect">
            <a:avLst/>
          </a:prstGeom>
        </xdr:spPr>
      </xdr:pic>
      <xdr:sp macro="" textlink="">
        <xdr:nvSpPr>
          <xdr:cNvPr id="25" name="TextBox 24">
            <a:extLst>
              <a:ext uri="{FF2B5EF4-FFF2-40B4-BE49-F238E27FC236}">
                <a16:creationId xmlns:a16="http://schemas.microsoft.com/office/drawing/2014/main" id="{82930CD3-814D-2743-A391-368D6DFD9C77}"/>
              </a:ext>
            </a:extLst>
          </xdr:cNvPr>
          <xdr:cNvSpPr txBox="1"/>
        </xdr:nvSpPr>
        <xdr:spPr>
          <a:xfrm>
            <a:off x="4013200" y="50673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2</a:t>
            </a:r>
          </a:p>
        </xdr:txBody>
      </xdr:sp>
    </xdr:grpSp>
    <xdr:clientData/>
  </xdr:twoCellAnchor>
  <xdr:twoCellAnchor>
    <xdr:from>
      <xdr:col>15</xdr:col>
      <xdr:colOff>25400</xdr:colOff>
      <xdr:row>1</xdr:row>
      <xdr:rowOff>114300</xdr:rowOff>
    </xdr:from>
    <xdr:to>
      <xdr:col>15</xdr:col>
      <xdr:colOff>558800</xdr:colOff>
      <xdr:row>3</xdr:row>
      <xdr:rowOff>101600</xdr:rowOff>
    </xdr:to>
    <xdr:grpSp>
      <xdr:nvGrpSpPr>
        <xdr:cNvPr id="32" name="Group 31">
          <a:extLst>
            <a:ext uri="{FF2B5EF4-FFF2-40B4-BE49-F238E27FC236}">
              <a16:creationId xmlns:a16="http://schemas.microsoft.com/office/drawing/2014/main" id="{88F25404-C25F-5734-CF2A-2B539C4F76F5}"/>
            </a:ext>
          </a:extLst>
        </xdr:cNvPr>
        <xdr:cNvGrpSpPr/>
      </xdr:nvGrpSpPr>
      <xdr:grpSpPr>
        <a:xfrm>
          <a:off x="18793178" y="311856"/>
          <a:ext cx="533400" cy="664633"/>
          <a:chOff x="17487900" y="330200"/>
          <a:chExt cx="533400" cy="533400"/>
        </a:xfrm>
      </xdr:grpSpPr>
      <xdr:pic>
        <xdr:nvPicPr>
          <xdr:cNvPr id="26" name="Picture 25">
            <a:extLst>
              <a:ext uri="{FF2B5EF4-FFF2-40B4-BE49-F238E27FC236}">
                <a16:creationId xmlns:a16="http://schemas.microsoft.com/office/drawing/2014/main" id="{7E963E6C-88F4-134F-9A31-BA85FBC2944C}"/>
              </a:ext>
            </a:extLst>
          </xdr:cNvPr>
          <xdr:cNvPicPr>
            <a:picLocks noChangeAspect="1"/>
          </xdr:cNvPicPr>
        </xdr:nvPicPr>
        <xdr:blipFill>
          <a:blip xmlns:r="http://schemas.openxmlformats.org/officeDocument/2006/relationships" r:embed="rId1"/>
          <a:stretch>
            <a:fillRect/>
          </a:stretch>
        </xdr:blipFill>
        <xdr:spPr>
          <a:xfrm>
            <a:off x="17487900" y="330200"/>
            <a:ext cx="533400" cy="533400"/>
          </a:xfrm>
          <a:prstGeom prst="rect">
            <a:avLst/>
          </a:prstGeom>
        </xdr:spPr>
      </xdr:pic>
      <xdr:sp macro="" textlink="">
        <xdr:nvSpPr>
          <xdr:cNvPr id="27" name="TextBox 26">
            <a:extLst>
              <a:ext uri="{FF2B5EF4-FFF2-40B4-BE49-F238E27FC236}">
                <a16:creationId xmlns:a16="http://schemas.microsoft.com/office/drawing/2014/main" id="{F97D4050-0D26-8742-A145-46F7BC80FD42}"/>
              </a:ext>
            </a:extLst>
          </xdr:cNvPr>
          <xdr:cNvSpPr txBox="1"/>
        </xdr:nvSpPr>
        <xdr:spPr>
          <a:xfrm>
            <a:off x="17627600" y="4191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4</a:t>
            </a:r>
          </a:p>
        </xdr:txBody>
      </xdr:sp>
    </xdr:grpSp>
    <xdr:clientData/>
  </xdr:twoCellAnchor>
  <xdr:twoCellAnchor editAs="oneCell">
    <xdr:from>
      <xdr:col>1</xdr:col>
      <xdr:colOff>114300</xdr:colOff>
      <xdr:row>2</xdr:row>
      <xdr:rowOff>114300</xdr:rowOff>
    </xdr:from>
    <xdr:to>
      <xdr:col>1</xdr:col>
      <xdr:colOff>700813</xdr:colOff>
      <xdr:row>6</xdr:row>
      <xdr:rowOff>241300</xdr:rowOff>
    </xdr:to>
    <xdr:pic>
      <xdr:nvPicPr>
        <xdr:cNvPr id="28" name="Picture 27">
          <a:hlinkClick xmlns:r="http://schemas.openxmlformats.org/officeDocument/2006/relationships" r:id="rId2"/>
          <a:extLst>
            <a:ext uri="{FF2B5EF4-FFF2-40B4-BE49-F238E27FC236}">
              <a16:creationId xmlns:a16="http://schemas.microsoft.com/office/drawing/2014/main" id="{0FEF5C86-9301-A43E-FA3B-0F3B3FF7C406}"/>
            </a:ext>
          </a:extLst>
        </xdr:cNvPr>
        <xdr:cNvPicPr>
          <a:picLocks noChangeAspect="1"/>
        </xdr:cNvPicPr>
      </xdr:nvPicPr>
      <xdr:blipFill>
        <a:blip xmlns:r="http://schemas.openxmlformats.org/officeDocument/2006/relationships" r:embed="rId3"/>
        <a:stretch>
          <a:fillRect/>
        </a:stretch>
      </xdr:blipFill>
      <xdr:spPr>
        <a:xfrm>
          <a:off x="939800" y="546100"/>
          <a:ext cx="586513" cy="1155700"/>
        </a:xfrm>
        <a:prstGeom prst="rect">
          <a:avLst/>
        </a:prstGeom>
      </xdr:spPr>
    </xdr:pic>
    <xdr:clientData/>
  </xdr:twoCellAnchor>
  <xdr:twoCellAnchor>
    <xdr:from>
      <xdr:col>11</xdr:col>
      <xdr:colOff>139700</xdr:colOff>
      <xdr:row>6</xdr:row>
      <xdr:rowOff>1244600</xdr:rowOff>
    </xdr:from>
    <xdr:to>
      <xdr:col>13</xdr:col>
      <xdr:colOff>1625600</xdr:colOff>
      <xdr:row>6</xdr:row>
      <xdr:rowOff>3860800</xdr:rowOff>
    </xdr:to>
    <xdr:sp macro="" textlink="">
      <xdr:nvSpPr>
        <xdr:cNvPr id="34" name="Rounded Rectangle 33">
          <a:extLst>
            <a:ext uri="{FF2B5EF4-FFF2-40B4-BE49-F238E27FC236}">
              <a16:creationId xmlns:a16="http://schemas.microsoft.com/office/drawing/2014/main" id="{06D01F8A-97E6-7F6D-2C60-9F17377B28FE}"/>
            </a:ext>
          </a:extLst>
        </xdr:cNvPr>
        <xdr:cNvSpPr/>
      </xdr:nvSpPr>
      <xdr:spPr>
        <a:xfrm>
          <a:off x="11226800" y="2349500"/>
          <a:ext cx="5321300" cy="2616200"/>
        </a:xfrm>
        <a:prstGeom prst="roundRect">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rgbClr val="2621FF"/>
              </a:solidFill>
            </a:rPr>
            <a:t>Quick Start Guide</a:t>
          </a:r>
        </a:p>
        <a:p>
          <a:pPr algn="l"/>
          <a:r>
            <a:rPr lang="en-US" sz="1400">
              <a:solidFill>
                <a:schemeClr val="tx1"/>
              </a:solidFill>
            </a:rPr>
            <a:t>1</a:t>
          </a:r>
          <a:r>
            <a:rPr lang="en-US" sz="1400" b="1">
              <a:solidFill>
                <a:schemeClr val="tx1"/>
              </a:solidFill>
            </a:rPr>
            <a:t>. Revenue Stream </a:t>
          </a:r>
          <a:r>
            <a:rPr lang="en-US" sz="1400">
              <a:solidFill>
                <a:schemeClr val="tx1"/>
              </a:solidFill>
            </a:rPr>
            <a:t>– List each major source of company revenue (e.g., In-Store, Mobile App, Partner Sales).</a:t>
          </a:r>
          <a:br>
            <a:rPr lang="en-US" sz="1400">
              <a:solidFill>
                <a:schemeClr val="tx1"/>
              </a:solidFill>
            </a:rPr>
          </a:br>
          <a:r>
            <a:rPr lang="en-US" sz="1400">
              <a:solidFill>
                <a:schemeClr val="tx1"/>
              </a:solidFill>
            </a:rPr>
            <a:t>2. </a:t>
          </a:r>
          <a:r>
            <a:rPr lang="en-US" sz="1400" b="1">
              <a:solidFill>
                <a:schemeClr val="tx1"/>
              </a:solidFill>
            </a:rPr>
            <a:t>Revenue %</a:t>
          </a:r>
          <a:r>
            <a:rPr lang="en-US" sz="1400">
              <a:solidFill>
                <a:schemeClr val="tx1"/>
              </a:solidFill>
            </a:rPr>
            <a:t> – Enter what percentage of total revenue each stream represents. Should total 100%.</a:t>
          </a:r>
          <a:br>
            <a:rPr lang="en-US" sz="1400">
              <a:solidFill>
                <a:schemeClr val="tx1"/>
              </a:solidFill>
            </a:rPr>
          </a:br>
          <a:r>
            <a:rPr lang="en-US" sz="1400">
              <a:solidFill>
                <a:schemeClr val="tx1"/>
              </a:solidFill>
            </a:rPr>
            <a:t>3. </a:t>
          </a:r>
          <a:r>
            <a:rPr lang="en-US" sz="1400" b="1">
              <a:solidFill>
                <a:schemeClr val="tx1"/>
              </a:solidFill>
            </a:rPr>
            <a:t>Exposure Types </a:t>
          </a:r>
          <a:r>
            <a:rPr lang="en-US" sz="1400">
              <a:solidFill>
                <a:schemeClr val="tx1"/>
              </a:solidFill>
            </a:rPr>
            <a:t>– Mark Y, N, or ? under each access type to indicate where cyber exposure exists.</a:t>
          </a:r>
          <a:br>
            <a:rPr lang="en-US" sz="1400">
              <a:solidFill>
                <a:schemeClr val="tx1"/>
              </a:solidFill>
            </a:rPr>
          </a:br>
          <a:r>
            <a:rPr lang="en-US" sz="1400">
              <a:solidFill>
                <a:schemeClr val="tx1"/>
              </a:solidFill>
            </a:rPr>
            <a:t>4. </a:t>
          </a:r>
          <a:r>
            <a:rPr lang="en-US" sz="1400" b="1">
              <a:solidFill>
                <a:schemeClr val="tx1"/>
              </a:solidFill>
            </a:rPr>
            <a:t>Cyber Insurance </a:t>
          </a:r>
          <a:r>
            <a:rPr lang="en-US" sz="1400">
              <a:solidFill>
                <a:schemeClr val="tx1"/>
              </a:solidFill>
            </a:rPr>
            <a:t>– Indicate Y, N, or ? to reflect if cyber insurance likely covers that stream.</a:t>
          </a:r>
        </a:p>
        <a:p>
          <a:pPr algn="l"/>
          <a:r>
            <a:rPr lang="en-US" sz="1400">
              <a:solidFill>
                <a:schemeClr val="tx1"/>
              </a:solidFill>
            </a:rPr>
            <a:t>5.</a:t>
          </a:r>
          <a:r>
            <a:rPr lang="en-US" sz="1400" b="1">
              <a:solidFill>
                <a:schemeClr val="tx1"/>
              </a:solidFill>
            </a:rPr>
            <a:t>Total Revenue-</a:t>
          </a:r>
          <a:r>
            <a:rPr lang="en-US" sz="1400" b="1" baseline="0">
              <a:solidFill>
                <a:schemeClr val="tx1"/>
              </a:solidFill>
            </a:rPr>
            <a:t> </a:t>
          </a:r>
          <a:r>
            <a:rPr lang="en-US" sz="1400">
              <a:solidFill>
                <a:schemeClr val="tx1"/>
              </a:solidFill>
            </a:rPr>
            <a:t>Add total</a:t>
          </a:r>
          <a:r>
            <a:rPr lang="en-US" sz="1400" baseline="0">
              <a:solidFill>
                <a:schemeClr val="tx1"/>
              </a:solidFill>
            </a:rPr>
            <a:t> company revenue.</a:t>
          </a:r>
          <a:endParaRPr lang="en-US" sz="1400">
            <a:solidFill>
              <a:schemeClr val="tx1"/>
            </a:solidFill>
          </a:endParaRPr>
        </a:p>
        <a:p>
          <a:pPr algn="l"/>
          <a:endParaRPr lang="en-US" sz="1200">
            <a:solidFill>
              <a:schemeClr val="tx1"/>
            </a:solidFill>
          </a:endParaRPr>
        </a:p>
      </xdr:txBody>
    </xdr:sp>
    <xdr:clientData/>
  </xdr:twoCellAnchor>
  <xdr:twoCellAnchor>
    <xdr:from>
      <xdr:col>10</xdr:col>
      <xdr:colOff>273756</xdr:colOff>
      <xdr:row>3</xdr:row>
      <xdr:rowOff>184855</xdr:rowOff>
    </xdr:from>
    <xdr:to>
      <xdr:col>11</xdr:col>
      <xdr:colOff>70556</xdr:colOff>
      <xdr:row>6</xdr:row>
      <xdr:rowOff>146755</xdr:rowOff>
    </xdr:to>
    <xdr:grpSp>
      <xdr:nvGrpSpPr>
        <xdr:cNvPr id="37" name="Group 36">
          <a:extLst>
            <a:ext uri="{FF2B5EF4-FFF2-40B4-BE49-F238E27FC236}">
              <a16:creationId xmlns:a16="http://schemas.microsoft.com/office/drawing/2014/main" id="{D0AFE943-13DC-664F-9DD3-F4E738E971ED}"/>
            </a:ext>
          </a:extLst>
        </xdr:cNvPr>
        <xdr:cNvGrpSpPr/>
      </xdr:nvGrpSpPr>
      <xdr:grpSpPr>
        <a:xfrm>
          <a:off x="10617200" y="1059744"/>
          <a:ext cx="558800" cy="681567"/>
          <a:chOff x="17487900" y="330200"/>
          <a:chExt cx="533400" cy="533400"/>
        </a:xfrm>
      </xdr:grpSpPr>
      <xdr:pic>
        <xdr:nvPicPr>
          <xdr:cNvPr id="38" name="Picture 37">
            <a:extLst>
              <a:ext uri="{FF2B5EF4-FFF2-40B4-BE49-F238E27FC236}">
                <a16:creationId xmlns:a16="http://schemas.microsoft.com/office/drawing/2014/main" id="{391A282E-AF9C-D2F1-ECDF-A2336E26720C}"/>
              </a:ext>
            </a:extLst>
          </xdr:cNvPr>
          <xdr:cNvPicPr>
            <a:picLocks noChangeAspect="1"/>
          </xdr:cNvPicPr>
        </xdr:nvPicPr>
        <xdr:blipFill>
          <a:blip xmlns:r="http://schemas.openxmlformats.org/officeDocument/2006/relationships" r:embed="rId1"/>
          <a:stretch>
            <a:fillRect/>
          </a:stretch>
        </xdr:blipFill>
        <xdr:spPr>
          <a:xfrm>
            <a:off x="17487900" y="330200"/>
            <a:ext cx="533400" cy="533400"/>
          </a:xfrm>
          <a:prstGeom prst="rect">
            <a:avLst/>
          </a:prstGeom>
        </xdr:spPr>
      </xdr:pic>
      <xdr:sp macro="" textlink="">
        <xdr:nvSpPr>
          <xdr:cNvPr id="39" name="TextBox 38">
            <a:extLst>
              <a:ext uri="{FF2B5EF4-FFF2-40B4-BE49-F238E27FC236}">
                <a16:creationId xmlns:a16="http://schemas.microsoft.com/office/drawing/2014/main" id="{E4B7888F-AB24-D05B-CFB1-3ABDE784BA48}"/>
              </a:ext>
            </a:extLst>
          </xdr:cNvPr>
          <xdr:cNvSpPr txBox="1"/>
        </xdr:nvSpPr>
        <xdr:spPr>
          <a:xfrm>
            <a:off x="17627600" y="419100"/>
            <a:ext cx="355600"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rgbClr val="FF0000"/>
                </a:solidFill>
              </a:rPr>
              <a:t>5</a:t>
            </a:r>
          </a:p>
        </xdr:txBody>
      </xdr:sp>
    </xdr:grpSp>
    <xdr:clientData/>
  </xdr:twoCellAnchor>
  <xdr:twoCellAnchor>
    <xdr:from>
      <xdr:col>16</xdr:col>
      <xdr:colOff>28222</xdr:colOff>
      <xdr:row>3</xdr:row>
      <xdr:rowOff>180621</xdr:rowOff>
    </xdr:from>
    <xdr:to>
      <xdr:col>22</xdr:col>
      <xdr:colOff>818443</xdr:colOff>
      <xdr:row>8</xdr:row>
      <xdr:rowOff>268111</xdr:rowOff>
    </xdr:to>
    <xdr:graphicFrame macro="">
      <xdr:nvGraphicFramePr>
        <xdr:cNvPr id="41" name="Chart 40">
          <a:extLst>
            <a:ext uri="{FF2B5EF4-FFF2-40B4-BE49-F238E27FC236}">
              <a16:creationId xmlns:a16="http://schemas.microsoft.com/office/drawing/2014/main" id="{F27142A9-A16F-2A3C-CF2E-95C9D2A6549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70558</xdr:colOff>
      <xdr:row>6</xdr:row>
      <xdr:rowOff>3778954</xdr:rowOff>
    </xdr:from>
    <xdr:to>
      <xdr:col>22</xdr:col>
      <xdr:colOff>776112</xdr:colOff>
      <xdr:row>19</xdr:row>
      <xdr:rowOff>225778</xdr:rowOff>
    </xdr:to>
    <xdr:graphicFrame macro="">
      <xdr:nvGraphicFramePr>
        <xdr:cNvPr id="49" name="Chart 48">
          <a:extLst>
            <a:ext uri="{FF2B5EF4-FFF2-40B4-BE49-F238E27FC236}">
              <a16:creationId xmlns:a16="http://schemas.microsoft.com/office/drawing/2014/main" id="{2C153C48-F107-30C4-0CB1-BF5B2CE2A1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766234</xdr:colOff>
      <xdr:row>10</xdr:row>
      <xdr:rowOff>300566</xdr:rowOff>
    </xdr:from>
    <xdr:to>
      <xdr:col>16</xdr:col>
      <xdr:colOff>239891</xdr:colOff>
      <xdr:row>15</xdr:row>
      <xdr:rowOff>159455</xdr:rowOff>
    </xdr:to>
    <xdr:sp macro="" textlink="">
      <xdr:nvSpPr>
        <xdr:cNvPr id="55" name="TextBox 54">
          <a:extLst>
            <a:ext uri="{FF2B5EF4-FFF2-40B4-BE49-F238E27FC236}">
              <a16:creationId xmlns:a16="http://schemas.microsoft.com/office/drawing/2014/main" id="{D64F28E0-3563-1748-91F3-04C0865BAD14}"/>
            </a:ext>
          </a:extLst>
        </xdr:cNvPr>
        <xdr:cNvSpPr txBox="1"/>
      </xdr:nvSpPr>
      <xdr:spPr>
        <a:xfrm rot="16200000">
          <a:off x="18981562" y="7330016"/>
          <a:ext cx="1411111" cy="30621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baseline="0">
              <a:solidFill>
                <a:srgbClr val="2621FF"/>
              </a:solidFill>
              <a:effectLst/>
              <a:latin typeface="+mn-lt"/>
              <a:ea typeface="+mn-ea"/>
              <a:cs typeface="+mn-cs"/>
            </a:rPr>
            <a:t>Expsoure Score</a:t>
          </a:r>
          <a:endParaRPr lang="en-US" sz="1400">
            <a:solidFill>
              <a:srgbClr val="2621FF"/>
            </a:solidFill>
          </a:endParaRPr>
        </a:p>
      </xdr:txBody>
    </xdr:sp>
    <xdr:clientData/>
  </xdr:twoCellAnchor>
  <xdr:twoCellAnchor>
    <xdr:from>
      <xdr:col>18</xdr:col>
      <xdr:colOff>606074</xdr:colOff>
      <xdr:row>19</xdr:row>
      <xdr:rowOff>74083</xdr:rowOff>
    </xdr:from>
    <xdr:to>
      <xdr:col>20</xdr:col>
      <xdr:colOff>479777</xdr:colOff>
      <xdr:row>20</xdr:row>
      <xdr:rowOff>0</xdr:rowOff>
    </xdr:to>
    <xdr:sp macro="" textlink="">
      <xdr:nvSpPr>
        <xdr:cNvPr id="56" name="TextBox 55">
          <a:extLst>
            <a:ext uri="{FF2B5EF4-FFF2-40B4-BE49-F238E27FC236}">
              <a16:creationId xmlns:a16="http://schemas.microsoft.com/office/drawing/2014/main" id="{AB4E9495-F472-1244-8DE2-FA8387AB9C43}"/>
            </a:ext>
          </a:extLst>
        </xdr:cNvPr>
        <xdr:cNvSpPr txBox="1"/>
      </xdr:nvSpPr>
      <xdr:spPr>
        <a:xfrm>
          <a:off x="21871518" y="9345083"/>
          <a:ext cx="1538815" cy="2504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i="0" u="none" strike="noStrike" baseline="0">
              <a:solidFill>
                <a:srgbClr val="2621FF"/>
              </a:solidFill>
              <a:effectLst/>
              <a:latin typeface="+mn-lt"/>
              <a:ea typeface="+mn-ea"/>
              <a:cs typeface="+mn-cs"/>
            </a:rPr>
            <a:t>Exposed Revenue</a:t>
          </a:r>
          <a:endParaRPr lang="en-US" sz="1400">
            <a:solidFill>
              <a:srgbClr val="2621FF"/>
            </a:solidFill>
          </a:endParaRPr>
        </a:p>
      </xdr:txBody>
    </xdr:sp>
    <xdr:clientData/>
  </xdr:twoCellAnchor>
  <xdr:twoCellAnchor>
    <xdr:from>
      <xdr:col>21</xdr:col>
      <xdr:colOff>375356</xdr:colOff>
      <xdr:row>6</xdr:row>
      <xdr:rowOff>3846686</xdr:rowOff>
    </xdr:from>
    <xdr:to>
      <xdr:col>23</xdr:col>
      <xdr:colOff>28223</xdr:colOff>
      <xdr:row>8</xdr:row>
      <xdr:rowOff>56445</xdr:rowOff>
    </xdr:to>
    <xdr:sp macro="" textlink="">
      <xdr:nvSpPr>
        <xdr:cNvPr id="57" name="TextBox 56">
          <a:extLst>
            <a:ext uri="{FF2B5EF4-FFF2-40B4-BE49-F238E27FC236}">
              <a16:creationId xmlns:a16="http://schemas.microsoft.com/office/drawing/2014/main" id="{C224BA50-C361-4A44-BFA3-FF7C8ADFD556}"/>
            </a:ext>
          </a:extLst>
        </xdr:cNvPr>
        <xdr:cNvSpPr txBox="1"/>
      </xdr:nvSpPr>
      <xdr:spPr>
        <a:xfrm>
          <a:off x="24138467" y="5441242"/>
          <a:ext cx="1317978" cy="4713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Critical – Prioritize Now</a:t>
          </a:r>
          <a:endParaRPr lang="en-US" sz="1100"/>
        </a:p>
      </xdr:txBody>
    </xdr:sp>
    <xdr:clientData/>
  </xdr:twoCellAnchor>
  <xdr:twoCellAnchor>
    <xdr:from>
      <xdr:col>21</xdr:col>
      <xdr:colOff>146754</xdr:colOff>
      <xdr:row>17</xdr:row>
      <xdr:rowOff>273754</xdr:rowOff>
    </xdr:from>
    <xdr:to>
      <xdr:col>23</xdr:col>
      <xdr:colOff>141111</xdr:colOff>
      <xdr:row>19</xdr:row>
      <xdr:rowOff>197555</xdr:rowOff>
    </xdr:to>
    <xdr:sp macro="" textlink="">
      <xdr:nvSpPr>
        <xdr:cNvPr id="58" name="TextBox 57">
          <a:extLst>
            <a:ext uri="{FF2B5EF4-FFF2-40B4-BE49-F238E27FC236}">
              <a16:creationId xmlns:a16="http://schemas.microsoft.com/office/drawing/2014/main" id="{111D2350-FF7B-734E-A703-6DE2C19E1BCE}"/>
            </a:ext>
          </a:extLst>
        </xdr:cNvPr>
        <xdr:cNvSpPr txBox="1"/>
      </xdr:nvSpPr>
      <xdr:spPr>
        <a:xfrm>
          <a:off x="23909865" y="8923865"/>
          <a:ext cx="1659468" cy="54469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Monitor – High Revenue, Lower Risk</a:t>
          </a:r>
          <a:endParaRPr lang="en-US" sz="1100"/>
        </a:p>
      </xdr:txBody>
    </xdr:sp>
    <xdr:clientData/>
  </xdr:twoCellAnchor>
  <xdr:twoCellAnchor>
    <xdr:from>
      <xdr:col>16</xdr:col>
      <xdr:colOff>217311</xdr:colOff>
      <xdr:row>7</xdr:row>
      <xdr:rowOff>19753</xdr:rowOff>
    </xdr:from>
    <xdr:to>
      <xdr:col>18</xdr:col>
      <xdr:colOff>366889</xdr:colOff>
      <xdr:row>8</xdr:row>
      <xdr:rowOff>141110</xdr:rowOff>
    </xdr:to>
    <xdr:sp macro="" textlink="">
      <xdr:nvSpPr>
        <xdr:cNvPr id="59" name="TextBox 58">
          <a:extLst>
            <a:ext uri="{FF2B5EF4-FFF2-40B4-BE49-F238E27FC236}">
              <a16:creationId xmlns:a16="http://schemas.microsoft.com/office/drawing/2014/main" id="{98B61472-27CB-4748-9A74-42231483CF23}"/>
            </a:ext>
          </a:extLst>
        </xdr:cNvPr>
        <xdr:cNvSpPr txBox="1"/>
      </xdr:nvSpPr>
      <xdr:spPr>
        <a:xfrm>
          <a:off x="19817644" y="5494864"/>
          <a:ext cx="1814689" cy="5023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Watch – High Risk, Lower Impact</a:t>
          </a:r>
          <a:endParaRPr lang="en-US" sz="1100"/>
        </a:p>
      </xdr:txBody>
    </xdr:sp>
    <xdr:clientData/>
  </xdr:twoCellAnchor>
  <xdr:twoCellAnchor>
    <xdr:from>
      <xdr:col>16</xdr:col>
      <xdr:colOff>206022</xdr:colOff>
      <xdr:row>18</xdr:row>
      <xdr:rowOff>79022</xdr:rowOff>
    </xdr:from>
    <xdr:to>
      <xdr:col>17</xdr:col>
      <xdr:colOff>465667</xdr:colOff>
      <xdr:row>19</xdr:row>
      <xdr:rowOff>98778</xdr:rowOff>
    </xdr:to>
    <xdr:sp macro="" textlink="">
      <xdr:nvSpPr>
        <xdr:cNvPr id="60" name="TextBox 59">
          <a:extLst>
            <a:ext uri="{FF2B5EF4-FFF2-40B4-BE49-F238E27FC236}">
              <a16:creationId xmlns:a16="http://schemas.microsoft.com/office/drawing/2014/main" id="{38D6D061-FADA-6344-A985-59394B273859}"/>
            </a:ext>
          </a:extLst>
        </xdr:cNvPr>
        <xdr:cNvSpPr txBox="1"/>
      </xdr:nvSpPr>
      <xdr:spPr>
        <a:xfrm>
          <a:off x="19806355" y="9039578"/>
          <a:ext cx="1092201" cy="3302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indent="0" defTabSz="914400" eaLnBrk="1" fontAlgn="auto" latinLnBrk="0" hangingPunct="1">
            <a:lnSpc>
              <a:spcPct val="100000"/>
            </a:lnSpc>
            <a:spcBef>
              <a:spcPts val="0"/>
            </a:spcBef>
            <a:spcAft>
              <a:spcPts val="0"/>
            </a:spcAft>
            <a:buClrTx/>
            <a:buSzTx/>
            <a:buFontTx/>
            <a:buNone/>
            <a:tabLst/>
            <a:defRPr/>
          </a:pPr>
          <a:r>
            <a:rPr lang="en-US" sz="1100" b="0" i="0" u="none" strike="noStrike">
              <a:solidFill>
                <a:schemeClr val="dk1"/>
              </a:solidFill>
              <a:effectLst/>
              <a:latin typeface="+mn-lt"/>
              <a:ea typeface="+mn-ea"/>
              <a:cs typeface="+mn-cs"/>
            </a:rPr>
            <a:t>🟢 </a:t>
          </a:r>
          <a:r>
            <a:rPr lang="en-US" sz="1100" b="1" i="0" u="none" strike="noStrike">
              <a:solidFill>
                <a:schemeClr val="dk1"/>
              </a:solidFill>
              <a:effectLst/>
              <a:latin typeface="+mn-lt"/>
              <a:ea typeface="+mn-ea"/>
              <a:cs typeface="+mn-cs"/>
            </a:rPr>
            <a:t>Low Priority</a:t>
          </a:r>
          <a:endParaRPr lang="en-US" sz="1100"/>
        </a:p>
      </xdr:txBody>
    </xdr:sp>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4">
  <rv s="0">
    <v>0</v>
    <v>4</v>
  </rv>
  <rv s="0">
    <v>1</v>
    <v>4</v>
  </rv>
  <rv s="0">
    <v>2</v>
    <v>4</v>
  </rv>
  <rv s="0">
    <v>3</v>
    <v>4</v>
  </rv>
  <rv s="0">
    <v>4</v>
    <v>4</v>
  </rv>
  <rv s="0">
    <v>5</v>
    <v>4</v>
  </rv>
  <rv s="0">
    <v>6</v>
    <v>4</v>
  </rv>
  <rv s="0">
    <v>0</v>
    <v>5</v>
  </rv>
  <rv s="0">
    <v>1</v>
    <v>5</v>
  </rv>
  <rv s="0">
    <v>6</v>
    <v>5</v>
  </rv>
  <rv s="0">
    <v>2</v>
    <v>5</v>
  </rv>
  <rv s="0">
    <v>3</v>
    <v>5</v>
  </rv>
  <rv s="0">
    <v>4</v>
    <v>5</v>
  </rv>
  <rv s="0">
    <v>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el r:id="rId7"/>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0A7C25-2F2D-7342-9C42-15415C944638}">
  <dimension ref="A1"/>
  <sheetViews>
    <sheetView showGridLines="0" showRowColHeaders="0" zoomScale="90" zoomScaleNormal="90" workbookViewId="0">
      <selection activeCell="W28" sqref="W28"/>
    </sheetView>
  </sheetViews>
  <sheetFormatPr baseColWidth="10" defaultRowHeight="15" x14ac:dyDescent="0.2"/>
  <sheetData/>
  <sheetProtection sheet="1" objects="1" scenarios="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0AFF6-382F-0645-9FED-1A83DE5DF4C9}">
  <sheetPr codeName="Sheet2"/>
  <dimension ref="A2:X76"/>
  <sheetViews>
    <sheetView showGridLines="0" showRowColHeaders="0" tabSelected="1" zoomScale="90" zoomScaleNormal="90" workbookViewId="0">
      <selection activeCell="C5" sqref="C5:D7"/>
    </sheetView>
  </sheetViews>
  <sheetFormatPr baseColWidth="10" defaultRowHeight="15" x14ac:dyDescent="0.2"/>
  <cols>
    <col min="3" max="3" width="34.83203125" bestFit="1" customWidth="1"/>
    <col min="4" max="4" width="19" bestFit="1" customWidth="1"/>
    <col min="5" max="11" width="10" customWidth="1"/>
    <col min="12" max="12" width="29.33203125" bestFit="1" customWidth="1"/>
    <col min="13" max="13" width="24" bestFit="1" customWidth="1"/>
    <col min="14" max="14" width="23.5" bestFit="1" customWidth="1"/>
    <col min="15" max="15" width="23.6640625" bestFit="1" customWidth="1"/>
    <col min="17" max="23" width="10.83203125" customWidth="1"/>
    <col min="24" max="24" width="10.83203125" collapsed="1"/>
  </cols>
  <sheetData>
    <row r="2" spans="1:23" ht="29" x14ac:dyDescent="0.35">
      <c r="B2" s="164" t="s">
        <v>123</v>
      </c>
      <c r="L2" s="14"/>
    </row>
    <row r="3" spans="1:23" ht="24" customHeight="1" x14ac:dyDescent="0.3">
      <c r="B3" s="146" t="s">
        <v>73</v>
      </c>
      <c r="C3" s="160" t="s">
        <v>74</v>
      </c>
      <c r="D3" s="161"/>
      <c r="E3" s="155" t="s">
        <v>27</v>
      </c>
      <c r="F3" s="156"/>
      <c r="G3" s="156"/>
      <c r="H3" s="156"/>
      <c r="I3" s="156"/>
      <c r="J3" s="156"/>
      <c r="K3" s="157"/>
      <c r="L3" s="71" t="s">
        <v>69</v>
      </c>
      <c r="M3" s="80">
        <f>M20</f>
        <v>0.45937499999999998</v>
      </c>
      <c r="N3" s="70" t="s">
        <v>70</v>
      </c>
      <c r="O3" s="94" t="s">
        <v>16</v>
      </c>
      <c r="P3" s="158" t="s">
        <v>50</v>
      </c>
      <c r="Q3" s="152" t="s">
        <v>112</v>
      </c>
      <c r="R3" s="153"/>
      <c r="S3" s="153"/>
      <c r="T3" s="153"/>
      <c r="U3" s="153"/>
      <c r="V3" s="153"/>
      <c r="W3" s="154"/>
    </row>
    <row r="4" spans="1:23" ht="19" x14ac:dyDescent="0.25">
      <c r="B4" s="147"/>
      <c r="C4" s="162"/>
      <c r="D4" s="163"/>
      <c r="E4" s="21" t="str">
        <f>'Vars-Weights'!E5</f>
        <v>High</v>
      </c>
      <c r="F4" s="15" t="str">
        <f>'Vars-Weights'!E6</f>
        <v>High</v>
      </c>
      <c r="G4" s="23" t="str">
        <f>'Vars-Weights'!E8</f>
        <v>Medium</v>
      </c>
      <c r="H4" s="15" t="str">
        <f>'Vars-Weights'!E9</f>
        <v>Medium</v>
      </c>
      <c r="I4" s="23" t="str">
        <f>'Vars-Weights'!E10</f>
        <v>Medium</v>
      </c>
      <c r="J4" s="15" t="str">
        <f>'Vars-Weights'!E11</f>
        <v>Low</v>
      </c>
      <c r="K4" s="25" t="str">
        <f>'Vars-Weights'!E7</f>
        <v>High</v>
      </c>
      <c r="L4" s="72" t="s">
        <v>109</v>
      </c>
      <c r="M4" s="81">
        <f>IF(O3="Y",M37,"N/A")</f>
        <v>0.42</v>
      </c>
      <c r="N4" s="69" t="s">
        <v>96</v>
      </c>
      <c r="O4" s="12" t="str">
        <f>N20</f>
        <v xml:space="preserve"> 🟡 Moderate</v>
      </c>
      <c r="P4" s="159"/>
      <c r="Q4" s="62"/>
      <c r="R4" s="76"/>
      <c r="S4" s="76"/>
      <c r="T4" s="76"/>
      <c r="U4" s="76"/>
      <c r="V4" s="76"/>
      <c r="W4" s="63"/>
    </row>
    <row r="5" spans="1:23" ht="19" x14ac:dyDescent="0.25">
      <c r="B5" s="147"/>
      <c r="C5" s="148" t="s">
        <v>113</v>
      </c>
      <c r="D5" s="149"/>
      <c r="E5" s="77"/>
      <c r="F5" s="14"/>
      <c r="G5" s="78"/>
      <c r="H5" s="14"/>
      <c r="I5" s="78"/>
      <c r="J5" s="14"/>
      <c r="K5" s="79"/>
      <c r="L5" s="71" t="s">
        <v>99</v>
      </c>
      <c r="M5" s="138">
        <v>140</v>
      </c>
      <c r="N5" s="103" t="s">
        <v>120</v>
      </c>
      <c r="O5" s="139">
        <f>M5*(1-M4)</f>
        <v>81.200000000000017</v>
      </c>
      <c r="P5" s="159"/>
      <c r="Q5" s="62"/>
      <c r="R5" s="76"/>
      <c r="S5" s="76"/>
      <c r="T5" s="76"/>
      <c r="U5" s="76"/>
      <c r="V5" s="76"/>
      <c r="W5" s="63"/>
    </row>
    <row r="6" spans="1:23" ht="19" x14ac:dyDescent="0.25">
      <c r="B6" s="147"/>
      <c r="C6" s="148"/>
      <c r="D6" s="149"/>
      <c r="E6" s="77"/>
      <c r="F6" s="14"/>
      <c r="G6" s="78"/>
      <c r="H6" s="14"/>
      <c r="I6" s="78"/>
      <c r="J6" s="14"/>
      <c r="K6" s="79"/>
      <c r="L6" s="104" t="s">
        <v>100</v>
      </c>
      <c r="M6" s="105">
        <f>IF(O3="Y",M4*M5,M3*M5)</f>
        <v>58.8</v>
      </c>
      <c r="N6" s="106"/>
      <c r="O6" s="140"/>
      <c r="P6" s="159"/>
      <c r="Q6" s="62"/>
      <c r="R6" s="76"/>
      <c r="S6" s="76"/>
      <c r="T6" s="76"/>
      <c r="U6" s="76"/>
      <c r="V6" s="76"/>
      <c r="W6" s="63"/>
    </row>
    <row r="7" spans="1:23" ht="306" customHeight="1" x14ac:dyDescent="0.2">
      <c r="B7" s="147"/>
      <c r="C7" s="150"/>
      <c r="D7" s="151"/>
      <c r="E7" s="22" t="str">
        <f>'Vars-Weights'!C5</f>
        <v>Customer Access</v>
      </c>
      <c r="F7" s="13" t="str">
        <f>'Vars-Weights'!C6</f>
        <v>Third-Party Access</v>
      </c>
      <c r="G7" s="24" t="str">
        <f>'Vars-Weights'!C8</f>
        <v>Employee Access</v>
      </c>
      <c r="H7" s="13" t="str">
        <f>'Vars-Weights'!C9</f>
        <v>Cloud-Based Systems</v>
      </c>
      <c r="I7" s="24" t="str">
        <f>'Vars-Weights'!C10</f>
        <v>Remote or Mobile Access</v>
      </c>
      <c r="J7" s="13" t="str">
        <f>'Vars-Weights'!C11</f>
        <v>On-Prem Systems</v>
      </c>
      <c r="K7" s="26" t="str">
        <f>'Vars-Weights'!C7</f>
        <v>Sensitive or Regulated Data</v>
      </c>
      <c r="L7" s="73" t="s">
        <v>111</v>
      </c>
      <c r="M7" s="56" t="str">
        <f>E41</f>
        <v>Third-Party Access, Sensitive or Regulated Data</v>
      </c>
      <c r="N7" s="68" t="s">
        <v>51</v>
      </c>
      <c r="O7" s="56" t="str">
        <f>"With improved coverage or control over "&amp;E41&amp;", cyber exposure could drop to "&amp;N37&amp;"."</f>
        <v>With improved coverage or control over Third-Party Access, Sensitive or Regulated Data, cyber exposure could drop to  🟢 Low.</v>
      </c>
      <c r="P7" s="159"/>
      <c r="Q7" s="62"/>
      <c r="R7" s="76"/>
      <c r="S7" s="76"/>
      <c r="T7" s="76"/>
      <c r="U7" s="76"/>
      <c r="V7" s="76"/>
      <c r="W7" s="63"/>
    </row>
    <row r="8" spans="1:23" ht="30" thickBot="1" x14ac:dyDescent="0.4">
      <c r="B8" s="142"/>
      <c r="C8" s="16" t="s">
        <v>14</v>
      </c>
      <c r="D8" s="57" t="s">
        <v>15</v>
      </c>
      <c r="E8" s="58" t="e" vm="1">
        <f>'Vars-Weights'!B5</f>
        <v>#VALUE!</v>
      </c>
      <c r="F8" s="59" t="e" vm="2">
        <f>'Vars-Weights'!B6</f>
        <v>#VALUE!</v>
      </c>
      <c r="G8" s="60" t="e" vm="3">
        <f>'Vars-Weights'!B8</f>
        <v>#VALUE!</v>
      </c>
      <c r="H8" s="59" t="e" vm="4">
        <f>'Vars-Weights'!B9</f>
        <v>#VALUE!</v>
      </c>
      <c r="I8" s="60" t="e" vm="5">
        <f>'Vars-Weights'!B10</f>
        <v>#VALUE!</v>
      </c>
      <c r="J8" s="59" t="e" vm="6">
        <f>'Vars-Weights'!B11</f>
        <v>#VALUE!</v>
      </c>
      <c r="K8" s="61" t="e" vm="7">
        <f>'Vars-Weights'!B7</f>
        <v>#VALUE!</v>
      </c>
      <c r="L8" s="18" t="s">
        <v>26</v>
      </c>
      <c r="M8" s="17" t="s">
        <v>31</v>
      </c>
      <c r="N8" s="18" t="s">
        <v>48</v>
      </c>
      <c r="O8" s="17" t="s">
        <v>49</v>
      </c>
      <c r="P8" s="141"/>
      <c r="Q8" s="62"/>
      <c r="R8" s="76"/>
      <c r="S8" s="76"/>
      <c r="T8" s="76"/>
      <c r="U8" s="76"/>
      <c r="V8" s="76"/>
      <c r="W8" s="63"/>
    </row>
    <row r="9" spans="1:23" ht="24" x14ac:dyDescent="0.3">
      <c r="A9" s="8"/>
      <c r="B9" s="144">
        <v>1</v>
      </c>
      <c r="C9" s="82" t="s">
        <v>107</v>
      </c>
      <c r="D9" s="83">
        <v>0.35</v>
      </c>
      <c r="E9" s="84" t="s">
        <v>16</v>
      </c>
      <c r="F9" s="85" t="s">
        <v>16</v>
      </c>
      <c r="G9" s="86" t="s">
        <v>16</v>
      </c>
      <c r="H9" s="85" t="s">
        <v>18</v>
      </c>
      <c r="I9" s="86" t="s">
        <v>17</v>
      </c>
      <c r="J9" s="85" t="s">
        <v>16</v>
      </c>
      <c r="K9" s="87" t="s">
        <v>16</v>
      </c>
      <c r="L9" s="28">
        <f>IF(L23=0,0,L23)</f>
        <v>13</v>
      </c>
      <c r="M9" s="54">
        <f>IF(N23=0,"",N23)</f>
        <v>0.28437499999999999</v>
      </c>
      <c r="N9" s="40" t="str">
        <f>IF(C9="","",IF(AND(L9&gt;=10,D9&gt;20%),'Vars-Weights'!$D$18,IF(AND(L9&gt;=10,D9&lt;=20%),'Vars-Weights'!$D$17,IF(AND(L9&gt;=5,D9&gt;20%),'Vars-Weights'!$D$17,IF(AND(L9&gt;=5,D9&lt;=20%),'Vars-Weights'!$D$16,'Vars-Weights'!$D$16)))))</f>
        <v xml:space="preserve"> 🔴 High</v>
      </c>
      <c r="O9" s="27" t="str">
        <f>IF(C9="","",IF(N9='Vars-Weights'!$D$18,"Mitigate",IF(RevMap!N9='Vars-Weights'!$D$17,"Monitor",IF(N9=RevMap!$D$39,"Accept",""))))</f>
        <v>Mitigate</v>
      </c>
      <c r="P9" s="142"/>
      <c r="Q9" s="62"/>
      <c r="R9" s="76"/>
      <c r="S9" s="76"/>
      <c r="T9" s="76"/>
      <c r="U9" s="76"/>
      <c r="V9" s="76"/>
      <c r="W9" s="63"/>
    </row>
    <row r="10" spans="1:23" ht="24" x14ac:dyDescent="0.3">
      <c r="B10" s="144">
        <v>2</v>
      </c>
      <c r="C10" s="88" t="s">
        <v>108</v>
      </c>
      <c r="D10" s="89">
        <v>0.35</v>
      </c>
      <c r="E10" s="90" t="s">
        <v>17</v>
      </c>
      <c r="F10" s="91" t="s">
        <v>16</v>
      </c>
      <c r="G10" s="92" t="s">
        <v>16</v>
      </c>
      <c r="H10" s="91" t="s">
        <v>17</v>
      </c>
      <c r="I10" s="92" t="s">
        <v>17</v>
      </c>
      <c r="J10" s="91" t="s">
        <v>17</v>
      </c>
      <c r="K10" s="93" t="s">
        <v>16</v>
      </c>
      <c r="L10" s="28">
        <f t="shared" ref="L10:L19" si="0">IF(L24=0,0,L24)</f>
        <v>8</v>
      </c>
      <c r="M10" s="55">
        <f t="shared" ref="M10:M19" si="1">IF(N24=0,"",N24)</f>
        <v>0.17499999999999999</v>
      </c>
      <c r="N10" s="40" t="str">
        <f>IF(C10="","",IF(AND(L10&gt;=10,D10&gt;20%),'Vars-Weights'!$D$18,IF(AND(L10&gt;=10,D10&lt;=20%),'Vars-Weights'!$D$17,IF(AND(L10&gt;=5,D10&gt;20%),'Vars-Weights'!$D$17,IF(AND(L10&gt;=5,D10&lt;=20%),'Vars-Weights'!$D$16,'Vars-Weights'!$D$16)))))</f>
        <v xml:space="preserve"> 🟡 Moderate</v>
      </c>
      <c r="O10" s="29" t="str">
        <f>IF(C10="","",IF(N10='Vars-Weights'!$D$18,"Mitigate",IF(RevMap!N10='Vars-Weights'!$D$17,"Monitor",IF(N10=RevMap!$D$39,"Accept",""))))</f>
        <v>Monitor</v>
      </c>
      <c r="P10" s="142"/>
      <c r="Q10" s="62"/>
      <c r="R10" s="76"/>
      <c r="S10" s="76"/>
      <c r="T10" s="76"/>
      <c r="U10" s="76"/>
      <c r="V10" s="76"/>
      <c r="W10" s="63"/>
    </row>
    <row r="11" spans="1:23" ht="24" x14ac:dyDescent="0.3">
      <c r="B11" s="144">
        <v>3</v>
      </c>
      <c r="C11" s="88"/>
      <c r="D11" s="89"/>
      <c r="E11" s="90"/>
      <c r="F11" s="91"/>
      <c r="G11" s="92"/>
      <c r="H11" s="91"/>
      <c r="I11" s="92"/>
      <c r="J11" s="91"/>
      <c r="K11" s="93"/>
      <c r="L11" s="28">
        <f t="shared" si="0"/>
        <v>0</v>
      </c>
      <c r="M11" s="55" t="str">
        <f t="shared" si="1"/>
        <v/>
      </c>
      <c r="N11" s="40" t="str">
        <f>IF(C11="","",IF(AND(L11&gt;=10,D11&gt;20%),'Vars-Weights'!$D$18,IF(AND(L11&gt;=10,D11&lt;=20%),'Vars-Weights'!$D$17,IF(AND(L11&gt;=5,D11&gt;20%),'Vars-Weights'!$D$17,IF(AND(L11&gt;=5,D11&lt;=20%),'Vars-Weights'!$D$16,'Vars-Weights'!$D$16)))))</f>
        <v/>
      </c>
      <c r="O11" s="29" t="str">
        <f>IF(C11="","",IF(N11='Vars-Weights'!$D$18,"Mitigate",IF(RevMap!N11='Vars-Weights'!$D$17,"Monitor",IF(N11=RevMap!$D$39,"Accept",""))))</f>
        <v/>
      </c>
      <c r="P11" s="142"/>
      <c r="Q11" s="62"/>
      <c r="R11" s="76"/>
      <c r="S11" s="76"/>
      <c r="T11" s="76"/>
      <c r="U11" s="76"/>
      <c r="V11" s="76"/>
      <c r="W11" s="63"/>
    </row>
    <row r="12" spans="1:23" ht="24" x14ac:dyDescent="0.3">
      <c r="B12" s="144">
        <v>4</v>
      </c>
      <c r="C12" s="88"/>
      <c r="D12" s="89"/>
      <c r="E12" s="90"/>
      <c r="F12" s="91"/>
      <c r="G12" s="92"/>
      <c r="H12" s="91"/>
      <c r="I12" s="92"/>
      <c r="J12" s="91"/>
      <c r="K12" s="93"/>
      <c r="L12" s="28">
        <f t="shared" si="0"/>
        <v>0</v>
      </c>
      <c r="M12" s="55" t="str">
        <f t="shared" si="1"/>
        <v/>
      </c>
      <c r="N12" s="40" t="str">
        <f>IF(C12="","",IF(AND(L12&gt;=10,D12&gt;20%),'Vars-Weights'!$D$18,IF(AND(L12&gt;=10,D12&lt;=20%),'Vars-Weights'!$D$17,IF(AND(L12&gt;=5,D12&gt;20%),'Vars-Weights'!$D$17,IF(AND(L12&gt;=5,D12&lt;=20%),'Vars-Weights'!$D$16,'Vars-Weights'!$D$16)))))</f>
        <v/>
      </c>
      <c r="O12" s="29" t="str">
        <f>IF(C12="","",IF(N12='Vars-Weights'!$D$18,"Mitigate",IF(RevMap!N12='Vars-Weights'!$D$17,"Monitor",IF(N12=RevMap!$D$39,"Accept",""))))</f>
        <v/>
      </c>
      <c r="P12" s="142"/>
      <c r="Q12" s="62"/>
      <c r="R12" s="76"/>
      <c r="S12" s="76"/>
      <c r="T12" s="76"/>
      <c r="U12" s="76"/>
      <c r="V12" s="76"/>
      <c r="W12" s="63"/>
    </row>
    <row r="13" spans="1:23" ht="24" x14ac:dyDescent="0.3">
      <c r="B13" s="144">
        <v>5</v>
      </c>
      <c r="C13" s="88"/>
      <c r="D13" s="89"/>
      <c r="E13" s="90"/>
      <c r="F13" s="91"/>
      <c r="G13" s="92"/>
      <c r="H13" s="110"/>
      <c r="I13" s="92"/>
      <c r="J13" s="91"/>
      <c r="K13" s="93"/>
      <c r="L13" s="28">
        <f t="shared" si="0"/>
        <v>0</v>
      </c>
      <c r="M13" s="55" t="str">
        <f t="shared" si="1"/>
        <v/>
      </c>
      <c r="N13" s="40" t="str">
        <f>IF(C13="","",IF(AND(L13&gt;=10,D13&gt;20%),'Vars-Weights'!$D$18,IF(AND(L13&gt;=10,D13&lt;=20%),'Vars-Weights'!$D$17,IF(AND(L13&gt;=5,D13&gt;20%),'Vars-Weights'!$D$17,IF(AND(L13&gt;=5,D13&lt;=20%),'Vars-Weights'!$D$16,'Vars-Weights'!$D$16)))))</f>
        <v/>
      </c>
      <c r="O13" s="29" t="str">
        <f>IF(C13="","",IF(N13='Vars-Weights'!$D$18,"Mitigate",IF(RevMap!N13='Vars-Weights'!$D$17,"Monitor",IF(N13=RevMap!$D$39,"Accept",""))))</f>
        <v/>
      </c>
      <c r="P13" s="142"/>
      <c r="Q13" s="62"/>
      <c r="R13" s="76"/>
      <c r="S13" s="76"/>
      <c r="T13" s="76"/>
      <c r="U13" s="76"/>
      <c r="V13" s="76"/>
      <c r="W13" s="63"/>
    </row>
    <row r="14" spans="1:23" ht="24" x14ac:dyDescent="0.3">
      <c r="B14" s="144">
        <v>6</v>
      </c>
      <c r="C14" s="88"/>
      <c r="D14" s="95"/>
      <c r="E14" s="90"/>
      <c r="F14" s="91"/>
      <c r="G14" s="92"/>
      <c r="H14" s="91"/>
      <c r="I14" s="92"/>
      <c r="J14" s="91"/>
      <c r="K14" s="93"/>
      <c r="L14" s="28">
        <f t="shared" si="0"/>
        <v>0</v>
      </c>
      <c r="M14" s="55" t="str">
        <f t="shared" si="1"/>
        <v/>
      </c>
      <c r="N14" s="40" t="str">
        <f>IF(C14="","",IF(AND(L14&gt;=10,D14&gt;20%),'Vars-Weights'!$D$18,IF(AND(L14&gt;=10,D14&lt;=20%),'Vars-Weights'!$D$17,IF(AND(L14&gt;=5,D14&gt;20%),'Vars-Weights'!$D$17,IF(AND(L14&gt;=5,D14&lt;=20%),'Vars-Weights'!$D$16,'Vars-Weights'!$D$16)))))</f>
        <v/>
      </c>
      <c r="O14" s="29" t="str">
        <f>IF(C14="","",IF(N14='Vars-Weights'!$D$18,"Mitigate",IF(RevMap!N14='Vars-Weights'!$D$17,"Monitor",IF(N14=RevMap!$D$39,"Accept",""))))</f>
        <v/>
      </c>
      <c r="P14" s="142"/>
      <c r="Q14" s="62"/>
      <c r="R14" s="76"/>
      <c r="S14" s="76"/>
      <c r="T14" s="76"/>
      <c r="U14" s="76"/>
      <c r="V14" s="76"/>
      <c r="W14" s="63"/>
    </row>
    <row r="15" spans="1:23" ht="24" x14ac:dyDescent="0.3">
      <c r="B15" s="144">
        <v>7</v>
      </c>
      <c r="C15" s="96"/>
      <c r="D15" s="88"/>
      <c r="E15" s="90"/>
      <c r="F15" s="91"/>
      <c r="G15" s="92"/>
      <c r="H15" s="91"/>
      <c r="I15" s="92"/>
      <c r="J15" s="91"/>
      <c r="K15" s="93"/>
      <c r="L15" s="28">
        <f t="shared" si="0"/>
        <v>0</v>
      </c>
      <c r="M15" s="55" t="str">
        <f t="shared" si="1"/>
        <v/>
      </c>
      <c r="N15" s="40" t="str">
        <f>IF(C15="","",IF(AND(L15&gt;=10,D15&gt;20%),'Vars-Weights'!$D$18,IF(AND(L15&gt;=10,D15&lt;=20%),'Vars-Weights'!$D$17,IF(AND(L15&gt;=5,D15&gt;20%),'Vars-Weights'!$D$17,IF(AND(L15&gt;=5,D15&lt;=20%),'Vars-Weights'!$D$16,'Vars-Weights'!$D$16)))))</f>
        <v/>
      </c>
      <c r="O15" s="29" t="str">
        <f>IF(C15="","",IF(N15='Vars-Weights'!$D$18,"Mitigate",IF(RevMap!N15='Vars-Weights'!$D$17,"Monitor",IF(N15=RevMap!$D$39,"Accept",""))))</f>
        <v/>
      </c>
      <c r="P15" s="142"/>
      <c r="Q15" s="62"/>
      <c r="R15" s="76"/>
      <c r="S15" s="76"/>
      <c r="T15" s="76"/>
      <c r="U15" s="76"/>
      <c r="V15" s="76"/>
      <c r="W15" s="63"/>
    </row>
    <row r="16" spans="1:23" ht="24" x14ac:dyDescent="0.3">
      <c r="B16" s="144">
        <v>8</v>
      </c>
      <c r="C16" s="96"/>
      <c r="D16" s="88"/>
      <c r="E16" s="90"/>
      <c r="F16" s="91"/>
      <c r="G16" s="92"/>
      <c r="H16" s="91"/>
      <c r="I16" s="92"/>
      <c r="J16" s="91"/>
      <c r="K16" s="93"/>
      <c r="L16" s="28">
        <f t="shared" si="0"/>
        <v>0</v>
      </c>
      <c r="M16" s="55" t="str">
        <f t="shared" si="1"/>
        <v/>
      </c>
      <c r="N16" s="40" t="str">
        <f>IF(C16="","",IF(AND(L16&gt;=10,D16&gt;20%),'Vars-Weights'!$D$18,IF(AND(L16&gt;=10,D16&lt;=20%),'Vars-Weights'!$D$17,IF(AND(L16&gt;=5,D16&gt;20%),'Vars-Weights'!$D$17,IF(AND(L16&gt;=5,D16&lt;=20%),'Vars-Weights'!$D$16,'Vars-Weights'!$D$16)))))</f>
        <v/>
      </c>
      <c r="O16" s="29" t="str">
        <f>IF(C16="","",IF(N16='Vars-Weights'!$D$18,"Mitigate",IF(RevMap!N16='Vars-Weights'!$D$17,"Monitor",IF(N16=RevMap!$D$39,"Accept",""))))</f>
        <v/>
      </c>
      <c r="P16" s="142"/>
      <c r="Q16" s="62"/>
      <c r="R16" s="76"/>
      <c r="S16" s="76"/>
      <c r="T16" s="76"/>
      <c r="U16" s="76"/>
      <c r="V16" s="76"/>
      <c r="W16" s="63"/>
    </row>
    <row r="17" spans="2:23" ht="24" x14ac:dyDescent="0.3">
      <c r="B17" s="144">
        <v>9</v>
      </c>
      <c r="C17" s="96"/>
      <c r="D17" s="88"/>
      <c r="E17" s="90"/>
      <c r="F17" s="91"/>
      <c r="G17" s="92"/>
      <c r="H17" s="91"/>
      <c r="I17" s="92"/>
      <c r="J17" s="91"/>
      <c r="K17" s="93"/>
      <c r="L17" s="28">
        <f t="shared" si="0"/>
        <v>0</v>
      </c>
      <c r="M17" s="55" t="str">
        <f t="shared" si="1"/>
        <v/>
      </c>
      <c r="N17" s="40" t="str">
        <f>IF(C17="","",IF(AND(L17&gt;=10,D17&gt;20%),'Vars-Weights'!$D$18,IF(AND(L17&gt;=10,D17&lt;=20%),'Vars-Weights'!$D$17,IF(AND(L17&gt;=5,D17&gt;20%),'Vars-Weights'!$D$17,IF(AND(L17&gt;=5,D17&lt;=20%),'Vars-Weights'!$D$16,'Vars-Weights'!$D$16)))))</f>
        <v/>
      </c>
      <c r="O17" s="29" t="str">
        <f>IF(C17="","",IF(N17='Vars-Weights'!$D$18,"Mitigate",IF(RevMap!N17='Vars-Weights'!$D$17,"Monitor",IF(N17=RevMap!$D$39,"Accept",""))))</f>
        <v/>
      </c>
      <c r="P17" s="142"/>
      <c r="Q17" s="62"/>
      <c r="R17" s="76"/>
      <c r="S17" s="76"/>
      <c r="T17" s="76"/>
      <c r="U17" s="76"/>
      <c r="V17" s="76"/>
      <c r="W17" s="63"/>
    </row>
    <row r="18" spans="2:23" ht="24" x14ac:dyDescent="0.3">
      <c r="B18" s="144">
        <v>10</v>
      </c>
      <c r="C18" s="96"/>
      <c r="D18" s="88"/>
      <c r="E18" s="90"/>
      <c r="F18" s="91"/>
      <c r="G18" s="92"/>
      <c r="H18" s="91"/>
      <c r="I18" s="92"/>
      <c r="J18" s="91"/>
      <c r="K18" s="93"/>
      <c r="L18" s="28">
        <f t="shared" si="0"/>
        <v>0</v>
      </c>
      <c r="M18" s="55" t="str">
        <f t="shared" si="1"/>
        <v/>
      </c>
      <c r="N18" s="40" t="str">
        <f>IF(C18="","",IF(AND(L18&gt;=10,D18&gt;20%),'Vars-Weights'!$D$18,IF(AND(L18&gt;=10,D18&lt;=20%),'Vars-Weights'!$D$17,IF(AND(L18&gt;=5,D18&gt;20%),'Vars-Weights'!$D$17,IF(AND(L18&gt;=5,D18&lt;=20%),'Vars-Weights'!$D$16,'Vars-Weights'!$D$16)))))</f>
        <v/>
      </c>
      <c r="O18" s="29" t="str">
        <f>IF(C18="","",IF(N18='Vars-Weights'!$D$18,"Mitigate",IF(RevMap!N18='Vars-Weights'!$D$17,"Monitor",IF(N18=RevMap!$D$39,"Accept",""))))</f>
        <v/>
      </c>
      <c r="P18" s="142"/>
      <c r="Q18" s="62"/>
      <c r="R18" s="76"/>
      <c r="S18" s="76"/>
      <c r="T18" s="76"/>
      <c r="U18" s="76"/>
      <c r="V18" s="76"/>
      <c r="W18" s="63"/>
    </row>
    <row r="19" spans="2:23" ht="24" x14ac:dyDescent="0.3">
      <c r="B19" s="144">
        <v>11</v>
      </c>
      <c r="C19" s="97"/>
      <c r="D19" s="98"/>
      <c r="E19" s="99"/>
      <c r="F19" s="100"/>
      <c r="G19" s="101"/>
      <c r="H19" s="100"/>
      <c r="I19" s="101"/>
      <c r="J19" s="100"/>
      <c r="K19" s="102"/>
      <c r="L19" s="28">
        <f t="shared" si="0"/>
        <v>0</v>
      </c>
      <c r="M19" s="55" t="str">
        <f t="shared" si="1"/>
        <v/>
      </c>
      <c r="N19" s="40" t="str">
        <f>IF(C19="","",IF(AND(L19&gt;=10,D19&gt;20%),'Vars-Weights'!$D$18,IF(AND(L19&gt;=10,D19&lt;=20%),'Vars-Weights'!$D$17,IF(AND(L19&gt;=5,D19&gt;20%),'Vars-Weights'!$D$17,IF(AND(L19&gt;=5,D19&lt;=20%),'Vars-Weights'!$D$16,'Vars-Weights'!$D$16)))))</f>
        <v/>
      </c>
      <c r="O19" s="30" t="str">
        <f>IF(C19="","",IF(N19='Vars-Weights'!$D$18,"Mitigate",IF(RevMap!N19='Vars-Weights'!$D$17,"Monitor",IF(N19=RevMap!$D$39,"Accept",""))))</f>
        <v/>
      </c>
      <c r="P19" s="142"/>
      <c r="Q19" s="62"/>
      <c r="R19" s="76"/>
      <c r="S19" s="76"/>
      <c r="T19" s="76"/>
      <c r="U19" s="109"/>
      <c r="V19" s="76"/>
      <c r="W19" s="63"/>
    </row>
    <row r="20" spans="2:23" ht="25" thickBot="1" x14ac:dyDescent="0.35">
      <c r="B20" s="145"/>
      <c r="C20" s="32" t="s">
        <v>28</v>
      </c>
      <c r="D20" s="33">
        <f>SUM(D9:D19)</f>
        <v>0.7</v>
      </c>
      <c r="E20" s="33">
        <f t="shared" ref="E20:K20" si="2">E35</f>
        <v>0.14285714285714285</v>
      </c>
      <c r="F20" s="33">
        <f t="shared" si="2"/>
        <v>0.2857142857142857</v>
      </c>
      <c r="G20" s="33">
        <f t="shared" si="2"/>
        <v>0.19047619047619047</v>
      </c>
      <c r="H20" s="33">
        <f t="shared" si="2"/>
        <v>4.7619047619047616E-2</v>
      </c>
      <c r="I20" s="33">
        <f t="shared" si="2"/>
        <v>0</v>
      </c>
      <c r="J20" s="33">
        <f t="shared" si="2"/>
        <v>4.7619047619047616E-2</v>
      </c>
      <c r="K20" s="33">
        <f t="shared" si="2"/>
        <v>0.2857142857142857</v>
      </c>
      <c r="L20" s="36">
        <f>SUM(L9:L19)</f>
        <v>21</v>
      </c>
      <c r="M20" s="53">
        <f>SUM(M9:M19)</f>
        <v>0.45937499999999998</v>
      </c>
      <c r="N20" s="41" t="str">
        <f>IF(M20&gt;0.5,'Vars-Weights'!D18,IF(M20&lt;0.25,'Vars-Weights'!D16,'Vars-Weights'!D17))</f>
        <v xml:space="preserve"> 🟡 Moderate</v>
      </c>
      <c r="O20" s="34" t="str">
        <f>IF(N20='Vars-Weights'!$D$18,"Mitigate",IF(RevMap!N20='Vars-Weights'!$D$17,"Monitor",IF(N20=RevMap!$D$39,"Accept","")))</f>
        <v>Monitor</v>
      </c>
      <c r="P20" s="143"/>
      <c r="Q20" s="107"/>
      <c r="R20" s="108"/>
      <c r="S20" s="108"/>
      <c r="T20" s="108"/>
      <c r="U20" s="108"/>
      <c r="V20" s="108"/>
      <c r="W20" s="64"/>
    </row>
    <row r="21" spans="2:23" ht="25" thickTop="1" x14ac:dyDescent="0.3">
      <c r="B21" s="9"/>
      <c r="E21" s="1"/>
      <c r="F21" s="1"/>
      <c r="G21" s="1"/>
      <c r="H21" s="1"/>
      <c r="I21" s="1"/>
      <c r="J21" s="1"/>
      <c r="K21" s="1"/>
      <c r="L21" s="9"/>
      <c r="M21" s="9"/>
      <c r="N21" s="42"/>
      <c r="O21" s="1"/>
    </row>
    <row r="22" spans="2:23" ht="19" x14ac:dyDescent="0.25">
      <c r="C22" s="115"/>
      <c r="D22" s="116" t="s">
        <v>29</v>
      </c>
      <c r="E22" s="117">
        <f t="shared" ref="E22:K22" si="3">IF(E4="High",3,IF(E4="Medium",2,1))</f>
        <v>3</v>
      </c>
      <c r="F22" s="117">
        <f t="shared" si="3"/>
        <v>3</v>
      </c>
      <c r="G22" s="117">
        <f t="shared" si="3"/>
        <v>2</v>
      </c>
      <c r="H22" s="117">
        <f t="shared" si="3"/>
        <v>2</v>
      </c>
      <c r="I22" s="117">
        <f t="shared" si="3"/>
        <v>2</v>
      </c>
      <c r="J22" s="117">
        <f t="shared" si="3"/>
        <v>1</v>
      </c>
      <c r="K22" s="117">
        <f t="shared" si="3"/>
        <v>3</v>
      </c>
      <c r="L22" s="118" t="s">
        <v>26</v>
      </c>
      <c r="M22" s="119" t="s">
        <v>30</v>
      </c>
      <c r="N22" s="119" t="s">
        <v>31</v>
      </c>
      <c r="O22" s="119" t="s">
        <v>121</v>
      </c>
      <c r="P22" s="120"/>
      <c r="Q22" s="115"/>
      <c r="R22" s="115"/>
      <c r="S22" s="115"/>
      <c r="T22" s="115"/>
    </row>
    <row r="23" spans="2:23" ht="19" x14ac:dyDescent="0.25">
      <c r="C23" s="115"/>
      <c r="D23" s="120" t="str">
        <f>C9</f>
        <v>Example: In Store</v>
      </c>
      <c r="E23" s="118">
        <f t="shared" ref="E23:E33" si="4">IF(E9="Y",$E$22,IF(E9="?",(0.5*$E$22),0))</f>
        <v>3</v>
      </c>
      <c r="F23" s="118">
        <f t="shared" ref="F23:F33" si="5">IF(F9="Y",$F$22,IF(F9="?",(0.5*$F$22),0))</f>
        <v>3</v>
      </c>
      <c r="G23" s="118">
        <f t="shared" ref="G23:G33" si="6">IF(G9="Y",$G$22,IF(G9="?",(0.5*$G$22),0))</f>
        <v>2</v>
      </c>
      <c r="H23" s="118">
        <f t="shared" ref="H23:H33" si="7">IF(H9="Y",$H$22,IF(H9="?",(0.5*$H$22),0))</f>
        <v>1</v>
      </c>
      <c r="I23" s="118">
        <f t="shared" ref="I23:I33" si="8">IF(I9="Y",$I$22,IF(I9="?",(0.5*$I$22),0))</f>
        <v>0</v>
      </c>
      <c r="J23" s="118">
        <f t="shared" ref="J23:J33" si="9">IF(J9="Y",$J$22,IF(J9="?",(0.5*$J$22),0))</f>
        <v>1</v>
      </c>
      <c r="K23" s="118">
        <f t="shared" ref="K23:K33" si="10">IF(K9="Y",$K$22,IF(K9="?",(0.5*$K$22),0))</f>
        <v>3</v>
      </c>
      <c r="L23" s="118">
        <f t="shared" ref="L23:L33" si="11">ROUNDUP(SUM(E23:K23),3)</f>
        <v>13</v>
      </c>
      <c r="M23" s="121">
        <f>L23/16</f>
        <v>0.8125</v>
      </c>
      <c r="N23" s="122">
        <f t="shared" ref="N23:N33" si="12">M23*D9</f>
        <v>0.28437499999999999</v>
      </c>
      <c r="O23" s="123">
        <f>N23*$M$5</f>
        <v>39.8125</v>
      </c>
      <c r="P23" s="115"/>
      <c r="Q23" s="115"/>
      <c r="R23" s="115"/>
      <c r="S23" s="115"/>
      <c r="T23" s="115"/>
    </row>
    <row r="24" spans="2:23" ht="19" x14ac:dyDescent="0.25">
      <c r="C24" s="115"/>
      <c r="D24" s="120" t="str">
        <f t="shared" ref="D24:D33" si="13">C10</f>
        <v>Example: Mobile Payment</v>
      </c>
      <c r="E24" s="118">
        <f t="shared" si="4"/>
        <v>0</v>
      </c>
      <c r="F24" s="118">
        <f t="shared" si="5"/>
        <v>3</v>
      </c>
      <c r="G24" s="118">
        <f t="shared" si="6"/>
        <v>2</v>
      </c>
      <c r="H24" s="118">
        <f t="shared" si="7"/>
        <v>0</v>
      </c>
      <c r="I24" s="118">
        <f t="shared" si="8"/>
        <v>0</v>
      </c>
      <c r="J24" s="118">
        <f t="shared" si="9"/>
        <v>0</v>
      </c>
      <c r="K24" s="118">
        <f t="shared" si="10"/>
        <v>3</v>
      </c>
      <c r="L24" s="118">
        <f t="shared" si="11"/>
        <v>8</v>
      </c>
      <c r="M24" s="121">
        <f>L24/16</f>
        <v>0.5</v>
      </c>
      <c r="N24" s="122">
        <f t="shared" si="12"/>
        <v>0.17499999999999999</v>
      </c>
      <c r="O24" s="123">
        <f t="shared" ref="O24:O33" si="14">N24*$M$5</f>
        <v>24.5</v>
      </c>
      <c r="P24" s="115"/>
      <c r="Q24" s="115"/>
      <c r="R24" s="115"/>
      <c r="S24" s="115"/>
      <c r="T24" s="115"/>
    </row>
    <row r="25" spans="2:23" ht="19" x14ac:dyDescent="0.25">
      <c r="C25" s="115"/>
      <c r="D25" s="120">
        <f t="shared" si="13"/>
        <v>0</v>
      </c>
      <c r="E25" s="118">
        <f t="shared" si="4"/>
        <v>0</v>
      </c>
      <c r="F25" s="118">
        <f t="shared" si="5"/>
        <v>0</v>
      </c>
      <c r="G25" s="118">
        <f t="shared" si="6"/>
        <v>0</v>
      </c>
      <c r="H25" s="118">
        <f t="shared" si="7"/>
        <v>0</v>
      </c>
      <c r="I25" s="118">
        <f t="shared" si="8"/>
        <v>0</v>
      </c>
      <c r="J25" s="118">
        <f t="shared" si="9"/>
        <v>0</v>
      </c>
      <c r="K25" s="118">
        <f t="shared" si="10"/>
        <v>0</v>
      </c>
      <c r="L25" s="118">
        <f t="shared" si="11"/>
        <v>0</v>
      </c>
      <c r="M25" s="121">
        <f t="shared" ref="M25:M33" si="15">L25/16</f>
        <v>0</v>
      </c>
      <c r="N25" s="122">
        <f t="shared" si="12"/>
        <v>0</v>
      </c>
      <c r="O25" s="123">
        <f t="shared" si="14"/>
        <v>0</v>
      </c>
      <c r="P25" s="115"/>
      <c r="Q25" s="115"/>
      <c r="R25" s="115"/>
      <c r="S25" s="115"/>
      <c r="T25" s="115"/>
    </row>
    <row r="26" spans="2:23" ht="19" x14ac:dyDescent="0.25">
      <c r="C26" s="115"/>
      <c r="D26" s="120">
        <f t="shared" si="13"/>
        <v>0</v>
      </c>
      <c r="E26" s="118">
        <f t="shared" si="4"/>
        <v>0</v>
      </c>
      <c r="F26" s="118">
        <f t="shared" si="5"/>
        <v>0</v>
      </c>
      <c r="G26" s="118">
        <f t="shared" si="6"/>
        <v>0</v>
      </c>
      <c r="H26" s="118">
        <f t="shared" si="7"/>
        <v>0</v>
      </c>
      <c r="I26" s="118">
        <f t="shared" si="8"/>
        <v>0</v>
      </c>
      <c r="J26" s="118">
        <f t="shared" si="9"/>
        <v>0</v>
      </c>
      <c r="K26" s="118">
        <f t="shared" si="10"/>
        <v>0</v>
      </c>
      <c r="L26" s="118">
        <f t="shared" si="11"/>
        <v>0</v>
      </c>
      <c r="M26" s="121">
        <f t="shared" si="15"/>
        <v>0</v>
      </c>
      <c r="N26" s="122">
        <f t="shared" si="12"/>
        <v>0</v>
      </c>
      <c r="O26" s="123">
        <f t="shared" si="14"/>
        <v>0</v>
      </c>
      <c r="P26" s="115"/>
      <c r="Q26" s="115"/>
      <c r="R26" s="115"/>
      <c r="S26" s="115"/>
      <c r="T26" s="115"/>
    </row>
    <row r="27" spans="2:23" ht="19" x14ac:dyDescent="0.25">
      <c r="C27" s="115"/>
      <c r="D27" s="120">
        <f t="shared" si="13"/>
        <v>0</v>
      </c>
      <c r="E27" s="118">
        <f t="shared" si="4"/>
        <v>0</v>
      </c>
      <c r="F27" s="118">
        <f t="shared" si="5"/>
        <v>0</v>
      </c>
      <c r="G27" s="118">
        <f t="shared" si="6"/>
        <v>0</v>
      </c>
      <c r="H27" s="118">
        <f t="shared" si="7"/>
        <v>0</v>
      </c>
      <c r="I27" s="118">
        <f t="shared" si="8"/>
        <v>0</v>
      </c>
      <c r="J27" s="118">
        <f t="shared" si="9"/>
        <v>0</v>
      </c>
      <c r="K27" s="118">
        <f t="shared" si="10"/>
        <v>0</v>
      </c>
      <c r="L27" s="118">
        <f t="shared" si="11"/>
        <v>0</v>
      </c>
      <c r="M27" s="121">
        <f t="shared" si="15"/>
        <v>0</v>
      </c>
      <c r="N27" s="122">
        <f t="shared" si="12"/>
        <v>0</v>
      </c>
      <c r="O27" s="123">
        <f t="shared" si="14"/>
        <v>0</v>
      </c>
      <c r="P27" s="115"/>
      <c r="Q27" s="115"/>
      <c r="R27" s="115"/>
      <c r="S27" s="115"/>
      <c r="T27" s="115"/>
    </row>
    <row r="28" spans="2:23" ht="19" x14ac:dyDescent="0.25">
      <c r="C28" s="115"/>
      <c r="D28" s="120">
        <f t="shared" si="13"/>
        <v>0</v>
      </c>
      <c r="E28" s="118">
        <f t="shared" si="4"/>
        <v>0</v>
      </c>
      <c r="F28" s="118">
        <f t="shared" si="5"/>
        <v>0</v>
      </c>
      <c r="G28" s="118">
        <f t="shared" si="6"/>
        <v>0</v>
      </c>
      <c r="H28" s="118">
        <f t="shared" si="7"/>
        <v>0</v>
      </c>
      <c r="I28" s="118">
        <f t="shared" si="8"/>
        <v>0</v>
      </c>
      <c r="J28" s="118">
        <f t="shared" si="9"/>
        <v>0</v>
      </c>
      <c r="K28" s="118">
        <f t="shared" si="10"/>
        <v>0</v>
      </c>
      <c r="L28" s="118">
        <f t="shared" si="11"/>
        <v>0</v>
      </c>
      <c r="M28" s="121">
        <f t="shared" si="15"/>
        <v>0</v>
      </c>
      <c r="N28" s="122">
        <f t="shared" si="12"/>
        <v>0</v>
      </c>
      <c r="O28" s="123">
        <f t="shared" si="14"/>
        <v>0</v>
      </c>
      <c r="P28" s="115"/>
      <c r="Q28" s="115"/>
      <c r="R28" s="115"/>
      <c r="S28" s="115"/>
      <c r="T28" s="115"/>
    </row>
    <row r="29" spans="2:23" ht="19" x14ac:dyDescent="0.25">
      <c r="C29" s="115"/>
      <c r="D29" s="120">
        <f t="shared" si="13"/>
        <v>0</v>
      </c>
      <c r="E29" s="118">
        <f t="shared" si="4"/>
        <v>0</v>
      </c>
      <c r="F29" s="118">
        <f t="shared" si="5"/>
        <v>0</v>
      </c>
      <c r="G29" s="118">
        <f t="shared" si="6"/>
        <v>0</v>
      </c>
      <c r="H29" s="118">
        <f t="shared" si="7"/>
        <v>0</v>
      </c>
      <c r="I29" s="118">
        <f t="shared" si="8"/>
        <v>0</v>
      </c>
      <c r="J29" s="118">
        <f t="shared" si="9"/>
        <v>0</v>
      </c>
      <c r="K29" s="118">
        <f t="shared" si="10"/>
        <v>0</v>
      </c>
      <c r="L29" s="118">
        <f t="shared" si="11"/>
        <v>0</v>
      </c>
      <c r="M29" s="121">
        <f t="shared" si="15"/>
        <v>0</v>
      </c>
      <c r="N29" s="122">
        <f t="shared" si="12"/>
        <v>0</v>
      </c>
      <c r="O29" s="123">
        <f t="shared" si="14"/>
        <v>0</v>
      </c>
      <c r="P29" s="115"/>
      <c r="Q29" s="115"/>
      <c r="R29" s="115"/>
      <c r="S29" s="115"/>
      <c r="T29" s="115"/>
    </row>
    <row r="30" spans="2:23" ht="19" x14ac:dyDescent="0.25">
      <c r="C30" s="115"/>
      <c r="D30" s="120">
        <f t="shared" si="13"/>
        <v>0</v>
      </c>
      <c r="E30" s="118">
        <f t="shared" si="4"/>
        <v>0</v>
      </c>
      <c r="F30" s="118">
        <f t="shared" si="5"/>
        <v>0</v>
      </c>
      <c r="G30" s="118">
        <f t="shared" si="6"/>
        <v>0</v>
      </c>
      <c r="H30" s="118">
        <f t="shared" si="7"/>
        <v>0</v>
      </c>
      <c r="I30" s="118">
        <f t="shared" si="8"/>
        <v>0</v>
      </c>
      <c r="J30" s="118">
        <f t="shared" si="9"/>
        <v>0</v>
      </c>
      <c r="K30" s="118">
        <f t="shared" si="10"/>
        <v>0</v>
      </c>
      <c r="L30" s="118">
        <f t="shared" si="11"/>
        <v>0</v>
      </c>
      <c r="M30" s="121">
        <f t="shared" si="15"/>
        <v>0</v>
      </c>
      <c r="N30" s="122">
        <f t="shared" si="12"/>
        <v>0</v>
      </c>
      <c r="O30" s="123">
        <f t="shared" si="14"/>
        <v>0</v>
      </c>
      <c r="P30" s="115"/>
      <c r="Q30" s="115"/>
      <c r="R30" s="115"/>
      <c r="S30" s="115"/>
      <c r="T30" s="115"/>
    </row>
    <row r="31" spans="2:23" ht="19" x14ac:dyDescent="0.25">
      <c r="C31" s="115"/>
      <c r="D31" s="120">
        <f t="shared" si="13"/>
        <v>0</v>
      </c>
      <c r="E31" s="118">
        <f t="shared" si="4"/>
        <v>0</v>
      </c>
      <c r="F31" s="118">
        <f t="shared" si="5"/>
        <v>0</v>
      </c>
      <c r="G31" s="118">
        <f t="shared" si="6"/>
        <v>0</v>
      </c>
      <c r="H31" s="118">
        <f t="shared" si="7"/>
        <v>0</v>
      </c>
      <c r="I31" s="118">
        <f t="shared" si="8"/>
        <v>0</v>
      </c>
      <c r="J31" s="118">
        <f t="shared" si="9"/>
        <v>0</v>
      </c>
      <c r="K31" s="118">
        <f t="shared" si="10"/>
        <v>0</v>
      </c>
      <c r="L31" s="118">
        <f t="shared" si="11"/>
        <v>0</v>
      </c>
      <c r="M31" s="121">
        <f t="shared" si="15"/>
        <v>0</v>
      </c>
      <c r="N31" s="122">
        <f t="shared" si="12"/>
        <v>0</v>
      </c>
      <c r="O31" s="123">
        <f t="shared" si="14"/>
        <v>0</v>
      </c>
      <c r="P31" s="115"/>
      <c r="Q31" s="115"/>
      <c r="R31" s="115"/>
      <c r="S31" s="115"/>
      <c r="T31" s="115"/>
    </row>
    <row r="32" spans="2:23" ht="19" x14ac:dyDescent="0.25">
      <c r="C32" s="115"/>
      <c r="D32" s="120">
        <f t="shared" si="13"/>
        <v>0</v>
      </c>
      <c r="E32" s="118">
        <f t="shared" si="4"/>
        <v>0</v>
      </c>
      <c r="F32" s="118">
        <f t="shared" si="5"/>
        <v>0</v>
      </c>
      <c r="G32" s="118">
        <f t="shared" si="6"/>
        <v>0</v>
      </c>
      <c r="H32" s="118">
        <f t="shared" si="7"/>
        <v>0</v>
      </c>
      <c r="I32" s="118">
        <f t="shared" si="8"/>
        <v>0</v>
      </c>
      <c r="J32" s="118">
        <f t="shared" si="9"/>
        <v>0</v>
      </c>
      <c r="K32" s="118">
        <f t="shared" si="10"/>
        <v>0</v>
      </c>
      <c r="L32" s="118">
        <f t="shared" si="11"/>
        <v>0</v>
      </c>
      <c r="M32" s="121">
        <f t="shared" si="15"/>
        <v>0</v>
      </c>
      <c r="N32" s="122">
        <f t="shared" si="12"/>
        <v>0</v>
      </c>
      <c r="O32" s="123">
        <f t="shared" si="14"/>
        <v>0</v>
      </c>
      <c r="P32" s="115"/>
      <c r="Q32" s="115"/>
      <c r="R32" s="115"/>
      <c r="S32" s="115"/>
      <c r="T32" s="115"/>
    </row>
    <row r="33" spans="3:20" ht="19" x14ac:dyDescent="0.25">
      <c r="C33" s="115"/>
      <c r="D33" s="120">
        <f t="shared" si="13"/>
        <v>0</v>
      </c>
      <c r="E33" s="118">
        <f t="shared" si="4"/>
        <v>0</v>
      </c>
      <c r="F33" s="118">
        <f t="shared" si="5"/>
        <v>0</v>
      </c>
      <c r="G33" s="118">
        <f t="shared" si="6"/>
        <v>0</v>
      </c>
      <c r="H33" s="118">
        <f t="shared" si="7"/>
        <v>0</v>
      </c>
      <c r="I33" s="118">
        <f t="shared" si="8"/>
        <v>0</v>
      </c>
      <c r="J33" s="118">
        <f t="shared" si="9"/>
        <v>0</v>
      </c>
      <c r="K33" s="118">
        <f t="shared" si="10"/>
        <v>0</v>
      </c>
      <c r="L33" s="118">
        <f t="shared" si="11"/>
        <v>0</v>
      </c>
      <c r="M33" s="121">
        <f t="shared" si="15"/>
        <v>0</v>
      </c>
      <c r="N33" s="122">
        <f t="shared" si="12"/>
        <v>0</v>
      </c>
      <c r="O33" s="123">
        <f t="shared" si="14"/>
        <v>0</v>
      </c>
      <c r="P33" s="115"/>
      <c r="Q33" s="115"/>
      <c r="R33" s="115"/>
      <c r="S33" s="115"/>
      <c r="T33" s="115"/>
    </row>
    <row r="34" spans="3:20" ht="19" x14ac:dyDescent="0.25">
      <c r="C34" s="115"/>
      <c r="D34" s="115"/>
      <c r="E34" s="118">
        <f>SUM(E23:E33)</f>
        <v>3</v>
      </c>
      <c r="F34" s="118">
        <f t="shared" ref="F34:L34" si="16">SUM(F23:F33)</f>
        <v>6</v>
      </c>
      <c r="G34" s="118">
        <f t="shared" si="16"/>
        <v>4</v>
      </c>
      <c r="H34" s="118">
        <f t="shared" si="16"/>
        <v>1</v>
      </c>
      <c r="I34" s="118">
        <f t="shared" si="16"/>
        <v>0</v>
      </c>
      <c r="J34" s="118">
        <f t="shared" si="16"/>
        <v>1</v>
      </c>
      <c r="K34" s="118">
        <f t="shared" si="16"/>
        <v>6</v>
      </c>
      <c r="L34" s="118">
        <f t="shared" si="16"/>
        <v>21</v>
      </c>
      <c r="M34" s="121"/>
      <c r="N34" s="122">
        <f>SUM(N23:N33)</f>
        <v>0.45937499999999998</v>
      </c>
      <c r="O34" s="115"/>
      <c r="P34" s="115"/>
      <c r="Q34" s="115"/>
      <c r="R34" s="115"/>
      <c r="S34" s="115"/>
      <c r="T34" s="115"/>
    </row>
    <row r="35" spans="3:20" ht="19" x14ac:dyDescent="0.25">
      <c r="C35" s="115"/>
      <c r="D35" s="115"/>
      <c r="E35" s="124">
        <f>E34/$L$34</f>
        <v>0.14285714285714285</v>
      </c>
      <c r="F35" s="124">
        <f t="shared" ref="F35:K35" si="17">F34/$L$34</f>
        <v>0.2857142857142857</v>
      </c>
      <c r="G35" s="124">
        <f t="shared" si="17"/>
        <v>0.19047619047619047</v>
      </c>
      <c r="H35" s="124">
        <f t="shared" si="17"/>
        <v>4.7619047619047616E-2</v>
      </c>
      <c r="I35" s="124">
        <f t="shared" si="17"/>
        <v>0</v>
      </c>
      <c r="J35" s="124">
        <f t="shared" si="17"/>
        <v>4.7619047619047616E-2</v>
      </c>
      <c r="K35" s="124">
        <f t="shared" si="17"/>
        <v>0.2857142857142857</v>
      </c>
      <c r="L35" s="125"/>
      <c r="M35" s="115"/>
      <c r="N35" s="115"/>
      <c r="O35" s="126"/>
      <c r="P35" s="115"/>
      <c r="Q35" s="115"/>
      <c r="R35" s="115"/>
      <c r="S35" s="115"/>
      <c r="T35" s="115"/>
    </row>
    <row r="36" spans="3:20" ht="19" x14ac:dyDescent="0.25">
      <c r="C36" s="115"/>
      <c r="D36" s="127" t="s">
        <v>71</v>
      </c>
      <c r="E36" s="128">
        <f>'Vars-Weights'!H5</f>
        <v>1</v>
      </c>
      <c r="F36" s="128">
        <f>'Vars-Weights'!H6</f>
        <v>1</v>
      </c>
      <c r="G36" s="128">
        <f>'Vars-Weights'!H8</f>
        <v>1</v>
      </c>
      <c r="H36" s="128">
        <f>'Vars-Weights'!H9</f>
        <v>0.8</v>
      </c>
      <c r="I36" s="128">
        <f>'Vars-Weights'!H10</f>
        <v>1</v>
      </c>
      <c r="J36" s="128">
        <f>'Vars-Weights'!H11</f>
        <v>0.6</v>
      </c>
      <c r="K36" s="128">
        <f>'Vars-Weights'!H7</f>
        <v>0.8</v>
      </c>
      <c r="L36" s="115"/>
      <c r="M36" s="115"/>
      <c r="N36" s="115"/>
      <c r="O36" s="115"/>
      <c r="P36" s="115"/>
      <c r="Q36" s="115"/>
      <c r="R36" s="115"/>
      <c r="S36" s="115"/>
      <c r="T36" s="115"/>
    </row>
    <row r="37" spans="3:20" ht="21" x14ac:dyDescent="0.25">
      <c r="C37" s="115"/>
      <c r="D37" s="120" t="s">
        <v>72</v>
      </c>
      <c r="E37" s="129">
        <f>E36*E35</f>
        <v>0.14285714285714285</v>
      </c>
      <c r="F37" s="129">
        <f t="shared" ref="F37:K37" si="18">F36*F35</f>
        <v>0.2857142857142857</v>
      </c>
      <c r="G37" s="129">
        <f t="shared" si="18"/>
        <v>0.19047619047619047</v>
      </c>
      <c r="H37" s="129">
        <f t="shared" si="18"/>
        <v>3.8095238095238099E-2</v>
      </c>
      <c r="I37" s="129">
        <f t="shared" si="18"/>
        <v>0</v>
      </c>
      <c r="J37" s="129">
        <f t="shared" si="18"/>
        <v>2.8571428571428567E-2</v>
      </c>
      <c r="K37" s="129">
        <f t="shared" si="18"/>
        <v>0.22857142857142856</v>
      </c>
      <c r="L37" s="130">
        <f>SUM(E37:K37)</f>
        <v>0.91428571428571426</v>
      </c>
      <c r="M37" s="129">
        <f>L37*N34</f>
        <v>0.42</v>
      </c>
      <c r="N37" s="115" t="str">
        <f>IF(N20='Vars-Weights'!D17,'Vars-Weights'!D16,IF(N20='Vars-Weights'!D18,'Vars-Weights'!D17,'Vars-Weights'!D16))</f>
        <v xml:space="preserve"> 🟢 Low</v>
      </c>
      <c r="O37" s="115"/>
      <c r="P37" s="116" t="s">
        <v>114</v>
      </c>
      <c r="Q37" s="116" t="s">
        <v>119</v>
      </c>
      <c r="R37" s="116" t="s">
        <v>16</v>
      </c>
      <c r="S37" s="120"/>
      <c r="T37" s="115"/>
    </row>
    <row r="38" spans="3:20" ht="19" x14ac:dyDescent="0.25">
      <c r="C38" s="115"/>
      <c r="D38" s="127"/>
      <c r="E38" s="115"/>
      <c r="F38" s="115"/>
      <c r="G38" s="115"/>
      <c r="H38" s="115"/>
      <c r="I38" s="115"/>
      <c r="J38" s="115"/>
      <c r="K38" s="115"/>
      <c r="L38" s="115"/>
      <c r="M38" s="115"/>
      <c r="N38" s="115"/>
      <c r="O38" s="115"/>
      <c r="P38" s="119" t="s">
        <v>115</v>
      </c>
      <c r="Q38" s="131">
        <v>0</v>
      </c>
      <c r="R38" s="131">
        <v>0.5</v>
      </c>
      <c r="S38" s="120"/>
      <c r="T38" s="115"/>
    </row>
    <row r="39" spans="3:20" ht="19" x14ac:dyDescent="0.25">
      <c r="C39" s="115"/>
      <c r="D39" s="115"/>
      <c r="E39" s="115"/>
      <c r="F39" s="115"/>
      <c r="G39" s="115"/>
      <c r="H39" s="115"/>
      <c r="I39" s="115"/>
      <c r="J39" s="115"/>
      <c r="K39" s="115"/>
      <c r="L39" s="115"/>
      <c r="M39" s="115"/>
      <c r="N39" s="115"/>
      <c r="O39" s="115"/>
      <c r="P39" s="119" t="s">
        <v>116</v>
      </c>
      <c r="Q39" s="131">
        <v>1</v>
      </c>
      <c r="R39" s="131">
        <v>0.5</v>
      </c>
      <c r="S39" s="120"/>
      <c r="T39" s="115"/>
    </row>
    <row r="40" spans="3:20" ht="19" x14ac:dyDescent="0.25">
      <c r="C40" s="115"/>
      <c r="D40" s="115"/>
      <c r="E40" s="120"/>
      <c r="F40" s="120"/>
      <c r="G40" s="120"/>
      <c r="H40" s="120"/>
      <c r="I40" s="120"/>
      <c r="J40" s="120"/>
      <c r="K40" s="120"/>
      <c r="L40" s="115"/>
      <c r="M40" s="115"/>
      <c r="N40" s="115"/>
      <c r="O40" s="115"/>
      <c r="P40" s="119" t="s">
        <v>117</v>
      </c>
      <c r="Q40" s="131">
        <v>0</v>
      </c>
      <c r="R40" s="131">
        <v>0.5</v>
      </c>
      <c r="S40" s="120"/>
      <c r="T40" s="115"/>
    </row>
    <row r="41" spans="3:20" ht="19" x14ac:dyDescent="0.25">
      <c r="C41" s="115"/>
      <c r="D41" s="132" t="s">
        <v>101</v>
      </c>
      <c r="E41" s="133" t="str" cm="1">
        <f t="array" ref="E41">_xlfn.TEXTJOIN(", ", TRUE, _xlfn._xlws.FILTER(E7:K7, E35:K35=MAX(E35:K35)))</f>
        <v>Third-Party Access, Sensitive or Regulated Data</v>
      </c>
      <c r="F41" s="115"/>
      <c r="G41" s="115"/>
      <c r="H41" s="115"/>
      <c r="I41" s="115"/>
      <c r="J41" s="115"/>
      <c r="K41" s="115"/>
      <c r="L41" s="120" t="s">
        <v>98</v>
      </c>
      <c r="M41" s="134">
        <f>M5</f>
        <v>140</v>
      </c>
      <c r="N41" s="115"/>
      <c r="O41" s="115"/>
      <c r="P41" s="119" t="s">
        <v>118</v>
      </c>
      <c r="Q41" s="131">
        <v>1</v>
      </c>
      <c r="R41" s="131">
        <v>0.5</v>
      </c>
      <c r="S41" s="120"/>
      <c r="T41" s="115"/>
    </row>
    <row r="42" spans="3:20" ht="19" x14ac:dyDescent="0.25">
      <c r="C42" s="115"/>
      <c r="D42" s="115"/>
      <c r="E42" s="115"/>
      <c r="F42" s="115"/>
      <c r="G42" s="115"/>
      <c r="H42" s="115"/>
      <c r="I42" s="115"/>
      <c r="J42" s="115"/>
      <c r="K42" s="115"/>
      <c r="L42" s="120" t="s">
        <v>102</v>
      </c>
      <c r="M42" s="135">
        <f>M3</f>
        <v>0.45937499999999998</v>
      </c>
      <c r="N42" s="115"/>
      <c r="O42" s="115"/>
      <c r="P42" s="120"/>
      <c r="Q42" s="120"/>
      <c r="R42" s="120"/>
      <c r="S42" s="120"/>
      <c r="T42" s="115"/>
    </row>
    <row r="43" spans="3:20" ht="19" x14ac:dyDescent="0.25">
      <c r="C43" s="115"/>
      <c r="D43" s="115"/>
      <c r="E43" s="115"/>
      <c r="F43" s="115"/>
      <c r="G43" s="115"/>
      <c r="H43" s="115"/>
      <c r="I43" s="115"/>
      <c r="J43" s="115"/>
      <c r="K43" s="115"/>
      <c r="L43" s="120" t="s">
        <v>103</v>
      </c>
      <c r="M43" s="134">
        <f>M42*M41</f>
        <v>64.3125</v>
      </c>
      <c r="N43" s="115"/>
      <c r="O43" s="115"/>
      <c r="P43" s="115"/>
      <c r="Q43" s="115"/>
      <c r="R43" s="115"/>
      <c r="S43" s="115"/>
      <c r="T43" s="115"/>
    </row>
    <row r="44" spans="3:20" ht="19" x14ac:dyDescent="0.25">
      <c r="C44" s="115"/>
      <c r="D44" s="115"/>
      <c r="E44" s="115"/>
      <c r="F44" s="115"/>
      <c r="G44" s="115"/>
      <c r="H44" s="115"/>
      <c r="I44" s="115"/>
      <c r="J44" s="115"/>
      <c r="K44" s="115"/>
      <c r="L44" s="120" t="s">
        <v>104</v>
      </c>
      <c r="M44" s="135">
        <f>M4</f>
        <v>0.42</v>
      </c>
      <c r="N44" s="115"/>
      <c r="O44" s="115"/>
      <c r="P44" s="115"/>
      <c r="Q44" s="115"/>
      <c r="R44" s="115"/>
      <c r="S44" s="115"/>
      <c r="T44" s="115"/>
    </row>
    <row r="45" spans="3:20" ht="19" x14ac:dyDescent="0.25">
      <c r="C45" s="115"/>
      <c r="D45" s="115"/>
      <c r="E45" s="115"/>
      <c r="F45" s="115"/>
      <c r="G45" s="115"/>
      <c r="H45" s="115"/>
      <c r="I45" s="115"/>
      <c r="J45" s="115"/>
      <c r="K45" s="115"/>
      <c r="L45" s="120" t="s">
        <v>110</v>
      </c>
      <c r="M45" s="134">
        <f>M41</f>
        <v>140</v>
      </c>
      <c r="N45" s="115"/>
      <c r="O45" s="115"/>
      <c r="P45" s="115"/>
      <c r="Q45" s="115"/>
      <c r="R45" s="115"/>
      <c r="S45" s="115"/>
      <c r="T45" s="115"/>
    </row>
    <row r="46" spans="3:20" ht="19" x14ac:dyDescent="0.25">
      <c r="C46" s="115"/>
      <c r="D46" s="115"/>
      <c r="E46" s="115"/>
      <c r="F46" s="115"/>
      <c r="G46" s="115"/>
      <c r="H46" s="115"/>
      <c r="I46" s="115"/>
      <c r="J46" s="115"/>
      <c r="K46" s="115"/>
      <c r="L46" s="120" t="s">
        <v>105</v>
      </c>
      <c r="M46" s="136">
        <f>M45*M44</f>
        <v>58.8</v>
      </c>
      <c r="N46" s="115"/>
      <c r="O46" s="115"/>
      <c r="P46" s="115"/>
      <c r="Q46" s="115"/>
      <c r="R46" s="115"/>
      <c r="S46" s="115"/>
      <c r="T46" s="115"/>
    </row>
    <row r="47" spans="3:20" ht="21" x14ac:dyDescent="0.25">
      <c r="C47" s="115"/>
      <c r="D47" s="137"/>
      <c r="E47" s="115"/>
      <c r="F47" s="115"/>
      <c r="G47" s="115"/>
      <c r="H47" s="115"/>
      <c r="I47" s="115"/>
      <c r="J47" s="115"/>
      <c r="K47" s="115"/>
      <c r="L47" s="120" t="s">
        <v>106</v>
      </c>
      <c r="M47" s="136">
        <f>M43-M46</f>
        <v>5.5125000000000028</v>
      </c>
      <c r="N47" s="115"/>
      <c r="O47" s="115"/>
      <c r="P47" s="115"/>
      <c r="Q47" s="115"/>
      <c r="R47" s="115"/>
      <c r="S47" s="115"/>
      <c r="T47" s="115"/>
    </row>
    <row r="48" spans="3:20" ht="19" x14ac:dyDescent="0.25">
      <c r="C48" s="115"/>
      <c r="D48" s="115"/>
      <c r="E48" s="115"/>
      <c r="F48" s="115"/>
      <c r="G48" s="115"/>
      <c r="H48" s="115"/>
      <c r="I48" s="115"/>
      <c r="J48" s="115"/>
      <c r="K48" s="115"/>
      <c r="L48" s="120"/>
      <c r="M48" s="120"/>
      <c r="N48" s="115"/>
      <c r="O48" s="115"/>
      <c r="P48" s="115"/>
      <c r="Q48" s="115"/>
      <c r="R48" s="115"/>
      <c r="S48" s="115"/>
      <c r="T48" s="115"/>
    </row>
    <row r="49" spans="4:16" ht="19" x14ac:dyDescent="0.25">
      <c r="D49" s="12"/>
      <c r="E49" s="20"/>
      <c r="F49" s="20"/>
      <c r="G49" s="20"/>
      <c r="H49" s="20"/>
      <c r="I49" s="20"/>
      <c r="J49" s="20"/>
      <c r="K49" s="20"/>
      <c r="L49" s="12"/>
      <c r="M49" s="12"/>
      <c r="N49" s="12"/>
      <c r="O49" s="12"/>
      <c r="P49" s="12"/>
    </row>
    <row r="50" spans="4:16" ht="19" x14ac:dyDescent="0.25">
      <c r="D50" s="11"/>
      <c r="E50" s="12"/>
      <c r="F50" s="12"/>
      <c r="G50" s="12"/>
      <c r="H50" s="12"/>
      <c r="I50" s="12"/>
      <c r="J50" s="12"/>
      <c r="K50" s="12"/>
      <c r="L50" s="12"/>
      <c r="M50" s="12"/>
      <c r="N50" s="112"/>
      <c r="O50" s="114"/>
      <c r="P50" s="113"/>
    </row>
    <row r="51" spans="4:16" ht="19" x14ac:dyDescent="0.25">
      <c r="D51" s="11"/>
      <c r="E51" s="12"/>
      <c r="F51" s="12"/>
      <c r="G51" s="12"/>
      <c r="H51" s="12"/>
      <c r="I51" s="12"/>
      <c r="J51" s="12"/>
      <c r="K51" s="12"/>
      <c r="L51" s="12"/>
      <c r="M51" s="12"/>
    </row>
    <row r="52" spans="4:16" ht="19" x14ac:dyDescent="0.25">
      <c r="D52" s="11"/>
      <c r="E52" s="12"/>
      <c r="F52" s="12"/>
      <c r="G52" s="12"/>
      <c r="H52" s="12"/>
      <c r="I52" s="12"/>
      <c r="J52" s="12"/>
      <c r="K52" s="12"/>
      <c r="L52" s="11"/>
      <c r="M52" s="11"/>
    </row>
    <row r="53" spans="4:16" ht="19" x14ac:dyDescent="0.25">
      <c r="D53" s="11"/>
      <c r="E53" s="12"/>
      <c r="F53" s="12"/>
      <c r="G53" s="12"/>
      <c r="H53" s="12"/>
      <c r="I53" s="12"/>
      <c r="J53" s="12"/>
      <c r="K53" s="12"/>
      <c r="L53" s="11"/>
      <c r="M53" s="11"/>
    </row>
    <row r="54" spans="4:16" ht="19" x14ac:dyDescent="0.25">
      <c r="D54" s="11"/>
      <c r="E54" s="12"/>
      <c r="F54" s="12"/>
      <c r="G54" s="12"/>
      <c r="H54" s="12"/>
      <c r="I54" s="12"/>
      <c r="J54" s="12"/>
      <c r="K54" s="12"/>
      <c r="L54" s="11"/>
      <c r="M54" s="11"/>
    </row>
    <row r="55" spans="4:16" ht="19" x14ac:dyDescent="0.25">
      <c r="D55" s="11"/>
      <c r="E55" s="12"/>
      <c r="F55" s="12"/>
      <c r="G55" s="12"/>
      <c r="H55" s="12"/>
      <c r="I55" s="12"/>
      <c r="J55" s="12"/>
      <c r="K55" s="12"/>
      <c r="L55" s="11"/>
      <c r="M55" s="11"/>
    </row>
    <row r="56" spans="4:16" ht="19" x14ac:dyDescent="0.25">
      <c r="D56" s="11"/>
      <c r="E56" s="12"/>
      <c r="F56" s="12"/>
      <c r="G56" s="12"/>
      <c r="H56" s="12"/>
      <c r="I56" s="12"/>
      <c r="J56" s="12"/>
      <c r="K56" s="12"/>
      <c r="L56" s="11"/>
      <c r="M56" s="11"/>
      <c r="N56" s="11"/>
      <c r="O56" s="11"/>
      <c r="P56" s="11"/>
    </row>
    <row r="57" spans="4:16" ht="19" x14ac:dyDescent="0.25">
      <c r="D57" s="11"/>
      <c r="E57" s="12"/>
      <c r="F57" s="12"/>
      <c r="G57" s="12"/>
      <c r="H57" s="12"/>
      <c r="I57" s="12"/>
      <c r="J57" s="12"/>
      <c r="K57" s="12"/>
      <c r="L57" s="11"/>
      <c r="M57" s="11"/>
      <c r="N57" s="11"/>
      <c r="O57" s="11"/>
      <c r="P57" s="11"/>
    </row>
    <row r="58" spans="4:16" ht="19" x14ac:dyDescent="0.25">
      <c r="D58" s="11"/>
      <c r="E58" s="12"/>
      <c r="F58" s="12"/>
      <c r="G58" s="12"/>
      <c r="H58" s="12"/>
      <c r="I58" s="12"/>
      <c r="J58" s="12"/>
      <c r="K58" s="12"/>
      <c r="L58" s="11"/>
      <c r="M58" s="11"/>
      <c r="N58" s="11"/>
      <c r="O58" s="11"/>
      <c r="P58" s="11"/>
    </row>
    <row r="59" spans="4:16" ht="19" x14ac:dyDescent="0.25">
      <c r="D59" s="11"/>
      <c r="E59" s="12"/>
      <c r="F59" s="12"/>
      <c r="G59" s="12"/>
      <c r="H59" s="12"/>
      <c r="I59" s="12"/>
      <c r="J59" s="12"/>
      <c r="K59" s="12"/>
      <c r="L59" s="11"/>
      <c r="M59" s="11"/>
      <c r="N59" s="11"/>
      <c r="O59" s="11"/>
      <c r="P59" s="11"/>
    </row>
    <row r="60" spans="4:16" ht="19" x14ac:dyDescent="0.25">
      <c r="D60" s="11"/>
      <c r="E60" s="12"/>
      <c r="F60" s="12"/>
      <c r="G60" s="12"/>
      <c r="H60" s="12"/>
      <c r="I60" s="12"/>
      <c r="J60" s="12"/>
      <c r="K60" s="12"/>
      <c r="L60" s="11"/>
      <c r="M60" s="11"/>
      <c r="N60" s="11"/>
      <c r="O60" s="11"/>
      <c r="P60" s="11"/>
    </row>
    <row r="65" spans="4:7" x14ac:dyDescent="0.2">
      <c r="D65" s="2"/>
      <c r="E65" s="2"/>
      <c r="G65" s="2"/>
    </row>
    <row r="66" spans="4:7" x14ac:dyDescent="0.2">
      <c r="E66" s="10"/>
      <c r="G66" s="111"/>
    </row>
    <row r="67" spans="4:7" x14ac:dyDescent="0.2">
      <c r="E67" s="10"/>
      <c r="G67" s="111"/>
    </row>
    <row r="68" spans="4:7" x14ac:dyDescent="0.2">
      <c r="E68" s="10"/>
      <c r="G68" s="111"/>
    </row>
    <row r="69" spans="4:7" x14ac:dyDescent="0.2">
      <c r="E69" s="10"/>
      <c r="G69" s="111"/>
    </row>
    <row r="70" spans="4:7" x14ac:dyDescent="0.2">
      <c r="E70" s="10"/>
      <c r="G70" s="111"/>
    </row>
    <row r="71" spans="4:7" x14ac:dyDescent="0.2">
      <c r="E71" s="10"/>
      <c r="G71" s="111"/>
    </row>
    <row r="72" spans="4:7" x14ac:dyDescent="0.2">
      <c r="E72" s="10"/>
      <c r="G72" s="111"/>
    </row>
    <row r="73" spans="4:7" x14ac:dyDescent="0.2">
      <c r="E73" s="10"/>
      <c r="G73" s="111"/>
    </row>
    <row r="74" spans="4:7" x14ac:dyDescent="0.2">
      <c r="E74" s="10"/>
      <c r="G74" s="111"/>
    </row>
    <row r="75" spans="4:7" x14ac:dyDescent="0.2">
      <c r="E75" s="10"/>
      <c r="G75" s="111"/>
    </row>
    <row r="76" spans="4:7" x14ac:dyDescent="0.2">
      <c r="E76" s="10"/>
      <c r="G76" s="111"/>
    </row>
  </sheetData>
  <sheetProtection sheet="1" objects="1" scenarios="1"/>
  <mergeCells count="6">
    <mergeCell ref="B3:B7"/>
    <mergeCell ref="C5:D7"/>
    <mergeCell ref="Q3:W3"/>
    <mergeCell ref="E3:K3"/>
    <mergeCell ref="P3:P7"/>
    <mergeCell ref="C3:D4"/>
  </mergeCells>
  <dataValidations count="2">
    <dataValidation type="decimal" allowBlank="1" showInputMessage="1" showErrorMessage="1" sqref="D9:D19" xr:uid="{53F96AD6-2B38-384D-8DA1-3AE3E3D9EBD4}">
      <formula1>0</formula1>
      <formula2>1</formula2>
    </dataValidation>
    <dataValidation type="decimal" allowBlank="1" showInputMessage="1" showErrorMessage="1" promptTitle="% Exceeds 100%" sqref="D20" xr:uid="{2184F694-2C2C-0541-906F-46CA1D83D4E7}">
      <formula1>0</formula1>
      <formula2>1</formula2>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5FB6DE8-F842-7546-B73E-85D8AF02754F}">
          <x14:formula1>
            <xm:f>'Vars-Weights'!$C$21:$C$23</xm:f>
          </x14:formula1>
          <xm:sqref>E9:K19 O3</xm:sqref>
        </x14:dataValidation>
        <x14:dataValidation type="list" xr:uid="{83721F2D-30E4-8847-92E6-8713259ABEB9}">
          <x14:formula1>
            <xm:f>'Vars-Weights'!$C$26:$C$46</xm:f>
          </x14:formula1>
          <xm:sqref>C9:C19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FDD27F-3ABF-494A-B0DF-988213855261}">
  <sheetPr codeName="Sheet1"/>
  <dimension ref="B3:K46"/>
  <sheetViews>
    <sheetView topLeftCell="A7" workbookViewId="0">
      <selection activeCell="D20" sqref="D20"/>
    </sheetView>
  </sheetViews>
  <sheetFormatPr baseColWidth="10" defaultRowHeight="15" x14ac:dyDescent="0.2"/>
  <cols>
    <col min="2" max="2" width="20.83203125" bestFit="1" customWidth="1"/>
    <col min="3" max="3" width="50" bestFit="1" customWidth="1"/>
    <col min="4" max="4" width="68" bestFit="1" customWidth="1"/>
    <col min="5" max="5" width="55.1640625" bestFit="1" customWidth="1"/>
    <col min="7" max="7" width="25.83203125" bestFit="1" customWidth="1"/>
    <col min="8" max="8" width="9.5" bestFit="1" customWidth="1"/>
    <col min="9" max="9" width="79.33203125" customWidth="1"/>
  </cols>
  <sheetData>
    <row r="3" spans="2:11" ht="24" x14ac:dyDescent="0.3">
      <c r="C3" s="5" t="s">
        <v>10</v>
      </c>
      <c r="E3" s="44"/>
    </row>
    <row r="4" spans="2:11" ht="21" x14ac:dyDescent="0.25">
      <c r="C4" s="4" t="s">
        <v>0</v>
      </c>
      <c r="D4" s="4" t="s">
        <v>1</v>
      </c>
      <c r="E4" s="4" t="s">
        <v>2</v>
      </c>
      <c r="F4" s="4" t="s">
        <v>29</v>
      </c>
      <c r="G4" s="38" t="s">
        <v>54</v>
      </c>
      <c r="H4" s="38" t="s">
        <v>68</v>
      </c>
      <c r="I4" s="4" t="s">
        <v>61</v>
      </c>
    </row>
    <row r="5" spans="2:11" ht="66" x14ac:dyDescent="0.25">
      <c r="B5" s="6" t="e" vm="8">
        <v>#VALUE!</v>
      </c>
      <c r="C5" s="45" t="s">
        <v>19</v>
      </c>
      <c r="D5" s="46" t="s">
        <v>3</v>
      </c>
      <c r="E5" s="47" t="s">
        <v>11</v>
      </c>
      <c r="F5" s="48">
        <v>3</v>
      </c>
      <c r="G5" s="49" t="s">
        <v>57</v>
      </c>
      <c r="H5" s="52">
        <v>1</v>
      </c>
      <c r="I5" s="50" t="s">
        <v>63</v>
      </c>
    </row>
    <row r="6" spans="2:11" ht="66" x14ac:dyDescent="0.25">
      <c r="B6" s="6" t="e" vm="9">
        <v>#VALUE!</v>
      </c>
      <c r="C6" s="45" t="s">
        <v>20</v>
      </c>
      <c r="D6" s="46" t="s">
        <v>4</v>
      </c>
      <c r="E6" s="47" t="s">
        <v>11</v>
      </c>
      <c r="F6" s="48">
        <v>3</v>
      </c>
      <c r="G6" s="49" t="s">
        <v>55</v>
      </c>
      <c r="H6" s="52">
        <v>1</v>
      </c>
      <c r="I6" s="50" t="s">
        <v>60</v>
      </c>
    </row>
    <row r="7" spans="2:11" ht="66" x14ac:dyDescent="0.25">
      <c r="B7" s="6" t="e" vm="10">
        <v>#VALUE!</v>
      </c>
      <c r="C7" s="45" t="s">
        <v>21</v>
      </c>
      <c r="D7" s="46" t="s">
        <v>9</v>
      </c>
      <c r="E7" s="47" t="s">
        <v>11</v>
      </c>
      <c r="F7" s="48">
        <v>3</v>
      </c>
      <c r="G7" s="49" t="s">
        <v>58</v>
      </c>
      <c r="H7" s="52">
        <v>0.8</v>
      </c>
      <c r="I7" s="50" t="s">
        <v>65</v>
      </c>
    </row>
    <row r="8" spans="2:11" ht="66" x14ac:dyDescent="0.2">
      <c r="B8" s="6" t="e" vm="11">
        <v>#VALUE!</v>
      </c>
      <c r="C8" s="45" t="s">
        <v>22</v>
      </c>
      <c r="D8" s="46" t="s">
        <v>5</v>
      </c>
      <c r="E8" s="47" t="s">
        <v>12</v>
      </c>
      <c r="F8" s="48">
        <v>2</v>
      </c>
      <c r="G8" s="49" t="s">
        <v>57</v>
      </c>
      <c r="H8" s="52">
        <v>1</v>
      </c>
      <c r="I8" s="51" t="s">
        <v>64</v>
      </c>
    </row>
    <row r="9" spans="2:11" ht="66" x14ac:dyDescent="0.25">
      <c r="B9" s="6" t="e" vm="12">
        <v>#VALUE!</v>
      </c>
      <c r="C9" s="45" t="s">
        <v>23</v>
      </c>
      <c r="D9" s="46" t="s">
        <v>6</v>
      </c>
      <c r="E9" s="47" t="s">
        <v>12</v>
      </c>
      <c r="F9" s="48">
        <v>2</v>
      </c>
      <c r="G9" s="49" t="s">
        <v>56</v>
      </c>
      <c r="H9" s="52">
        <v>0.8</v>
      </c>
      <c r="I9" s="50" t="s">
        <v>62</v>
      </c>
    </row>
    <row r="10" spans="2:11" ht="66" x14ac:dyDescent="0.25">
      <c r="B10" s="6" t="e" vm="13">
        <v>#VALUE!</v>
      </c>
      <c r="C10" s="45" t="s">
        <v>24</v>
      </c>
      <c r="D10" s="46" t="s">
        <v>8</v>
      </c>
      <c r="E10" s="47" t="s">
        <v>12</v>
      </c>
      <c r="F10" s="48">
        <v>2</v>
      </c>
      <c r="G10" s="49" t="s">
        <v>57</v>
      </c>
      <c r="H10" s="52">
        <v>1</v>
      </c>
      <c r="I10" s="50" t="s">
        <v>67</v>
      </c>
    </row>
    <row r="11" spans="2:11" ht="66" x14ac:dyDescent="0.25">
      <c r="B11" s="6" t="e" vm="14">
        <v>#VALUE!</v>
      </c>
      <c r="C11" s="45" t="s">
        <v>25</v>
      </c>
      <c r="D11" s="46" t="s">
        <v>7</v>
      </c>
      <c r="E11" s="47" t="s">
        <v>13</v>
      </c>
      <c r="F11" s="48">
        <v>1</v>
      </c>
      <c r="G11" s="49" t="s">
        <v>59</v>
      </c>
      <c r="H11" s="52">
        <v>0.6</v>
      </c>
      <c r="I11" s="50" t="s">
        <v>66</v>
      </c>
    </row>
    <row r="14" spans="2:11" ht="24" x14ac:dyDescent="0.3">
      <c r="B14" s="3"/>
      <c r="C14" s="37" t="s">
        <v>40</v>
      </c>
      <c r="E14" s="6"/>
      <c r="F14" s="6"/>
      <c r="G14" s="6"/>
      <c r="H14" s="6"/>
      <c r="I14" s="6"/>
      <c r="J14" s="6"/>
      <c r="K14" s="6"/>
    </row>
    <row r="15" spans="2:11" ht="21" x14ac:dyDescent="0.25">
      <c r="C15" s="38" t="s">
        <v>32</v>
      </c>
      <c r="D15" s="38" t="s">
        <v>33</v>
      </c>
      <c r="E15" s="38" t="s">
        <v>41</v>
      </c>
    </row>
    <row r="16" spans="2:11" ht="26" x14ac:dyDescent="0.3">
      <c r="B16" s="35" t="s">
        <v>42</v>
      </c>
      <c r="C16" s="39" t="s">
        <v>34</v>
      </c>
      <c r="D16" s="19" t="s">
        <v>45</v>
      </c>
      <c r="E16" s="19" t="s">
        <v>35</v>
      </c>
    </row>
    <row r="17" spans="2:5" ht="26" x14ac:dyDescent="0.3">
      <c r="B17" s="35" t="s">
        <v>43</v>
      </c>
      <c r="C17" s="39" t="s">
        <v>36</v>
      </c>
      <c r="D17" s="19" t="s">
        <v>46</v>
      </c>
      <c r="E17" s="19" t="s">
        <v>37</v>
      </c>
    </row>
    <row r="18" spans="2:5" ht="26" x14ac:dyDescent="0.3">
      <c r="B18" s="35" t="s">
        <v>44</v>
      </c>
      <c r="C18" s="39" t="s">
        <v>38</v>
      </c>
      <c r="D18" s="19" t="s">
        <v>47</v>
      </c>
      <c r="E18" s="19" t="s">
        <v>39</v>
      </c>
    </row>
    <row r="20" spans="2:5" ht="24" x14ac:dyDescent="0.3">
      <c r="C20" s="31" t="s">
        <v>52</v>
      </c>
      <c r="D20" s="65" t="s">
        <v>53</v>
      </c>
    </row>
    <row r="21" spans="2:5" ht="21" x14ac:dyDescent="0.25">
      <c r="C21" s="67" t="s">
        <v>16</v>
      </c>
      <c r="D21" s="66">
        <v>1</v>
      </c>
    </row>
    <row r="22" spans="2:5" ht="21" x14ac:dyDescent="0.25">
      <c r="C22" s="67" t="s">
        <v>17</v>
      </c>
      <c r="D22" s="66">
        <v>0</v>
      </c>
    </row>
    <row r="23" spans="2:5" ht="21" x14ac:dyDescent="0.25">
      <c r="C23" s="67" t="s">
        <v>18</v>
      </c>
      <c r="D23" s="66">
        <v>0.5</v>
      </c>
    </row>
    <row r="24" spans="2:5" ht="26" x14ac:dyDescent="0.3">
      <c r="D24" s="35" t="s">
        <v>122</v>
      </c>
    </row>
    <row r="25" spans="2:5" ht="21" x14ac:dyDescent="0.25">
      <c r="C25" s="74" t="s">
        <v>95</v>
      </c>
    </row>
    <row r="26" spans="2:5" ht="19" x14ac:dyDescent="0.25">
      <c r="C26" s="75" t="s">
        <v>97</v>
      </c>
      <c r="D26" s="7"/>
    </row>
    <row r="27" spans="2:5" ht="20" x14ac:dyDescent="0.2">
      <c r="C27" s="43" t="s">
        <v>75</v>
      </c>
    </row>
    <row r="28" spans="2:5" ht="19" x14ac:dyDescent="0.25">
      <c r="C28" s="11" t="s">
        <v>76</v>
      </c>
    </row>
    <row r="29" spans="2:5" ht="19" x14ac:dyDescent="0.25">
      <c r="C29" s="11" t="s">
        <v>77</v>
      </c>
    </row>
    <row r="30" spans="2:5" ht="19" x14ac:dyDescent="0.25">
      <c r="C30" s="11" t="s">
        <v>78</v>
      </c>
    </row>
    <row r="31" spans="2:5" ht="19" x14ac:dyDescent="0.25">
      <c r="C31" s="11" t="s">
        <v>79</v>
      </c>
    </row>
    <row r="32" spans="2:5" ht="19" x14ac:dyDescent="0.25">
      <c r="C32" s="11" t="s">
        <v>80</v>
      </c>
    </row>
    <row r="33" spans="3:3" ht="19" x14ac:dyDescent="0.25">
      <c r="C33" s="11" t="s">
        <v>81</v>
      </c>
    </row>
    <row r="34" spans="3:3" ht="19" x14ac:dyDescent="0.25">
      <c r="C34" s="11" t="s">
        <v>82</v>
      </c>
    </row>
    <row r="35" spans="3:3" ht="19" x14ac:dyDescent="0.25">
      <c r="C35" s="11" t="s">
        <v>83</v>
      </c>
    </row>
    <row r="36" spans="3:3" ht="19" x14ac:dyDescent="0.25">
      <c r="C36" s="11" t="s">
        <v>84</v>
      </c>
    </row>
    <row r="37" spans="3:3" ht="19" x14ac:dyDescent="0.25">
      <c r="C37" s="11" t="s">
        <v>85</v>
      </c>
    </row>
    <row r="38" spans="3:3" ht="19" x14ac:dyDescent="0.25">
      <c r="C38" s="11" t="s">
        <v>86</v>
      </c>
    </row>
    <row r="39" spans="3:3" ht="19" x14ac:dyDescent="0.25">
      <c r="C39" s="11" t="s">
        <v>87</v>
      </c>
    </row>
    <row r="40" spans="3:3" ht="19" x14ac:dyDescent="0.25">
      <c r="C40" s="11" t="s">
        <v>88</v>
      </c>
    </row>
    <row r="41" spans="3:3" ht="19" x14ac:dyDescent="0.25">
      <c r="C41" s="11" t="s">
        <v>89</v>
      </c>
    </row>
    <row r="42" spans="3:3" ht="19" x14ac:dyDescent="0.25">
      <c r="C42" s="11" t="s">
        <v>90</v>
      </c>
    </row>
    <row r="43" spans="3:3" ht="19" x14ac:dyDescent="0.25">
      <c r="C43" s="11" t="s">
        <v>91</v>
      </c>
    </row>
    <row r="44" spans="3:3" ht="19" x14ac:dyDescent="0.25">
      <c r="C44" s="11" t="s">
        <v>92</v>
      </c>
    </row>
    <row r="45" spans="3:3" ht="19" x14ac:dyDescent="0.25">
      <c r="C45" s="11" t="s">
        <v>93</v>
      </c>
    </row>
    <row r="46" spans="3:3" ht="19" x14ac:dyDescent="0.25">
      <c r="C46" s="11" t="s">
        <v>94</v>
      </c>
    </row>
  </sheetData>
  <sortState xmlns:xlrd2="http://schemas.microsoft.com/office/spreadsheetml/2017/richdata2" ref="C5:E11">
    <sortCondition ref="E5:E11"/>
  </sortState>
  <dataValidations disablePrompts="1" count="1">
    <dataValidation type="list" allowBlank="1" showInputMessage="1" showErrorMessage="1" sqref="E5:E11" xr:uid="{8ECC8495-E611-524D-A1D7-D7AD5EB88587}">
      <formula1>#REF!</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Instructions</vt:lpstr>
      <vt:lpstr>RevMap</vt:lpstr>
      <vt:lpstr>Vars-Weights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Ken Stasiak</cp:lastModifiedBy>
  <dcterms:created xsi:type="dcterms:W3CDTF">2025-04-24T12:54:51Z</dcterms:created>
  <dcterms:modified xsi:type="dcterms:W3CDTF">2025-06-12T13:08:55Z</dcterms:modified>
</cp:coreProperties>
</file>