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 4" sheetId="4" r:id="rId7"/>
  </sheets>
  <definedNames/>
  <calcPr/>
</workbook>
</file>

<file path=xl/sharedStrings.xml><?xml version="1.0" encoding="utf-8"?>
<sst xmlns="http://schemas.openxmlformats.org/spreadsheetml/2006/main" count="102" uniqueCount="57">
  <si>
    <t>Grade</t>
  </si>
  <si>
    <t>ME</t>
  </si>
  <si>
    <t>Date</t>
  </si>
  <si>
    <t>Course Outcomes</t>
  </si>
  <si>
    <t>Hours</t>
  </si>
  <si>
    <t>Activity</t>
  </si>
  <si>
    <t>Weeks</t>
  </si>
  <si>
    <t>A (x&gt;=87)</t>
  </si>
  <si>
    <t xml:space="preserve">Total Hours </t>
  </si>
  <si>
    <t>Register and HW</t>
  </si>
  <si>
    <t>Hours Required per week</t>
  </si>
  <si>
    <t>The following are the outcomes suggested and briefly reviewed by faculty representing three departments:</t>
  </si>
  <si>
    <t>By the end of the semester, each student will:</t>
  </si>
  <si>
    <t>Class</t>
  </si>
  <si>
    <t>ECEN Lab Project</t>
  </si>
  <si>
    <t>Total Required</t>
  </si>
  <si>
    <t>Be an effective communicator, team member, and leader (more than one role)</t>
  </si>
  <si>
    <t>Be proactive, able to operate in poorly defined or constrained situations (be the force to bring clarity out of ambiguity)</t>
  </si>
  <si>
    <t>Know how to create, coordinate, execute, and evaluate a project and a project plan (become fluent in professional project formats and documentation)</t>
  </si>
  <si>
    <t>Be able to list and define the core principles of project management, identify and implement multiple methodologies, and explain how they can be used to make a project successful (become fluent in professional processes and practices)</t>
  </si>
  <si>
    <t>Be self-regulated, life-long learners (grow in self-mastery)</t>
  </si>
  <si>
    <t>For an A</t>
  </si>
  <si>
    <t>In Class</t>
  </si>
  <si>
    <t>HW</t>
  </si>
  <si>
    <t>For an B</t>
  </si>
  <si>
    <t>Outside of Class</t>
  </si>
  <si>
    <t>Total</t>
  </si>
  <si>
    <t>STEM Fair</t>
  </si>
  <si>
    <t>Average per week</t>
  </si>
  <si>
    <t>B (87&gt;x&gt;=77)</t>
  </si>
  <si>
    <t>C (77&gt;x&gt;=65)</t>
  </si>
  <si>
    <t>D (65&lt;x&lt;0)</t>
  </si>
  <si>
    <t>F (x=0)</t>
  </si>
  <si>
    <t>Time in Projects</t>
  </si>
  <si>
    <t>Course Development</t>
  </si>
  <si>
    <t>Time growing as a Leader</t>
  </si>
  <si>
    <t>Time meeting w/ Professor</t>
  </si>
  <si>
    <t>Time talking professionals</t>
  </si>
  <si>
    <t>Time working on thoughts</t>
  </si>
  <si>
    <t>Time on Project: Life</t>
  </si>
  <si>
    <t>Grading Rubric</t>
  </si>
  <si>
    <t>Objectives (5)</t>
  </si>
  <si>
    <t>Order Books</t>
  </si>
  <si>
    <t>Reading Book</t>
  </si>
  <si>
    <t>Book Reading</t>
  </si>
  <si>
    <t>Report</t>
  </si>
  <si>
    <t>Leadership Training Retreat</t>
  </si>
  <si>
    <t>Leadership Training</t>
  </si>
  <si>
    <t>Time Tracking</t>
  </si>
  <si>
    <t>Midterm</t>
  </si>
  <si>
    <t>Meet with Godfrey</t>
  </si>
  <si>
    <t xml:space="preserve">Class </t>
  </si>
  <si>
    <t>Talk to Professional</t>
  </si>
  <si>
    <t>Project Life</t>
  </si>
  <si>
    <t>ECEN Final Project</t>
  </si>
  <si>
    <t>Misc</t>
  </si>
  <si>
    <t>Thoughts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</si>
</sst>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</font>
    <font>
      <b/>
      <i/>
      <sz val="12.0"/>
      <color theme="1"/>
      <name val="Calibri"/>
    </font>
    <font>
      <sz val="36.0"/>
      <color rgb="FF000000"/>
      <name val="Calibri"/>
    </font>
    <font>
      <color theme="1"/>
      <name val="Arial"/>
    </font>
    <font>
      <i/>
      <sz val="13.0"/>
      <color theme="1"/>
      <name val="Calibri"/>
    </font>
    <font>
      <sz val="12.0"/>
      <color rgb="FF000000"/>
      <name val="Lato"/>
    </font>
    <font>
      <sz val="12.0"/>
      <color rgb="FF000000"/>
      <name val="Arial"/>
    </font>
    <font>
      <sz val="12.0"/>
      <color theme="1"/>
      <name val="Calibri"/>
    </font>
    <font>
      <b/>
      <sz val="12.0"/>
      <color theme="1"/>
      <name val="Calibri"/>
    </font>
    <font>
      <i/>
      <sz val="14.0"/>
      <color theme="1"/>
      <name val="Calibri"/>
    </font>
    <font>
      <i/>
      <sz val="14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2" fontId="5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0" fontId="3" numFmtId="0" xfId="0" applyAlignment="1" applyFont="1">
      <alignment horizontal="right" readingOrder="0" vertical="center"/>
    </xf>
    <xf borderId="0" fillId="2" fontId="6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7" numFmtId="0" xfId="0" applyAlignment="1" applyFont="1">
      <alignment horizontal="center" readingOrder="0"/>
    </xf>
    <xf borderId="0" fillId="0" fontId="3" numFmtId="2" xfId="0" applyAlignment="1" applyFont="1" applyNumberFormat="1">
      <alignment horizontal="right" vertical="bottom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8" numFmtId="0" xfId="0" applyFont="1"/>
    <xf borderId="0" fillId="0" fontId="3" numFmtId="0" xfId="0" applyAlignment="1" applyFont="1">
      <alignment readingOrder="0" vertical="bottom"/>
    </xf>
    <xf borderId="0" fillId="0" fontId="9" numFmtId="0" xfId="0" applyFont="1"/>
    <xf borderId="0" fillId="0" fontId="3" numFmtId="164" xfId="0" applyAlignment="1" applyFont="1" applyNumberFormat="1">
      <alignment readingOrder="0" vertical="bottom"/>
    </xf>
    <xf borderId="0" fillId="0" fontId="3" numFmtId="164" xfId="0" applyAlignment="1" applyFont="1" applyNumberFormat="1">
      <alignment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5.43"/>
    <col customWidth="1" min="3" max="3" width="11.14"/>
  </cols>
  <sheetData>
    <row r="1">
      <c r="A1" s="1" t="s">
        <v>0</v>
      </c>
      <c r="B1" s="4" t="s">
        <v>1</v>
      </c>
      <c r="C1" s="4" t="s">
        <v>7</v>
      </c>
    </row>
    <row r="2">
      <c r="A2" s="6" t="s">
        <v>8</v>
      </c>
      <c r="B2" s="11">
        <f>Sheet3!F7</f>
        <v>120</v>
      </c>
      <c r="C2" s="11">
        <f>ROUND((13*10)*0.87,0)</f>
        <v>113</v>
      </c>
    </row>
    <row r="3">
      <c r="A3" s="6" t="s">
        <v>22</v>
      </c>
      <c r="B3" s="11">
        <f>Sheet3!F10</f>
        <v>38</v>
      </c>
      <c r="C3" s="11">
        <v>37.0</v>
      </c>
    </row>
    <row r="4">
      <c r="A4" s="6" t="s">
        <v>25</v>
      </c>
      <c r="B4" s="17">
        <f>Sum(B5:B11)</f>
        <v>81</v>
      </c>
      <c r="C4" s="17">
        <f>C2-C3</f>
        <v>76</v>
      </c>
    </row>
    <row r="5">
      <c r="A5" s="6" t="s">
        <v>33</v>
      </c>
      <c r="B5" s="11">
        <f>Sheet3!F12</f>
        <v>39.5</v>
      </c>
      <c r="C5" s="11">
        <v>37.0</v>
      </c>
    </row>
    <row r="6">
      <c r="A6" s="6" t="s">
        <v>35</v>
      </c>
      <c r="B6" s="11">
        <f>Sheet3!F16</f>
        <v>20</v>
      </c>
      <c r="C6" s="11">
        <v>18.0</v>
      </c>
    </row>
    <row r="7">
      <c r="A7" s="6" t="s">
        <v>36</v>
      </c>
      <c r="B7" s="11">
        <f>Sheet3!F14</f>
        <v>5.5</v>
      </c>
      <c r="C7" s="11">
        <v>5.0</v>
      </c>
    </row>
    <row r="8">
      <c r="A8" s="6" t="s">
        <v>37</v>
      </c>
      <c r="B8" s="11">
        <f>Sheet3!F20</f>
        <v>6</v>
      </c>
      <c r="C8" s="11">
        <v>6.0</v>
      </c>
    </row>
    <row r="9">
      <c r="A9" s="6" t="s">
        <v>38</v>
      </c>
      <c r="B9" s="11">
        <f>Sheet3!B74</f>
        <v>1</v>
      </c>
      <c r="C9" s="11">
        <v>1.0</v>
      </c>
    </row>
    <row r="10">
      <c r="A10" s="6" t="s">
        <v>39</v>
      </c>
      <c r="B10" s="11">
        <f>Sheet3!F18</f>
        <v>7</v>
      </c>
      <c r="C10" s="11">
        <v>7.0</v>
      </c>
    </row>
    <row r="11">
      <c r="A11" s="6" t="s">
        <v>40</v>
      </c>
      <c r="B11" s="11">
        <f>Sheet3!B67+Sheet3!B64</f>
        <v>2</v>
      </c>
      <c r="C11" s="11">
        <v>2.0</v>
      </c>
    </row>
    <row r="12">
      <c r="A12" s="22" t="s">
        <v>41</v>
      </c>
      <c r="B12" s="23">
        <v>5.0</v>
      </c>
      <c r="C12" s="23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105.86"/>
  </cols>
  <sheetData>
    <row r="1">
      <c r="A1" s="2"/>
      <c r="B1" s="2" t="s">
        <v>3</v>
      </c>
    </row>
    <row r="2">
      <c r="A2" s="9"/>
      <c r="B2" s="9"/>
    </row>
    <row r="3">
      <c r="A3" s="12"/>
      <c r="B3" s="12" t="s">
        <v>11</v>
      </c>
    </row>
    <row r="4">
      <c r="A4" s="9"/>
      <c r="B4" s="9"/>
    </row>
    <row r="5">
      <c r="A5" s="12"/>
      <c r="B5" s="12" t="s">
        <v>12</v>
      </c>
    </row>
    <row r="6">
      <c r="A6" s="9"/>
      <c r="B6" s="9"/>
    </row>
    <row r="7">
      <c r="A7" s="14">
        <v>1.0</v>
      </c>
      <c r="B7" s="12" t="s">
        <v>16</v>
      </c>
    </row>
    <row r="8">
      <c r="A8" s="14">
        <v>2.0</v>
      </c>
      <c r="B8" s="12" t="s">
        <v>17</v>
      </c>
    </row>
    <row r="9">
      <c r="A9" s="14">
        <v>3.0</v>
      </c>
      <c r="B9" s="12" t="s">
        <v>18</v>
      </c>
    </row>
    <row r="10">
      <c r="A10" s="14">
        <v>4.0</v>
      </c>
      <c r="B10" s="12" t="s">
        <v>19</v>
      </c>
    </row>
    <row r="11">
      <c r="A11" s="14">
        <v>5.0</v>
      </c>
      <c r="B11" s="12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6.14"/>
    <col customWidth="1" min="3" max="3" width="18.57"/>
    <col customWidth="1" min="4" max="4" width="4.71"/>
    <col customWidth="1" min="5" max="5" width="16.14"/>
    <col customWidth="1" min="6" max="6" width="4.71"/>
  </cols>
  <sheetData>
    <row r="1">
      <c r="A1" s="3" t="s">
        <v>2</v>
      </c>
      <c r="B1" s="3" t="s">
        <v>4</v>
      </c>
      <c r="C1" s="3" t="s">
        <v>5</v>
      </c>
      <c r="D1" s="3"/>
      <c r="E1" s="3" t="s">
        <v>6</v>
      </c>
      <c r="F1" s="5">
        <v>13.0</v>
      </c>
    </row>
    <row r="2">
      <c r="A2" s="7">
        <v>43725.0</v>
      </c>
      <c r="B2" s="8">
        <v>3.0</v>
      </c>
      <c r="C2" s="3" t="s">
        <v>9</v>
      </c>
      <c r="D2" s="3"/>
      <c r="E2" s="10" t="s">
        <v>10</v>
      </c>
      <c r="F2" s="13">
        <v>10.0</v>
      </c>
    </row>
    <row r="3">
      <c r="A3" s="7">
        <v>43726.0</v>
      </c>
      <c r="B3" s="8">
        <v>1.0</v>
      </c>
      <c r="C3" s="3" t="s">
        <v>13</v>
      </c>
      <c r="D3" s="3"/>
    </row>
    <row r="4">
      <c r="A4" s="7">
        <v>43728.0</v>
      </c>
      <c r="B4" s="8">
        <v>2.0</v>
      </c>
      <c r="C4" s="3" t="s">
        <v>14</v>
      </c>
      <c r="D4" s="3"/>
      <c r="E4" s="3" t="s">
        <v>15</v>
      </c>
      <c r="F4" s="8">
        <f>F2*F1</f>
        <v>130</v>
      </c>
    </row>
    <row r="5">
      <c r="A5" s="7">
        <v>43728.0</v>
      </c>
      <c r="B5" s="8">
        <v>1.0</v>
      </c>
      <c r="C5" s="3" t="s">
        <v>13</v>
      </c>
      <c r="D5" s="3"/>
      <c r="E5" s="15" t="s">
        <v>21</v>
      </c>
      <c r="F5" s="16">
        <f>ROUND(F4*0.87,0)</f>
        <v>113</v>
      </c>
    </row>
    <row r="6">
      <c r="A6" s="7">
        <v>43729.0</v>
      </c>
      <c r="B6" s="8">
        <v>1.0</v>
      </c>
      <c r="C6" s="3" t="s">
        <v>23</v>
      </c>
      <c r="D6" s="3"/>
      <c r="E6" s="15" t="s">
        <v>24</v>
      </c>
      <c r="F6" s="16">
        <f>ROUND(F4*0.77)</f>
        <v>100</v>
      </c>
    </row>
    <row r="7">
      <c r="A7" s="7">
        <v>43731.0</v>
      </c>
      <c r="B7" s="8">
        <v>1.0</v>
      </c>
      <c r="C7" s="3" t="s">
        <v>13</v>
      </c>
      <c r="D7" s="3"/>
      <c r="E7" s="3" t="s">
        <v>26</v>
      </c>
      <c r="F7" s="8">
        <f>SUM(B2:B106)</f>
        <v>120</v>
      </c>
    </row>
    <row r="8">
      <c r="A8" s="7">
        <v>43733.0</v>
      </c>
      <c r="B8" s="8">
        <v>4.0</v>
      </c>
      <c r="C8" s="3" t="s">
        <v>27</v>
      </c>
      <c r="D8" s="3"/>
      <c r="E8" s="3" t="s">
        <v>28</v>
      </c>
      <c r="F8" s="19">
        <f>F7/F1</f>
        <v>9.230769231</v>
      </c>
    </row>
    <row r="9">
      <c r="A9" s="7">
        <v>43733.0</v>
      </c>
      <c r="B9" s="8">
        <v>2.5</v>
      </c>
      <c r="C9" s="3" t="s">
        <v>34</v>
      </c>
      <c r="D9" s="3"/>
      <c r="E9" s="3"/>
      <c r="F9" s="3"/>
    </row>
    <row r="10">
      <c r="A10" s="7">
        <v>43734.0</v>
      </c>
      <c r="B10" s="8">
        <v>4.0</v>
      </c>
      <c r="C10" s="3" t="s">
        <v>27</v>
      </c>
      <c r="D10" s="3"/>
      <c r="E10" s="3"/>
      <c r="F10" s="3">
        <f>B2+B3+B5+B6+B7+B8+B10+B12+B14+B15+B19+B21+B23+B24+B26+B27+B29+B38+B39+B41+B42+B44+B45+B46+B48+B51+B53+B58+B61+B71</f>
        <v>38</v>
      </c>
    </row>
    <row r="11">
      <c r="A11" s="7">
        <v>43735.0</v>
      </c>
      <c r="B11" s="8">
        <v>2.0</v>
      </c>
      <c r="C11" s="3" t="s">
        <v>14</v>
      </c>
      <c r="D11" s="3"/>
      <c r="E11" s="3"/>
      <c r="F11" s="3"/>
    </row>
    <row r="12">
      <c r="A12" s="7">
        <v>43735.0</v>
      </c>
      <c r="B12" s="8">
        <v>1.0</v>
      </c>
      <c r="C12" s="3" t="s">
        <v>13</v>
      </c>
      <c r="D12" s="3"/>
      <c r="E12" s="3"/>
      <c r="F12" s="3">
        <f>B4+B11+B18+B22+B25+B34+B40+B47+B43+B54+B56+B62+B65+B66+B68+B69+B9</f>
        <v>39.5</v>
      </c>
    </row>
    <row r="13">
      <c r="A13" s="7">
        <v>43735.0</v>
      </c>
      <c r="B13" s="8">
        <v>0.5</v>
      </c>
      <c r="C13" s="3" t="s">
        <v>42</v>
      </c>
      <c r="D13" s="3"/>
      <c r="E13" s="3"/>
      <c r="F13" s="3"/>
    </row>
    <row r="14">
      <c r="A14" s="7">
        <v>43738.0</v>
      </c>
      <c r="B14" s="8">
        <v>1.0</v>
      </c>
      <c r="C14" s="3" t="s">
        <v>13</v>
      </c>
      <c r="D14" s="3"/>
      <c r="E14" s="3"/>
      <c r="F14" s="3">
        <f>B35+B36+B37+B33+B28+B60+B70</f>
        <v>5.5</v>
      </c>
    </row>
    <row r="15">
      <c r="A15" s="7">
        <v>43740.0</v>
      </c>
      <c r="B15" s="8">
        <v>1.0</v>
      </c>
      <c r="C15" s="3" t="s">
        <v>13</v>
      </c>
      <c r="D15" s="3"/>
      <c r="E15" s="3"/>
      <c r="F15" s="3"/>
    </row>
    <row r="16">
      <c r="A16" s="7">
        <v>43740.0</v>
      </c>
      <c r="B16" s="8">
        <v>0.5</v>
      </c>
      <c r="C16" s="3" t="s">
        <v>43</v>
      </c>
      <c r="D16" s="3"/>
      <c r="E16" s="3"/>
      <c r="F16" s="3">
        <f>B30+B32+B13+B16+B17+B20</f>
        <v>20</v>
      </c>
    </row>
    <row r="17">
      <c r="A17" s="7">
        <v>43741.0</v>
      </c>
      <c r="B17" s="8">
        <v>0.5</v>
      </c>
      <c r="C17" s="3" t="s">
        <v>43</v>
      </c>
      <c r="D17" s="3"/>
      <c r="E17" s="3"/>
      <c r="F17" s="3"/>
    </row>
    <row r="18">
      <c r="A18" s="7">
        <v>43742.0</v>
      </c>
      <c r="B18" s="8">
        <v>2.0</v>
      </c>
      <c r="C18" s="3" t="s">
        <v>14</v>
      </c>
      <c r="D18" s="3"/>
      <c r="E18" s="3"/>
      <c r="F18" s="3">
        <f>B50+B52+B59+B63+B72</f>
        <v>7</v>
      </c>
    </row>
    <row r="19">
      <c r="A19" s="7">
        <v>43745.0</v>
      </c>
      <c r="B19" s="8">
        <v>1.0</v>
      </c>
      <c r="C19" s="3" t="s">
        <v>13</v>
      </c>
      <c r="D19" s="3"/>
      <c r="E19" s="3"/>
      <c r="F19" s="3"/>
    </row>
    <row r="20">
      <c r="A20" s="7">
        <v>43745.0</v>
      </c>
      <c r="B20" s="8">
        <v>0.5</v>
      </c>
      <c r="C20" s="3" t="s">
        <v>44</v>
      </c>
      <c r="D20" s="3"/>
      <c r="E20" s="3"/>
      <c r="F20" s="3">
        <f>B49+B57</f>
        <v>6</v>
      </c>
    </row>
    <row r="21">
      <c r="A21" s="7">
        <v>43747.0</v>
      </c>
      <c r="B21" s="8">
        <v>1.0</v>
      </c>
      <c r="C21" s="3" t="s">
        <v>13</v>
      </c>
      <c r="D21" s="3"/>
      <c r="E21" s="3"/>
      <c r="F21" s="3"/>
    </row>
    <row r="22">
      <c r="A22" s="7">
        <v>43749.0</v>
      </c>
      <c r="B22" s="8">
        <v>2.0</v>
      </c>
      <c r="C22" s="3" t="s">
        <v>14</v>
      </c>
      <c r="D22" s="3"/>
      <c r="E22" s="3"/>
      <c r="F22" s="3"/>
    </row>
    <row r="23">
      <c r="A23" s="7">
        <v>43752.0</v>
      </c>
      <c r="B23" s="8">
        <v>1.0</v>
      </c>
      <c r="C23" s="3" t="s">
        <v>13</v>
      </c>
      <c r="D23" s="3"/>
      <c r="E23" s="3"/>
      <c r="F23" s="3"/>
    </row>
    <row r="24">
      <c r="A24" s="7">
        <v>43754.0</v>
      </c>
      <c r="B24" s="8">
        <v>1.0</v>
      </c>
      <c r="C24" s="3" t="s">
        <v>13</v>
      </c>
      <c r="D24" s="3"/>
      <c r="E24" s="3"/>
      <c r="F24" s="3"/>
    </row>
    <row r="25">
      <c r="A25" s="7">
        <v>43756.0</v>
      </c>
      <c r="B25" s="8">
        <v>2.0</v>
      </c>
      <c r="C25" s="3" t="s">
        <v>14</v>
      </c>
      <c r="D25" s="3"/>
      <c r="E25" s="3"/>
      <c r="F25" s="3"/>
    </row>
    <row r="26">
      <c r="A26" s="7">
        <v>43756.0</v>
      </c>
      <c r="B26" s="8">
        <v>1.0</v>
      </c>
      <c r="C26" s="3" t="s">
        <v>13</v>
      </c>
      <c r="D26" s="3"/>
      <c r="E26" s="3"/>
      <c r="F26" s="3"/>
    </row>
    <row r="27">
      <c r="A27" s="7">
        <v>43759.0</v>
      </c>
      <c r="B27" s="8">
        <v>1.0</v>
      </c>
      <c r="C27" s="3" t="s">
        <v>13</v>
      </c>
      <c r="D27" s="3"/>
      <c r="E27" s="3"/>
      <c r="F27" s="3"/>
    </row>
    <row r="28">
      <c r="A28" s="7">
        <v>43759.0</v>
      </c>
      <c r="B28" s="8">
        <v>1.0</v>
      </c>
      <c r="C28" s="3" t="s">
        <v>45</v>
      </c>
      <c r="D28" s="3"/>
      <c r="E28" s="3"/>
      <c r="F28" s="3"/>
    </row>
    <row r="29">
      <c r="A29" s="7">
        <v>43761.0</v>
      </c>
      <c r="B29" s="8">
        <v>1.0</v>
      </c>
      <c r="C29" s="3" t="s">
        <v>13</v>
      </c>
      <c r="D29" s="3"/>
      <c r="E29" s="3"/>
      <c r="F29" s="3"/>
    </row>
    <row r="30">
      <c r="A30" s="7">
        <v>43763.0</v>
      </c>
      <c r="B30" s="13">
        <f>24-7</f>
        <v>17</v>
      </c>
      <c r="C30" s="10" t="s">
        <v>46</v>
      </c>
      <c r="D30" s="3"/>
      <c r="E30" s="3"/>
      <c r="F30" s="3"/>
    </row>
    <row r="31">
      <c r="A31" s="7">
        <v>43764.0</v>
      </c>
      <c r="D31" s="3"/>
      <c r="E31" s="3"/>
      <c r="F31" s="3"/>
    </row>
    <row r="32">
      <c r="A32" s="7">
        <v>43765.0</v>
      </c>
      <c r="B32" s="8">
        <v>1.0</v>
      </c>
      <c r="C32" s="3" t="s">
        <v>47</v>
      </c>
      <c r="D32" s="3"/>
      <c r="E32" s="3"/>
      <c r="F32" s="3"/>
    </row>
    <row r="33">
      <c r="A33" s="7">
        <v>43766.0</v>
      </c>
      <c r="B33" s="8">
        <v>1.0</v>
      </c>
      <c r="C33" s="3" t="s">
        <v>48</v>
      </c>
      <c r="D33" s="3"/>
      <c r="E33" s="3"/>
      <c r="F33" s="3"/>
    </row>
    <row r="34">
      <c r="A34" s="7">
        <v>43770.0</v>
      </c>
      <c r="B34" s="8">
        <v>3.5</v>
      </c>
      <c r="C34" s="16" t="str">
        <f>C40</f>
        <v>ECEN Lab Project</v>
      </c>
      <c r="D34" s="3"/>
      <c r="E34" s="3"/>
      <c r="F34" s="3"/>
    </row>
    <row r="35">
      <c r="A35" s="7">
        <v>43774.0</v>
      </c>
      <c r="B35" s="8">
        <v>0.5</v>
      </c>
      <c r="C35" s="25" t="s">
        <v>49</v>
      </c>
      <c r="D35" s="3"/>
      <c r="E35" s="3"/>
      <c r="F35" s="3"/>
    </row>
    <row r="36">
      <c r="A36" s="7">
        <v>43775.0</v>
      </c>
      <c r="B36" s="8">
        <v>1.5</v>
      </c>
      <c r="C36" s="25" t="s">
        <v>49</v>
      </c>
      <c r="D36" s="3"/>
      <c r="E36" s="3"/>
      <c r="F36" s="3"/>
    </row>
    <row r="37">
      <c r="A37" s="27">
        <v>43775.0</v>
      </c>
      <c r="B37" s="25">
        <v>0.5</v>
      </c>
      <c r="C37" s="25" t="s">
        <v>50</v>
      </c>
      <c r="D37" s="3"/>
      <c r="E37" s="3"/>
      <c r="F37" s="3"/>
    </row>
    <row r="38">
      <c r="A38" s="27">
        <v>43775.0</v>
      </c>
      <c r="B38" s="25">
        <v>1.0</v>
      </c>
      <c r="C38" s="25" t="s">
        <v>13</v>
      </c>
      <c r="D38" s="3"/>
      <c r="E38" s="3"/>
      <c r="F38" s="3"/>
    </row>
    <row r="39">
      <c r="A39" s="27">
        <v>43777.0</v>
      </c>
      <c r="B39" s="25">
        <v>1.0</v>
      </c>
      <c r="C39" s="25" t="s">
        <v>51</v>
      </c>
      <c r="D39" s="3"/>
      <c r="E39" s="3"/>
      <c r="F39" s="3"/>
    </row>
    <row r="40">
      <c r="A40" s="28">
        <v>43777.0</v>
      </c>
      <c r="B40" s="15">
        <v>2.5</v>
      </c>
      <c r="C40" s="3" t="str">
        <f>C25</f>
        <v>ECEN Lab Project</v>
      </c>
    </row>
    <row r="41">
      <c r="A41" s="28">
        <v>43780.0</v>
      </c>
      <c r="B41" s="15">
        <v>1.0</v>
      </c>
      <c r="C41" s="16" t="str">
        <f>C39</f>
        <v>Class </v>
      </c>
    </row>
    <row r="42">
      <c r="A42" s="28">
        <v>43782.0</v>
      </c>
      <c r="B42" s="15">
        <v>1.0</v>
      </c>
      <c r="C42" s="16" t="str">
        <f>C41</f>
        <v>Class </v>
      </c>
    </row>
    <row r="43">
      <c r="A43" s="28">
        <v>43784.0</v>
      </c>
      <c r="B43" s="16">
        <f t="shared" ref="B43:C43" si="1">B40</f>
        <v>2.5</v>
      </c>
      <c r="C43" s="16" t="str">
        <f t="shared" si="1"/>
        <v>ECEN Lab Project</v>
      </c>
    </row>
    <row r="44">
      <c r="A44" s="28">
        <v>43784.0</v>
      </c>
      <c r="B44" s="15">
        <v>1.0</v>
      </c>
      <c r="C44" s="16" t="str">
        <f>C42</f>
        <v>Class </v>
      </c>
    </row>
    <row r="45">
      <c r="A45" s="28">
        <v>43787.0</v>
      </c>
      <c r="B45" s="15">
        <v>1.0</v>
      </c>
      <c r="C45" s="16" t="str">
        <f>C44</f>
        <v>Class </v>
      </c>
    </row>
    <row r="46">
      <c r="A46" s="28">
        <v>43789.0</v>
      </c>
      <c r="B46" s="15">
        <v>1.0</v>
      </c>
      <c r="C46" s="15" t="s">
        <v>13</v>
      </c>
    </row>
    <row r="47">
      <c r="A47" s="28">
        <v>43791.0</v>
      </c>
      <c r="B47" s="15">
        <v>2.5</v>
      </c>
      <c r="C47" s="15" t="s">
        <v>14</v>
      </c>
    </row>
    <row r="48">
      <c r="A48" s="28">
        <v>43794.0</v>
      </c>
      <c r="B48" s="15">
        <v>1.0</v>
      </c>
      <c r="C48" s="15" t="s">
        <v>13</v>
      </c>
    </row>
    <row r="49">
      <c r="A49" s="28">
        <v>43795.0</v>
      </c>
      <c r="B49" s="15">
        <v>5.0</v>
      </c>
      <c r="C49" s="15" t="s">
        <v>52</v>
      </c>
    </row>
    <row r="50">
      <c r="A50" s="28">
        <v>43799.0</v>
      </c>
      <c r="B50" s="15">
        <v>3.0</v>
      </c>
      <c r="C50" s="15" t="s">
        <v>53</v>
      </c>
    </row>
    <row r="51">
      <c r="A51" s="28">
        <v>43801.0</v>
      </c>
      <c r="B51" s="15">
        <v>1.0</v>
      </c>
      <c r="C51" s="15" t="s">
        <v>13</v>
      </c>
    </row>
    <row r="52">
      <c r="A52" s="28">
        <v>43801.0</v>
      </c>
      <c r="B52" s="15">
        <v>1.0</v>
      </c>
      <c r="C52" s="15" t="s">
        <v>53</v>
      </c>
    </row>
    <row r="53">
      <c r="A53" s="28">
        <v>43803.0</v>
      </c>
      <c r="B53" s="15">
        <v>1.0</v>
      </c>
      <c r="C53" s="15" t="s">
        <v>13</v>
      </c>
    </row>
    <row r="54">
      <c r="A54" s="28">
        <v>43805.0</v>
      </c>
      <c r="B54" s="15">
        <v>4.0</v>
      </c>
      <c r="C54" s="15" t="s">
        <v>54</v>
      </c>
    </row>
    <row r="55">
      <c r="A55" s="28">
        <v>43805.0</v>
      </c>
      <c r="B55" s="15">
        <v>1.0</v>
      </c>
      <c r="C55" s="15" t="s">
        <v>13</v>
      </c>
    </row>
    <row r="56">
      <c r="A56" s="28">
        <v>43806.0</v>
      </c>
      <c r="B56" s="15">
        <v>2.0</v>
      </c>
      <c r="C56" s="16" t="str">
        <f>C54</f>
        <v>ECEN Final Project</v>
      </c>
    </row>
    <row r="57">
      <c r="A57" s="28">
        <v>43807.0</v>
      </c>
      <c r="B57" s="15">
        <v>1.0</v>
      </c>
      <c r="C57" s="15" t="str">
        <f>C49</f>
        <v>Talk to Professional</v>
      </c>
    </row>
    <row r="58">
      <c r="A58" s="28">
        <v>43808.0</v>
      </c>
      <c r="B58" s="15">
        <v>1.0</v>
      </c>
      <c r="C58" s="15" t="s">
        <v>13</v>
      </c>
    </row>
    <row r="59">
      <c r="A59" s="31">
        <f>A58</f>
        <v>43808</v>
      </c>
      <c r="B59" s="15">
        <v>1.5</v>
      </c>
      <c r="C59" s="16" t="str">
        <f>C52</f>
        <v>Project Life</v>
      </c>
    </row>
    <row r="60">
      <c r="A60" s="28">
        <v>43810.0</v>
      </c>
      <c r="B60" s="15">
        <v>0.5</v>
      </c>
      <c r="C60" s="15" t="s">
        <v>50</v>
      </c>
    </row>
    <row r="61">
      <c r="A61" s="28">
        <v>43810.0</v>
      </c>
      <c r="B61" s="15">
        <v>1.0</v>
      </c>
      <c r="C61" s="16" t="str">
        <f>C58</f>
        <v>Class</v>
      </c>
    </row>
    <row r="62">
      <c r="A62" s="31">
        <f>A61</f>
        <v>43810</v>
      </c>
      <c r="B62" s="15">
        <v>1.0</v>
      </c>
      <c r="C62" s="16" t="str">
        <f>C56</f>
        <v>ECEN Final Project</v>
      </c>
    </row>
    <row r="63">
      <c r="A63" s="28">
        <v>43810.0</v>
      </c>
      <c r="B63" s="15">
        <v>1.0</v>
      </c>
      <c r="C63" s="15" t="s">
        <v>53</v>
      </c>
    </row>
    <row r="64">
      <c r="A64" s="28">
        <v>43811.0</v>
      </c>
      <c r="B64" s="15">
        <v>1.0</v>
      </c>
      <c r="C64" s="16" t="str">
        <f>C67</f>
        <v>Grading Rubric</v>
      </c>
    </row>
    <row r="65">
      <c r="A65" s="28">
        <v>43811.0</v>
      </c>
      <c r="B65" s="15">
        <v>1.0</v>
      </c>
      <c r="C65" s="16" t="str">
        <f>C62</f>
        <v>ECEN Final Project</v>
      </c>
    </row>
    <row r="66">
      <c r="A66" s="28">
        <v>43812.0</v>
      </c>
      <c r="B66" s="15">
        <v>4.0</v>
      </c>
      <c r="C66" s="16" t="str">
        <f>C65</f>
        <v>ECEN Final Project</v>
      </c>
    </row>
    <row r="67">
      <c r="A67" s="28">
        <v>43812.0</v>
      </c>
      <c r="B67" s="15">
        <v>1.0</v>
      </c>
      <c r="C67" s="15" t="s">
        <v>40</v>
      </c>
    </row>
    <row r="68">
      <c r="A68" s="28">
        <v>43813.0</v>
      </c>
      <c r="B68" s="15">
        <v>3.0</v>
      </c>
      <c r="C68" s="16" t="str">
        <f>C66</f>
        <v>ECEN Final Project</v>
      </c>
    </row>
    <row r="69">
      <c r="A69" s="28">
        <v>43815.0</v>
      </c>
      <c r="B69" s="15">
        <v>1.0</v>
      </c>
      <c r="C69" s="16" t="str">
        <f>C68</f>
        <v>ECEN Final Project</v>
      </c>
    </row>
    <row r="70">
      <c r="A70" s="28">
        <v>43815.0</v>
      </c>
      <c r="B70" s="15">
        <v>0.5</v>
      </c>
      <c r="C70" s="16" t="str">
        <f>C60</f>
        <v>Meet with Godfrey</v>
      </c>
    </row>
    <row r="71">
      <c r="A71" s="28">
        <v>43815.0</v>
      </c>
      <c r="B71" s="15">
        <v>1.0</v>
      </c>
      <c r="C71" s="15" t="s">
        <v>13</v>
      </c>
    </row>
    <row r="72">
      <c r="A72" s="28">
        <v>43815.0</v>
      </c>
      <c r="B72" s="15">
        <v>0.5</v>
      </c>
      <c r="C72" s="16" t="str">
        <f>C63</f>
        <v>Project Life</v>
      </c>
    </row>
    <row r="74">
      <c r="A74" s="15" t="s">
        <v>55</v>
      </c>
      <c r="B74" s="15">
        <v>1.0</v>
      </c>
      <c r="C74" s="15" t="s">
        <v>56</v>
      </c>
    </row>
  </sheetData>
  <mergeCells count="4">
    <mergeCell ref="E2:E3"/>
    <mergeCell ref="F2:F3"/>
    <mergeCell ref="B30:B31"/>
    <mergeCell ref="C30:C3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11.14"/>
    <col customWidth="1" min="3" max="4" width="13.0"/>
    <col customWidth="1" min="5" max="5" width="0.86"/>
    <col customWidth="1" min="6" max="6" width="7.14"/>
  </cols>
  <sheetData>
    <row r="1">
      <c r="A1" s="1" t="s">
        <v>0</v>
      </c>
      <c r="B1" s="4" t="s">
        <v>7</v>
      </c>
      <c r="C1" s="18" t="s">
        <v>29</v>
      </c>
      <c r="D1" s="18" t="s">
        <v>30</v>
      </c>
      <c r="E1" s="18" t="s">
        <v>31</v>
      </c>
      <c r="F1" s="18" t="s">
        <v>32</v>
      </c>
    </row>
    <row r="2">
      <c r="A2" s="6" t="s">
        <v>8</v>
      </c>
      <c r="B2" s="11">
        <f>ROUND((13*10)*0.87,0)</f>
        <v>113</v>
      </c>
      <c r="C2" s="20">
        <f>ROUND(B2*0.77)</f>
        <v>87</v>
      </c>
      <c r="D2" s="20">
        <f>ROUND(B2*0.65)</f>
        <v>73</v>
      </c>
      <c r="E2" s="20">
        <f>B2*0.45</f>
        <v>50.85</v>
      </c>
      <c r="F2" s="21">
        <v>0.0</v>
      </c>
    </row>
    <row r="3">
      <c r="A3" s="6" t="s">
        <v>22</v>
      </c>
      <c r="B3" s="11">
        <v>37.0</v>
      </c>
      <c r="C3" s="21">
        <v>33.0</v>
      </c>
      <c r="D3" s="21">
        <v>29.0</v>
      </c>
      <c r="E3" s="20">
        <f>(13*3)*0.45</f>
        <v>17.55</v>
      </c>
      <c r="F3" s="21">
        <v>0.0</v>
      </c>
    </row>
    <row r="4">
      <c r="A4" s="6" t="s">
        <v>25</v>
      </c>
      <c r="B4" s="17">
        <f t="shared" ref="B4:E4" si="1">B2-B3</f>
        <v>76</v>
      </c>
      <c r="C4" s="21">
        <f t="shared" si="1"/>
        <v>54</v>
      </c>
      <c r="D4" s="21">
        <f t="shared" si="1"/>
        <v>44</v>
      </c>
      <c r="E4" s="20">
        <f t="shared" si="1"/>
        <v>33.3</v>
      </c>
      <c r="F4" s="21">
        <v>0.0</v>
      </c>
    </row>
    <row r="5">
      <c r="A5" s="6" t="s">
        <v>33</v>
      </c>
      <c r="B5" s="11">
        <v>37.0</v>
      </c>
      <c r="C5" s="21">
        <v>20.0</v>
      </c>
      <c r="D5" s="21">
        <v>10.0</v>
      </c>
      <c r="E5" s="21">
        <f>(2*12)*0.45</f>
        <v>10.8</v>
      </c>
      <c r="F5" s="21">
        <v>0.0</v>
      </c>
    </row>
    <row r="6">
      <c r="A6" s="6" t="s">
        <v>35</v>
      </c>
      <c r="B6" s="11">
        <v>18.0</v>
      </c>
      <c r="C6" s="21">
        <v>12.5</v>
      </c>
      <c r="D6" s="21">
        <v>10.0</v>
      </c>
      <c r="E6" s="20">
        <f>B6*0.45</f>
        <v>8.1</v>
      </c>
      <c r="F6" s="21">
        <v>0.0</v>
      </c>
    </row>
    <row r="7">
      <c r="A7" s="6" t="s">
        <v>36</v>
      </c>
      <c r="B7" s="11">
        <v>5.0</v>
      </c>
      <c r="C7" s="21">
        <v>1.0</v>
      </c>
      <c r="D7" s="21">
        <v>0.5</v>
      </c>
      <c r="E7" s="21">
        <v>0.125</v>
      </c>
      <c r="F7" s="21">
        <v>0.0</v>
      </c>
    </row>
    <row r="8">
      <c r="A8" s="6" t="s">
        <v>37</v>
      </c>
      <c r="B8" s="11">
        <v>6.0</v>
      </c>
      <c r="C8" s="20">
        <f>5*0.7</f>
        <v>3.5</v>
      </c>
      <c r="D8" s="21">
        <v>2.0</v>
      </c>
      <c r="E8" s="20">
        <f>5*0.4+0.5</f>
        <v>2.5</v>
      </c>
      <c r="F8" s="21">
        <v>0.0</v>
      </c>
    </row>
    <row r="9">
      <c r="A9" s="6" t="s">
        <v>38</v>
      </c>
      <c r="B9" s="11">
        <v>1.0</v>
      </c>
      <c r="C9" s="21">
        <v>0.5</v>
      </c>
      <c r="D9" s="21">
        <v>0.25</v>
      </c>
      <c r="E9" s="21">
        <v>0.0</v>
      </c>
      <c r="F9" s="21">
        <v>0.0</v>
      </c>
    </row>
    <row r="10">
      <c r="A10" s="6" t="s">
        <v>39</v>
      </c>
      <c r="B10" s="11">
        <v>7.0</v>
      </c>
      <c r="C10" s="21">
        <v>5.0</v>
      </c>
      <c r="D10" s="21">
        <v>3.0</v>
      </c>
      <c r="E10" s="21">
        <v>4.0</v>
      </c>
      <c r="F10" s="21">
        <v>0.0</v>
      </c>
    </row>
    <row r="11">
      <c r="A11" s="6" t="s">
        <v>40</v>
      </c>
      <c r="B11" s="11">
        <v>2.0</v>
      </c>
      <c r="C11" s="21">
        <v>1.0</v>
      </c>
      <c r="D11" s="21">
        <v>0.5</v>
      </c>
      <c r="E11" s="21">
        <v>0.125</v>
      </c>
      <c r="F11" s="21">
        <v>0.0</v>
      </c>
    </row>
    <row r="12">
      <c r="A12" s="22" t="s">
        <v>41</v>
      </c>
      <c r="B12" s="23">
        <v>5.0</v>
      </c>
      <c r="C12" s="21">
        <v>4.0</v>
      </c>
      <c r="D12" s="21">
        <v>3.0</v>
      </c>
      <c r="E12" s="20"/>
      <c r="F12" s="21">
        <v>0.0</v>
      </c>
    </row>
    <row r="13">
      <c r="A13" s="24"/>
      <c r="B13" s="26">
        <f t="shared" ref="B13:D13" si="2">SUM(B5:B11)+B3</f>
        <v>113</v>
      </c>
      <c r="C13" s="26">
        <f t="shared" si="2"/>
        <v>76.5</v>
      </c>
      <c r="D13" s="26">
        <f t="shared" si="2"/>
        <v>55.25</v>
      </c>
      <c r="E13" s="20"/>
      <c r="F13" s="20"/>
    </row>
    <row r="14" ht="1.5" customHeight="1">
      <c r="A14" s="24"/>
      <c r="B14" s="26"/>
      <c r="C14" s="20"/>
      <c r="D14" s="20"/>
      <c r="E14" s="20"/>
      <c r="F14" s="20"/>
    </row>
    <row r="15" ht="1.5" customHeight="1">
      <c r="A15" s="24"/>
      <c r="B15" s="29">
        <f t="shared" ref="B15:E15" si="3">(B3 + SUM(B5:B11))</f>
        <v>113</v>
      </c>
      <c r="C15" s="30">
        <f t="shared" si="3"/>
        <v>76.5</v>
      </c>
      <c r="D15" s="30">
        <f t="shared" si="3"/>
        <v>55.25</v>
      </c>
      <c r="E15" s="30">
        <f t="shared" si="3"/>
        <v>43.2</v>
      </c>
      <c r="F15" s="21"/>
    </row>
    <row r="16" ht="1.5" customHeight="1">
      <c r="A16" s="24"/>
      <c r="B16" s="26">
        <f t="shared" ref="B16:E16" si="4">B2-(B3 + SUM(B5:B11))</f>
        <v>0</v>
      </c>
      <c r="C16" s="20">
        <f t="shared" si="4"/>
        <v>10.5</v>
      </c>
      <c r="D16" s="20">
        <f t="shared" si="4"/>
        <v>17.75</v>
      </c>
      <c r="E16" s="20">
        <f t="shared" si="4"/>
        <v>7.65</v>
      </c>
      <c r="F16" s="21"/>
    </row>
    <row r="17" ht="1.5" customHeight="1">
      <c r="A17" s="24"/>
      <c r="B17" s="26">
        <f t="shared" ref="B17:E17" si="5">B4-(SUM(B5:B11))</f>
        <v>0</v>
      </c>
      <c r="C17" s="20">
        <f t="shared" si="5"/>
        <v>10.5</v>
      </c>
      <c r="D17" s="20">
        <f t="shared" si="5"/>
        <v>17.75</v>
      </c>
      <c r="E17" s="20">
        <f t="shared" si="5"/>
        <v>7.65</v>
      </c>
      <c r="F17" s="21"/>
    </row>
  </sheetData>
  <drawing r:id="rId1"/>
</worksheet>
</file>