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190" activeTab="2"/>
  </bookViews>
  <sheets>
    <sheet name="Relationships + Stats" sheetId="1" r:id="rId1"/>
    <sheet name="Relationships" sheetId="5" r:id="rId2"/>
    <sheet name="Normalized Weights (SPSS)" sheetId="2" r:id="rId3"/>
  </sheets>
  <definedNames>
    <definedName name="_xlnm._FilterDatabase" localSheetId="1" hidden="1">Relationships!$A$1:$N$1</definedName>
    <definedName name="_xlnm._FilterDatabase" localSheetId="0" hidden="1">'Relationships + Stats'!$A$18:$L$87</definedName>
  </definedNames>
  <calcPr calcId="145621"/>
</workbook>
</file>

<file path=xl/calcChain.xml><?xml version="1.0" encoding="utf-8"?>
<calcChain xmlns="http://schemas.openxmlformats.org/spreadsheetml/2006/main">
  <c r="R4" i="2" l="1"/>
  <c r="R5" i="2"/>
  <c r="R6" i="2"/>
  <c r="R7" i="2"/>
  <c r="R9" i="2"/>
  <c r="R14" i="2"/>
  <c r="R19" i="2"/>
  <c r="R20" i="2"/>
  <c r="R21" i="2"/>
  <c r="R22" i="2"/>
  <c r="R23" i="2"/>
  <c r="R25" i="2"/>
  <c r="R27" i="2"/>
  <c r="R28" i="2"/>
  <c r="R29" i="2"/>
  <c r="R30" i="2"/>
  <c r="R31" i="2"/>
  <c r="R32" i="2"/>
  <c r="R33" i="2"/>
  <c r="R36" i="2"/>
  <c r="R37" i="2"/>
  <c r="R44" i="2"/>
  <c r="R46" i="2"/>
  <c r="R47" i="2"/>
  <c r="R49" i="2"/>
  <c r="R57" i="2"/>
  <c r="R70" i="2"/>
  <c r="O10" i="2"/>
  <c r="O11" i="2"/>
  <c r="O14" i="2"/>
  <c r="O15" i="2"/>
  <c r="O16" i="2"/>
  <c r="O18" i="2"/>
  <c r="O22" i="2"/>
  <c r="O25" i="2"/>
  <c r="O28" i="2"/>
  <c r="O29" i="2"/>
  <c r="O32" i="2"/>
  <c r="O35" i="2"/>
  <c r="O43" i="2"/>
  <c r="O44" i="2"/>
  <c r="O46" i="2"/>
  <c r="O48" i="2"/>
  <c r="O49" i="2"/>
  <c r="O51" i="2"/>
  <c r="O52" i="2"/>
  <c r="O53" i="2"/>
  <c r="O54" i="2"/>
  <c r="O55" i="2"/>
  <c r="O57" i="2"/>
  <c r="O58" i="2"/>
  <c r="O59" i="2"/>
  <c r="O60" i="2"/>
  <c r="O68" i="2"/>
  <c r="O70" i="2"/>
  <c r="L13" i="2"/>
  <c r="L14" i="2"/>
  <c r="L15" i="2"/>
  <c r="L17" i="2"/>
  <c r="L18" i="2"/>
  <c r="L22" i="2"/>
  <c r="L25" i="2"/>
  <c r="L26" i="2"/>
  <c r="L28" i="2"/>
  <c r="L29" i="2"/>
  <c r="L32" i="2"/>
  <c r="L33" i="2"/>
  <c r="L34" i="2"/>
  <c r="L35" i="2"/>
  <c r="L44" i="2"/>
  <c r="L45" i="2"/>
  <c r="L46" i="2"/>
  <c r="L47" i="2"/>
  <c r="L48" i="2"/>
  <c r="L49" i="2"/>
  <c r="L50" i="2"/>
  <c r="L51" i="2"/>
  <c r="L52" i="2"/>
  <c r="L53" i="2"/>
  <c r="L56" i="2"/>
  <c r="L57" i="2"/>
  <c r="L58" i="2"/>
  <c r="L59" i="2"/>
  <c r="L61" i="2"/>
  <c r="L62" i="2"/>
  <c r="L63" i="2"/>
  <c r="L64" i="2"/>
  <c r="L65" i="2"/>
  <c r="L66" i="2"/>
  <c r="L68" i="2"/>
  <c r="I14" i="2"/>
  <c r="I15" i="2"/>
  <c r="I16" i="2"/>
  <c r="I18" i="2"/>
  <c r="I21" i="2"/>
  <c r="I22" i="2"/>
  <c r="I25" i="2"/>
  <c r="I28" i="2"/>
  <c r="I29" i="2"/>
  <c r="I31" i="2"/>
  <c r="I32" i="2"/>
  <c r="I35" i="2"/>
  <c r="I36" i="2"/>
  <c r="I37" i="2"/>
  <c r="I38" i="2"/>
  <c r="I39" i="2"/>
  <c r="I40" i="2"/>
  <c r="I44" i="2"/>
  <c r="I46" i="2"/>
  <c r="I48" i="2"/>
  <c r="I49" i="2"/>
  <c r="I51" i="2"/>
  <c r="I52" i="2"/>
  <c r="I53" i="2"/>
  <c r="I54" i="2"/>
  <c r="I55" i="2"/>
  <c r="I57" i="2"/>
  <c r="I58" i="2"/>
  <c r="I59" i="2"/>
  <c r="I68" i="2"/>
  <c r="I69" i="2"/>
  <c r="I70" i="2"/>
  <c r="F14" i="2"/>
  <c r="F15" i="2"/>
  <c r="F16" i="2"/>
  <c r="F18" i="2"/>
  <c r="F21" i="2"/>
  <c r="F22" i="2"/>
  <c r="F25" i="2"/>
  <c r="F28" i="2"/>
  <c r="F29" i="2"/>
  <c r="F32" i="2"/>
  <c r="F35" i="2"/>
  <c r="F44" i="2"/>
  <c r="F46" i="2"/>
  <c r="F48" i="2"/>
  <c r="F49" i="2"/>
  <c r="F51" i="2"/>
  <c r="F52" i="2"/>
  <c r="F53" i="2"/>
  <c r="F54" i="2"/>
  <c r="F55" i="2"/>
  <c r="F57" i="2"/>
  <c r="F58" i="2"/>
  <c r="F59" i="2"/>
  <c r="F68" i="2"/>
  <c r="F69" i="2"/>
  <c r="C5" i="2"/>
  <c r="C8" i="2"/>
  <c r="C9" i="2"/>
  <c r="C10" i="2"/>
  <c r="C11" i="2"/>
  <c r="C12" i="2"/>
  <c r="C14" i="2"/>
  <c r="C15" i="2"/>
  <c r="C18" i="2"/>
  <c r="C19" i="2"/>
  <c r="C20" i="2"/>
  <c r="C23" i="2"/>
  <c r="C24" i="2"/>
  <c r="C25" i="2"/>
  <c r="C27" i="2"/>
  <c r="C28" i="2"/>
  <c r="C29" i="2"/>
  <c r="C32" i="2"/>
  <c r="C35" i="2"/>
  <c r="C41" i="2"/>
  <c r="C42" i="2"/>
  <c r="C43" i="2"/>
  <c r="C44" i="2"/>
  <c r="C46" i="2"/>
  <c r="C48" i="2"/>
  <c r="C49" i="2"/>
  <c r="C51" i="2"/>
  <c r="C52" i="2"/>
  <c r="C57" i="2"/>
  <c r="C58" i="2"/>
  <c r="C59" i="2"/>
  <c r="C67" i="2"/>
  <c r="C68" i="2"/>
  <c r="C70" i="2"/>
  <c r="C3" i="2"/>
  <c r="C2" i="2"/>
  <c r="D14" i="1"/>
  <c r="E14" i="1"/>
  <c r="F14" i="1"/>
  <c r="G14" i="1"/>
  <c r="H14" i="1"/>
  <c r="C14" i="1"/>
  <c r="D15" i="1"/>
  <c r="E15" i="1"/>
  <c r="F15" i="1"/>
  <c r="G15" i="1"/>
  <c r="H15" i="1"/>
  <c r="D13" i="1"/>
  <c r="E13" i="1"/>
  <c r="F13" i="1"/>
  <c r="G13" i="1"/>
  <c r="H13" i="1"/>
  <c r="C15" i="1"/>
  <c r="C13" i="1"/>
  <c r="D11" i="1" l="1"/>
  <c r="E11" i="1"/>
  <c r="F11" i="1"/>
  <c r="G11" i="1"/>
  <c r="H11" i="1"/>
  <c r="D12" i="1"/>
  <c r="E12" i="1"/>
  <c r="F12" i="1"/>
  <c r="G12" i="1"/>
  <c r="H12" i="1"/>
  <c r="C12" i="1"/>
  <c r="C11" i="1"/>
  <c r="D9" i="1"/>
  <c r="E9" i="1"/>
  <c r="F9" i="1"/>
  <c r="G9" i="1"/>
  <c r="H9" i="1"/>
  <c r="C9" i="1"/>
  <c r="L72" i="1"/>
  <c r="L53" i="1"/>
  <c r="K64" i="1"/>
  <c r="K60" i="1"/>
  <c r="L26" i="1"/>
  <c r="K70" i="1"/>
  <c r="L22" i="1"/>
  <c r="L27" i="1"/>
  <c r="L28" i="1"/>
  <c r="L31" i="1"/>
  <c r="L32" i="1"/>
  <c r="L33" i="1"/>
  <c r="L35" i="1"/>
  <c r="L36" i="1"/>
  <c r="L37" i="1"/>
  <c r="L38" i="1"/>
  <c r="L39" i="1"/>
  <c r="L40" i="1"/>
  <c r="L42" i="1"/>
  <c r="L44" i="1"/>
  <c r="L45" i="1"/>
  <c r="L46" i="1"/>
  <c r="L48" i="1"/>
  <c r="L49" i="1"/>
  <c r="L50" i="1"/>
  <c r="L52" i="1"/>
  <c r="L54" i="1"/>
  <c r="L60" i="1"/>
  <c r="L61" i="1"/>
  <c r="L63" i="1"/>
  <c r="L64" i="1"/>
  <c r="L65" i="1"/>
  <c r="L66" i="1"/>
  <c r="L68" i="1"/>
  <c r="L69" i="1"/>
  <c r="L70" i="1"/>
  <c r="L71" i="1"/>
  <c r="L74" i="1"/>
  <c r="L75" i="1"/>
  <c r="L76" i="1"/>
  <c r="L85" i="1"/>
  <c r="L86" i="1"/>
  <c r="L87" i="1"/>
  <c r="K85" i="1"/>
  <c r="K86" i="1"/>
  <c r="K87" i="1"/>
  <c r="K21" i="1"/>
  <c r="K22" i="1"/>
  <c r="K23" i="1"/>
  <c r="K24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1" i="1"/>
  <c r="K62" i="1"/>
  <c r="K63" i="1"/>
  <c r="K65" i="1"/>
  <c r="K66" i="1"/>
  <c r="K67" i="1"/>
  <c r="K68" i="1"/>
  <c r="K69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20" i="1"/>
  <c r="K19" i="1"/>
  <c r="K53" i="1" l="1"/>
  <c r="K26" i="1"/>
</calcChain>
</file>

<file path=xl/sharedStrings.xml><?xml version="1.0" encoding="utf-8"?>
<sst xmlns="http://schemas.openxmlformats.org/spreadsheetml/2006/main" count="472" uniqueCount="146">
  <si>
    <t>Relationship</t>
  </si>
  <si>
    <t>WT</t>
  </si>
  <si>
    <t xml:space="preserve">∆gln3 </t>
  </si>
  <si>
    <t xml:space="preserve">∆hap4 </t>
  </si>
  <si>
    <t>∆zap1</t>
  </si>
  <si>
    <t>∆cin5  (14)</t>
  </si>
  <si>
    <t>HMO1-&gt;CIN5</t>
  </si>
  <si>
    <t>MSN2-&gt;CIN5</t>
  </si>
  <si>
    <t>YHP1-&gt;GLN3</t>
  </si>
  <si>
    <t>CIN5-&gt;HAP4</t>
  </si>
  <si>
    <t>HMO1-&gt;HAP4</t>
  </si>
  <si>
    <t>MSN2-&gt;HAP4</t>
  </si>
  <si>
    <t>STB5-&gt;HAP4</t>
  </si>
  <si>
    <t>SWI4-&gt;HAP4</t>
  </si>
  <si>
    <t>HMO1-&gt;HMO1</t>
  </si>
  <si>
    <t>GLN3-&gt;MGA2</t>
  </si>
  <si>
    <t>GRC2-&gt;MSN2</t>
  </si>
  <si>
    <t>HMO1-&gt;MSN2</t>
  </si>
  <si>
    <t>YHP1-&gt;RDS3</t>
  </si>
  <si>
    <t>CIN5-&gt;SFP1</t>
  </si>
  <si>
    <t>MSN2-&gt;SFP1</t>
  </si>
  <si>
    <t>STB5-&gt;SFP1</t>
  </si>
  <si>
    <t>CIN5-&gt;STB5</t>
  </si>
  <si>
    <t>MSN2-&gt;SWI4</t>
  </si>
  <si>
    <t>SFP1-&gt;SWI5</t>
  </si>
  <si>
    <t>CIN5-&gt;YHP1</t>
  </si>
  <si>
    <t>MSN2-&gt;YHP1</t>
  </si>
  <si>
    <t>SWI4-&gt;YHP1</t>
  </si>
  <si>
    <t>HMO1-&gt;YOX1</t>
  </si>
  <si>
    <t>MSN2-&gt;YOX1</t>
  </si>
  <si>
    <t>SWI4-&gt;YOX1</t>
  </si>
  <si>
    <t>CIN5-&gt;CYC8</t>
  </si>
  <si>
    <t>CIN5-&gt;TEC1</t>
  </si>
  <si>
    <t>HMO1-&gt;CYC8</t>
  </si>
  <si>
    <t>HMO1-&gt;MSN4</t>
  </si>
  <si>
    <t>HMO1-&gt;TEC1</t>
  </si>
  <si>
    <t>MSN2-&gt;CYC8</t>
  </si>
  <si>
    <t>MSN2-&gt;MSN4</t>
  </si>
  <si>
    <t>MSN2-&gt;TEC1</t>
  </si>
  <si>
    <t>SWI4-&gt;CYC8</t>
  </si>
  <si>
    <t>SWI5-&gt;TEC1</t>
  </si>
  <si>
    <t>TEC1-&gt;CIN5</t>
  </si>
  <si>
    <t>TEC1-&gt;HAP4</t>
  </si>
  <si>
    <t>TEC1-&gt;MSN2</t>
  </si>
  <si>
    <t>TEC1-&gt;SFP1</t>
  </si>
  <si>
    <t>TEC1-&gt;YHP1</t>
  </si>
  <si>
    <t>ACE2-&gt;ASH1</t>
  </si>
  <si>
    <t>ASH1-&gt;YHP1</t>
  </si>
  <si>
    <t>MSN2-&gt;ASH1</t>
  </si>
  <si>
    <t>SWI5-&gt;ASH1</t>
  </si>
  <si>
    <t>ZAP1-&gt;ACE2</t>
  </si>
  <si>
    <t>ABF1-&gt;CST6</t>
  </si>
  <si>
    <t>ABF1-&gt;HMO1</t>
  </si>
  <si>
    <t>ABF1-&gt;MGA2</t>
  </si>
  <si>
    <t>ABF1-&gt;MSN4</t>
  </si>
  <si>
    <t>ABF1-&gt;SWI4</t>
  </si>
  <si>
    <t>GCN4-&gt;GLN3</t>
  </si>
  <si>
    <t>GLN3-&gt;GCN4</t>
  </si>
  <si>
    <t>HAP4-&gt;GCN4</t>
  </si>
  <si>
    <t>HMO1-&gt;GCN4</t>
  </si>
  <si>
    <t>HMO1-&gt;HSF1</t>
  </si>
  <si>
    <t>HMO1-&gt;MCM1</t>
  </si>
  <si>
    <t>MCM1-&gt;ACE2</t>
  </si>
  <si>
    <t>MCM1-&gt;SWI4</t>
  </si>
  <si>
    <t>ABF1-&gt;ASF1</t>
  </si>
  <si>
    <t>ABF1-&gt;ASH1</t>
  </si>
  <si>
    <t>ABF1-&gt;SFP1</t>
  </si>
  <si>
    <t>CIN5-&gt;ASF1</t>
  </si>
  <si>
    <t>HMO1-&gt;ASF1</t>
  </si>
  <si>
    <t>MSN2-&gt;AFT2</t>
  </si>
  <si>
    <t>MSN2-&gt;ASF1</t>
  </si>
  <si>
    <t>YHP1-&gt;ASF1</t>
  </si>
  <si>
    <t>∆cin5  (17)</t>
  </si>
  <si>
    <t>MCM1-&gt;SWI5</t>
  </si>
  <si>
    <t>MCM1-&gt;YHP1</t>
  </si>
  <si>
    <t>MCM1-&gt;YOX1</t>
  </si>
  <si>
    <t>Regulator</t>
  </si>
  <si>
    <t>ABF1</t>
  </si>
  <si>
    <t>ABF2</t>
  </si>
  <si>
    <t>ACE2</t>
  </si>
  <si>
    <t>ASH1</t>
  </si>
  <si>
    <t>CIN5</t>
  </si>
  <si>
    <t>GCN4</t>
  </si>
  <si>
    <t>GLN3</t>
  </si>
  <si>
    <t>GRC2</t>
  </si>
  <si>
    <t>HAP4</t>
  </si>
  <si>
    <t>HMO1</t>
  </si>
  <si>
    <t>MCM1</t>
  </si>
  <si>
    <t>MSN2</t>
  </si>
  <si>
    <t>SFP1</t>
  </si>
  <si>
    <t>STB5</t>
  </si>
  <si>
    <t>SWI4</t>
  </si>
  <si>
    <t>SWI5</t>
  </si>
  <si>
    <t>TEC1</t>
  </si>
  <si>
    <t>YHP1</t>
  </si>
  <si>
    <t>ZAP1</t>
  </si>
  <si>
    <t>Frequency</t>
  </si>
  <si>
    <t>Average</t>
  </si>
  <si>
    <t>StDev</t>
  </si>
  <si>
    <t>NA</t>
  </si>
  <si>
    <t>Activation:</t>
  </si>
  <si>
    <t>Repression:</t>
  </si>
  <si>
    <t>Insig. (Grey):</t>
  </si>
  <si>
    <t>Total Edges:</t>
  </si>
  <si>
    <t>19, 53%</t>
  </si>
  <si>
    <t>7, 19%</t>
  </si>
  <si>
    <t>10, 28%</t>
  </si>
  <si>
    <t>6, 24%</t>
  </si>
  <si>
    <t>11, 44%</t>
  </si>
  <si>
    <t>8, 32%</t>
  </si>
  <si>
    <t>18, 56%</t>
  </si>
  <si>
    <t>4, 13%</t>
  </si>
  <si>
    <t>10, 31%</t>
  </si>
  <si>
    <t>16, 46%</t>
  </si>
  <si>
    <t>12, 34%</t>
  </si>
  <si>
    <t>7, 20%</t>
  </si>
  <si>
    <t>14, 50%</t>
  </si>
  <si>
    <t>10, 36%</t>
  </si>
  <si>
    <t>4, 14%</t>
  </si>
  <si>
    <t>13, 48%</t>
  </si>
  <si>
    <t>11, 41%</t>
  </si>
  <si>
    <t>3, 11%</t>
  </si>
  <si>
    <t>SUM:</t>
  </si>
  <si>
    <t>SUM(abs):</t>
  </si>
  <si>
    <t>MAX:</t>
  </si>
  <si>
    <t>MIN:</t>
  </si>
  <si>
    <t>Network Statistics</t>
  </si>
  <si>
    <t>Regulatory Relationships</t>
  </si>
  <si>
    <t>Consistent/Conserved Motif?</t>
  </si>
  <si>
    <t>MEAN:</t>
  </si>
  <si>
    <t>MEDIAN:</t>
  </si>
  <si>
    <t>WT_Categories</t>
  </si>
  <si>
    <t>∆cin5.14_Categories</t>
  </si>
  <si>
    <t>∆cin5.17_Categories</t>
  </si>
  <si>
    <t>∆gln3_Categories</t>
  </si>
  <si>
    <t>∆hap4_Categories</t>
  </si>
  <si>
    <t>∆zap1_Categories</t>
  </si>
  <si>
    <t>∆cin5.14</t>
  </si>
  <si>
    <t>∆cin5.17</t>
  </si>
  <si>
    <t>WT_Normalized</t>
  </si>
  <si>
    <t>∆cin5.14_Normalized</t>
  </si>
  <si>
    <t>∆cin5.17_Normalized</t>
  </si>
  <si>
    <t>∆gln3_Normalized</t>
  </si>
  <si>
    <t>∆hap4 _Normalized</t>
  </si>
  <si>
    <t>∆zap1_Normalized</t>
  </si>
  <si>
    <t>STDEV: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</si>
</sst>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/>
    <xf numFmtId="0" fontId="0" fillId="3" borderId="0" xfId="0" applyFill="1"/>
    <xf numFmtId="0" fontId="0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opLeftCell="A3" zoomScale="80" zoomScaleNormal="80" workbookViewId="0">
      <selection activeCell="H11" sqref="H11"/>
    </sheetView>
  </sheetViews>
  <sheetFormatPr defaultRowHeight="15" x14ac:dyDescent="0.25"/>
  <cols>
    <col min="1" max="1" width="11.28515625" style="4" customWidth="1"/>
    <col min="2" max="2" width="14.28515625" style="5" bestFit="1" customWidth="1"/>
    <col min="3" max="3" width="9.140625" style="6"/>
    <col min="4" max="4" width="10" style="6" bestFit="1" customWidth="1"/>
    <col min="5" max="5" width="9.85546875" style="6" customWidth="1"/>
    <col min="6" max="9" width="9.140625" style="6"/>
    <col min="10" max="10" width="10.28515625" style="6" bestFit="1" customWidth="1"/>
    <col min="11" max="13" width="9.140625" style="6"/>
    <col min="14" max="14" width="13.7109375" style="6" bestFit="1" customWidth="1"/>
    <col min="15" max="15" width="12.28515625" style="6" bestFit="1" customWidth="1"/>
    <col min="16" max="16" width="11.5703125" style="6" bestFit="1" customWidth="1"/>
    <col min="17" max="17" width="11.7109375" style="6" bestFit="1" customWidth="1"/>
    <col min="18" max="16384" width="9.140625" style="6"/>
  </cols>
  <sheetData>
    <row r="1" spans="1:8" x14ac:dyDescent="0.25">
      <c r="A1" s="27" t="s">
        <v>126</v>
      </c>
      <c r="B1" s="27"/>
      <c r="C1" s="27"/>
      <c r="D1" s="27"/>
      <c r="E1" s="27"/>
      <c r="F1" s="27"/>
      <c r="G1" s="27"/>
      <c r="H1" s="27"/>
    </row>
    <row r="3" spans="1:8" x14ac:dyDescent="0.25">
      <c r="C3" s="4" t="s">
        <v>1</v>
      </c>
      <c r="D3" s="4" t="s">
        <v>5</v>
      </c>
      <c r="E3" s="4" t="s">
        <v>72</v>
      </c>
      <c r="F3" s="4" t="s">
        <v>2</v>
      </c>
      <c r="G3" s="4" t="s">
        <v>3</v>
      </c>
      <c r="H3" s="4" t="s">
        <v>4</v>
      </c>
    </row>
    <row r="4" spans="1:8" x14ac:dyDescent="0.25">
      <c r="B4" s="13" t="s">
        <v>100</v>
      </c>
      <c r="C4" s="14" t="s">
        <v>104</v>
      </c>
      <c r="D4" s="14" t="s">
        <v>107</v>
      </c>
      <c r="E4" s="14" t="s">
        <v>110</v>
      </c>
      <c r="F4" s="14" t="s">
        <v>113</v>
      </c>
      <c r="G4" s="14" t="s">
        <v>116</v>
      </c>
      <c r="H4" s="14" t="s">
        <v>119</v>
      </c>
    </row>
    <row r="5" spans="1:8" x14ac:dyDescent="0.25">
      <c r="B5" s="15" t="s">
        <v>101</v>
      </c>
      <c r="C5" s="16" t="s">
        <v>105</v>
      </c>
      <c r="D5" s="16" t="s">
        <v>108</v>
      </c>
      <c r="E5" s="16" t="s">
        <v>112</v>
      </c>
      <c r="F5" s="16" t="s">
        <v>114</v>
      </c>
      <c r="G5" s="16" t="s">
        <v>117</v>
      </c>
      <c r="H5" s="16" t="s">
        <v>120</v>
      </c>
    </row>
    <row r="6" spans="1:8" x14ac:dyDescent="0.25">
      <c r="B6" s="17" t="s">
        <v>102</v>
      </c>
      <c r="C6" s="18" t="s">
        <v>106</v>
      </c>
      <c r="D6" s="18" t="s">
        <v>109</v>
      </c>
      <c r="E6" s="18" t="s">
        <v>111</v>
      </c>
      <c r="F6" s="18" t="s">
        <v>115</v>
      </c>
      <c r="G6" s="18" t="s">
        <v>118</v>
      </c>
      <c r="H6" s="18" t="s">
        <v>121</v>
      </c>
    </row>
    <row r="7" spans="1:8" x14ac:dyDescent="0.25">
      <c r="B7" s="19" t="s">
        <v>103</v>
      </c>
      <c r="C7" s="20">
        <v>36</v>
      </c>
      <c r="D7" s="20">
        <v>25</v>
      </c>
      <c r="E7" s="20">
        <v>32</v>
      </c>
      <c r="F7" s="20">
        <v>35</v>
      </c>
      <c r="G7" s="20">
        <v>28</v>
      </c>
      <c r="H7" s="20">
        <v>27</v>
      </c>
    </row>
    <row r="8" spans="1:8" x14ac:dyDescent="0.25">
      <c r="B8" s="21"/>
      <c r="C8" s="22"/>
      <c r="D8" s="22"/>
      <c r="E8" s="22"/>
      <c r="F8" s="22"/>
      <c r="G8" s="22"/>
      <c r="H8" s="22"/>
    </row>
    <row r="9" spans="1:8" x14ac:dyDescent="0.25">
      <c r="B9" s="19" t="s">
        <v>122</v>
      </c>
      <c r="C9" s="20">
        <f>SUM(C19:C87)</f>
        <v>8.1432278744392761</v>
      </c>
      <c r="D9" s="20">
        <f t="shared" ref="D9:H9" si="0">SUM(D19:D87)</f>
        <v>-13.239024266325579</v>
      </c>
      <c r="E9" s="20">
        <f t="shared" si="0"/>
        <v>1.5688481409455504</v>
      </c>
      <c r="F9" s="20">
        <f t="shared" si="0"/>
        <v>-2.5750428237143925</v>
      </c>
      <c r="G9" s="20">
        <f t="shared" si="0"/>
        <v>1.2985196055723081</v>
      </c>
      <c r="H9" s="20">
        <f t="shared" si="0"/>
        <v>-5.8876333805625087</v>
      </c>
    </row>
    <row r="10" spans="1:8" x14ac:dyDescent="0.25">
      <c r="B10" s="19" t="s">
        <v>123</v>
      </c>
      <c r="C10" s="20">
        <v>38.842574354344372</v>
      </c>
      <c r="D10" s="20">
        <v>27.154099290834967</v>
      </c>
      <c r="E10" s="20">
        <v>36.152358853112482</v>
      </c>
      <c r="F10" s="20">
        <v>36.947851589804266</v>
      </c>
      <c r="G10" s="20">
        <v>34.200028058930592</v>
      </c>
      <c r="H10" s="20">
        <v>33.070319628243467</v>
      </c>
    </row>
    <row r="11" spans="1:8" x14ac:dyDescent="0.25">
      <c r="B11" s="19" t="s">
        <v>124</v>
      </c>
      <c r="C11" s="20">
        <f>MAX(C19:C87)</f>
        <v>5.9423513903235508</v>
      </c>
      <c r="D11" s="20">
        <f t="shared" ref="D11:H11" si="1">MAX(D19:D87)</f>
        <v>3.0815368706609108</v>
      </c>
      <c r="E11" s="20">
        <f t="shared" si="1"/>
        <v>3.1809854277119269</v>
      </c>
      <c r="F11" s="20">
        <f t="shared" si="1"/>
        <v>2.4940217818627421</v>
      </c>
      <c r="G11" s="20">
        <f t="shared" si="1"/>
        <v>3.216669652003509</v>
      </c>
      <c r="H11" s="20">
        <f t="shared" si="1"/>
        <v>3.7630994467125971</v>
      </c>
    </row>
    <row r="12" spans="1:8" x14ac:dyDescent="0.25">
      <c r="B12" s="19" t="s">
        <v>125</v>
      </c>
      <c r="C12" s="20">
        <f>MIN(C19:C87)</f>
        <v>-3.3601097186031552</v>
      </c>
      <c r="D12" s="20">
        <f t="shared" ref="D12:H12" si="2">MIN(D19:D87)</f>
        <v>-4.2947275761898167</v>
      </c>
      <c r="E12" s="20">
        <f t="shared" si="2"/>
        <v>-3.6706836066279895</v>
      </c>
      <c r="F12" s="20">
        <f t="shared" si="2"/>
        <v>-4.028112495164816</v>
      </c>
      <c r="G12" s="20">
        <f t="shared" si="2"/>
        <v>-4.0374456520046849</v>
      </c>
      <c r="H12" s="20">
        <f t="shared" si="2"/>
        <v>-3.514110188762583</v>
      </c>
    </row>
    <row r="13" spans="1:8" x14ac:dyDescent="0.25">
      <c r="A13" s="23"/>
      <c r="B13" s="19" t="s">
        <v>129</v>
      </c>
      <c r="C13" s="20">
        <f>AVERAGE(C19:C87)</f>
        <v>0.22620077428997989</v>
      </c>
      <c r="D13" s="20">
        <f t="shared" ref="D13:H13" si="3">AVERAGE(D19:D87)</f>
        <v>-0.52956097065302321</v>
      </c>
      <c r="E13" s="20">
        <f t="shared" si="3"/>
        <v>4.9026504404548449E-2</v>
      </c>
      <c r="F13" s="20">
        <f t="shared" si="3"/>
        <v>-7.35726521061255E-2</v>
      </c>
      <c r="G13" s="20">
        <f t="shared" si="3"/>
        <v>4.6375700199011001E-2</v>
      </c>
      <c r="H13" s="20">
        <f t="shared" si="3"/>
        <v>-0.21806049557638921</v>
      </c>
    </row>
    <row r="14" spans="1:8" x14ac:dyDescent="0.25">
      <c r="A14" s="23"/>
      <c r="B14" s="19" t="s">
        <v>145</v>
      </c>
      <c r="C14" s="20">
        <f>STDEV(C19:C87)</f>
        <v>1.6215155459411064</v>
      </c>
      <c r="D14" s="20">
        <f t="shared" ref="D14:H14" si="4">STDEV(D19:D87)</f>
        <v>1.5084532005599309</v>
      </c>
      <c r="E14" s="20">
        <f t="shared" si="4"/>
        <v>1.5596669599851429</v>
      </c>
      <c r="F14" s="20">
        <f t="shared" si="4"/>
        <v>1.5025922166879166</v>
      </c>
      <c r="G14" s="20">
        <f t="shared" si="4"/>
        <v>1.6433201839441731</v>
      </c>
      <c r="H14" s="20">
        <f t="shared" si="4"/>
        <v>1.6812122668026097</v>
      </c>
    </row>
    <row r="15" spans="1:8" x14ac:dyDescent="0.25">
      <c r="B15" s="19" t="s">
        <v>130</v>
      </c>
      <c r="C15" s="20">
        <f>MEDIAN(C19:C87)</f>
        <v>0.33100164346705729</v>
      </c>
      <c r="D15" s="20">
        <f t="shared" ref="D15:H15" si="5">MEDIAN(D19:D87)</f>
        <v>-0.12137281364214668</v>
      </c>
      <c r="E15" s="20">
        <f t="shared" si="5"/>
        <v>0.23233001269649367</v>
      </c>
      <c r="F15" s="20">
        <f t="shared" si="5"/>
        <v>0.11390649052342389</v>
      </c>
      <c r="G15" s="20">
        <f t="shared" si="5"/>
        <v>0.21435834162040723</v>
      </c>
      <c r="H15" s="20">
        <f t="shared" si="5"/>
        <v>0.12756766821636528</v>
      </c>
    </row>
    <row r="16" spans="1:8" x14ac:dyDescent="0.25">
      <c r="B16" s="21"/>
      <c r="C16" s="22"/>
      <c r="D16" s="22"/>
      <c r="E16" s="22"/>
      <c r="F16" s="22"/>
      <c r="G16" s="22"/>
      <c r="H16" s="22"/>
    </row>
    <row r="17" spans="1:17" x14ac:dyDescent="0.25">
      <c r="A17" s="27" t="s">
        <v>127</v>
      </c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N17" s="28" t="s">
        <v>128</v>
      </c>
      <c r="O17" s="28"/>
      <c r="P17" s="28"/>
      <c r="Q17" s="28"/>
    </row>
    <row r="18" spans="1:17" x14ac:dyDescent="0.25">
      <c r="A18" s="4" t="s">
        <v>76</v>
      </c>
      <c r="B18" s="5" t="s">
        <v>0</v>
      </c>
      <c r="C18" s="4" t="s">
        <v>1</v>
      </c>
      <c r="D18" s="4" t="s">
        <v>5</v>
      </c>
      <c r="E18" s="4" t="s">
        <v>72</v>
      </c>
      <c r="F18" s="4" t="s">
        <v>2</v>
      </c>
      <c r="G18" s="4" t="s">
        <v>3</v>
      </c>
      <c r="H18" s="4" t="s">
        <v>4</v>
      </c>
      <c r="J18" s="6" t="s">
        <v>96</v>
      </c>
      <c r="K18" s="6" t="s">
        <v>97</v>
      </c>
      <c r="L18" s="6" t="s">
        <v>98</v>
      </c>
      <c r="N18" s="11" t="s">
        <v>17</v>
      </c>
      <c r="P18" s="11" t="s">
        <v>19</v>
      </c>
      <c r="Q18" s="11" t="s">
        <v>24</v>
      </c>
    </row>
    <row r="19" spans="1:17" x14ac:dyDescent="0.25">
      <c r="A19" s="10" t="s">
        <v>77</v>
      </c>
      <c r="B19" s="11" t="s">
        <v>64</v>
      </c>
      <c r="C19" s="8">
        <v>2.0428739526207016</v>
      </c>
      <c r="J19" s="6">
        <v>1</v>
      </c>
      <c r="K19" s="6">
        <f>AVERAGE(C19:H19)</f>
        <v>2.0428739526207016</v>
      </c>
      <c r="L19" s="6" t="s">
        <v>99</v>
      </c>
      <c r="N19" s="11" t="s">
        <v>14</v>
      </c>
      <c r="O19" s="11" t="s">
        <v>6</v>
      </c>
      <c r="P19" s="11" t="s">
        <v>9</v>
      </c>
    </row>
    <row r="20" spans="1:17" x14ac:dyDescent="0.25">
      <c r="A20" s="10" t="s">
        <v>77</v>
      </c>
      <c r="B20" s="11" t="s">
        <v>65</v>
      </c>
      <c r="C20" s="8">
        <v>1.3696040654740971</v>
      </c>
      <c r="J20" s="6">
        <v>1</v>
      </c>
      <c r="K20" s="6">
        <f>AVERAGE(C20:H20)</f>
        <v>1.3696040654740971</v>
      </c>
      <c r="L20" s="6" t="s">
        <v>99</v>
      </c>
      <c r="N20" s="11"/>
      <c r="O20" s="11"/>
      <c r="P20" s="11" t="s">
        <v>25</v>
      </c>
      <c r="Q20" s="11" t="s">
        <v>8</v>
      </c>
    </row>
    <row r="21" spans="1:17" x14ac:dyDescent="0.25">
      <c r="A21" s="10" t="s">
        <v>77</v>
      </c>
      <c r="B21" s="11" t="s">
        <v>51</v>
      </c>
      <c r="H21" s="9">
        <v>0.12756766821636528</v>
      </c>
      <c r="J21" s="6">
        <v>1</v>
      </c>
      <c r="K21" s="6">
        <f>AVERAGE(C21:H21)</f>
        <v>0.12756766821636528</v>
      </c>
      <c r="L21" s="6" t="s">
        <v>99</v>
      </c>
      <c r="N21" s="11"/>
    </row>
    <row r="22" spans="1:17" x14ac:dyDescent="0.25">
      <c r="A22" s="10" t="s">
        <v>77</v>
      </c>
      <c r="B22" s="11" t="s">
        <v>52</v>
      </c>
      <c r="C22" s="9">
        <v>-0.13683521229770851</v>
      </c>
      <c r="H22" s="7">
        <v>-0.73704132904043129</v>
      </c>
      <c r="J22" s="6">
        <v>2</v>
      </c>
      <c r="K22" s="6">
        <f>AVERAGE(C22:H22)</f>
        <v>-0.43693827066906987</v>
      </c>
      <c r="L22" s="6">
        <f>STDEV(C22:H22)</f>
        <v>0.42440981525842392</v>
      </c>
      <c r="N22" s="11" t="s">
        <v>14</v>
      </c>
      <c r="O22" s="11" t="s">
        <v>6</v>
      </c>
      <c r="P22" s="11" t="s">
        <v>25</v>
      </c>
      <c r="Q22" s="11" t="s">
        <v>8</v>
      </c>
    </row>
    <row r="23" spans="1:17" x14ac:dyDescent="0.25">
      <c r="A23" s="10" t="s">
        <v>77</v>
      </c>
      <c r="B23" s="11" t="s">
        <v>53</v>
      </c>
      <c r="H23" s="7">
        <v>-1.3105609134439078</v>
      </c>
      <c r="J23" s="6">
        <v>1</v>
      </c>
      <c r="K23" s="6">
        <f>AVERAGE(C23:H23)</f>
        <v>-1.3105609134439078</v>
      </c>
      <c r="L23" s="6" t="s">
        <v>99</v>
      </c>
      <c r="N23" s="11"/>
      <c r="O23" s="4"/>
    </row>
    <row r="24" spans="1:17" x14ac:dyDescent="0.25">
      <c r="A24" s="10" t="s">
        <v>77</v>
      </c>
      <c r="B24" s="11" t="s">
        <v>54</v>
      </c>
      <c r="H24" s="8">
        <v>3.0029336591927356</v>
      </c>
      <c r="J24" s="6">
        <v>1</v>
      </c>
      <c r="K24" s="6">
        <f>AVERAGE(C24:H24)</f>
        <v>3.0029336591927356</v>
      </c>
      <c r="L24" s="6" t="s">
        <v>99</v>
      </c>
      <c r="N24" s="5" t="s">
        <v>86</v>
      </c>
    </row>
    <row r="25" spans="1:17" x14ac:dyDescent="0.25">
      <c r="A25" s="10" t="s">
        <v>77</v>
      </c>
      <c r="B25" s="11" t="s">
        <v>66</v>
      </c>
      <c r="C25" s="8">
        <v>1.5600952789258156</v>
      </c>
      <c r="J25" s="6">
        <v>1</v>
      </c>
      <c r="K25" s="6">
        <f>AVERAGE(C25:H25)</f>
        <v>1.5600952789258156</v>
      </c>
      <c r="L25" s="6" t="s">
        <v>99</v>
      </c>
      <c r="N25" s="5" t="s">
        <v>81</v>
      </c>
    </row>
    <row r="26" spans="1:17" x14ac:dyDescent="0.25">
      <c r="A26" s="10" t="s">
        <v>78</v>
      </c>
      <c r="B26" s="11" t="s">
        <v>55</v>
      </c>
      <c r="C26" s="7">
        <v>-3.3601097186031552</v>
      </c>
      <c r="H26" s="7">
        <v>-2.931219900170829</v>
      </c>
      <c r="J26" s="6">
        <v>2</v>
      </c>
      <c r="K26" s="6">
        <f>AVERAGE(C26:H26)</f>
        <v>-3.1456648093869921</v>
      </c>
      <c r="L26" s="6">
        <f>STDEV(C26:H26)</f>
        <v>0.30327089899536497</v>
      </c>
      <c r="N26" s="5" t="s">
        <v>94</v>
      </c>
    </row>
    <row r="27" spans="1:17" x14ac:dyDescent="0.25">
      <c r="A27" s="10" t="s">
        <v>79</v>
      </c>
      <c r="B27" s="11" t="s">
        <v>46</v>
      </c>
      <c r="C27" s="7">
        <v>-1.3196370311703447</v>
      </c>
      <c r="G27" s="7">
        <v>-0.92428095038474745</v>
      </c>
      <c r="J27" s="6">
        <v>2</v>
      </c>
      <c r="K27" s="6">
        <f>AVERAGE(C27:H27)</f>
        <v>-1.121958990777546</v>
      </c>
      <c r="L27" s="6">
        <f>STDEV(C27:H27)</f>
        <v>0.27955896570683314</v>
      </c>
      <c r="N27" s="5" t="s">
        <v>83</v>
      </c>
    </row>
    <row r="28" spans="1:17" x14ac:dyDescent="0.25">
      <c r="A28" s="10" t="s">
        <v>80</v>
      </c>
      <c r="B28" s="11" t="s">
        <v>47</v>
      </c>
      <c r="C28" s="7">
        <v>-2.6681899216348302</v>
      </c>
      <c r="G28" s="9">
        <v>9.696628329847877E-2</v>
      </c>
      <c r="J28" s="6">
        <v>2</v>
      </c>
      <c r="K28" s="6">
        <f>AVERAGE(C28:H28)</f>
        <v>-1.2856118191681758</v>
      </c>
      <c r="L28" s="6">
        <f>STDEV(C28:H28)</f>
        <v>1.9552607035484011</v>
      </c>
      <c r="N28" s="12"/>
    </row>
    <row r="29" spans="1:17" x14ac:dyDescent="0.25">
      <c r="A29" s="10" t="s">
        <v>81</v>
      </c>
      <c r="B29" s="11" t="s">
        <v>67</v>
      </c>
      <c r="C29" s="9">
        <v>-0.13692956929754749</v>
      </c>
      <c r="J29" s="6">
        <v>1</v>
      </c>
      <c r="K29" s="6">
        <f>AVERAGE(C29:H29)</f>
        <v>-0.13692956929754749</v>
      </c>
      <c r="L29" s="6" t="s">
        <v>99</v>
      </c>
    </row>
    <row r="30" spans="1:17" x14ac:dyDescent="0.25">
      <c r="A30" s="10" t="s">
        <v>81</v>
      </c>
      <c r="B30" s="11" t="s">
        <v>31</v>
      </c>
      <c r="F30" s="8">
        <v>0.66479281764459963</v>
      </c>
      <c r="J30" s="6">
        <v>1</v>
      </c>
      <c r="K30" s="6">
        <f>AVERAGE(C30:H30)</f>
        <v>0.66479281764459963</v>
      </c>
      <c r="L30" s="6" t="s">
        <v>99</v>
      </c>
    </row>
    <row r="31" spans="1:17" x14ac:dyDescent="0.25">
      <c r="A31" s="26" t="s">
        <v>81</v>
      </c>
      <c r="B31" s="11" t="s">
        <v>9</v>
      </c>
      <c r="C31" s="9">
        <v>0.21623646102801605</v>
      </c>
      <c r="D31" s="9">
        <v>7.3967277173428547E-2</v>
      </c>
      <c r="E31" s="8">
        <v>0.2411460063635377</v>
      </c>
      <c r="F31" s="9">
        <v>0.18725204922793223</v>
      </c>
      <c r="G31" s="8">
        <v>0.48033391707476797</v>
      </c>
      <c r="H31" s="8">
        <v>0.19813148213583248</v>
      </c>
      <c r="J31" s="6">
        <v>6</v>
      </c>
      <c r="K31" s="6">
        <f>AVERAGE(C31:H31)</f>
        <v>0.23284453216725251</v>
      </c>
      <c r="L31" s="6">
        <f>STDEV(C31:H31)</f>
        <v>0.13425452740233865</v>
      </c>
    </row>
    <row r="32" spans="1:17" x14ac:dyDescent="0.25">
      <c r="A32" s="26" t="s">
        <v>81</v>
      </c>
      <c r="B32" s="11" t="s">
        <v>19</v>
      </c>
      <c r="C32" s="9">
        <v>1.2564874223131727E-2</v>
      </c>
      <c r="D32" s="9">
        <v>-0.12137281364214668</v>
      </c>
      <c r="E32" s="8">
        <v>0.22087801888200001</v>
      </c>
      <c r="F32" s="9">
        <v>1.5887003866321633E-2</v>
      </c>
      <c r="G32" s="8">
        <v>0.32870726710979964</v>
      </c>
      <c r="J32" s="6">
        <v>5</v>
      </c>
      <c r="K32" s="6">
        <f>AVERAGE(C32:H32)</f>
        <v>9.1332870087821275E-2</v>
      </c>
      <c r="L32" s="6">
        <f>STDEV(C32:H32)</f>
        <v>0.18046380089310085</v>
      </c>
    </row>
    <row r="33" spans="1:12" x14ac:dyDescent="0.25">
      <c r="A33" s="10" t="s">
        <v>81</v>
      </c>
      <c r="B33" s="11" t="s">
        <v>22</v>
      </c>
      <c r="D33" s="9">
        <v>-0.21336373795727254</v>
      </c>
      <c r="E33" s="7">
        <v>-0.2367108186036519</v>
      </c>
      <c r="G33" s="7">
        <v>-0.23963518052113963</v>
      </c>
      <c r="J33" s="6">
        <v>3</v>
      </c>
      <c r="K33" s="6">
        <f>AVERAGE(C33:H33)</f>
        <v>-0.22990324569402135</v>
      </c>
      <c r="L33" s="6">
        <f>STDEV(C33:H33)</f>
        <v>1.4398071408580862E-2</v>
      </c>
    </row>
    <row r="34" spans="1:12" x14ac:dyDescent="0.25">
      <c r="A34" s="10" t="s">
        <v>81</v>
      </c>
      <c r="B34" s="11" t="s">
        <v>32</v>
      </c>
      <c r="F34" s="8">
        <v>0.22279244682106381</v>
      </c>
      <c r="J34" s="6">
        <v>1</v>
      </c>
      <c r="K34" s="6">
        <f>AVERAGE(C34:H34)</f>
        <v>0.22279244682106381</v>
      </c>
      <c r="L34" s="6" t="s">
        <v>99</v>
      </c>
    </row>
    <row r="35" spans="1:12" x14ac:dyDescent="0.25">
      <c r="A35" s="26" t="s">
        <v>81</v>
      </c>
      <c r="B35" s="25" t="s">
        <v>25</v>
      </c>
      <c r="C35" s="8">
        <v>0.35588905692052719</v>
      </c>
      <c r="D35" s="9">
        <v>0.1771947544462385</v>
      </c>
      <c r="E35" s="9">
        <v>8.2884475702755492E-2</v>
      </c>
      <c r="F35" s="9">
        <v>0.11390649052342389</v>
      </c>
      <c r="G35" s="9">
        <v>8.0350377937272038E-2</v>
      </c>
      <c r="J35" s="6">
        <v>5</v>
      </c>
      <c r="K35" s="6">
        <f>AVERAGE(C35:H35)</f>
        <v>0.16204503110604343</v>
      </c>
      <c r="L35" s="6">
        <f>STDEV(C35:H35)</f>
        <v>0.11517676571122973</v>
      </c>
    </row>
    <row r="36" spans="1:12" x14ac:dyDescent="0.25">
      <c r="A36" s="10" t="s">
        <v>82</v>
      </c>
      <c r="B36" s="11" t="s">
        <v>56</v>
      </c>
      <c r="C36" s="8">
        <v>0.4382104911069763</v>
      </c>
      <c r="H36" s="7">
        <v>-2.6038604884906138</v>
      </c>
      <c r="J36" s="6">
        <v>2</v>
      </c>
      <c r="K36" s="6">
        <f>AVERAGE(C36:H36)</f>
        <v>-1.0828249986918188</v>
      </c>
      <c r="L36" s="6">
        <f>STDEV(C36:H36)</f>
        <v>2.1510690185242596</v>
      </c>
    </row>
    <row r="37" spans="1:12" x14ac:dyDescent="0.25">
      <c r="A37" s="10" t="s">
        <v>83</v>
      </c>
      <c r="B37" s="11" t="s">
        <v>57</v>
      </c>
      <c r="C37" s="8">
        <v>0.7877018081221312</v>
      </c>
      <c r="H37" s="8">
        <v>1.6320933362163403</v>
      </c>
      <c r="J37" s="6">
        <v>2</v>
      </c>
      <c r="K37" s="6">
        <f>AVERAGE(C37:H37)</f>
        <v>1.2098975721692358</v>
      </c>
      <c r="L37" s="6">
        <f>STDEV(C37:H37)</f>
        <v>0.59707497549188648</v>
      </c>
    </row>
    <row r="38" spans="1:12" x14ac:dyDescent="0.25">
      <c r="A38" s="10" t="s">
        <v>83</v>
      </c>
      <c r="B38" s="11" t="s">
        <v>15</v>
      </c>
      <c r="D38" s="9">
        <v>5.5795296309506935E-2</v>
      </c>
      <c r="E38" s="9">
        <v>-1.3322622021993849E-2</v>
      </c>
      <c r="H38" s="9">
        <v>-7.2849975201114345E-2</v>
      </c>
      <c r="J38" s="6">
        <v>3</v>
      </c>
      <c r="K38" s="6">
        <f>AVERAGE(C38:H38)</f>
        <v>-1.012576697120042E-2</v>
      </c>
      <c r="L38" s="6">
        <f>STDEV(C38:H38)</f>
        <v>6.4382189945451557E-2</v>
      </c>
    </row>
    <row r="39" spans="1:12" x14ac:dyDescent="0.25">
      <c r="A39" s="10" t="s">
        <v>84</v>
      </c>
      <c r="B39" s="11" t="s">
        <v>16</v>
      </c>
      <c r="D39" s="7">
        <v>-3.207275682548163</v>
      </c>
      <c r="E39" s="7">
        <v>-3.6706836066279895</v>
      </c>
      <c r="F39" s="8">
        <v>1.4783345490142745</v>
      </c>
      <c r="G39" s="8">
        <v>3.216669652003509</v>
      </c>
      <c r="H39" s="7">
        <v>-2.0571141899006342</v>
      </c>
      <c r="J39" s="6">
        <v>5</v>
      </c>
      <c r="K39" s="6">
        <f>AVERAGE(C39:H39)</f>
        <v>-0.84801385561180065</v>
      </c>
      <c r="L39" s="6">
        <f>STDEV(C39:H39)</f>
        <v>3.038463979813832</v>
      </c>
    </row>
    <row r="40" spans="1:12" x14ac:dyDescent="0.25">
      <c r="A40" s="10" t="s">
        <v>85</v>
      </c>
      <c r="B40" s="11" t="s">
        <v>58</v>
      </c>
      <c r="C40" s="8">
        <v>0.33058851158931962</v>
      </c>
      <c r="H40" s="8">
        <v>0.24118386699197747</v>
      </c>
      <c r="J40" s="6">
        <v>2</v>
      </c>
      <c r="K40" s="6">
        <f>AVERAGE(C40:H40)</f>
        <v>0.28588618929064857</v>
      </c>
      <c r="L40" s="6">
        <f>STDEV(C40:H40)</f>
        <v>6.3218630464353859E-2</v>
      </c>
    </row>
    <row r="41" spans="1:12" x14ac:dyDescent="0.25">
      <c r="A41" s="10" t="s">
        <v>86</v>
      </c>
      <c r="B41" s="11" t="s">
        <v>68</v>
      </c>
      <c r="C41" s="9">
        <v>3.2600346293302697E-2</v>
      </c>
      <c r="J41" s="6">
        <v>1</v>
      </c>
      <c r="K41" s="6">
        <f>AVERAGE(C41:H41)</f>
        <v>3.2600346293302697E-2</v>
      </c>
      <c r="L41" s="6" t="s">
        <v>99</v>
      </c>
    </row>
    <row r="42" spans="1:12" x14ac:dyDescent="0.25">
      <c r="A42" s="26" t="s">
        <v>86</v>
      </c>
      <c r="B42" s="25" t="s">
        <v>6</v>
      </c>
      <c r="C42" s="9">
        <v>3.2638769273629034E-2</v>
      </c>
      <c r="D42" s="8">
        <v>0.78297622730719052</v>
      </c>
      <c r="E42" s="8">
        <v>0.70015211972240565</v>
      </c>
      <c r="F42" s="8">
        <v>0.49296963495063439</v>
      </c>
      <c r="G42" s="8">
        <v>0.39586699043644069</v>
      </c>
      <c r="H42" s="8">
        <v>0.83586466952632965</v>
      </c>
      <c r="J42" s="6">
        <v>6</v>
      </c>
      <c r="K42" s="6">
        <f>AVERAGE(C42:H42)</f>
        <v>0.54007806853610496</v>
      </c>
      <c r="L42" s="6">
        <f>STDEV(C42:H42)</f>
        <v>0.30087326658261471</v>
      </c>
    </row>
    <row r="43" spans="1:12" x14ac:dyDescent="0.25">
      <c r="A43" s="10" t="s">
        <v>86</v>
      </c>
      <c r="B43" s="11" t="s">
        <v>33</v>
      </c>
      <c r="F43" s="7">
        <v>-1.0667535292169559</v>
      </c>
      <c r="J43" s="6">
        <v>1</v>
      </c>
      <c r="K43" s="6">
        <f>AVERAGE(C43:H43)</f>
        <v>-1.0667535292169559</v>
      </c>
      <c r="L43" s="6" t="s">
        <v>99</v>
      </c>
    </row>
    <row r="44" spans="1:12" x14ac:dyDescent="0.25">
      <c r="A44" s="10" t="s">
        <v>86</v>
      </c>
      <c r="B44" s="11" t="s">
        <v>59</v>
      </c>
      <c r="C44" s="9">
        <v>-8.2545156359777588E-3</v>
      </c>
      <c r="H44" s="7">
        <v>-0.63265834789673558</v>
      </c>
      <c r="J44" s="6">
        <v>2</v>
      </c>
      <c r="K44" s="6">
        <f>AVERAGE(C44:H44)</f>
        <v>-0.32045643176635669</v>
      </c>
      <c r="L44" s="6">
        <f>STDEV(C44:H44)</f>
        <v>0.4415201839904494</v>
      </c>
    </row>
    <row r="45" spans="1:12" x14ac:dyDescent="0.25">
      <c r="A45" s="10" t="s">
        <v>86</v>
      </c>
      <c r="B45" s="11" t="s">
        <v>10</v>
      </c>
      <c r="C45" s="8">
        <v>0.90801826903425531</v>
      </c>
      <c r="D45" s="7">
        <v>-0.56643874349408452</v>
      </c>
      <c r="E45" s="7">
        <v>-0.45927206789218461</v>
      </c>
      <c r="F45" s="8">
        <v>0.39367105151054893</v>
      </c>
      <c r="G45" s="8">
        <v>0.4666846942107693</v>
      </c>
      <c r="H45" s="7">
        <v>-0.23786614201700185</v>
      </c>
      <c r="J45" s="6">
        <v>6</v>
      </c>
      <c r="K45" s="6">
        <f>AVERAGE(C45:H45)</f>
        <v>8.4132843558717085E-2</v>
      </c>
      <c r="L45" s="6">
        <f>STDEV(C45:H45)</f>
        <v>0.59045112402492816</v>
      </c>
    </row>
    <row r="46" spans="1:12" x14ac:dyDescent="0.25">
      <c r="A46" s="26" t="s">
        <v>86</v>
      </c>
      <c r="B46" s="25" t="s">
        <v>14</v>
      </c>
      <c r="C46" s="8">
        <v>0.61734823702817121</v>
      </c>
      <c r="D46" s="8">
        <v>0.72970157858028351</v>
      </c>
      <c r="E46" s="8">
        <v>0.76467847746650219</v>
      </c>
      <c r="F46" s="8">
        <v>0.78599081624935141</v>
      </c>
      <c r="G46" s="8">
        <v>0.54534176609947649</v>
      </c>
      <c r="H46" s="8">
        <v>0.45469462039676117</v>
      </c>
      <c r="J46" s="6">
        <v>6</v>
      </c>
      <c r="K46" s="6">
        <f>AVERAGE(C46:H46)</f>
        <v>0.64962591597009089</v>
      </c>
      <c r="L46" s="6">
        <f>STDEV(C46:H46)</f>
        <v>0.13278541496981591</v>
      </c>
    </row>
    <row r="47" spans="1:12" x14ac:dyDescent="0.25">
      <c r="A47" s="10" t="s">
        <v>86</v>
      </c>
      <c r="B47" s="11" t="s">
        <v>60</v>
      </c>
      <c r="H47" s="9">
        <v>5.1386772319511498E-2</v>
      </c>
      <c r="J47" s="6">
        <v>1</v>
      </c>
      <c r="K47" s="6">
        <f>AVERAGE(C47:H47)</f>
        <v>5.1386772319511498E-2</v>
      </c>
      <c r="L47" s="6" t="s">
        <v>99</v>
      </c>
    </row>
    <row r="48" spans="1:12" x14ac:dyDescent="0.25">
      <c r="A48" s="10" t="s">
        <v>86</v>
      </c>
      <c r="B48" s="11" t="s">
        <v>61</v>
      </c>
      <c r="E48" s="8">
        <v>3.1560439371038078</v>
      </c>
      <c r="H48" s="8">
        <v>3.7630994467125971</v>
      </c>
      <c r="J48" s="6">
        <v>2</v>
      </c>
      <c r="K48" s="6">
        <f>AVERAGE(C48:H48)</f>
        <v>3.4595716919082022</v>
      </c>
      <c r="L48" s="6">
        <f>STDEV(C48:H48)</f>
        <v>0.42925306740103025</v>
      </c>
    </row>
    <row r="49" spans="1:12" x14ac:dyDescent="0.25">
      <c r="A49" s="26" t="s">
        <v>86</v>
      </c>
      <c r="B49" s="11" t="s">
        <v>17</v>
      </c>
      <c r="C49" s="8">
        <v>0.50976115688775414</v>
      </c>
      <c r="D49" s="9">
        <v>0.19522884171995908</v>
      </c>
      <c r="E49" s="8">
        <v>0.22351401902944962</v>
      </c>
      <c r="F49" s="8">
        <v>0.27313740987553603</v>
      </c>
      <c r="G49" s="9">
        <v>0.10000941613101487</v>
      </c>
      <c r="H49" s="8">
        <v>0.20399138087649579</v>
      </c>
      <c r="J49" s="6">
        <v>6</v>
      </c>
      <c r="K49" s="6">
        <f>AVERAGE(C49:H49)</f>
        <v>0.25094037075336822</v>
      </c>
      <c r="L49" s="6">
        <f>STDEV(C49:H49)</f>
        <v>0.13879571162742071</v>
      </c>
    </row>
    <row r="50" spans="1:12" x14ac:dyDescent="0.25">
      <c r="A50" s="10" t="s">
        <v>86</v>
      </c>
      <c r="B50" s="11" t="s">
        <v>34</v>
      </c>
      <c r="F50" s="8">
        <v>0.60649846153204989</v>
      </c>
      <c r="H50" s="8">
        <v>0.67835900647739822</v>
      </c>
      <c r="J50" s="6">
        <v>2</v>
      </c>
      <c r="K50" s="6">
        <f>AVERAGE(C50:H50)</f>
        <v>0.64242873400472411</v>
      </c>
      <c r="L50" s="6">
        <f>STDEV(C50:H50)</f>
        <v>5.081307863061648E-2</v>
      </c>
    </row>
    <row r="51" spans="1:12" x14ac:dyDescent="0.25">
      <c r="A51" s="10" t="s">
        <v>86</v>
      </c>
      <c r="B51" s="11" t="s">
        <v>35</v>
      </c>
      <c r="F51" s="8">
        <v>0.48396981081388551</v>
      </c>
      <c r="J51" s="6">
        <v>1</v>
      </c>
      <c r="K51" s="6">
        <f>AVERAGE(C51:H51)</f>
        <v>0.48396981081388551</v>
      </c>
      <c r="L51" s="6" t="s">
        <v>99</v>
      </c>
    </row>
    <row r="52" spans="1:12" x14ac:dyDescent="0.25">
      <c r="A52" s="10" t="s">
        <v>86</v>
      </c>
      <c r="B52" s="11" t="s">
        <v>28</v>
      </c>
      <c r="C52" s="9">
        <v>0.23720805210220575</v>
      </c>
      <c r="D52" s="8">
        <v>0.57607623406793063</v>
      </c>
      <c r="E52" s="8">
        <v>0.44499195609274017</v>
      </c>
      <c r="F52" s="9">
        <v>9.5703780896189541E-2</v>
      </c>
      <c r="G52" s="9">
        <v>4.8297833701981048E-2</v>
      </c>
      <c r="J52" s="6">
        <v>5</v>
      </c>
      <c r="K52" s="6">
        <f>AVERAGE(C52:H52)</f>
        <v>0.28045557137220944</v>
      </c>
      <c r="L52" s="6">
        <f>STDEV(C52:H52)</f>
        <v>0.22603350707186251</v>
      </c>
    </row>
    <row r="53" spans="1:12" x14ac:dyDescent="0.25">
      <c r="A53" s="10" t="s">
        <v>87</v>
      </c>
      <c r="B53" s="11" t="s">
        <v>62</v>
      </c>
      <c r="E53" s="8">
        <v>0.29649429535859573</v>
      </c>
      <c r="H53" s="8">
        <v>0.29192600930644425</v>
      </c>
      <c r="J53" s="6">
        <v>2</v>
      </c>
      <c r="K53" s="6">
        <f>AVERAGE(C53:H53)</f>
        <v>0.29421015233252001</v>
      </c>
      <c r="L53" s="6">
        <f>STDEV(C53:H53)</f>
        <v>3.2302660458762354E-3</v>
      </c>
    </row>
    <row r="54" spans="1:12" x14ac:dyDescent="0.25">
      <c r="A54" s="10" t="s">
        <v>87</v>
      </c>
      <c r="B54" s="11" t="s">
        <v>63</v>
      </c>
      <c r="E54" s="8">
        <v>0.54189854411455052</v>
      </c>
      <c r="H54" s="7">
        <v>-1.0571791107525352</v>
      </c>
      <c r="J54" s="6">
        <v>2</v>
      </c>
      <c r="K54" s="6">
        <f>AVERAGE(C54:H54)</f>
        <v>-0.25764028331899236</v>
      </c>
      <c r="L54" s="6">
        <f>STDEV(C54:H54)</f>
        <v>1.1307186534003981</v>
      </c>
    </row>
    <row r="55" spans="1:12" x14ac:dyDescent="0.25">
      <c r="A55" s="10" t="s">
        <v>87</v>
      </c>
      <c r="B55" s="11" t="s">
        <v>73</v>
      </c>
      <c r="E55" s="8">
        <v>0.85475091176845786</v>
      </c>
      <c r="J55" s="6">
        <v>1</v>
      </c>
      <c r="K55" s="6">
        <f>AVERAGE(C55:H55)</f>
        <v>0.85475091176845786</v>
      </c>
      <c r="L55" s="6" t="s">
        <v>99</v>
      </c>
    </row>
    <row r="56" spans="1:12" x14ac:dyDescent="0.25">
      <c r="A56" s="10" t="s">
        <v>87</v>
      </c>
      <c r="B56" s="11" t="s">
        <v>74</v>
      </c>
      <c r="E56" s="8">
        <v>2.0681385929743712</v>
      </c>
      <c r="J56" s="6">
        <v>1</v>
      </c>
      <c r="K56" s="6">
        <f>AVERAGE(C56:H56)</f>
        <v>2.0681385929743712</v>
      </c>
      <c r="L56" s="6" t="s">
        <v>99</v>
      </c>
    </row>
    <row r="57" spans="1:12" x14ac:dyDescent="0.25">
      <c r="A57" s="10" t="s">
        <v>87</v>
      </c>
      <c r="B57" s="11" t="s">
        <v>75</v>
      </c>
      <c r="E57" s="8">
        <v>0.24539882662110007</v>
      </c>
      <c r="J57" s="6">
        <v>1</v>
      </c>
      <c r="K57" s="6">
        <f>AVERAGE(C57:H57)</f>
        <v>0.24539882662110007</v>
      </c>
      <c r="L57" s="6" t="s">
        <v>99</v>
      </c>
    </row>
    <row r="58" spans="1:12" x14ac:dyDescent="0.25">
      <c r="A58" s="10" t="s">
        <v>88</v>
      </c>
      <c r="B58" s="11" t="s">
        <v>69</v>
      </c>
      <c r="C58" s="8">
        <v>5.9423513903235508</v>
      </c>
      <c r="J58" s="6">
        <v>1</v>
      </c>
      <c r="K58" s="6">
        <f>AVERAGE(C58:H58)</f>
        <v>5.9423513903235508</v>
      </c>
      <c r="L58" s="6" t="s">
        <v>99</v>
      </c>
    </row>
    <row r="59" spans="1:12" x14ac:dyDescent="0.25">
      <c r="A59" s="10" t="s">
        <v>88</v>
      </c>
      <c r="B59" s="11" t="s">
        <v>70</v>
      </c>
      <c r="C59" s="9">
        <v>0.26636223507007828</v>
      </c>
      <c r="J59" s="6">
        <v>1</v>
      </c>
      <c r="K59" s="6">
        <f>AVERAGE(C59:H59)</f>
        <v>0.26636223507007828</v>
      </c>
      <c r="L59" s="6" t="s">
        <v>99</v>
      </c>
    </row>
    <row r="60" spans="1:12" x14ac:dyDescent="0.25">
      <c r="A60" s="10" t="s">
        <v>88</v>
      </c>
      <c r="B60" s="11" t="s">
        <v>48</v>
      </c>
      <c r="C60" s="7">
        <v>-0.77027318559115876</v>
      </c>
      <c r="G60" s="7">
        <v>-1.536794635432283</v>
      </c>
      <c r="J60" s="6">
        <v>2</v>
      </c>
      <c r="K60" s="6">
        <f>AVERAGE(C60:H60)</f>
        <v>-1.1535339105117208</v>
      </c>
      <c r="L60" s="6">
        <f>STDEV(C60:H60)</f>
        <v>0.5420125151076034</v>
      </c>
    </row>
    <row r="61" spans="1:12" x14ac:dyDescent="0.25">
      <c r="A61" s="10" t="s">
        <v>88</v>
      </c>
      <c r="B61" s="11" t="s">
        <v>7</v>
      </c>
      <c r="C61" s="8">
        <v>1.2279565847609892</v>
      </c>
      <c r="D61" s="7">
        <v>-2.2598528995798985</v>
      </c>
      <c r="E61" s="7">
        <v>-0.95983676132753237</v>
      </c>
      <c r="F61" s="7">
        <v>-0.98218154290969595</v>
      </c>
      <c r="G61" s="8">
        <v>0.70694153191521636</v>
      </c>
      <c r="H61" s="7">
        <v>-2.7490486649693056</v>
      </c>
      <c r="J61" s="6">
        <v>6</v>
      </c>
      <c r="K61" s="6">
        <f>AVERAGE(C61:H61)</f>
        <v>-0.83600362535170447</v>
      </c>
      <c r="L61" s="6">
        <f>STDEV(C61:H61)</f>
        <v>1.5725394885811128</v>
      </c>
    </row>
    <row r="62" spans="1:12" x14ac:dyDescent="0.25">
      <c r="A62" s="10" t="s">
        <v>88</v>
      </c>
      <c r="B62" s="11" t="s">
        <v>36</v>
      </c>
      <c r="F62" s="8">
        <v>2.4940217818627421</v>
      </c>
      <c r="J62" s="6">
        <v>1</v>
      </c>
      <c r="K62" s="6">
        <f>AVERAGE(C62:H62)</f>
        <v>2.4940217818627421</v>
      </c>
      <c r="L62" s="6" t="s">
        <v>99</v>
      </c>
    </row>
    <row r="63" spans="1:12" x14ac:dyDescent="0.25">
      <c r="A63" s="10" t="s">
        <v>88</v>
      </c>
      <c r="B63" s="11" t="s">
        <v>11</v>
      </c>
      <c r="C63" s="7">
        <v>-3.1620752595992823</v>
      </c>
      <c r="D63" s="8">
        <v>3.0815368706609108</v>
      </c>
      <c r="E63" s="8">
        <v>2.0546971510051981</v>
      </c>
      <c r="F63" s="7">
        <v>-0.80809642163920803</v>
      </c>
      <c r="G63" s="7">
        <v>-4.0374456520046849</v>
      </c>
      <c r="H63" s="8">
        <v>0.71668274086736317</v>
      </c>
      <c r="J63" s="6">
        <v>6</v>
      </c>
      <c r="K63" s="6">
        <f>AVERAGE(C63:H63)</f>
        <v>-0.3591167617849505</v>
      </c>
      <c r="L63" s="6">
        <f>STDEV(C63:H63)</f>
        <v>2.8428929664694276</v>
      </c>
    </row>
    <row r="64" spans="1:12" x14ac:dyDescent="0.25">
      <c r="A64" s="10" t="s">
        <v>88</v>
      </c>
      <c r="B64" s="11" t="s">
        <v>37</v>
      </c>
      <c r="F64" s="7">
        <v>-1.6834307627156639</v>
      </c>
      <c r="H64" s="7">
        <v>-1.575467253757296</v>
      </c>
      <c r="J64" s="6">
        <v>2</v>
      </c>
      <c r="K64" s="6">
        <f>AVERAGE(C64:H64)</f>
        <v>-1.6294490082364801</v>
      </c>
      <c r="L64" s="6">
        <f>STDEV(C64:H64)</f>
        <v>7.6341729305156536E-2</v>
      </c>
    </row>
    <row r="65" spans="1:12" x14ac:dyDescent="0.25">
      <c r="A65" s="10" t="s">
        <v>88</v>
      </c>
      <c r="B65" s="11" t="s">
        <v>20</v>
      </c>
      <c r="C65" s="8">
        <v>0.4363704433869755</v>
      </c>
      <c r="D65" s="9">
        <v>-4.0041816912182872E-2</v>
      </c>
      <c r="E65" s="8">
        <v>3.1809854277119269</v>
      </c>
      <c r="F65" s="7">
        <v>-0.20898566051501227</v>
      </c>
      <c r="G65" s="7">
        <v>-1.2771724274935095</v>
      </c>
      <c r="J65" s="6">
        <v>5</v>
      </c>
      <c r="K65" s="6">
        <f>AVERAGE(C65:H65)</f>
        <v>0.41823119323563951</v>
      </c>
      <c r="L65" s="6">
        <f>STDEV(C65:H65)</f>
        <v>1.6666544755252235</v>
      </c>
    </row>
    <row r="66" spans="1:12" x14ac:dyDescent="0.25">
      <c r="A66" s="10" t="s">
        <v>88</v>
      </c>
      <c r="B66" s="11" t="s">
        <v>23</v>
      </c>
      <c r="C66" s="7">
        <v>-0.96597253898403834</v>
      </c>
      <c r="D66" s="7">
        <v>-0.79269093959067749</v>
      </c>
      <c r="E66" s="7">
        <v>-1.892442950476412</v>
      </c>
      <c r="F66" s="8">
        <v>0.53162750316257434</v>
      </c>
      <c r="G66" s="8">
        <v>0.43579796106560548</v>
      </c>
      <c r="H66" s="8">
        <v>0.65220062507096321</v>
      </c>
      <c r="J66" s="6">
        <v>6</v>
      </c>
      <c r="K66" s="6">
        <f>AVERAGE(C66:H66)</f>
        <v>-0.33858005662533081</v>
      </c>
      <c r="L66" s="6">
        <f>STDEV(C66:H66)</f>
        <v>1.0346880481046046</v>
      </c>
    </row>
    <row r="67" spans="1:12" x14ac:dyDescent="0.25">
      <c r="A67" s="10" t="s">
        <v>88</v>
      </c>
      <c r="B67" s="11" t="s">
        <v>38</v>
      </c>
      <c r="F67" s="7">
        <v>-4.028112495164816</v>
      </c>
      <c r="J67" s="6">
        <v>1</v>
      </c>
      <c r="K67" s="6">
        <f>AVERAGE(C67:H67)</f>
        <v>-4.028112495164816</v>
      </c>
      <c r="L67" s="6" t="s">
        <v>99</v>
      </c>
    </row>
    <row r="68" spans="1:12" x14ac:dyDescent="0.25">
      <c r="A68" s="10" t="s">
        <v>88</v>
      </c>
      <c r="B68" s="11" t="s">
        <v>26</v>
      </c>
      <c r="C68" s="8">
        <v>0.58598390517222165</v>
      </c>
      <c r="D68" s="7">
        <v>-0.95404048864578028</v>
      </c>
      <c r="E68" s="7">
        <v>-3.1045439528268175</v>
      </c>
      <c r="F68" s="8">
        <v>1.9303181472031512</v>
      </c>
      <c r="G68" s="8">
        <v>2.9022003557381604</v>
      </c>
      <c r="J68" s="6">
        <v>5</v>
      </c>
      <c r="K68" s="6">
        <f>AVERAGE(C68:H68)</f>
        <v>0.27198359332818711</v>
      </c>
      <c r="L68" s="6">
        <f>STDEV(C68:H68)</f>
        <v>2.3806922955938612</v>
      </c>
    </row>
    <row r="69" spans="1:12" x14ac:dyDescent="0.25">
      <c r="A69" s="10" t="s">
        <v>88</v>
      </c>
      <c r="B69" s="11" t="s">
        <v>29</v>
      </c>
      <c r="C69" s="8">
        <v>0.33141477534479491</v>
      </c>
      <c r="D69" s="7">
        <v>-1.9301812265743241</v>
      </c>
      <c r="E69" s="7">
        <v>-1.6504077960412005</v>
      </c>
      <c r="F69" s="8">
        <v>1.2626929066819845</v>
      </c>
      <c r="G69" s="8">
        <v>1.9582252406376532</v>
      </c>
      <c r="J69" s="6">
        <v>5</v>
      </c>
      <c r="K69" s="6">
        <f>AVERAGE(C69:H69)</f>
        <v>-5.6512199902183811E-3</v>
      </c>
      <c r="L69" s="6">
        <f>STDEV(C69:H69)</f>
        <v>1.7311961906575524</v>
      </c>
    </row>
    <row r="70" spans="1:12" x14ac:dyDescent="0.25">
      <c r="A70" s="26" t="s">
        <v>89</v>
      </c>
      <c r="B70" s="11" t="s">
        <v>24</v>
      </c>
      <c r="D70" s="7">
        <v>-1.6353828649576676</v>
      </c>
      <c r="E70" s="7">
        <v>-1.7793389316530057</v>
      </c>
      <c r="F70" s="7">
        <v>-3.445443252704194</v>
      </c>
      <c r="G70" s="7">
        <v>-1.7955887710060601</v>
      </c>
      <c r="J70" s="6">
        <v>4</v>
      </c>
      <c r="K70" s="6">
        <f>AVERAGE(C70:H70)</f>
        <v>-2.1639384550802316</v>
      </c>
      <c r="L70" s="6">
        <f>STDEV(C70:H70)</f>
        <v>0.85736492451406709</v>
      </c>
    </row>
    <row r="71" spans="1:12" x14ac:dyDescent="0.25">
      <c r="A71" s="10" t="s">
        <v>90</v>
      </c>
      <c r="B71" s="11" t="s">
        <v>12</v>
      </c>
      <c r="D71" s="7">
        <v>-0.83926458325192999</v>
      </c>
      <c r="E71" s="8">
        <v>0.3362610185517621</v>
      </c>
      <c r="G71" s="8">
        <v>1.7188734256402591</v>
      </c>
      <c r="J71" s="6">
        <v>3</v>
      </c>
      <c r="K71" s="6">
        <f>AVERAGE(C71:H71)</f>
        <v>0.40528995364669712</v>
      </c>
      <c r="L71" s="6">
        <f>STDEV(C71:H71)</f>
        <v>1.2804652527675162</v>
      </c>
    </row>
    <row r="72" spans="1:12" x14ac:dyDescent="0.25">
      <c r="A72" s="10" t="s">
        <v>90</v>
      </c>
      <c r="B72" s="11" t="s">
        <v>21</v>
      </c>
      <c r="D72" s="7">
        <v>-0.86541823451342126</v>
      </c>
      <c r="E72" s="7">
        <v>-1.1778241717440916</v>
      </c>
      <c r="G72" s="8">
        <v>1.5346151209931911</v>
      </c>
      <c r="J72" s="6">
        <v>3</v>
      </c>
      <c r="K72" s="6">
        <f>AVERAGE(C72:H72)</f>
        <v>-0.16954242842144054</v>
      </c>
      <c r="L72" s="6">
        <f>STDEV(C72:H72)</f>
        <v>1.48408695241364</v>
      </c>
    </row>
    <row r="73" spans="1:12" x14ac:dyDescent="0.25">
      <c r="A73" s="10" t="s">
        <v>91</v>
      </c>
      <c r="B73" s="11" t="s">
        <v>39</v>
      </c>
      <c r="F73" s="9">
        <v>-7.6166588870656735E-2</v>
      </c>
      <c r="J73" s="6">
        <v>1</v>
      </c>
      <c r="K73" s="6">
        <f>AVERAGE(C73:H73)</f>
        <v>-7.6166588870656735E-2</v>
      </c>
      <c r="L73" s="6" t="s">
        <v>99</v>
      </c>
    </row>
    <row r="74" spans="1:12" x14ac:dyDescent="0.25">
      <c r="A74" s="26" t="s">
        <v>91</v>
      </c>
      <c r="B74" s="11" t="s">
        <v>13</v>
      </c>
      <c r="C74" s="7">
        <v>-2.5514627297767896</v>
      </c>
      <c r="D74" s="7">
        <v>-2.4749734585491163</v>
      </c>
      <c r="E74" s="7">
        <v>-2.172293732868837</v>
      </c>
      <c r="F74" s="7">
        <v>-1.9366382104483413</v>
      </c>
      <c r="G74" s="7">
        <v>-0.29128291695687875</v>
      </c>
      <c r="H74" s="7">
        <v>-3.514110188762583</v>
      </c>
      <c r="J74" s="6">
        <v>6</v>
      </c>
      <c r="K74" s="6">
        <f>AVERAGE(C74:H74)</f>
        <v>-2.1567935395604247</v>
      </c>
      <c r="L74" s="6">
        <f>STDEV(C74:H74)</f>
        <v>1.0609570419890502</v>
      </c>
    </row>
    <row r="75" spans="1:12" x14ac:dyDescent="0.25">
      <c r="A75" s="10" t="s">
        <v>91</v>
      </c>
      <c r="B75" s="11" t="s">
        <v>27</v>
      </c>
      <c r="C75" s="8">
        <v>1.2607629021335434</v>
      </c>
      <c r="D75" s="7">
        <v>-4.2947275761898167</v>
      </c>
      <c r="E75" s="9">
        <v>-0.15745556824298448</v>
      </c>
      <c r="F75" s="7">
        <v>-3.2881863889487377</v>
      </c>
      <c r="G75" s="7">
        <v>-3.0235294018568881</v>
      </c>
      <c r="J75" s="6">
        <v>5</v>
      </c>
      <c r="K75" s="6">
        <f>AVERAGE(C75:H75)</f>
        <v>-1.9006272066209768</v>
      </c>
      <c r="L75" s="6">
        <f>STDEV(C75:H75)</f>
        <v>2.3425937112884996</v>
      </c>
    </row>
    <row r="76" spans="1:12" x14ac:dyDescent="0.25">
      <c r="A76" s="10" t="s">
        <v>91</v>
      </c>
      <c r="B76" s="11" t="s">
        <v>30</v>
      </c>
      <c r="C76" s="8">
        <v>1.4854047388247604</v>
      </c>
      <c r="D76" s="9">
        <v>-1.5367121737935678E-3</v>
      </c>
      <c r="E76" s="9">
        <v>-1.7622375756762138E-2</v>
      </c>
      <c r="F76" s="7">
        <v>-0.83512184363477837</v>
      </c>
      <c r="G76" s="7">
        <v>-1.5511181933723386</v>
      </c>
      <c r="J76" s="6">
        <v>5</v>
      </c>
      <c r="K76" s="6">
        <f>AVERAGE(C76:H76)</f>
        <v>-0.18399887722258243</v>
      </c>
      <c r="L76" s="6">
        <f>STDEV(C76:H76)</f>
        <v>1.1336730522030409</v>
      </c>
    </row>
    <row r="77" spans="1:12" x14ac:dyDescent="0.25">
      <c r="A77" s="10" t="s">
        <v>92</v>
      </c>
      <c r="B77" s="11" t="s">
        <v>49</v>
      </c>
      <c r="G77" s="7">
        <v>-1.7739060976506145</v>
      </c>
      <c r="J77" s="6">
        <v>1</v>
      </c>
      <c r="K77" s="6">
        <f>AVERAGE(C77:H77)</f>
        <v>-1.7739060976506145</v>
      </c>
      <c r="L77" s="6" t="s">
        <v>99</v>
      </c>
    </row>
    <row r="78" spans="1:12" x14ac:dyDescent="0.25">
      <c r="A78" s="10" t="s">
        <v>92</v>
      </c>
      <c r="B78" s="11" t="s">
        <v>40</v>
      </c>
      <c r="F78" s="8">
        <v>2.1231716622837529</v>
      </c>
      <c r="J78" s="6">
        <v>1</v>
      </c>
      <c r="K78" s="6">
        <f>AVERAGE(C78:H78)</f>
        <v>2.1231716622837529</v>
      </c>
      <c r="L78" s="6" t="s">
        <v>99</v>
      </c>
    </row>
    <row r="79" spans="1:12" x14ac:dyDescent="0.25">
      <c r="A79" s="10" t="s">
        <v>93</v>
      </c>
      <c r="B79" s="11" t="s">
        <v>41</v>
      </c>
      <c r="F79" s="7">
        <v>-0.8267060388457721</v>
      </c>
      <c r="J79" s="6">
        <v>1</v>
      </c>
      <c r="K79" s="6">
        <f>AVERAGE(C79:H79)</f>
        <v>-0.8267060388457721</v>
      </c>
      <c r="L79" s="6" t="s">
        <v>99</v>
      </c>
    </row>
    <row r="80" spans="1:12" x14ac:dyDescent="0.25">
      <c r="A80" s="10" t="s">
        <v>93</v>
      </c>
      <c r="B80" s="11" t="s">
        <v>42</v>
      </c>
      <c r="F80" s="8">
        <v>0.52698579645278076</v>
      </c>
      <c r="J80" s="6">
        <v>1</v>
      </c>
      <c r="K80" s="6">
        <f>AVERAGE(C80:H80)</f>
        <v>0.52698579645278076</v>
      </c>
      <c r="L80" s="6" t="s">
        <v>99</v>
      </c>
    </row>
    <row r="81" spans="1:12" x14ac:dyDescent="0.25">
      <c r="A81" s="10" t="s">
        <v>93</v>
      </c>
      <c r="B81" s="11" t="s">
        <v>43</v>
      </c>
      <c r="F81" s="7">
        <v>-0.45237161644867785</v>
      </c>
      <c r="J81" s="6">
        <v>1</v>
      </c>
      <c r="K81" s="6">
        <f>AVERAGE(C81:H81)</f>
        <v>-0.45237161644867785</v>
      </c>
      <c r="L81" s="6" t="s">
        <v>99</v>
      </c>
    </row>
    <row r="82" spans="1:12" x14ac:dyDescent="0.25">
      <c r="A82" s="10" t="s">
        <v>93</v>
      </c>
      <c r="B82" s="11" t="s">
        <v>44</v>
      </c>
      <c r="F82" s="9">
        <v>4.9826231210864956E-2</v>
      </c>
      <c r="J82" s="6">
        <v>1</v>
      </c>
      <c r="K82" s="6">
        <f>AVERAGE(C82:H82)</f>
        <v>4.9826231210864956E-2</v>
      </c>
      <c r="L82" s="6" t="s">
        <v>99</v>
      </c>
    </row>
    <row r="83" spans="1:12" x14ac:dyDescent="0.25">
      <c r="A83" s="10" t="s">
        <v>93</v>
      </c>
      <c r="B83" s="11" t="s">
        <v>45</v>
      </c>
      <c r="F83" s="9">
        <v>-0.12325285469681917</v>
      </c>
      <c r="J83" s="6">
        <v>1</v>
      </c>
      <c r="K83" s="6">
        <f>AVERAGE(C83:H83)</f>
        <v>-0.12325285469681917</v>
      </c>
      <c r="L83" s="6" t="s">
        <v>99</v>
      </c>
    </row>
    <row r="84" spans="1:12" x14ac:dyDescent="0.25">
      <c r="A84" s="10" t="s">
        <v>94</v>
      </c>
      <c r="B84" s="11" t="s">
        <v>71</v>
      </c>
      <c r="C84" s="9">
        <v>-0.26993355736171532</v>
      </c>
      <c r="J84" s="6">
        <v>1</v>
      </c>
      <c r="K84" s="6">
        <f>AVERAGE(C84:H84)</f>
        <v>-0.26993355736171532</v>
      </c>
      <c r="L84" s="6" t="s">
        <v>99</v>
      </c>
    </row>
    <row r="85" spans="1:12" x14ac:dyDescent="0.25">
      <c r="A85" s="26" t="s">
        <v>94</v>
      </c>
      <c r="B85" s="25" t="s">
        <v>8</v>
      </c>
      <c r="C85" s="8">
        <v>1.2824136566861102</v>
      </c>
      <c r="D85" s="8">
        <v>0.58871517912519322</v>
      </c>
      <c r="E85" s="8">
        <v>1.5576453008450237</v>
      </c>
      <c r="F85" s="2">
        <v>2.4528540312612748</v>
      </c>
      <c r="G85" s="8">
        <v>1.8063090606027103</v>
      </c>
      <c r="J85" s="6">
        <v>4</v>
      </c>
      <c r="K85" s="6">
        <f>AVERAGE(C85:H85)</f>
        <v>1.5375874457040624</v>
      </c>
      <c r="L85" s="6">
        <f>STDEV(C85:H85)</f>
        <v>0.68479901930939735</v>
      </c>
    </row>
    <row r="86" spans="1:12" x14ac:dyDescent="0.25">
      <c r="A86" s="10" t="s">
        <v>94</v>
      </c>
      <c r="B86" s="11" t="s">
        <v>18</v>
      </c>
      <c r="D86" s="8">
        <v>0.69634525286405158</v>
      </c>
      <c r="E86" s="8">
        <v>1.1327265029827311</v>
      </c>
      <c r="J86" s="6">
        <v>2</v>
      </c>
      <c r="K86" s="6">
        <f>AVERAGE(C86:H86)</f>
        <v>0.91453587792339142</v>
      </c>
      <c r="L86" s="6">
        <f>STDEV(C86:H86)</f>
        <v>0.3085681411415811</v>
      </c>
    </row>
    <row r="87" spans="1:12" x14ac:dyDescent="0.25">
      <c r="A87" s="26" t="s">
        <v>95</v>
      </c>
      <c r="B87" s="11" t="s">
        <v>50</v>
      </c>
      <c r="C87" s="8">
        <v>1.2225411520587661</v>
      </c>
      <c r="E87" s="8">
        <v>0.75731791473209853</v>
      </c>
      <c r="G87" s="8">
        <v>0.9270829376551476</v>
      </c>
      <c r="H87" s="8">
        <v>0.7412278395333638</v>
      </c>
      <c r="J87" s="6">
        <v>4</v>
      </c>
      <c r="K87" s="6">
        <f>AVERAGE(C87:H87)</f>
        <v>0.9120424609948441</v>
      </c>
      <c r="L87" s="6">
        <f>STDEV(C87:H87)</f>
        <v>0.22342259898513658</v>
      </c>
    </row>
    <row r="88" spans="1:12" x14ac:dyDescent="0.25">
      <c r="A88" s="10"/>
      <c r="B88" s="11"/>
    </row>
  </sheetData>
  <autoFilter ref="A18:L87">
    <sortState ref="A18:L86">
      <sortCondition ref="B17:B86"/>
    </sortState>
  </autoFilter>
  <mergeCells count="3">
    <mergeCell ref="A1:H1"/>
    <mergeCell ref="A17:L17"/>
    <mergeCell ref="N17:Q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zoomScale="80" zoomScaleNormal="80" workbookViewId="0">
      <selection activeCell="T14" sqref="T14"/>
    </sheetView>
  </sheetViews>
  <sheetFormatPr defaultRowHeight="15" x14ac:dyDescent="0.25"/>
  <cols>
    <col min="1" max="1" width="11.28515625" style="23" customWidth="1"/>
    <col min="2" max="2" width="14.28515625" style="24" bestFit="1" customWidth="1"/>
    <col min="3" max="4" width="9.140625" style="6"/>
    <col min="5" max="5" width="10" style="6" bestFit="1" customWidth="1"/>
    <col min="6" max="6" width="10" style="6" customWidth="1"/>
    <col min="7" max="8" width="9.85546875" style="6" customWidth="1"/>
    <col min="9" max="16384" width="9.140625" style="6"/>
  </cols>
  <sheetData>
    <row r="1" spans="1:14" x14ac:dyDescent="0.25">
      <c r="A1" s="23" t="s">
        <v>76</v>
      </c>
      <c r="B1" s="24" t="s">
        <v>0</v>
      </c>
      <c r="C1" s="23" t="s">
        <v>1</v>
      </c>
      <c r="D1" s="23" t="s">
        <v>131</v>
      </c>
      <c r="E1" s="23" t="s">
        <v>5</v>
      </c>
      <c r="F1" s="23" t="s">
        <v>132</v>
      </c>
      <c r="G1" s="23" t="s">
        <v>72</v>
      </c>
      <c r="H1" s="23" t="s">
        <v>133</v>
      </c>
      <c r="I1" s="23" t="s">
        <v>2</v>
      </c>
      <c r="J1" s="23" t="s">
        <v>134</v>
      </c>
      <c r="K1" s="23" t="s">
        <v>3</v>
      </c>
      <c r="L1" s="23" t="s">
        <v>135</v>
      </c>
      <c r="M1" s="23" t="s">
        <v>4</v>
      </c>
      <c r="N1" s="23" t="s">
        <v>136</v>
      </c>
    </row>
    <row r="2" spans="1:14" x14ac:dyDescent="0.25">
      <c r="A2" s="10" t="s">
        <v>77</v>
      </c>
      <c r="B2" s="11" t="s">
        <v>64</v>
      </c>
      <c r="C2" s="8">
        <v>2.0428739526207016</v>
      </c>
      <c r="D2" s="8">
        <v>1</v>
      </c>
    </row>
    <row r="3" spans="1:14" x14ac:dyDescent="0.25">
      <c r="A3" s="10" t="s">
        <v>77</v>
      </c>
      <c r="B3" s="11" t="s">
        <v>65</v>
      </c>
      <c r="C3" s="8">
        <v>1.3696040654740971</v>
      </c>
      <c r="D3" s="8">
        <v>1</v>
      </c>
    </row>
    <row r="4" spans="1:14" x14ac:dyDescent="0.25">
      <c r="A4" s="10" t="s">
        <v>77</v>
      </c>
      <c r="B4" s="11" t="s">
        <v>51</v>
      </c>
      <c r="M4" s="9">
        <v>0.12756766821636528</v>
      </c>
      <c r="N4" s="9">
        <v>0</v>
      </c>
    </row>
    <row r="5" spans="1:14" x14ac:dyDescent="0.25">
      <c r="A5" s="11" t="s">
        <v>77</v>
      </c>
      <c r="B5" s="11" t="s">
        <v>52</v>
      </c>
      <c r="C5" s="9">
        <v>-0.13683521229770851</v>
      </c>
      <c r="D5" s="9">
        <v>0</v>
      </c>
      <c r="M5" s="7">
        <v>-0.73704132904043129</v>
      </c>
      <c r="N5" s="7">
        <v>-1</v>
      </c>
    </row>
    <row r="6" spans="1:14" x14ac:dyDescent="0.25">
      <c r="A6" s="10" t="s">
        <v>77</v>
      </c>
      <c r="B6" s="11" t="s">
        <v>53</v>
      </c>
      <c r="M6" s="7">
        <v>-1.3105609134439078</v>
      </c>
      <c r="N6" s="7">
        <v>-1</v>
      </c>
    </row>
    <row r="7" spans="1:14" x14ac:dyDescent="0.25">
      <c r="A7" s="10" t="s">
        <v>77</v>
      </c>
      <c r="B7" s="11" t="s">
        <v>54</v>
      </c>
      <c r="M7" s="8">
        <v>3.0029336591927356</v>
      </c>
      <c r="N7" s="8">
        <v>1</v>
      </c>
    </row>
    <row r="8" spans="1:14" x14ac:dyDescent="0.25">
      <c r="A8" s="10" t="s">
        <v>77</v>
      </c>
      <c r="B8" s="11" t="s">
        <v>66</v>
      </c>
      <c r="C8" s="8">
        <v>1.5600952789258156</v>
      </c>
      <c r="D8" s="8">
        <v>1</v>
      </c>
    </row>
    <row r="9" spans="1:14" x14ac:dyDescent="0.25">
      <c r="A9" s="11" t="s">
        <v>78</v>
      </c>
      <c r="B9" s="11" t="s">
        <v>55</v>
      </c>
      <c r="C9" s="7">
        <v>-3.3601097186031552</v>
      </c>
      <c r="D9" s="7">
        <v>-1</v>
      </c>
      <c r="M9" s="7">
        <v>-2.931219900170829</v>
      </c>
      <c r="N9" s="7">
        <v>-1</v>
      </c>
    </row>
    <row r="10" spans="1:14" x14ac:dyDescent="0.25">
      <c r="A10" s="11" t="s">
        <v>79</v>
      </c>
      <c r="B10" s="11" t="s">
        <v>46</v>
      </c>
      <c r="C10" s="7">
        <v>-1.3196370311703447</v>
      </c>
      <c r="D10" s="7">
        <v>-1</v>
      </c>
      <c r="K10" s="7">
        <v>-0.92428095038474745</v>
      </c>
      <c r="L10" s="7">
        <v>-1</v>
      </c>
    </row>
    <row r="11" spans="1:14" x14ac:dyDescent="0.25">
      <c r="A11" s="10" t="s">
        <v>80</v>
      </c>
      <c r="B11" s="11" t="s">
        <v>47</v>
      </c>
      <c r="C11" s="7">
        <v>-2.6681899216348302</v>
      </c>
      <c r="D11" s="7">
        <v>-1</v>
      </c>
      <c r="K11" s="9">
        <v>9.696628329847877E-2</v>
      </c>
      <c r="L11" s="9">
        <v>0</v>
      </c>
    </row>
    <row r="12" spans="1:14" x14ac:dyDescent="0.25">
      <c r="A12" s="10" t="s">
        <v>81</v>
      </c>
      <c r="B12" s="11" t="s">
        <v>67</v>
      </c>
      <c r="C12" s="9">
        <v>-0.13692956929754749</v>
      </c>
      <c r="D12" s="9">
        <v>0</v>
      </c>
    </row>
    <row r="13" spans="1:14" x14ac:dyDescent="0.25">
      <c r="A13" s="10" t="s">
        <v>81</v>
      </c>
      <c r="B13" s="11" t="s">
        <v>31</v>
      </c>
      <c r="I13" s="8">
        <v>0.66479281764459963</v>
      </c>
      <c r="J13" s="8">
        <v>1</v>
      </c>
    </row>
    <row r="14" spans="1:14" x14ac:dyDescent="0.25">
      <c r="A14" s="11" t="s">
        <v>81</v>
      </c>
      <c r="B14" s="11" t="s">
        <v>9</v>
      </c>
      <c r="C14" s="9">
        <v>0.21623646102801605</v>
      </c>
      <c r="D14" s="9">
        <v>0</v>
      </c>
      <c r="E14" s="9">
        <v>7.3967277173428547E-2</v>
      </c>
      <c r="F14" s="9">
        <v>0</v>
      </c>
      <c r="G14" s="8">
        <v>0.2411460063635377</v>
      </c>
      <c r="H14" s="8">
        <v>1</v>
      </c>
      <c r="I14" s="9">
        <v>0.18725204922793223</v>
      </c>
      <c r="J14" s="9">
        <v>0</v>
      </c>
      <c r="K14" s="8">
        <v>0.48033391707476797</v>
      </c>
      <c r="L14" s="8">
        <v>1</v>
      </c>
      <c r="M14" s="8">
        <v>0.19813148213583248</v>
      </c>
      <c r="N14" s="8">
        <v>1</v>
      </c>
    </row>
    <row r="15" spans="1:14" x14ac:dyDescent="0.25">
      <c r="A15" s="11" t="s">
        <v>81</v>
      </c>
      <c r="B15" s="11" t="s">
        <v>19</v>
      </c>
      <c r="C15" s="9">
        <v>1.2564874223131727E-2</v>
      </c>
      <c r="D15" s="9">
        <v>0</v>
      </c>
      <c r="E15" s="9">
        <v>-0.12137281364214668</v>
      </c>
      <c r="F15" s="9">
        <v>0</v>
      </c>
      <c r="G15" s="8">
        <v>0.22087801888200001</v>
      </c>
      <c r="H15" s="8">
        <v>1</v>
      </c>
      <c r="I15" s="9">
        <v>1.5887003866321633E-2</v>
      </c>
      <c r="J15" s="9">
        <v>0</v>
      </c>
      <c r="K15" s="8">
        <v>0.32870726710979964</v>
      </c>
      <c r="L15" s="8">
        <v>1</v>
      </c>
    </row>
    <row r="16" spans="1:14" x14ac:dyDescent="0.25">
      <c r="A16" s="10" t="s">
        <v>81</v>
      </c>
      <c r="B16" s="11" t="s">
        <v>22</v>
      </c>
      <c r="E16" s="9">
        <v>-0.21336373795727254</v>
      </c>
      <c r="F16" s="9">
        <v>0</v>
      </c>
      <c r="G16" s="7">
        <v>-0.2367108186036519</v>
      </c>
      <c r="H16" s="7">
        <v>-1</v>
      </c>
      <c r="K16" s="7">
        <v>-0.23963518052113963</v>
      </c>
      <c r="L16" s="7">
        <v>-1</v>
      </c>
    </row>
    <row r="17" spans="1:14" x14ac:dyDescent="0.25">
      <c r="A17" s="10" t="s">
        <v>81</v>
      </c>
      <c r="B17" s="11" t="s">
        <v>32</v>
      </c>
      <c r="I17" s="8">
        <v>0.22279244682106381</v>
      </c>
      <c r="J17" s="8">
        <v>1</v>
      </c>
    </row>
    <row r="18" spans="1:14" x14ac:dyDescent="0.25">
      <c r="A18" s="11" t="s">
        <v>81</v>
      </c>
      <c r="B18" s="11" t="s">
        <v>25</v>
      </c>
      <c r="C18" s="8">
        <v>0.35588905692052719</v>
      </c>
      <c r="D18" s="8">
        <v>1</v>
      </c>
      <c r="E18" s="9">
        <v>0.1771947544462385</v>
      </c>
      <c r="F18" s="9">
        <v>0</v>
      </c>
      <c r="G18" s="9">
        <v>8.2884475702755492E-2</v>
      </c>
      <c r="H18" s="9">
        <v>0</v>
      </c>
      <c r="I18" s="9">
        <v>0.11390649052342389</v>
      </c>
      <c r="J18" s="9">
        <v>0</v>
      </c>
      <c r="K18" s="9">
        <v>8.0350377937272038E-2</v>
      </c>
      <c r="L18" s="9">
        <v>0</v>
      </c>
    </row>
    <row r="19" spans="1:14" x14ac:dyDescent="0.25">
      <c r="A19" s="10" t="s">
        <v>82</v>
      </c>
      <c r="B19" s="11" t="s">
        <v>56</v>
      </c>
      <c r="C19" s="8">
        <v>0.4382104911069763</v>
      </c>
      <c r="D19" s="8">
        <v>1</v>
      </c>
      <c r="M19" s="7">
        <v>-2.6038604884906138</v>
      </c>
      <c r="N19" s="7">
        <v>-1</v>
      </c>
    </row>
    <row r="20" spans="1:14" x14ac:dyDescent="0.25">
      <c r="A20" s="11" t="s">
        <v>83</v>
      </c>
      <c r="B20" s="11" t="s">
        <v>57</v>
      </c>
      <c r="C20" s="8">
        <v>0.7877018081221312</v>
      </c>
      <c r="D20" s="8">
        <v>1</v>
      </c>
      <c r="M20" s="8">
        <v>1.6320933362163403</v>
      </c>
      <c r="N20" s="8">
        <v>1</v>
      </c>
    </row>
    <row r="21" spans="1:14" x14ac:dyDescent="0.25">
      <c r="A21" s="11" t="s">
        <v>83</v>
      </c>
      <c r="B21" s="11" t="s">
        <v>15</v>
      </c>
      <c r="E21" s="9">
        <v>5.5795296309506935E-2</v>
      </c>
      <c r="F21" s="9">
        <v>0</v>
      </c>
      <c r="G21" s="9">
        <v>-1.3322622021993849E-2</v>
      </c>
      <c r="H21" s="9">
        <v>0</v>
      </c>
      <c r="M21" s="9">
        <v>-7.2849975201114345E-2</v>
      </c>
      <c r="N21" s="9">
        <v>0</v>
      </c>
    </row>
    <row r="22" spans="1:14" x14ac:dyDescent="0.25">
      <c r="A22" s="10" t="s">
        <v>84</v>
      </c>
      <c r="B22" s="11" t="s">
        <v>16</v>
      </c>
      <c r="E22" s="7">
        <v>-3.207275682548163</v>
      </c>
      <c r="F22" s="7">
        <v>-1</v>
      </c>
      <c r="G22" s="7">
        <v>-3.6706836066279895</v>
      </c>
      <c r="H22" s="7">
        <v>-1</v>
      </c>
      <c r="I22" s="8">
        <v>1.4783345490142745</v>
      </c>
      <c r="J22" s="8">
        <v>1</v>
      </c>
      <c r="K22" s="8">
        <v>3.216669652003509</v>
      </c>
      <c r="L22" s="8">
        <v>1</v>
      </c>
      <c r="M22" s="7">
        <v>-2.0571141899006342</v>
      </c>
      <c r="N22" s="7">
        <v>-1</v>
      </c>
    </row>
    <row r="23" spans="1:14" x14ac:dyDescent="0.25">
      <c r="A23" s="11" t="s">
        <v>85</v>
      </c>
      <c r="B23" s="11" t="s">
        <v>58</v>
      </c>
      <c r="C23" s="8">
        <v>0.33058851158931962</v>
      </c>
      <c r="D23" s="8">
        <v>1</v>
      </c>
      <c r="M23" s="8">
        <v>0.24118386699197747</v>
      </c>
      <c r="N23" s="8">
        <v>1</v>
      </c>
    </row>
    <row r="24" spans="1:14" x14ac:dyDescent="0.25">
      <c r="A24" s="10" t="s">
        <v>86</v>
      </c>
      <c r="B24" s="11" t="s">
        <v>68</v>
      </c>
      <c r="C24" s="9">
        <v>3.2600346293302697E-2</v>
      </c>
      <c r="D24" s="9">
        <v>0</v>
      </c>
    </row>
    <row r="25" spans="1:14" x14ac:dyDescent="0.25">
      <c r="A25" s="11" t="s">
        <v>86</v>
      </c>
      <c r="B25" s="11" t="s">
        <v>6</v>
      </c>
      <c r="C25" s="9">
        <v>3.2638769273629034E-2</v>
      </c>
      <c r="D25" s="9">
        <v>0</v>
      </c>
      <c r="E25" s="8">
        <v>0.78297622730719052</v>
      </c>
      <c r="F25" s="8">
        <v>1</v>
      </c>
      <c r="G25" s="8">
        <v>0.70015211972240565</v>
      </c>
      <c r="H25" s="8">
        <v>1</v>
      </c>
      <c r="I25" s="8">
        <v>0.49296963495063439</v>
      </c>
      <c r="J25" s="8">
        <v>1</v>
      </c>
      <c r="K25" s="8">
        <v>0.39586699043644069</v>
      </c>
      <c r="L25" s="8">
        <v>1</v>
      </c>
      <c r="M25" s="8">
        <v>0.83586466952632965</v>
      </c>
      <c r="N25" s="8">
        <v>1</v>
      </c>
    </row>
    <row r="26" spans="1:14" x14ac:dyDescent="0.25">
      <c r="A26" s="10" t="s">
        <v>86</v>
      </c>
      <c r="B26" s="11" t="s">
        <v>33</v>
      </c>
      <c r="I26" s="7">
        <v>-1.0667535292169559</v>
      </c>
      <c r="J26" s="7">
        <v>-1</v>
      </c>
    </row>
    <row r="27" spans="1:14" x14ac:dyDescent="0.25">
      <c r="A27" s="11" t="s">
        <v>86</v>
      </c>
      <c r="B27" s="11" t="s">
        <v>59</v>
      </c>
      <c r="C27" s="9">
        <v>-8.2545156359777588E-3</v>
      </c>
      <c r="D27" s="9">
        <v>0</v>
      </c>
      <c r="M27" s="7">
        <v>-0.63265834789673558</v>
      </c>
      <c r="N27" s="7">
        <v>-1</v>
      </c>
    </row>
    <row r="28" spans="1:14" x14ac:dyDescent="0.25">
      <c r="A28" s="11" t="s">
        <v>86</v>
      </c>
      <c r="B28" s="11" t="s">
        <v>10</v>
      </c>
      <c r="C28" s="8">
        <v>0.90801826903425531</v>
      </c>
      <c r="D28" s="8">
        <v>1</v>
      </c>
      <c r="E28" s="7">
        <v>-0.56643874349408452</v>
      </c>
      <c r="F28" s="7">
        <v>-1</v>
      </c>
      <c r="G28" s="7">
        <v>-0.45927206789218461</v>
      </c>
      <c r="H28" s="7">
        <v>-1</v>
      </c>
      <c r="I28" s="8">
        <v>0.39367105151054893</v>
      </c>
      <c r="J28" s="8">
        <v>1</v>
      </c>
      <c r="K28" s="8">
        <v>0.4666846942107693</v>
      </c>
      <c r="L28" s="8">
        <v>1</v>
      </c>
      <c r="M28" s="7">
        <v>-0.23786614201700185</v>
      </c>
      <c r="N28" s="7">
        <v>-1</v>
      </c>
    </row>
    <row r="29" spans="1:14" x14ac:dyDescent="0.25">
      <c r="A29" s="11" t="s">
        <v>86</v>
      </c>
      <c r="B29" s="11" t="s">
        <v>14</v>
      </c>
      <c r="C29" s="8">
        <v>0.61734823702817121</v>
      </c>
      <c r="D29" s="8">
        <v>1</v>
      </c>
      <c r="E29" s="8">
        <v>0.72970157858028351</v>
      </c>
      <c r="F29" s="8">
        <v>1</v>
      </c>
      <c r="G29" s="8">
        <v>0.76467847746650219</v>
      </c>
      <c r="H29" s="8">
        <v>1</v>
      </c>
      <c r="I29" s="8">
        <v>0.78599081624935141</v>
      </c>
      <c r="J29" s="8">
        <v>1</v>
      </c>
      <c r="K29" s="8">
        <v>0.54534176609947649</v>
      </c>
      <c r="L29" s="8">
        <v>1</v>
      </c>
      <c r="M29" s="8">
        <v>0.45469462039676117</v>
      </c>
      <c r="N29" s="8">
        <v>1</v>
      </c>
    </row>
    <row r="30" spans="1:14" x14ac:dyDescent="0.25">
      <c r="A30" s="10" t="s">
        <v>86</v>
      </c>
      <c r="B30" s="11" t="s">
        <v>60</v>
      </c>
      <c r="M30" s="9">
        <v>5.1386772319511498E-2</v>
      </c>
      <c r="N30" s="9">
        <v>0</v>
      </c>
    </row>
    <row r="31" spans="1:14" x14ac:dyDescent="0.25">
      <c r="A31" s="11" t="s">
        <v>86</v>
      </c>
      <c r="B31" s="11" t="s">
        <v>61</v>
      </c>
      <c r="G31" s="8">
        <v>3.1560439371038078</v>
      </c>
      <c r="H31" s="8">
        <v>1</v>
      </c>
      <c r="M31" s="8">
        <v>3.7630994467125971</v>
      </c>
      <c r="N31" s="8">
        <v>1</v>
      </c>
    </row>
    <row r="32" spans="1:14" x14ac:dyDescent="0.25">
      <c r="A32" s="11" t="s">
        <v>86</v>
      </c>
      <c r="B32" s="11" t="s">
        <v>17</v>
      </c>
      <c r="C32" s="8">
        <v>0.50976115688775414</v>
      </c>
      <c r="D32" s="8">
        <v>1</v>
      </c>
      <c r="E32" s="9">
        <v>0.19522884171995908</v>
      </c>
      <c r="F32" s="9">
        <v>0</v>
      </c>
      <c r="G32" s="8">
        <v>0.22351401902944962</v>
      </c>
      <c r="H32" s="8">
        <v>1</v>
      </c>
      <c r="I32" s="8">
        <v>0.27313740987553603</v>
      </c>
      <c r="J32" s="8">
        <v>1</v>
      </c>
      <c r="K32" s="9">
        <v>0.10000941613101487</v>
      </c>
      <c r="L32" s="9">
        <v>0</v>
      </c>
      <c r="M32" s="8">
        <v>0.20399138087649579</v>
      </c>
      <c r="N32" s="8">
        <v>1</v>
      </c>
    </row>
    <row r="33" spans="1:14" x14ac:dyDescent="0.25">
      <c r="A33" s="10" t="s">
        <v>86</v>
      </c>
      <c r="B33" s="11" t="s">
        <v>34</v>
      </c>
      <c r="I33" s="8">
        <v>0.60649846153204989</v>
      </c>
      <c r="J33" s="8">
        <v>1</v>
      </c>
      <c r="M33" s="8">
        <v>0.67835900647739822</v>
      </c>
      <c r="N33" s="8">
        <v>1</v>
      </c>
    </row>
    <row r="34" spans="1:14" x14ac:dyDescent="0.25">
      <c r="A34" s="10" t="s">
        <v>86</v>
      </c>
      <c r="B34" s="11" t="s">
        <v>35</v>
      </c>
      <c r="I34" s="8">
        <v>0.48396981081388551</v>
      </c>
      <c r="J34" s="8">
        <v>1</v>
      </c>
    </row>
    <row r="35" spans="1:14" x14ac:dyDescent="0.25">
      <c r="A35" s="11" t="s">
        <v>86</v>
      </c>
      <c r="B35" s="11" t="s">
        <v>28</v>
      </c>
      <c r="C35" s="9">
        <v>0.23720805210220575</v>
      </c>
      <c r="D35" s="9">
        <v>0</v>
      </c>
      <c r="E35" s="8">
        <v>0.57607623406793063</v>
      </c>
      <c r="F35" s="8">
        <v>1</v>
      </c>
      <c r="G35" s="8">
        <v>0.44499195609274017</v>
      </c>
      <c r="H35" s="8">
        <v>1</v>
      </c>
      <c r="I35" s="9">
        <v>9.5703780896189541E-2</v>
      </c>
      <c r="J35" s="9">
        <v>0</v>
      </c>
      <c r="K35" s="9">
        <v>4.8297833701981048E-2</v>
      </c>
      <c r="L35" s="9">
        <v>0</v>
      </c>
    </row>
    <row r="36" spans="1:14" x14ac:dyDescent="0.25">
      <c r="A36" s="10" t="s">
        <v>87</v>
      </c>
      <c r="B36" s="11" t="s">
        <v>62</v>
      </c>
      <c r="G36" s="8">
        <v>0.29649429535859573</v>
      </c>
      <c r="H36" s="8">
        <v>1</v>
      </c>
      <c r="M36" s="8">
        <v>0.29192600930644425</v>
      </c>
      <c r="N36" s="8">
        <v>1</v>
      </c>
    </row>
    <row r="37" spans="1:14" x14ac:dyDescent="0.25">
      <c r="A37" s="11" t="s">
        <v>87</v>
      </c>
      <c r="B37" s="11" t="s">
        <v>63</v>
      </c>
      <c r="G37" s="8">
        <v>0.54189854411455052</v>
      </c>
      <c r="H37" s="8">
        <v>1</v>
      </c>
      <c r="M37" s="7">
        <v>-1.0571791107525352</v>
      </c>
      <c r="N37" s="7">
        <v>-1</v>
      </c>
    </row>
    <row r="38" spans="1:14" x14ac:dyDescent="0.25">
      <c r="A38" s="10" t="s">
        <v>87</v>
      </c>
      <c r="B38" s="11" t="s">
        <v>73</v>
      </c>
      <c r="G38" s="8">
        <v>0.85475091176845786</v>
      </c>
      <c r="H38" s="8">
        <v>1</v>
      </c>
    </row>
    <row r="39" spans="1:14" x14ac:dyDescent="0.25">
      <c r="A39" s="10" t="s">
        <v>87</v>
      </c>
      <c r="B39" s="11" t="s">
        <v>74</v>
      </c>
      <c r="G39" s="8">
        <v>2.0681385929743712</v>
      </c>
      <c r="H39" s="8">
        <v>1</v>
      </c>
    </row>
    <row r="40" spans="1:14" x14ac:dyDescent="0.25">
      <c r="A40" s="10" t="s">
        <v>87</v>
      </c>
      <c r="B40" s="11" t="s">
        <v>75</v>
      </c>
      <c r="G40" s="8">
        <v>0.24539882662110007</v>
      </c>
      <c r="H40" s="8">
        <v>1</v>
      </c>
    </row>
    <row r="41" spans="1:14" x14ac:dyDescent="0.25">
      <c r="A41" s="10" t="s">
        <v>88</v>
      </c>
      <c r="B41" s="11" t="s">
        <v>69</v>
      </c>
      <c r="C41" s="8">
        <v>5.9423513903235508</v>
      </c>
      <c r="D41" s="8">
        <v>1</v>
      </c>
    </row>
    <row r="42" spans="1:14" x14ac:dyDescent="0.25">
      <c r="A42" s="10" t="s">
        <v>88</v>
      </c>
      <c r="B42" s="11" t="s">
        <v>70</v>
      </c>
      <c r="C42" s="9">
        <v>0.26636223507007828</v>
      </c>
      <c r="D42" s="9">
        <v>0</v>
      </c>
    </row>
    <row r="43" spans="1:14" x14ac:dyDescent="0.25">
      <c r="A43" s="11" t="s">
        <v>88</v>
      </c>
      <c r="B43" s="11" t="s">
        <v>48</v>
      </c>
      <c r="C43" s="7">
        <v>-0.77027318559115876</v>
      </c>
      <c r="D43" s="7">
        <v>-1</v>
      </c>
      <c r="K43" s="7">
        <v>-1.536794635432283</v>
      </c>
      <c r="L43" s="7">
        <v>-1</v>
      </c>
    </row>
    <row r="44" spans="1:14" x14ac:dyDescent="0.25">
      <c r="A44" s="10" t="s">
        <v>88</v>
      </c>
      <c r="B44" s="11" t="s">
        <v>7</v>
      </c>
      <c r="C44" s="8">
        <v>1.2279565847609892</v>
      </c>
      <c r="D44" s="8">
        <v>1</v>
      </c>
      <c r="E44" s="7">
        <v>-2.2598528995798985</v>
      </c>
      <c r="F44" s="7">
        <v>-1</v>
      </c>
      <c r="G44" s="7">
        <v>-0.95983676132753237</v>
      </c>
      <c r="H44" s="7">
        <v>-1</v>
      </c>
      <c r="I44" s="7">
        <v>-0.98218154290969595</v>
      </c>
      <c r="J44" s="7">
        <v>-1</v>
      </c>
      <c r="K44" s="8">
        <v>0.70694153191521636</v>
      </c>
      <c r="L44" s="8">
        <v>1</v>
      </c>
      <c r="M44" s="7">
        <v>-2.7490486649693056</v>
      </c>
      <c r="N44" s="7">
        <v>-1</v>
      </c>
    </row>
    <row r="45" spans="1:14" x14ac:dyDescent="0.25">
      <c r="A45" s="10" t="s">
        <v>88</v>
      </c>
      <c r="B45" s="11" t="s">
        <v>36</v>
      </c>
      <c r="I45" s="8">
        <v>2.4940217818627421</v>
      </c>
      <c r="J45" s="8">
        <v>1</v>
      </c>
    </row>
    <row r="46" spans="1:14" x14ac:dyDescent="0.25">
      <c r="A46" s="10" t="s">
        <v>88</v>
      </c>
      <c r="B46" s="11" t="s">
        <v>11</v>
      </c>
      <c r="C46" s="7">
        <v>-3.1620752595992823</v>
      </c>
      <c r="D46" s="7">
        <v>-1</v>
      </c>
      <c r="E46" s="8">
        <v>3.0815368706609108</v>
      </c>
      <c r="F46" s="8">
        <v>1</v>
      </c>
      <c r="G46" s="8">
        <v>2.0546971510051981</v>
      </c>
      <c r="H46" s="8">
        <v>1</v>
      </c>
      <c r="I46" s="7">
        <v>-0.80809642163920803</v>
      </c>
      <c r="J46" s="7">
        <v>-1</v>
      </c>
      <c r="K46" s="7">
        <v>-4.0374456520046849</v>
      </c>
      <c r="L46" s="7">
        <v>-1</v>
      </c>
      <c r="M46" s="8">
        <v>0.71668274086736317</v>
      </c>
      <c r="N46" s="8">
        <v>1</v>
      </c>
    </row>
    <row r="47" spans="1:14" x14ac:dyDescent="0.25">
      <c r="A47" s="11" t="s">
        <v>88</v>
      </c>
      <c r="B47" s="11" t="s">
        <v>37</v>
      </c>
      <c r="I47" s="7">
        <v>-1.6834307627156639</v>
      </c>
      <c r="J47" s="7">
        <v>-1</v>
      </c>
      <c r="M47" s="7">
        <v>-1.575467253757296</v>
      </c>
      <c r="N47" s="7">
        <v>-1</v>
      </c>
    </row>
    <row r="48" spans="1:14" x14ac:dyDescent="0.25">
      <c r="A48" s="10" t="s">
        <v>88</v>
      </c>
      <c r="B48" s="11" t="s">
        <v>20</v>
      </c>
      <c r="C48" s="8">
        <v>0.4363704433869755</v>
      </c>
      <c r="D48" s="8">
        <v>1</v>
      </c>
      <c r="E48" s="9">
        <v>-4.0041816912182872E-2</v>
      </c>
      <c r="F48" s="9">
        <v>0</v>
      </c>
      <c r="G48" s="8">
        <v>3.1809854277119269</v>
      </c>
      <c r="H48" s="8">
        <v>1</v>
      </c>
      <c r="I48" s="7">
        <v>-0.20898566051501227</v>
      </c>
      <c r="J48" s="7">
        <v>-1</v>
      </c>
      <c r="K48" s="7">
        <v>-1.2771724274935095</v>
      </c>
      <c r="L48" s="7">
        <v>-1</v>
      </c>
    </row>
    <row r="49" spans="1:14" x14ac:dyDescent="0.25">
      <c r="A49" s="11" t="s">
        <v>88</v>
      </c>
      <c r="B49" s="11" t="s">
        <v>23</v>
      </c>
      <c r="C49" s="7">
        <v>-0.96597253898403834</v>
      </c>
      <c r="D49" s="7">
        <v>-1</v>
      </c>
      <c r="E49" s="7">
        <v>-0.79269093959067749</v>
      </c>
      <c r="F49" s="7">
        <v>-1</v>
      </c>
      <c r="G49" s="7">
        <v>-1.892442950476412</v>
      </c>
      <c r="H49" s="7">
        <v>-1</v>
      </c>
      <c r="I49" s="8">
        <v>0.53162750316257434</v>
      </c>
      <c r="J49" s="8">
        <v>1</v>
      </c>
      <c r="K49" s="8">
        <v>0.43579796106560548</v>
      </c>
      <c r="L49" s="8">
        <v>1</v>
      </c>
      <c r="M49" s="8">
        <v>0.65220062507096321</v>
      </c>
      <c r="N49" s="8">
        <v>1</v>
      </c>
    </row>
    <row r="50" spans="1:14" x14ac:dyDescent="0.25">
      <c r="A50" s="10" t="s">
        <v>88</v>
      </c>
      <c r="B50" s="11" t="s">
        <v>38</v>
      </c>
      <c r="I50" s="7">
        <v>-4.028112495164816</v>
      </c>
      <c r="J50" s="7">
        <v>-1</v>
      </c>
    </row>
    <row r="51" spans="1:14" x14ac:dyDescent="0.25">
      <c r="A51" s="10" t="s">
        <v>88</v>
      </c>
      <c r="B51" s="11" t="s">
        <v>26</v>
      </c>
      <c r="C51" s="8">
        <v>0.58598390517222165</v>
      </c>
      <c r="D51" s="8">
        <v>1</v>
      </c>
      <c r="E51" s="7">
        <v>-0.95404048864578028</v>
      </c>
      <c r="F51" s="7">
        <v>-1</v>
      </c>
      <c r="G51" s="7">
        <v>-3.1045439528268175</v>
      </c>
      <c r="H51" s="7">
        <v>-1</v>
      </c>
      <c r="I51" s="8">
        <v>1.9303181472031512</v>
      </c>
      <c r="J51" s="8">
        <v>1</v>
      </c>
      <c r="K51" s="8">
        <v>2.9022003557381604</v>
      </c>
      <c r="L51" s="8">
        <v>1</v>
      </c>
    </row>
    <row r="52" spans="1:14" x14ac:dyDescent="0.25">
      <c r="A52" s="10" t="s">
        <v>88</v>
      </c>
      <c r="B52" s="11" t="s">
        <v>29</v>
      </c>
      <c r="C52" s="8">
        <v>0.33141477534479491</v>
      </c>
      <c r="D52" s="8">
        <v>1</v>
      </c>
      <c r="E52" s="7">
        <v>-1.9301812265743241</v>
      </c>
      <c r="F52" s="7">
        <v>-1</v>
      </c>
      <c r="G52" s="7">
        <v>-1.6504077960412005</v>
      </c>
      <c r="H52" s="7">
        <v>-1</v>
      </c>
      <c r="I52" s="8">
        <v>1.2626929066819845</v>
      </c>
      <c r="J52" s="8">
        <v>1</v>
      </c>
      <c r="K52" s="8">
        <v>1.9582252406376532</v>
      </c>
      <c r="L52" s="8">
        <v>1</v>
      </c>
    </row>
    <row r="53" spans="1:14" x14ac:dyDescent="0.25">
      <c r="A53" s="11" t="s">
        <v>89</v>
      </c>
      <c r="B53" s="11" t="s">
        <v>24</v>
      </c>
      <c r="E53" s="7">
        <v>-1.6353828649576676</v>
      </c>
      <c r="F53" s="7">
        <v>-1</v>
      </c>
      <c r="G53" s="7">
        <v>-1.7793389316530057</v>
      </c>
      <c r="H53" s="7">
        <v>-1</v>
      </c>
      <c r="I53" s="7">
        <v>-3.445443252704194</v>
      </c>
      <c r="J53" s="7">
        <v>-1</v>
      </c>
      <c r="K53" s="7">
        <v>-1.7955887710060601</v>
      </c>
      <c r="L53" s="7">
        <v>-1</v>
      </c>
    </row>
    <row r="54" spans="1:14" x14ac:dyDescent="0.25">
      <c r="A54" s="10" t="s">
        <v>90</v>
      </c>
      <c r="B54" s="11" t="s">
        <v>12</v>
      </c>
      <c r="E54" s="7">
        <v>-0.83926458325192999</v>
      </c>
      <c r="F54" s="7">
        <v>-1</v>
      </c>
      <c r="G54" s="8">
        <v>0.3362610185517621</v>
      </c>
      <c r="H54" s="8">
        <v>1</v>
      </c>
      <c r="K54" s="8">
        <v>1.7188734256402591</v>
      </c>
      <c r="L54" s="8">
        <v>1</v>
      </c>
    </row>
    <row r="55" spans="1:14" x14ac:dyDescent="0.25">
      <c r="A55" s="10" t="s">
        <v>90</v>
      </c>
      <c r="B55" s="11" t="s">
        <v>21</v>
      </c>
      <c r="E55" s="7">
        <v>-0.86541823451342126</v>
      </c>
      <c r="F55" s="7">
        <v>-1</v>
      </c>
      <c r="G55" s="7">
        <v>-1.1778241717440916</v>
      </c>
      <c r="H55" s="7">
        <v>-1</v>
      </c>
      <c r="K55" s="8">
        <v>1.5346151209931911</v>
      </c>
      <c r="L55" s="8">
        <v>1</v>
      </c>
    </row>
    <row r="56" spans="1:14" x14ac:dyDescent="0.25">
      <c r="A56" s="10" t="s">
        <v>91</v>
      </c>
      <c r="B56" s="11" t="s">
        <v>39</v>
      </c>
      <c r="I56" s="9">
        <v>-7.6166588870656735E-2</v>
      </c>
      <c r="J56" s="9">
        <v>0</v>
      </c>
    </row>
    <row r="57" spans="1:14" x14ac:dyDescent="0.25">
      <c r="A57" s="11" t="s">
        <v>91</v>
      </c>
      <c r="B57" s="11" t="s">
        <v>13</v>
      </c>
      <c r="C57" s="7">
        <v>-2.5514627297767896</v>
      </c>
      <c r="D57" s="7">
        <v>-1</v>
      </c>
      <c r="E57" s="7">
        <v>-2.4749734585491163</v>
      </c>
      <c r="F57" s="7">
        <v>-1</v>
      </c>
      <c r="G57" s="7">
        <v>-2.172293732868837</v>
      </c>
      <c r="H57" s="7">
        <v>-1</v>
      </c>
      <c r="I57" s="7">
        <v>-1.9366382104483413</v>
      </c>
      <c r="J57" s="7">
        <v>-1</v>
      </c>
      <c r="K57" s="7">
        <v>-0.29128291695687875</v>
      </c>
      <c r="L57" s="7">
        <v>-1</v>
      </c>
      <c r="M57" s="7">
        <v>-3.514110188762583</v>
      </c>
      <c r="N57" s="7">
        <v>-1</v>
      </c>
    </row>
    <row r="58" spans="1:14" x14ac:dyDescent="0.25">
      <c r="A58" s="10" t="s">
        <v>91</v>
      </c>
      <c r="B58" s="11" t="s">
        <v>27</v>
      </c>
      <c r="C58" s="8">
        <v>1.2607629021335434</v>
      </c>
      <c r="D58" s="8">
        <v>1</v>
      </c>
      <c r="E58" s="7">
        <v>-4.2947275761898167</v>
      </c>
      <c r="F58" s="7">
        <v>-1</v>
      </c>
      <c r="G58" s="9">
        <v>-0.15745556824298448</v>
      </c>
      <c r="H58" s="9">
        <v>0</v>
      </c>
      <c r="I58" s="7">
        <v>-3.2881863889487377</v>
      </c>
      <c r="J58" s="7">
        <v>-1</v>
      </c>
      <c r="K58" s="7">
        <v>-3.0235294018568881</v>
      </c>
      <c r="L58" s="7">
        <v>-1</v>
      </c>
    </row>
    <row r="59" spans="1:14" x14ac:dyDescent="0.25">
      <c r="A59" s="11" t="s">
        <v>91</v>
      </c>
      <c r="B59" s="11" t="s">
        <v>30</v>
      </c>
      <c r="C59" s="8">
        <v>1.4854047388247604</v>
      </c>
      <c r="D59" s="8">
        <v>1</v>
      </c>
      <c r="E59" s="9">
        <v>-1.5367121737935678E-3</v>
      </c>
      <c r="F59" s="9">
        <v>0</v>
      </c>
      <c r="G59" s="9">
        <v>-1.7622375756762138E-2</v>
      </c>
      <c r="H59" s="9">
        <v>0</v>
      </c>
      <c r="I59" s="7">
        <v>-0.83512184363477837</v>
      </c>
      <c r="J59" s="7">
        <v>-1</v>
      </c>
      <c r="K59" s="7">
        <v>-1.5511181933723386</v>
      </c>
      <c r="L59" s="7">
        <v>-1</v>
      </c>
    </row>
    <row r="60" spans="1:14" x14ac:dyDescent="0.25">
      <c r="A60" s="10" t="s">
        <v>92</v>
      </c>
      <c r="B60" s="11" t="s">
        <v>49</v>
      </c>
      <c r="K60" s="7">
        <v>-1.7739060976506145</v>
      </c>
      <c r="L60" s="7">
        <v>-1</v>
      </c>
    </row>
    <row r="61" spans="1:14" x14ac:dyDescent="0.25">
      <c r="A61" s="10" t="s">
        <v>92</v>
      </c>
      <c r="B61" s="11" t="s">
        <v>40</v>
      </c>
      <c r="I61" s="8">
        <v>2.1231716622837529</v>
      </c>
      <c r="J61" s="8">
        <v>1</v>
      </c>
    </row>
    <row r="62" spans="1:14" x14ac:dyDescent="0.25">
      <c r="A62" s="10" t="s">
        <v>93</v>
      </c>
      <c r="B62" s="11" t="s">
        <v>41</v>
      </c>
      <c r="I62" s="7">
        <v>-0.8267060388457721</v>
      </c>
      <c r="J62" s="7">
        <v>-1</v>
      </c>
    </row>
    <row r="63" spans="1:14" x14ac:dyDescent="0.25">
      <c r="A63" s="10" t="s">
        <v>93</v>
      </c>
      <c r="B63" s="11" t="s">
        <v>42</v>
      </c>
      <c r="I63" s="8">
        <v>0.52698579645278076</v>
      </c>
      <c r="J63" s="8">
        <v>1</v>
      </c>
    </row>
    <row r="64" spans="1:14" x14ac:dyDescent="0.25">
      <c r="A64" s="10" t="s">
        <v>93</v>
      </c>
      <c r="B64" s="11" t="s">
        <v>43</v>
      </c>
      <c r="I64" s="7">
        <v>-0.45237161644867785</v>
      </c>
      <c r="J64" s="7">
        <v>-1</v>
      </c>
    </row>
    <row r="65" spans="1:14" x14ac:dyDescent="0.25">
      <c r="A65" s="10" t="s">
        <v>93</v>
      </c>
      <c r="B65" s="11" t="s">
        <v>44</v>
      </c>
      <c r="I65" s="9">
        <v>4.9826231210864956E-2</v>
      </c>
      <c r="J65" s="9">
        <v>0</v>
      </c>
    </row>
    <row r="66" spans="1:14" x14ac:dyDescent="0.25">
      <c r="A66" s="10" t="s">
        <v>93</v>
      </c>
      <c r="B66" s="11" t="s">
        <v>45</v>
      </c>
      <c r="I66" s="9">
        <v>-0.12325285469681917</v>
      </c>
      <c r="J66" s="9">
        <v>0</v>
      </c>
    </row>
    <row r="67" spans="1:14" x14ac:dyDescent="0.25">
      <c r="A67" s="10" t="s">
        <v>94</v>
      </c>
      <c r="B67" s="11" t="s">
        <v>71</v>
      </c>
      <c r="C67" s="9">
        <v>-0.26993355736171532</v>
      </c>
      <c r="D67" s="9">
        <v>0</v>
      </c>
    </row>
    <row r="68" spans="1:14" x14ac:dyDescent="0.25">
      <c r="A68" s="11" t="s">
        <v>94</v>
      </c>
      <c r="B68" s="11" t="s">
        <v>8</v>
      </c>
      <c r="C68" s="8">
        <v>1.2824136566861102</v>
      </c>
      <c r="D68" s="8">
        <v>1</v>
      </c>
      <c r="E68" s="8">
        <v>0.58871517912519322</v>
      </c>
      <c r="F68" s="8">
        <v>1</v>
      </c>
      <c r="G68" s="8">
        <v>1.5576453008450237</v>
      </c>
      <c r="H68" s="8">
        <v>1</v>
      </c>
      <c r="I68" s="29">
        <v>2.4528540312612748</v>
      </c>
      <c r="J68" s="29">
        <v>1</v>
      </c>
      <c r="K68" s="8">
        <v>1.8063090606027103</v>
      </c>
      <c r="L68" s="8">
        <v>1</v>
      </c>
    </row>
    <row r="69" spans="1:14" x14ac:dyDescent="0.25">
      <c r="A69" s="11" t="s">
        <v>94</v>
      </c>
      <c r="B69" s="11" t="s">
        <v>18</v>
      </c>
      <c r="E69" s="8">
        <v>0.69634525286405158</v>
      </c>
      <c r="F69" s="8">
        <v>1</v>
      </c>
      <c r="G69" s="8">
        <v>1.1327265029827311</v>
      </c>
      <c r="H69" s="8">
        <v>1</v>
      </c>
    </row>
    <row r="70" spans="1:14" x14ac:dyDescent="0.25">
      <c r="A70" s="11" t="s">
        <v>95</v>
      </c>
      <c r="B70" s="11" t="s">
        <v>50</v>
      </c>
      <c r="C70" s="8">
        <v>1.2225411520587661</v>
      </c>
      <c r="D70" s="8">
        <v>1</v>
      </c>
      <c r="G70" s="8">
        <v>0.75731791473209853</v>
      </c>
      <c r="H70" s="8">
        <v>1</v>
      </c>
      <c r="K70" s="8">
        <v>0.9270829376551476</v>
      </c>
      <c r="L70" s="8">
        <v>1</v>
      </c>
      <c r="M70" s="8">
        <v>0.7412278395333638</v>
      </c>
      <c r="N70" s="8">
        <v>1</v>
      </c>
    </row>
    <row r="71" spans="1:14" x14ac:dyDescent="0.25">
      <c r="A71" s="10"/>
      <c r="B71" s="11"/>
    </row>
  </sheetData>
  <autoFilter ref="A1:N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tabSelected="1" topLeftCell="A16" zoomScaleNormal="100" workbookViewId="0">
      <selection activeCell="K55" sqref="K55"/>
    </sheetView>
  </sheetViews>
  <sheetFormatPr defaultRowHeight="15" x14ac:dyDescent="0.25"/>
  <cols>
    <col min="1" max="1" width="13.85546875" style="1" bestFit="1" customWidth="1"/>
    <col min="2" max="2" width="10.42578125" style="1" customWidth="1"/>
    <col min="3" max="3" width="12.42578125" style="1" customWidth="1"/>
    <col min="4" max="4" width="6.85546875" style="11" customWidth="1"/>
    <col min="5" max="6" width="10.42578125" style="1" customWidth="1"/>
    <col min="7" max="7" width="6.85546875" style="11" customWidth="1"/>
    <col min="8" max="9" width="10.42578125" style="1" customWidth="1"/>
    <col min="10" max="10" width="6.85546875" style="11" customWidth="1"/>
    <col min="11" max="12" width="10.42578125" style="1" customWidth="1"/>
    <col min="13" max="13" width="6.85546875" style="11" customWidth="1"/>
    <col min="14" max="15" width="10.42578125" style="1" customWidth="1"/>
    <col min="16" max="16" width="6.85546875" style="11" customWidth="1"/>
    <col min="17" max="18" width="10.42578125" style="1" customWidth="1"/>
    <col min="19" max="19" width="6.85546875" style="12" customWidth="1"/>
    <col min="25" max="16384" width="9.140625" style="1"/>
  </cols>
  <sheetData>
    <row r="1" spans="1:19" s="3" customFormat="1" ht="29.25" customHeight="1" x14ac:dyDescent="0.25">
      <c r="A1" s="31" t="s">
        <v>0</v>
      </c>
      <c r="B1" s="31" t="s">
        <v>1</v>
      </c>
      <c r="C1" s="31" t="s">
        <v>139</v>
      </c>
      <c r="D1" s="31" t="s">
        <v>131</v>
      </c>
      <c r="E1" s="31" t="s">
        <v>137</v>
      </c>
      <c r="F1" s="31" t="s">
        <v>140</v>
      </c>
      <c r="G1" s="31" t="s">
        <v>132</v>
      </c>
      <c r="H1" s="31" t="s">
        <v>138</v>
      </c>
      <c r="I1" s="31" t="s">
        <v>141</v>
      </c>
      <c r="J1" s="31" t="s">
        <v>133</v>
      </c>
      <c r="K1" s="31" t="s">
        <v>2</v>
      </c>
      <c r="L1" s="31" t="s">
        <v>142</v>
      </c>
      <c r="M1" s="31" t="s">
        <v>134</v>
      </c>
      <c r="N1" s="31" t="s">
        <v>3</v>
      </c>
      <c r="O1" s="31" t="s">
        <v>143</v>
      </c>
      <c r="P1" s="31" t="s">
        <v>135</v>
      </c>
      <c r="Q1" s="31" t="s">
        <v>4</v>
      </c>
      <c r="R1" s="31" t="s">
        <v>144</v>
      </c>
      <c r="S1" s="31" t="s">
        <v>136</v>
      </c>
    </row>
    <row r="2" spans="1:19" x14ac:dyDescent="0.25">
      <c r="A2" s="11" t="s">
        <v>64</v>
      </c>
      <c r="B2" s="12">
        <v>2.0428739526207016</v>
      </c>
      <c r="C2" s="12">
        <f>B2/5.94235139032355</f>
        <v>0.34378208531176596</v>
      </c>
      <c r="D2" s="11">
        <v>1</v>
      </c>
      <c r="E2" s="12"/>
      <c r="H2" s="12"/>
      <c r="K2" s="12"/>
      <c r="L2" s="12"/>
      <c r="M2" s="11">
        <v>1</v>
      </c>
      <c r="N2" s="12"/>
      <c r="O2" s="12"/>
      <c r="Q2" s="12"/>
      <c r="R2" s="12"/>
    </row>
    <row r="3" spans="1:19" x14ac:dyDescent="0.25">
      <c r="A3" s="11" t="s">
        <v>65</v>
      </c>
      <c r="B3" s="12">
        <v>1.3696040654740971</v>
      </c>
      <c r="C3" s="12">
        <f>B3/5.94235139032355</f>
        <v>0.23048183715697848</v>
      </c>
      <c r="D3" s="11">
        <v>1</v>
      </c>
      <c r="E3" s="12"/>
      <c r="H3" s="12"/>
      <c r="K3" s="12"/>
      <c r="L3" s="12"/>
      <c r="N3" s="12"/>
      <c r="O3" s="12"/>
      <c r="Q3" s="12"/>
      <c r="R3" s="12"/>
    </row>
    <row r="4" spans="1:19" x14ac:dyDescent="0.25">
      <c r="A4" s="11" t="s">
        <v>51</v>
      </c>
      <c r="B4" s="12"/>
      <c r="C4" s="12"/>
      <c r="E4" s="12"/>
      <c r="H4" s="12"/>
      <c r="K4" s="12"/>
      <c r="L4" s="12"/>
      <c r="N4" s="12"/>
      <c r="O4" s="12"/>
      <c r="Q4" s="12">
        <v>0.12756766821636528</v>
      </c>
      <c r="R4" s="12">
        <f t="shared" ref="R4:R57" si="0">Q4/3.7630994467126</f>
        <v>3.3899627161808575E-2</v>
      </c>
      <c r="S4" s="12">
        <v>0</v>
      </c>
    </row>
    <row r="5" spans="1:19" x14ac:dyDescent="0.25">
      <c r="A5" s="11" t="s">
        <v>52</v>
      </c>
      <c r="B5" s="12">
        <v>-0.13683521229770851</v>
      </c>
      <c r="C5" s="12">
        <f t="shared" ref="C5:C67" si="1">B5/5.94235139032355</f>
        <v>-2.3027115582651213E-2</v>
      </c>
      <c r="D5" s="11">
        <v>0</v>
      </c>
      <c r="E5" s="12"/>
      <c r="H5" s="12"/>
      <c r="K5" s="12"/>
      <c r="L5" s="12"/>
      <c r="N5" s="12"/>
      <c r="O5" s="12"/>
      <c r="Q5" s="12">
        <v>-0.73704132904043129</v>
      </c>
      <c r="R5" s="12">
        <f t="shared" si="0"/>
        <v>-0.19586017841869738</v>
      </c>
      <c r="S5" s="12">
        <v>-1</v>
      </c>
    </row>
    <row r="6" spans="1:19" x14ac:dyDescent="0.25">
      <c r="A6" s="11" t="s">
        <v>53</v>
      </c>
      <c r="B6" s="12"/>
      <c r="C6" s="12"/>
      <c r="E6" s="12"/>
      <c r="H6" s="12"/>
      <c r="K6" s="12"/>
      <c r="L6" s="12"/>
      <c r="N6" s="12"/>
      <c r="O6" s="12"/>
      <c r="Q6" s="12">
        <v>-1.3105609134439078</v>
      </c>
      <c r="R6" s="12">
        <f t="shared" si="0"/>
        <v>-0.34826635118261318</v>
      </c>
      <c r="S6" s="12">
        <v>-1</v>
      </c>
    </row>
    <row r="7" spans="1:19" x14ac:dyDescent="0.25">
      <c r="A7" s="11" t="s">
        <v>54</v>
      </c>
      <c r="B7" s="12"/>
      <c r="C7" s="12"/>
      <c r="E7" s="12"/>
      <c r="H7" s="12"/>
      <c r="K7" s="12"/>
      <c r="L7" s="12"/>
      <c r="N7" s="12"/>
      <c r="O7" s="12"/>
      <c r="Q7" s="12">
        <v>3.0029336591927356</v>
      </c>
      <c r="R7" s="12">
        <f t="shared" si="0"/>
        <v>0.79799476514394629</v>
      </c>
      <c r="S7" s="12">
        <v>1</v>
      </c>
    </row>
    <row r="8" spans="1:19" x14ac:dyDescent="0.25">
      <c r="A8" s="11" t="s">
        <v>66</v>
      </c>
      <c r="B8" s="12">
        <v>1.5600952789258156</v>
      </c>
      <c r="C8" s="12">
        <f t="shared" si="1"/>
        <v>0.26253837520720419</v>
      </c>
      <c r="D8" s="11">
        <v>1</v>
      </c>
      <c r="E8" s="12"/>
      <c r="H8" s="12"/>
      <c r="K8" s="12"/>
      <c r="L8" s="12"/>
      <c r="N8" s="12"/>
      <c r="O8" s="12"/>
      <c r="Q8" s="12"/>
      <c r="R8" s="12"/>
    </row>
    <row r="9" spans="1:19" x14ac:dyDescent="0.25">
      <c r="A9" s="11" t="s">
        <v>55</v>
      </c>
      <c r="B9" s="12">
        <v>-3.3601097186031552</v>
      </c>
      <c r="C9" s="12">
        <f t="shared" si="1"/>
        <v>-0.5654511990110036</v>
      </c>
      <c r="D9" s="11">
        <v>-1</v>
      </c>
      <c r="E9" s="12"/>
      <c r="H9" s="12"/>
      <c r="K9" s="12"/>
      <c r="L9" s="12"/>
      <c r="N9" s="12"/>
      <c r="O9" s="12"/>
      <c r="Q9" s="12">
        <v>-2.931219900170829</v>
      </c>
      <c r="R9" s="12">
        <f t="shared" si="0"/>
        <v>-0.77893766605915993</v>
      </c>
      <c r="S9" s="12">
        <v>-1</v>
      </c>
    </row>
    <row r="10" spans="1:19" x14ac:dyDescent="0.25">
      <c r="A10" s="11" t="s">
        <v>46</v>
      </c>
      <c r="B10" s="12">
        <v>-1.3196370311703447</v>
      </c>
      <c r="C10" s="12">
        <f t="shared" si="1"/>
        <v>-0.22207320713467485</v>
      </c>
      <c r="D10" s="11">
        <v>-1</v>
      </c>
      <c r="E10" s="12"/>
      <c r="H10" s="12"/>
      <c r="K10" s="12"/>
      <c r="L10" s="12"/>
      <c r="N10" s="12">
        <v>-0.92428095038474745</v>
      </c>
      <c r="O10" s="12">
        <f t="shared" ref="O10:O60" si="2">N10/4.03744565200468</f>
        <v>-0.2289271559422284</v>
      </c>
      <c r="P10" s="11">
        <v>-1</v>
      </c>
      <c r="Q10" s="12"/>
      <c r="R10" s="12"/>
    </row>
    <row r="11" spans="1:19" x14ac:dyDescent="0.25">
      <c r="A11" s="11" t="s">
        <v>47</v>
      </c>
      <c r="B11" s="12">
        <v>-2.6681899216348302</v>
      </c>
      <c r="C11" s="12">
        <f t="shared" si="1"/>
        <v>-0.44901247778441328</v>
      </c>
      <c r="D11" s="11">
        <v>-1</v>
      </c>
      <c r="E11" s="12"/>
      <c r="H11" s="12"/>
      <c r="K11" s="12"/>
      <c r="L11" s="12"/>
      <c r="N11" s="12">
        <v>9.696628329847877E-2</v>
      </c>
      <c r="O11" s="12">
        <f t="shared" si="2"/>
        <v>2.4016740200659515E-2</v>
      </c>
      <c r="P11" s="11">
        <v>0</v>
      </c>
      <c r="Q11" s="12"/>
      <c r="R11" s="12"/>
    </row>
    <row r="12" spans="1:19" x14ac:dyDescent="0.25">
      <c r="A12" s="11" t="s">
        <v>67</v>
      </c>
      <c r="B12" s="12">
        <v>-0.13692956929754749</v>
      </c>
      <c r="C12" s="12">
        <f t="shared" si="1"/>
        <v>-2.3042994313752948E-2</v>
      </c>
      <c r="D12" s="11">
        <v>0</v>
      </c>
      <c r="E12" s="12"/>
      <c r="H12" s="12"/>
      <c r="K12" s="12"/>
      <c r="L12" s="12"/>
      <c r="N12" s="12"/>
      <c r="O12" s="12"/>
      <c r="Q12" s="12"/>
      <c r="R12" s="12"/>
    </row>
    <row r="13" spans="1:19" x14ac:dyDescent="0.25">
      <c r="A13" s="11" t="s">
        <v>31</v>
      </c>
      <c r="B13" s="12"/>
      <c r="C13" s="12"/>
      <c r="E13" s="12"/>
      <c r="H13" s="12"/>
      <c r="K13" s="12">
        <v>0.66479281764459963</v>
      </c>
      <c r="L13" s="12">
        <f t="shared" ref="L4:L67" si="3">K13/4.02811249516482</f>
        <v>0.16503829484469201</v>
      </c>
      <c r="M13" s="11">
        <v>1</v>
      </c>
      <c r="N13" s="12"/>
      <c r="O13" s="12"/>
      <c r="Q13" s="12"/>
      <c r="R13" s="12"/>
    </row>
    <row r="14" spans="1:19" x14ac:dyDescent="0.25">
      <c r="A14" s="11" t="s">
        <v>9</v>
      </c>
      <c r="B14" s="12">
        <v>0.21623646102801605</v>
      </c>
      <c r="C14" s="12">
        <f t="shared" si="1"/>
        <v>3.6389039762968707E-2</v>
      </c>
      <c r="D14" s="11">
        <v>0</v>
      </c>
      <c r="E14" s="12">
        <v>7.3967277173428547E-2</v>
      </c>
      <c r="F14" s="1">
        <f t="shared" ref="F4:F67" si="4">E14/4.29472757618982</f>
        <v>1.7222810029559676E-2</v>
      </c>
      <c r="G14" s="11">
        <v>0</v>
      </c>
      <c r="H14" s="12">
        <v>0.2411460063635377</v>
      </c>
      <c r="I14" s="1">
        <f t="shared" ref="I4:I67" si="5">H14/3.67068360662799</f>
        <v>6.5695121728309977E-2</v>
      </c>
      <c r="J14" s="11">
        <v>1</v>
      </c>
      <c r="K14" s="12">
        <v>0.18725204922793223</v>
      </c>
      <c r="L14" s="12">
        <f t="shared" si="3"/>
        <v>4.6486300830153537E-2</v>
      </c>
      <c r="M14" s="11">
        <v>0</v>
      </c>
      <c r="N14" s="12">
        <v>0.48033391707476797</v>
      </c>
      <c r="O14" s="12">
        <f t="shared" si="2"/>
        <v>0.11896975426437545</v>
      </c>
      <c r="P14" s="11">
        <v>1</v>
      </c>
      <c r="Q14" s="12">
        <v>0.19813148213583248</v>
      </c>
      <c r="R14" s="12">
        <f t="shared" si="0"/>
        <v>5.2651141682933153E-2</v>
      </c>
      <c r="S14" s="12">
        <v>1</v>
      </c>
    </row>
    <row r="15" spans="1:19" x14ac:dyDescent="0.25">
      <c r="A15" s="11" t="s">
        <v>19</v>
      </c>
      <c r="B15" s="12">
        <v>1.2564874223131727E-2</v>
      </c>
      <c r="C15" s="12">
        <f t="shared" si="1"/>
        <v>2.1144616664023285E-3</v>
      </c>
      <c r="D15" s="11">
        <v>0</v>
      </c>
      <c r="E15" s="12">
        <v>-0.12137281364214668</v>
      </c>
      <c r="F15" s="1">
        <f t="shared" si="4"/>
        <v>-2.8260887678893416E-2</v>
      </c>
      <c r="G15" s="11">
        <v>0</v>
      </c>
      <c r="H15" s="12">
        <v>0.22087801888200001</v>
      </c>
      <c r="I15" s="1">
        <f t="shared" si="5"/>
        <v>6.017353783452499E-2</v>
      </c>
      <c r="J15" s="11">
        <v>1</v>
      </c>
      <c r="K15" s="12">
        <v>1.5887003866321633E-2</v>
      </c>
      <c r="L15" s="12">
        <f t="shared" si="3"/>
        <v>3.9440318226940619E-3</v>
      </c>
      <c r="M15" s="11">
        <v>0</v>
      </c>
      <c r="N15" s="12">
        <v>0.32870726710979964</v>
      </c>
      <c r="O15" s="12">
        <f t="shared" si="2"/>
        <v>8.1414660516009485E-2</v>
      </c>
      <c r="P15" s="11">
        <v>1</v>
      </c>
      <c r="Q15" s="12"/>
      <c r="R15" s="12"/>
    </row>
    <row r="16" spans="1:19" x14ac:dyDescent="0.25">
      <c r="A16" s="11" t="s">
        <v>22</v>
      </c>
      <c r="B16" s="12"/>
      <c r="C16" s="12"/>
      <c r="E16" s="12">
        <v>-0.21336373795727254</v>
      </c>
      <c r="F16" s="1">
        <f t="shared" si="4"/>
        <v>-4.9680389308083599E-2</v>
      </c>
      <c r="G16" s="11">
        <v>0</v>
      </c>
      <c r="H16" s="12">
        <v>-0.2367108186036519</v>
      </c>
      <c r="I16" s="1">
        <f t="shared" si="5"/>
        <v>-6.4486848764691601E-2</v>
      </c>
      <c r="J16" s="11">
        <v>-1</v>
      </c>
      <c r="K16" s="12"/>
      <c r="L16" s="12"/>
      <c r="N16" s="12">
        <v>-0.23963518052113963</v>
      </c>
      <c r="O16" s="12">
        <f t="shared" si="2"/>
        <v>-5.9353165633859492E-2</v>
      </c>
      <c r="P16" s="11">
        <v>-1</v>
      </c>
      <c r="Q16" s="12"/>
      <c r="R16" s="12"/>
    </row>
    <row r="17" spans="1:19" x14ac:dyDescent="0.25">
      <c r="A17" s="11" t="s">
        <v>32</v>
      </c>
      <c r="B17" s="12"/>
      <c r="C17" s="12"/>
      <c r="E17" s="12"/>
      <c r="H17" s="12"/>
      <c r="K17" s="12">
        <v>0.22279244682106381</v>
      </c>
      <c r="L17" s="12">
        <f t="shared" si="3"/>
        <v>5.5309390462280943E-2</v>
      </c>
      <c r="M17" s="11">
        <v>1</v>
      </c>
      <c r="N17" s="12"/>
      <c r="O17" s="12"/>
      <c r="Q17" s="12"/>
      <c r="R17" s="12"/>
    </row>
    <row r="18" spans="1:19" x14ac:dyDescent="0.25">
      <c r="A18" s="11" t="s">
        <v>25</v>
      </c>
      <c r="B18" s="12">
        <v>0.35588905692052719</v>
      </c>
      <c r="C18" s="12">
        <f t="shared" si="1"/>
        <v>5.989027466468113E-2</v>
      </c>
      <c r="D18" s="11">
        <v>1</v>
      </c>
      <c r="E18" s="12">
        <v>0.1771947544462385</v>
      </c>
      <c r="F18" s="1">
        <f t="shared" si="4"/>
        <v>4.1258671546156943E-2</v>
      </c>
      <c r="G18" s="11">
        <v>0</v>
      </c>
      <c r="H18" s="12">
        <v>8.2884475702755492E-2</v>
      </c>
      <c r="I18" s="1">
        <f t="shared" si="5"/>
        <v>2.2580119831928494E-2</v>
      </c>
      <c r="J18" s="11">
        <v>0</v>
      </c>
      <c r="K18" s="12">
        <v>0.11390649052342389</v>
      </c>
      <c r="L18" s="12">
        <f t="shared" si="3"/>
        <v>2.8277882174381309E-2</v>
      </c>
      <c r="M18" s="11">
        <v>0</v>
      </c>
      <c r="N18" s="12">
        <v>8.0350377937272038E-2</v>
      </c>
      <c r="O18" s="12">
        <f t="shared" si="2"/>
        <v>1.9901290286688147E-2</v>
      </c>
      <c r="P18" s="11">
        <v>0</v>
      </c>
      <c r="Q18" s="12"/>
      <c r="R18" s="12"/>
    </row>
    <row r="19" spans="1:19" x14ac:dyDescent="0.25">
      <c r="A19" s="11" t="s">
        <v>56</v>
      </c>
      <c r="B19" s="12">
        <v>0.4382104911069763</v>
      </c>
      <c r="C19" s="12">
        <f t="shared" si="1"/>
        <v>7.3743618026452074E-2</v>
      </c>
      <c r="D19" s="11">
        <v>1</v>
      </c>
      <c r="E19" s="12"/>
      <c r="H19" s="12"/>
      <c r="K19" s="12"/>
      <c r="L19" s="12"/>
      <c r="N19" s="12"/>
      <c r="O19" s="12"/>
      <c r="Q19" s="12">
        <v>-2.6038604884906138</v>
      </c>
      <c r="R19" s="12">
        <f t="shared" si="0"/>
        <v>-0.69194570203700456</v>
      </c>
      <c r="S19" s="12">
        <v>-1</v>
      </c>
    </row>
    <row r="20" spans="1:19" x14ac:dyDescent="0.25">
      <c r="A20" s="11" t="s">
        <v>57</v>
      </c>
      <c r="B20" s="12">
        <v>0.7877018081221312</v>
      </c>
      <c r="C20" s="12">
        <f t="shared" si="1"/>
        <v>0.13255725829421916</v>
      </c>
      <c r="D20" s="11">
        <v>1</v>
      </c>
      <c r="E20" s="12"/>
      <c r="H20" s="12"/>
      <c r="K20" s="12"/>
      <c r="L20" s="12"/>
      <c r="N20" s="12"/>
      <c r="O20" s="12"/>
      <c r="Q20" s="12">
        <v>1.6320933362163403</v>
      </c>
      <c r="R20" s="12">
        <f t="shared" si="0"/>
        <v>0.43370986053587235</v>
      </c>
      <c r="S20" s="12">
        <v>1</v>
      </c>
    </row>
    <row r="21" spans="1:19" x14ac:dyDescent="0.25">
      <c r="A21" s="11" t="s">
        <v>15</v>
      </c>
      <c r="B21" s="12"/>
      <c r="C21" s="12"/>
      <c r="E21" s="12">
        <v>5.5795296309506935E-2</v>
      </c>
      <c r="F21" s="1">
        <f t="shared" si="4"/>
        <v>1.2991579866168645E-2</v>
      </c>
      <c r="G21" s="11">
        <v>0</v>
      </c>
      <c r="H21" s="12">
        <v>-1.3322622021993849E-2</v>
      </c>
      <c r="I21" s="1">
        <f t="shared" si="5"/>
        <v>-3.6294661838840547E-3</v>
      </c>
      <c r="J21" s="11">
        <v>0</v>
      </c>
      <c r="K21" s="12"/>
      <c r="L21" s="12"/>
      <c r="N21" s="12"/>
      <c r="O21" s="12"/>
      <c r="Q21" s="12">
        <v>-7.2849975201114345E-2</v>
      </c>
      <c r="R21" s="12">
        <f t="shared" si="0"/>
        <v>-1.935903534644965E-2</v>
      </c>
      <c r="S21" s="12">
        <v>0</v>
      </c>
    </row>
    <row r="22" spans="1:19" x14ac:dyDescent="0.25">
      <c r="A22" s="11" t="s">
        <v>16</v>
      </c>
      <c r="B22" s="12"/>
      <c r="C22" s="12"/>
      <c r="E22" s="12">
        <v>-3.207275682548163</v>
      </c>
      <c r="F22" s="1">
        <f t="shared" si="4"/>
        <v>-0.74679374317697267</v>
      </c>
      <c r="G22" s="11">
        <v>-1</v>
      </c>
      <c r="H22" s="12">
        <v>-3.6706836066279895</v>
      </c>
      <c r="I22" s="1">
        <f t="shared" si="5"/>
        <v>-0.99999999999999989</v>
      </c>
      <c r="J22" s="11">
        <v>-1</v>
      </c>
      <c r="K22" s="12">
        <v>1.4783345490142745</v>
      </c>
      <c r="L22" s="12">
        <f t="shared" si="3"/>
        <v>0.36700428570175392</v>
      </c>
      <c r="M22" s="11">
        <v>1</v>
      </c>
      <c r="N22" s="12">
        <v>3.216669652003509</v>
      </c>
      <c r="O22" s="12">
        <f t="shared" si="2"/>
        <v>0.79670909016604641</v>
      </c>
      <c r="P22" s="11">
        <v>1</v>
      </c>
      <c r="Q22" s="12">
        <v>-2.0571141899006342</v>
      </c>
      <c r="R22" s="12">
        <f t="shared" si="0"/>
        <v>-0.54665421922285506</v>
      </c>
      <c r="S22" s="12">
        <v>-1</v>
      </c>
    </row>
    <row r="23" spans="1:19" x14ac:dyDescent="0.25">
      <c r="A23" s="11" t="s">
        <v>58</v>
      </c>
      <c r="B23" s="12">
        <v>0.33058851158931962</v>
      </c>
      <c r="C23" s="12">
        <f t="shared" si="1"/>
        <v>5.563260902538443E-2</v>
      </c>
      <c r="D23" s="11">
        <v>1</v>
      </c>
      <c r="E23" s="12"/>
      <c r="H23" s="12"/>
      <c r="K23" s="12"/>
      <c r="L23" s="12"/>
      <c r="N23" s="12"/>
      <c r="O23" s="12"/>
      <c r="Q23" s="12">
        <v>0.24118386699197747</v>
      </c>
      <c r="R23" s="12">
        <f t="shared" si="0"/>
        <v>6.4091813253214155E-2</v>
      </c>
      <c r="S23" s="12">
        <v>1</v>
      </c>
    </row>
    <row r="24" spans="1:19" x14ac:dyDescent="0.25">
      <c r="A24" s="11" t="s">
        <v>68</v>
      </c>
      <c r="B24" s="12">
        <v>3.2600346293302697E-2</v>
      </c>
      <c r="C24" s="12">
        <f t="shared" si="1"/>
        <v>5.4861020750790147E-3</v>
      </c>
      <c r="D24" s="11">
        <v>0</v>
      </c>
      <c r="E24" s="12"/>
      <c r="H24" s="12"/>
      <c r="K24" s="12"/>
      <c r="L24" s="12"/>
      <c r="N24" s="12"/>
      <c r="O24" s="12"/>
      <c r="Q24" s="12"/>
      <c r="R24" s="12"/>
    </row>
    <row r="25" spans="1:19" x14ac:dyDescent="0.25">
      <c r="A25" s="11" t="s">
        <v>6</v>
      </c>
      <c r="B25" s="12">
        <v>3.2638769273629034E-2</v>
      </c>
      <c r="C25" s="12">
        <f t="shared" si="1"/>
        <v>5.4925680306919574E-3</v>
      </c>
      <c r="D25" s="11">
        <v>0</v>
      </c>
      <c r="E25" s="12">
        <v>0.78297622730719052</v>
      </c>
      <c r="F25" s="1">
        <f t="shared" si="4"/>
        <v>0.18231103449914937</v>
      </c>
      <c r="G25" s="11">
        <v>1</v>
      </c>
      <c r="H25" s="12">
        <v>0.70015211972240565</v>
      </c>
      <c r="I25" s="1">
        <f t="shared" si="5"/>
        <v>0.19074161511991175</v>
      </c>
      <c r="J25" s="11">
        <v>1</v>
      </c>
      <c r="K25" s="12">
        <v>0.49296963495063439</v>
      </c>
      <c r="L25" s="12">
        <f t="shared" si="3"/>
        <v>0.12238229084772949</v>
      </c>
      <c r="M25" s="11">
        <v>1</v>
      </c>
      <c r="N25" s="12">
        <v>0.39586699043644069</v>
      </c>
      <c r="O25" s="12">
        <f t="shared" si="2"/>
        <v>9.8048871627506376E-2</v>
      </c>
      <c r="P25" s="11">
        <v>1</v>
      </c>
      <c r="Q25" s="12">
        <v>0.83586466952632965</v>
      </c>
      <c r="R25" s="12">
        <f t="shared" si="0"/>
        <v>0.22212133411901491</v>
      </c>
      <c r="S25" s="12">
        <v>1</v>
      </c>
    </row>
    <row r="26" spans="1:19" x14ac:dyDescent="0.25">
      <c r="A26" s="11" t="s">
        <v>33</v>
      </c>
      <c r="B26" s="12"/>
      <c r="C26" s="12"/>
      <c r="E26" s="12"/>
      <c r="H26" s="12"/>
      <c r="K26" s="12">
        <v>-1.0667535292169559</v>
      </c>
      <c r="L26" s="12">
        <f t="shared" si="3"/>
        <v>-0.2648271443504725</v>
      </c>
      <c r="M26" s="11">
        <v>-1</v>
      </c>
      <c r="N26" s="12"/>
      <c r="O26" s="12"/>
      <c r="Q26" s="12"/>
      <c r="R26" s="12"/>
    </row>
    <row r="27" spans="1:19" x14ac:dyDescent="0.25">
      <c r="A27" s="11" t="s">
        <v>59</v>
      </c>
      <c r="B27" s="12">
        <v>-8.2545156359777588E-3</v>
      </c>
      <c r="C27" s="12">
        <f t="shared" si="1"/>
        <v>-1.3890992123790102E-3</v>
      </c>
      <c r="D27" s="11">
        <v>0</v>
      </c>
      <c r="E27" s="12"/>
      <c r="H27" s="12"/>
      <c r="K27" s="12"/>
      <c r="L27" s="12"/>
      <c r="N27" s="12"/>
      <c r="O27" s="12"/>
      <c r="Q27" s="12">
        <v>-0.63265834789673558</v>
      </c>
      <c r="R27" s="12">
        <f t="shared" si="0"/>
        <v>-0.1681216127438297</v>
      </c>
      <c r="S27" s="12">
        <v>-1</v>
      </c>
    </row>
    <row r="28" spans="1:19" x14ac:dyDescent="0.25">
      <c r="A28" s="11" t="s">
        <v>10</v>
      </c>
      <c r="B28" s="12">
        <v>0.90801826903425531</v>
      </c>
      <c r="C28" s="12">
        <f t="shared" si="1"/>
        <v>0.15280453971686372</v>
      </c>
      <c r="D28" s="11">
        <v>1</v>
      </c>
      <c r="E28" s="12">
        <v>-0.56643874349408452</v>
      </c>
      <c r="F28" s="1">
        <f t="shared" si="4"/>
        <v>-0.13189165865477676</v>
      </c>
      <c r="G28" s="11">
        <v>-1</v>
      </c>
      <c r="H28" s="12">
        <v>-0.45927206789218461</v>
      </c>
      <c r="I28" s="1">
        <f t="shared" si="5"/>
        <v>-0.12511894707102988</v>
      </c>
      <c r="J28" s="11">
        <v>-1</v>
      </c>
      <c r="K28" s="12">
        <v>0.39367105151054893</v>
      </c>
      <c r="L28" s="12">
        <f t="shared" si="3"/>
        <v>9.7730898028070307E-2</v>
      </c>
      <c r="M28" s="11">
        <v>1</v>
      </c>
      <c r="N28" s="12">
        <v>0.4666846942107693</v>
      </c>
      <c r="O28" s="12">
        <f t="shared" si="2"/>
        <v>0.11558909628394629</v>
      </c>
      <c r="P28" s="11">
        <v>1</v>
      </c>
      <c r="Q28" s="12">
        <v>-0.23786614201700185</v>
      </c>
      <c r="R28" s="12">
        <f t="shared" si="0"/>
        <v>-6.3210166349655983E-2</v>
      </c>
      <c r="S28" s="12">
        <v>-1</v>
      </c>
    </row>
    <row r="29" spans="1:19" x14ac:dyDescent="0.25">
      <c r="A29" s="11" t="s">
        <v>14</v>
      </c>
      <c r="B29" s="12">
        <v>0.61734823702817121</v>
      </c>
      <c r="C29" s="12">
        <f t="shared" si="1"/>
        <v>0.10388955423158808</v>
      </c>
      <c r="D29" s="11">
        <v>1</v>
      </c>
      <c r="E29" s="12">
        <v>0.72970157858028351</v>
      </c>
      <c r="F29" s="1">
        <f t="shared" si="4"/>
        <v>0.16990637139030301</v>
      </c>
      <c r="G29" s="11">
        <v>1</v>
      </c>
      <c r="H29" s="12">
        <v>0.76467847746650219</v>
      </c>
      <c r="I29" s="1">
        <f t="shared" si="5"/>
        <v>0.20832045455668158</v>
      </c>
      <c r="J29" s="11">
        <v>1</v>
      </c>
      <c r="K29" s="12">
        <v>0.78599081624935141</v>
      </c>
      <c r="L29" s="12">
        <f t="shared" si="3"/>
        <v>0.19512633204579621</v>
      </c>
      <c r="M29" s="11">
        <v>1</v>
      </c>
      <c r="N29" s="12">
        <v>0.54534176609947649</v>
      </c>
      <c r="O29" s="12">
        <f t="shared" si="2"/>
        <v>0.13507098623821781</v>
      </c>
      <c r="P29" s="11">
        <v>1</v>
      </c>
      <c r="Q29" s="12">
        <v>0.45469462039676117</v>
      </c>
      <c r="R29" s="12">
        <f t="shared" si="0"/>
        <v>0.12082981777002388</v>
      </c>
      <c r="S29" s="12">
        <v>1</v>
      </c>
    </row>
    <row r="30" spans="1:19" x14ac:dyDescent="0.25">
      <c r="A30" s="11" t="s">
        <v>60</v>
      </c>
      <c r="B30" s="12"/>
      <c r="C30" s="12"/>
      <c r="E30" s="12"/>
      <c r="H30" s="12"/>
      <c r="K30" s="12"/>
      <c r="L30" s="12"/>
      <c r="N30" s="12"/>
      <c r="O30" s="12"/>
      <c r="Q30" s="12">
        <v>5.1386772319511498E-2</v>
      </c>
      <c r="R30" s="12">
        <f t="shared" si="0"/>
        <v>1.3655438302169342E-2</v>
      </c>
      <c r="S30" s="12">
        <v>0</v>
      </c>
    </row>
    <row r="31" spans="1:19" x14ac:dyDescent="0.25">
      <c r="A31" s="11" t="s">
        <v>61</v>
      </c>
      <c r="B31" s="12"/>
      <c r="C31" s="12"/>
      <c r="E31" s="12"/>
      <c r="H31" s="12">
        <v>3.1560439371038078</v>
      </c>
      <c r="I31" s="1">
        <f t="shared" si="5"/>
        <v>0.85979732260363706</v>
      </c>
      <c r="J31" s="11">
        <v>1</v>
      </c>
      <c r="K31" s="12"/>
      <c r="L31" s="12"/>
      <c r="N31" s="12"/>
      <c r="O31" s="12"/>
      <c r="Q31" s="12">
        <v>3.7630994467125971</v>
      </c>
      <c r="R31" s="12">
        <f t="shared" si="0"/>
        <v>0.99999999999999922</v>
      </c>
      <c r="S31" s="12">
        <v>1</v>
      </c>
    </row>
    <row r="32" spans="1:19" x14ac:dyDescent="0.25">
      <c r="A32" s="11" t="s">
        <v>17</v>
      </c>
      <c r="B32" s="12">
        <v>0.50976115688775414</v>
      </c>
      <c r="C32" s="12">
        <f t="shared" si="1"/>
        <v>8.5784418221689612E-2</v>
      </c>
      <c r="D32" s="11">
        <v>1</v>
      </c>
      <c r="E32" s="12">
        <v>0.19522884171995908</v>
      </c>
      <c r="F32" s="1">
        <f t="shared" si="4"/>
        <v>4.5457794064125819E-2</v>
      </c>
      <c r="G32" s="11">
        <v>0</v>
      </c>
      <c r="H32" s="12">
        <v>0.22351401902944962</v>
      </c>
      <c r="I32" s="1">
        <f t="shared" si="5"/>
        <v>6.0891660241667332E-2</v>
      </c>
      <c r="J32" s="11">
        <v>1</v>
      </c>
      <c r="K32" s="12">
        <v>0.27313740987553603</v>
      </c>
      <c r="L32" s="12">
        <f t="shared" si="3"/>
        <v>6.7807790920288075E-2</v>
      </c>
      <c r="M32" s="11">
        <v>1</v>
      </c>
      <c r="N32" s="12">
        <v>0.10000941613101487</v>
      </c>
      <c r="O32" s="12">
        <f t="shared" si="2"/>
        <v>2.4770467456659881E-2</v>
      </c>
      <c r="P32" s="11">
        <v>0</v>
      </c>
      <c r="Q32" s="12">
        <v>0.20399138087649579</v>
      </c>
      <c r="R32" s="12">
        <f t="shared" si="0"/>
        <v>5.4208341757935812E-2</v>
      </c>
      <c r="S32" s="12">
        <v>1</v>
      </c>
    </row>
    <row r="33" spans="1:19" x14ac:dyDescent="0.25">
      <c r="A33" s="11" t="s">
        <v>34</v>
      </c>
      <c r="B33" s="12"/>
      <c r="C33" s="12"/>
      <c r="E33" s="12"/>
      <c r="H33" s="12"/>
      <c r="K33" s="12">
        <v>0.60649846153204989</v>
      </c>
      <c r="L33" s="12">
        <f t="shared" si="3"/>
        <v>0.15056641597275786</v>
      </c>
      <c r="M33" s="11">
        <v>1</v>
      </c>
      <c r="N33" s="12"/>
      <c r="O33" s="12"/>
      <c r="Q33" s="12">
        <v>0.67835900647739822</v>
      </c>
      <c r="R33" s="12">
        <f t="shared" si="0"/>
        <v>0.18026603231812136</v>
      </c>
      <c r="S33" s="12">
        <v>1</v>
      </c>
    </row>
    <row r="34" spans="1:19" x14ac:dyDescent="0.25">
      <c r="A34" s="11" t="s">
        <v>35</v>
      </c>
      <c r="B34" s="12"/>
      <c r="C34" s="12"/>
      <c r="E34" s="12"/>
      <c r="H34" s="12"/>
      <c r="K34" s="12">
        <v>0.48396981081388551</v>
      </c>
      <c r="L34" s="12">
        <f t="shared" si="3"/>
        <v>0.12014803742319086</v>
      </c>
      <c r="M34" s="11">
        <v>1</v>
      </c>
      <c r="N34" s="12"/>
      <c r="O34" s="12"/>
      <c r="Q34" s="12"/>
      <c r="R34" s="12"/>
    </row>
    <row r="35" spans="1:19" x14ac:dyDescent="0.25">
      <c r="A35" s="11" t="s">
        <v>28</v>
      </c>
      <c r="B35" s="12">
        <v>0.23720805210220575</v>
      </c>
      <c r="C35" s="12">
        <f t="shared" si="1"/>
        <v>3.9918213602863059E-2</v>
      </c>
      <c r="D35" s="11">
        <v>0</v>
      </c>
      <c r="E35" s="12">
        <v>0.57607623406793063</v>
      </c>
      <c r="F35" s="1">
        <f t="shared" si="4"/>
        <v>0.13413568703675768</v>
      </c>
      <c r="G35" s="11">
        <v>1</v>
      </c>
      <c r="H35" s="12">
        <v>0.44499195609274017</v>
      </c>
      <c r="I35" s="1">
        <f t="shared" si="5"/>
        <v>0.12122863307783814</v>
      </c>
      <c r="J35" s="11">
        <v>1</v>
      </c>
      <c r="K35" s="12">
        <v>9.5703780896189541E-2</v>
      </c>
      <c r="L35" s="12">
        <f t="shared" si="3"/>
        <v>2.3758964281923207E-2</v>
      </c>
      <c r="M35" s="11">
        <v>0</v>
      </c>
      <c r="N35" s="12">
        <v>4.8297833701981048E-2</v>
      </c>
      <c r="O35" s="12">
        <f t="shared" si="2"/>
        <v>1.1962472777311594E-2</v>
      </c>
      <c r="P35" s="11">
        <v>0</v>
      </c>
      <c r="Q35" s="12"/>
      <c r="R35" s="12"/>
    </row>
    <row r="36" spans="1:19" x14ac:dyDescent="0.25">
      <c r="A36" s="11" t="s">
        <v>62</v>
      </c>
      <c r="B36" s="12"/>
      <c r="C36" s="12"/>
      <c r="E36" s="12"/>
      <c r="H36" s="12">
        <v>0.29649429535859573</v>
      </c>
      <c r="I36" s="1">
        <f t="shared" si="5"/>
        <v>8.0773590734769182E-2</v>
      </c>
      <c r="J36" s="11">
        <v>1</v>
      </c>
      <c r="K36" s="12"/>
      <c r="L36" s="12"/>
      <c r="N36" s="12"/>
      <c r="O36" s="12"/>
      <c r="Q36" s="12">
        <v>0.29192600930644425</v>
      </c>
      <c r="R36" s="12">
        <f t="shared" si="0"/>
        <v>7.757594861370655E-2</v>
      </c>
      <c r="S36" s="12">
        <v>1</v>
      </c>
    </row>
    <row r="37" spans="1:19" x14ac:dyDescent="0.25">
      <c r="A37" s="11" t="s">
        <v>63</v>
      </c>
      <c r="B37" s="12"/>
      <c r="C37" s="12"/>
      <c r="E37" s="12"/>
      <c r="H37" s="12">
        <v>0.54189854411455052</v>
      </c>
      <c r="I37" s="1">
        <f t="shared" si="5"/>
        <v>0.14762878040920455</v>
      </c>
      <c r="J37" s="11">
        <v>1</v>
      </c>
      <c r="K37" s="12"/>
      <c r="L37" s="12"/>
      <c r="N37" s="12"/>
      <c r="O37" s="12"/>
      <c r="Q37" s="12">
        <v>-1.0571791107525352</v>
      </c>
      <c r="R37" s="12">
        <f t="shared" si="0"/>
        <v>-0.28093307809765022</v>
      </c>
      <c r="S37" s="12">
        <v>-1</v>
      </c>
    </row>
    <row r="38" spans="1:19" x14ac:dyDescent="0.25">
      <c r="A38" s="11" t="s">
        <v>73</v>
      </c>
      <c r="B38" s="12"/>
      <c r="C38" s="12"/>
      <c r="E38" s="12"/>
      <c r="H38" s="12">
        <v>0.85475091176845786</v>
      </c>
      <c r="I38" s="1">
        <f t="shared" si="5"/>
        <v>0.23285878146105324</v>
      </c>
      <c r="J38" s="11">
        <v>1</v>
      </c>
      <c r="K38" s="12"/>
      <c r="L38" s="12"/>
      <c r="N38" s="12"/>
      <c r="O38" s="12"/>
      <c r="Q38" s="12"/>
      <c r="R38" s="12"/>
    </row>
    <row r="39" spans="1:19" x14ac:dyDescent="0.25">
      <c r="A39" s="11" t="s">
        <v>74</v>
      </c>
      <c r="B39" s="12"/>
      <c r="C39" s="12"/>
      <c r="E39" s="12"/>
      <c r="H39" s="12">
        <v>2.0681385929743712</v>
      </c>
      <c r="I39" s="1">
        <f t="shared" si="5"/>
        <v>0.56342055448201134</v>
      </c>
      <c r="J39" s="11">
        <v>1</v>
      </c>
      <c r="K39" s="12"/>
      <c r="L39" s="12"/>
      <c r="N39" s="12"/>
      <c r="O39" s="12"/>
      <c r="Q39" s="12"/>
      <c r="R39" s="12"/>
    </row>
    <row r="40" spans="1:19" x14ac:dyDescent="0.25">
      <c r="A40" s="11" t="s">
        <v>75</v>
      </c>
      <c r="B40" s="12"/>
      <c r="C40" s="12"/>
      <c r="E40" s="12"/>
      <c r="H40" s="12">
        <v>0.24539882662110007</v>
      </c>
      <c r="I40" s="1">
        <f t="shared" si="5"/>
        <v>6.6853712528640266E-2</v>
      </c>
      <c r="J40" s="11">
        <v>1</v>
      </c>
      <c r="K40" s="12"/>
      <c r="L40" s="12"/>
      <c r="N40" s="12"/>
      <c r="O40" s="12"/>
      <c r="Q40" s="12"/>
      <c r="R40" s="12"/>
    </row>
    <row r="41" spans="1:19" x14ac:dyDescent="0.25">
      <c r="A41" s="11" t="s">
        <v>69</v>
      </c>
      <c r="B41" s="12">
        <v>5.9423513903235508</v>
      </c>
      <c r="C41" s="12">
        <f t="shared" si="1"/>
        <v>1.0000000000000002</v>
      </c>
      <c r="D41" s="11">
        <v>1</v>
      </c>
      <c r="E41" s="12"/>
      <c r="H41" s="12"/>
      <c r="K41" s="12"/>
      <c r="L41" s="12"/>
      <c r="N41" s="12"/>
      <c r="O41" s="12"/>
      <c r="Q41" s="12"/>
      <c r="R41" s="12"/>
    </row>
    <row r="42" spans="1:19" x14ac:dyDescent="0.25">
      <c r="A42" s="11" t="s">
        <v>70</v>
      </c>
      <c r="B42" s="12">
        <v>0.26636223507007828</v>
      </c>
      <c r="C42" s="12">
        <f t="shared" si="1"/>
        <v>4.4824383072300168E-2</v>
      </c>
      <c r="D42" s="11">
        <v>0</v>
      </c>
      <c r="E42" s="12"/>
      <c r="H42" s="12"/>
      <c r="K42" s="12"/>
      <c r="L42" s="12"/>
      <c r="N42" s="12"/>
      <c r="O42" s="12"/>
      <c r="Q42" s="12"/>
      <c r="R42" s="12"/>
    </row>
    <row r="43" spans="1:19" x14ac:dyDescent="0.25">
      <c r="A43" s="11" t="s">
        <v>48</v>
      </c>
      <c r="B43" s="12">
        <v>-0.77027318559115876</v>
      </c>
      <c r="C43" s="12">
        <f t="shared" si="1"/>
        <v>-0.12962430778588119</v>
      </c>
      <c r="D43" s="11">
        <v>-1</v>
      </c>
      <c r="E43" s="12"/>
      <c r="H43" s="12"/>
      <c r="K43" s="12"/>
      <c r="L43" s="12"/>
      <c r="N43" s="12">
        <v>-1.536794635432283</v>
      </c>
      <c r="O43" s="12">
        <f t="shared" si="2"/>
        <v>-0.38063537391995128</v>
      </c>
      <c r="P43" s="11">
        <v>-1</v>
      </c>
      <c r="Q43" s="12"/>
      <c r="R43" s="12"/>
    </row>
    <row r="44" spans="1:19" x14ac:dyDescent="0.25">
      <c r="A44" s="11" t="s">
        <v>7</v>
      </c>
      <c r="B44" s="12">
        <v>1.2279565847609892</v>
      </c>
      <c r="C44" s="12">
        <f t="shared" si="1"/>
        <v>0.20664489595155519</v>
      </c>
      <c r="D44" s="11">
        <v>1</v>
      </c>
      <c r="E44" s="12">
        <v>-2.2598528995798985</v>
      </c>
      <c r="F44" s="1">
        <f t="shared" si="4"/>
        <v>-0.52619237413535458</v>
      </c>
      <c r="G44" s="11">
        <v>-1</v>
      </c>
      <c r="H44" s="12">
        <v>-0.95983676132753237</v>
      </c>
      <c r="I44" s="1">
        <f t="shared" si="5"/>
        <v>-0.26148719535358422</v>
      </c>
      <c r="J44" s="11">
        <v>-1</v>
      </c>
      <c r="K44" s="12">
        <v>-0.98218154290969595</v>
      </c>
      <c r="L44" s="12">
        <f t="shared" si="3"/>
        <v>-0.24383170631124776</v>
      </c>
      <c r="M44" s="11">
        <v>-1</v>
      </c>
      <c r="N44" s="12">
        <v>0.70694153191521636</v>
      </c>
      <c r="O44" s="12">
        <f t="shared" si="2"/>
        <v>0.17509623480979969</v>
      </c>
      <c r="P44" s="11">
        <v>1</v>
      </c>
      <c r="Q44" s="12">
        <v>-2.7490486649693056</v>
      </c>
      <c r="R44" s="12">
        <f t="shared" si="0"/>
        <v>-0.73052777474983888</v>
      </c>
      <c r="S44" s="12">
        <v>-1</v>
      </c>
    </row>
    <row r="45" spans="1:19" x14ac:dyDescent="0.25">
      <c r="A45" s="11" t="s">
        <v>36</v>
      </c>
      <c r="B45" s="12"/>
      <c r="C45" s="12"/>
      <c r="E45" s="12"/>
      <c r="H45" s="12"/>
      <c r="K45" s="12">
        <v>2.4940217818627421</v>
      </c>
      <c r="L45" s="12">
        <f t="shared" si="3"/>
        <v>0.61915395482535873</v>
      </c>
      <c r="M45" s="11">
        <v>1</v>
      </c>
      <c r="N45" s="12"/>
      <c r="O45" s="12"/>
      <c r="Q45" s="12"/>
      <c r="R45" s="12"/>
    </row>
    <row r="46" spans="1:19" x14ac:dyDescent="0.25">
      <c r="A46" s="11" t="s">
        <v>11</v>
      </c>
      <c r="B46" s="12">
        <v>-3.1620752595992823</v>
      </c>
      <c r="C46" s="12">
        <f t="shared" si="1"/>
        <v>-0.53212525680463219</v>
      </c>
      <c r="D46" s="11">
        <v>-1</v>
      </c>
      <c r="E46" s="12">
        <v>3.0815368706609108</v>
      </c>
      <c r="F46" s="1">
        <f t="shared" si="4"/>
        <v>0.71751626057613105</v>
      </c>
      <c r="G46" s="11">
        <v>1</v>
      </c>
      <c r="H46" s="12">
        <v>2.0546971510051981</v>
      </c>
      <c r="I46" s="1">
        <f t="shared" si="5"/>
        <v>0.5597587183202396</v>
      </c>
      <c r="J46" s="11">
        <v>1</v>
      </c>
      <c r="K46" s="12">
        <v>-0.80809642163920803</v>
      </c>
      <c r="L46" s="12">
        <f t="shared" si="3"/>
        <v>-0.20061416422932912</v>
      </c>
      <c r="M46" s="11">
        <v>-1</v>
      </c>
      <c r="N46" s="12">
        <v>-4.0374456520046849</v>
      </c>
      <c r="O46" s="12">
        <f t="shared" si="2"/>
        <v>-1.0000000000000011</v>
      </c>
      <c r="P46" s="11">
        <v>-1</v>
      </c>
      <c r="Q46" s="12">
        <v>0.71668274086736317</v>
      </c>
      <c r="R46" s="12">
        <f t="shared" si="0"/>
        <v>0.19045011991204452</v>
      </c>
      <c r="S46" s="12">
        <v>1</v>
      </c>
    </row>
    <row r="47" spans="1:19" x14ac:dyDescent="0.25">
      <c r="A47" s="11" t="s">
        <v>37</v>
      </c>
      <c r="B47" s="12"/>
      <c r="C47" s="12"/>
      <c r="E47" s="12"/>
      <c r="H47" s="12"/>
      <c r="K47" s="12">
        <v>-1.6834307627156639</v>
      </c>
      <c r="L47" s="12">
        <f t="shared" si="3"/>
        <v>-0.41792049371421097</v>
      </c>
      <c r="M47" s="11">
        <v>-1</v>
      </c>
      <c r="N47" s="12"/>
      <c r="O47" s="12"/>
      <c r="Q47" s="12">
        <v>-1.575467253757296</v>
      </c>
      <c r="R47" s="12">
        <f t="shared" si="0"/>
        <v>-0.41866213637633354</v>
      </c>
      <c r="S47" s="12">
        <v>-1</v>
      </c>
    </row>
    <row r="48" spans="1:19" x14ac:dyDescent="0.25">
      <c r="A48" s="11" t="s">
        <v>20</v>
      </c>
      <c r="B48" s="12">
        <v>0.4363704433869755</v>
      </c>
      <c r="C48" s="12">
        <f t="shared" si="1"/>
        <v>7.3433968260031818E-2</v>
      </c>
      <c r="D48" s="11">
        <v>1</v>
      </c>
      <c r="E48" s="12">
        <v>-4.0041816912182872E-2</v>
      </c>
      <c r="F48" s="1">
        <f t="shared" si="4"/>
        <v>-9.323482386677252E-3</v>
      </c>
      <c r="G48" s="11">
        <v>0</v>
      </c>
      <c r="H48" s="12">
        <v>3.1809854277119269</v>
      </c>
      <c r="I48" s="1">
        <f t="shared" si="5"/>
        <v>0.86659210343494686</v>
      </c>
      <c r="J48" s="11">
        <v>1</v>
      </c>
      <c r="K48" s="12">
        <v>-0.20898566051501227</v>
      </c>
      <c r="L48" s="12">
        <f t="shared" si="3"/>
        <v>-5.1881783531584583E-2</v>
      </c>
      <c r="M48" s="11">
        <v>-1</v>
      </c>
      <c r="N48" s="12">
        <v>-1.2771724274935095</v>
      </c>
      <c r="O48" s="12">
        <f t="shared" si="2"/>
        <v>-0.31633179430151964</v>
      </c>
      <c r="P48" s="11">
        <v>-1</v>
      </c>
      <c r="Q48" s="12"/>
      <c r="R48" s="12"/>
    </row>
    <row r="49" spans="1:19" x14ac:dyDescent="0.25">
      <c r="A49" s="11" t="s">
        <v>23</v>
      </c>
      <c r="B49" s="12">
        <v>-0.96597253898403834</v>
      </c>
      <c r="C49" s="12">
        <f t="shared" si="1"/>
        <v>-0.16255729012542339</v>
      </c>
      <c r="D49" s="11">
        <v>-1</v>
      </c>
      <c r="E49" s="12">
        <v>-0.79269093959067749</v>
      </c>
      <c r="F49" s="1">
        <f t="shared" si="4"/>
        <v>-0.18457304346506048</v>
      </c>
      <c r="G49" s="11">
        <v>-1</v>
      </c>
      <c r="H49" s="12">
        <v>-1.892442950476412</v>
      </c>
      <c r="I49" s="1">
        <f t="shared" si="5"/>
        <v>-0.51555599808692631</v>
      </c>
      <c r="J49" s="11">
        <v>-1</v>
      </c>
      <c r="K49" s="12">
        <v>0.53162750316257434</v>
      </c>
      <c r="L49" s="12">
        <f t="shared" si="3"/>
        <v>0.13197930887002735</v>
      </c>
      <c r="M49" s="11">
        <v>1</v>
      </c>
      <c r="N49" s="12">
        <v>0.43579796106560548</v>
      </c>
      <c r="O49" s="12">
        <f t="shared" si="2"/>
        <v>0.1079390284422088</v>
      </c>
      <c r="P49" s="11">
        <v>1</v>
      </c>
      <c r="Q49" s="12">
        <v>0.65220062507096321</v>
      </c>
      <c r="R49" s="12">
        <f t="shared" si="0"/>
        <v>0.17331474607739056</v>
      </c>
      <c r="S49" s="12">
        <v>1</v>
      </c>
    </row>
    <row r="50" spans="1:19" x14ac:dyDescent="0.25">
      <c r="A50" s="11" t="s">
        <v>38</v>
      </c>
      <c r="B50" s="12"/>
      <c r="C50" s="12"/>
      <c r="E50" s="12"/>
      <c r="H50" s="12"/>
      <c r="K50" s="12">
        <v>-4.028112495164816</v>
      </c>
      <c r="L50" s="12">
        <f t="shared" si="3"/>
        <v>-0.99999999999999889</v>
      </c>
      <c r="M50" s="11">
        <v>-1</v>
      </c>
      <c r="N50" s="12"/>
      <c r="O50" s="12"/>
      <c r="Q50" s="12"/>
      <c r="R50" s="12"/>
    </row>
    <row r="51" spans="1:19" x14ac:dyDescent="0.25">
      <c r="A51" s="11" t="s">
        <v>26</v>
      </c>
      <c r="B51" s="12">
        <v>0.58598390517222165</v>
      </c>
      <c r="C51" s="12">
        <f t="shared" si="1"/>
        <v>9.8611453056517404E-2</v>
      </c>
      <c r="D51" s="11">
        <v>1</v>
      </c>
      <c r="E51" s="12">
        <v>-0.95404048864578028</v>
      </c>
      <c r="F51" s="1">
        <f t="shared" si="4"/>
        <v>-0.2221422597174795</v>
      </c>
      <c r="G51" s="11">
        <v>-1</v>
      </c>
      <c r="H51" s="12">
        <v>-3.1045439528268175</v>
      </c>
      <c r="I51" s="1">
        <f t="shared" si="5"/>
        <v>-0.84576724270680281</v>
      </c>
      <c r="J51" s="11">
        <v>-1</v>
      </c>
      <c r="K51" s="12">
        <v>1.9303181472031512</v>
      </c>
      <c r="L51" s="12">
        <f t="shared" si="3"/>
        <v>0.47921157850487672</v>
      </c>
      <c r="M51" s="11">
        <v>1</v>
      </c>
      <c r="N51" s="12">
        <v>2.9022003557381604</v>
      </c>
      <c r="O51" s="12">
        <f t="shared" si="2"/>
        <v>0.71882090952658495</v>
      </c>
      <c r="P51" s="11">
        <v>1</v>
      </c>
      <c r="Q51" s="12"/>
      <c r="R51" s="12"/>
    </row>
    <row r="52" spans="1:19" x14ac:dyDescent="0.25">
      <c r="A52" s="11" t="s">
        <v>29</v>
      </c>
      <c r="B52" s="12">
        <v>0.33141477534479491</v>
      </c>
      <c r="C52" s="12">
        <f t="shared" si="1"/>
        <v>5.5771655625156492E-2</v>
      </c>
      <c r="D52" s="11">
        <v>1</v>
      </c>
      <c r="E52" s="12">
        <v>-1.9301812265743241</v>
      </c>
      <c r="F52" s="1">
        <f t="shared" si="4"/>
        <v>-0.44943042191438248</v>
      </c>
      <c r="G52" s="11">
        <v>-1</v>
      </c>
      <c r="H52" s="12">
        <v>-1.6504077960412005</v>
      </c>
      <c r="I52" s="1">
        <f t="shared" si="5"/>
        <v>-0.4496186467995042</v>
      </c>
      <c r="J52" s="11">
        <v>-1</v>
      </c>
      <c r="K52" s="12">
        <v>1.2626929066819845</v>
      </c>
      <c r="L52" s="12">
        <f t="shared" si="3"/>
        <v>0.31347011986325329</v>
      </c>
      <c r="M52" s="11">
        <v>1</v>
      </c>
      <c r="N52" s="12">
        <v>1.9582252406376532</v>
      </c>
      <c r="O52" s="12">
        <f t="shared" si="2"/>
        <v>0.48501587622990083</v>
      </c>
      <c r="P52" s="11">
        <v>1</v>
      </c>
      <c r="Q52" s="12"/>
      <c r="R52" s="12"/>
    </row>
    <row r="53" spans="1:19" x14ac:dyDescent="0.25">
      <c r="A53" s="11" t="s">
        <v>24</v>
      </c>
      <c r="B53" s="12"/>
      <c r="C53" s="12"/>
      <c r="E53" s="12">
        <v>-1.6353828649576676</v>
      </c>
      <c r="F53" s="1">
        <f t="shared" si="4"/>
        <v>-0.38078849844267426</v>
      </c>
      <c r="G53" s="11">
        <v>-1</v>
      </c>
      <c r="H53" s="12">
        <v>-1.7793389316530057</v>
      </c>
      <c r="I53" s="1">
        <f t="shared" si="5"/>
        <v>-0.48474320381090125</v>
      </c>
      <c r="J53" s="11">
        <v>-1</v>
      </c>
      <c r="K53" s="12">
        <v>-3.445443252704194</v>
      </c>
      <c r="L53" s="12">
        <f t="shared" si="3"/>
        <v>-0.85534931232431111</v>
      </c>
      <c r="M53" s="11">
        <v>-1</v>
      </c>
      <c r="N53" s="12">
        <v>-1.7955887710060601</v>
      </c>
      <c r="O53" s="12">
        <f t="shared" si="2"/>
        <v>-0.44473385545499811</v>
      </c>
      <c r="P53" s="11">
        <v>-1</v>
      </c>
      <c r="Q53" s="12"/>
      <c r="R53" s="12"/>
    </row>
    <row r="54" spans="1:19" x14ac:dyDescent="0.25">
      <c r="A54" s="11" t="s">
        <v>12</v>
      </c>
      <c r="B54" s="12"/>
      <c r="C54" s="12"/>
      <c r="E54" s="12">
        <v>-0.83926458325192999</v>
      </c>
      <c r="F54" s="1">
        <f t="shared" si="4"/>
        <v>-0.19541742016533339</v>
      </c>
      <c r="G54" s="11">
        <v>-1</v>
      </c>
      <c r="H54" s="12">
        <v>0.3362610185517621</v>
      </c>
      <c r="I54" s="1">
        <f t="shared" si="5"/>
        <v>9.1607192171123258E-2</v>
      </c>
      <c r="J54" s="11">
        <v>1</v>
      </c>
      <c r="K54" s="12"/>
      <c r="L54" s="12"/>
      <c r="N54" s="12">
        <v>1.7188734256402591</v>
      </c>
      <c r="O54" s="12">
        <f t="shared" si="2"/>
        <v>0.42573289495223315</v>
      </c>
      <c r="P54" s="11">
        <v>1</v>
      </c>
      <c r="Q54" s="12"/>
      <c r="R54" s="12"/>
    </row>
    <row r="55" spans="1:19" x14ac:dyDescent="0.25">
      <c r="A55" s="11" t="s">
        <v>21</v>
      </c>
      <c r="B55" s="12"/>
      <c r="C55" s="12"/>
      <c r="E55" s="12">
        <v>-0.86541823451342126</v>
      </c>
      <c r="F55" s="1">
        <f t="shared" si="4"/>
        <v>-0.20150713151431124</v>
      </c>
      <c r="G55" s="11">
        <v>-1</v>
      </c>
      <c r="H55" s="12">
        <v>-1.1778241717440916</v>
      </c>
      <c r="I55" s="1">
        <f t="shared" si="5"/>
        <v>-0.32087324813758039</v>
      </c>
      <c r="J55" s="11">
        <v>-1</v>
      </c>
      <c r="K55" s="12"/>
      <c r="L55" s="12"/>
      <c r="N55" s="12">
        <v>1.5346151209931911</v>
      </c>
      <c r="O55" s="12">
        <f t="shared" si="2"/>
        <v>0.38009554883573998</v>
      </c>
      <c r="P55" s="11">
        <v>1</v>
      </c>
      <c r="Q55" s="12"/>
      <c r="R55" s="12"/>
    </row>
    <row r="56" spans="1:19" x14ac:dyDescent="0.25">
      <c r="A56" s="11" t="s">
        <v>39</v>
      </c>
      <c r="B56" s="12"/>
      <c r="C56" s="12"/>
      <c r="E56" s="12"/>
      <c r="H56" s="12"/>
      <c r="K56" s="12">
        <v>-7.6166588870656735E-2</v>
      </c>
      <c r="L56" s="12">
        <f t="shared" si="3"/>
        <v>-1.8908754152741254E-2</v>
      </c>
      <c r="M56" s="11">
        <v>0</v>
      </c>
      <c r="N56" s="12"/>
      <c r="O56" s="12"/>
      <c r="Q56" s="12"/>
      <c r="R56" s="12"/>
    </row>
    <row r="57" spans="1:19" x14ac:dyDescent="0.25">
      <c r="A57" s="11" t="s">
        <v>13</v>
      </c>
      <c r="B57" s="12">
        <v>-2.5514627297767896</v>
      </c>
      <c r="C57" s="12">
        <f t="shared" si="1"/>
        <v>-0.42936921130775929</v>
      </c>
      <c r="D57" s="11">
        <v>-1</v>
      </c>
      <c r="E57" s="12">
        <v>-2.4749734585491163</v>
      </c>
      <c r="F57" s="1">
        <f t="shared" si="4"/>
        <v>-0.57628182804201367</v>
      </c>
      <c r="G57" s="11">
        <v>-1</v>
      </c>
      <c r="H57" s="12">
        <v>-2.172293732868837</v>
      </c>
      <c r="I57" s="1">
        <f t="shared" si="5"/>
        <v>-0.59179541623974974</v>
      </c>
      <c r="J57" s="11">
        <v>-1</v>
      </c>
      <c r="K57" s="12">
        <v>-1.9366382104483413</v>
      </c>
      <c r="L57" s="12">
        <f t="shared" si="3"/>
        <v>-0.48078056726891361</v>
      </c>
      <c r="M57" s="11">
        <v>-1</v>
      </c>
      <c r="N57" s="12">
        <v>-0.29128291695687875</v>
      </c>
      <c r="O57" s="12">
        <f t="shared" si="2"/>
        <v>-7.2145346851232625E-2</v>
      </c>
      <c r="P57" s="11">
        <v>-1</v>
      </c>
      <c r="Q57" s="12">
        <v>-3.514110188762583</v>
      </c>
      <c r="R57" s="12">
        <f t="shared" si="0"/>
        <v>-0.93383399469617223</v>
      </c>
      <c r="S57" s="12">
        <v>-1</v>
      </c>
    </row>
    <row r="58" spans="1:19" x14ac:dyDescent="0.25">
      <c r="A58" s="11" t="s">
        <v>27</v>
      </c>
      <c r="B58" s="12">
        <v>1.2607629021335434</v>
      </c>
      <c r="C58" s="12">
        <f t="shared" si="1"/>
        <v>0.21216565957148778</v>
      </c>
      <c r="D58" s="11">
        <v>1</v>
      </c>
      <c r="E58" s="12">
        <v>-4.2947275761898167</v>
      </c>
      <c r="F58" s="1">
        <f t="shared" si="4"/>
        <v>-0.99999999999999922</v>
      </c>
      <c r="G58" s="11">
        <v>-1</v>
      </c>
      <c r="H58" s="12">
        <v>-0.15745556824298448</v>
      </c>
      <c r="I58" s="1">
        <f t="shared" si="5"/>
        <v>-4.2895434506715312E-2</v>
      </c>
      <c r="J58" s="11">
        <v>0</v>
      </c>
      <c r="K58" s="12">
        <v>-3.2881863889487377</v>
      </c>
      <c r="L58" s="12">
        <f t="shared" si="3"/>
        <v>-0.81630947320754832</v>
      </c>
      <c r="M58" s="11">
        <v>-1</v>
      </c>
      <c r="N58" s="12">
        <v>-3.0235294018568881</v>
      </c>
      <c r="O58" s="12">
        <f t="shared" si="2"/>
        <v>-0.74887185177480697</v>
      </c>
      <c r="P58" s="11">
        <v>-1</v>
      </c>
      <c r="Q58" s="12"/>
      <c r="R58" s="12"/>
    </row>
    <row r="59" spans="1:19" x14ac:dyDescent="0.25">
      <c r="A59" s="11" t="s">
        <v>30</v>
      </c>
      <c r="B59" s="12">
        <v>1.4854047388247604</v>
      </c>
      <c r="C59" s="12">
        <f t="shared" si="1"/>
        <v>0.24996918580809185</v>
      </c>
      <c r="D59" s="11">
        <v>1</v>
      </c>
      <c r="E59" s="12">
        <v>-1.5367121737935678E-3</v>
      </c>
      <c r="F59" s="1">
        <f t="shared" si="4"/>
        <v>-3.5781365558858153E-4</v>
      </c>
      <c r="G59" s="11">
        <v>0</v>
      </c>
      <c r="H59" s="12">
        <v>-1.7622375756762138E-2</v>
      </c>
      <c r="I59" s="1">
        <f t="shared" si="5"/>
        <v>-4.8008430159826899E-3</v>
      </c>
      <c r="J59" s="11">
        <v>0</v>
      </c>
      <c r="K59" s="12">
        <v>-0.83512184363477837</v>
      </c>
      <c r="L59" s="12">
        <f t="shared" si="3"/>
        <v>-0.20732336662325695</v>
      </c>
      <c r="M59" s="11">
        <v>-1</v>
      </c>
      <c r="N59" s="12">
        <v>-1.5511181933723386</v>
      </c>
      <c r="O59" s="12">
        <f t="shared" si="2"/>
        <v>-0.38418305212410087</v>
      </c>
      <c r="P59" s="11">
        <v>-1</v>
      </c>
      <c r="Q59" s="12"/>
      <c r="R59" s="12"/>
    </row>
    <row r="60" spans="1:19" x14ac:dyDescent="0.25">
      <c r="A60" s="11" t="s">
        <v>49</v>
      </c>
      <c r="B60" s="12"/>
      <c r="C60" s="12"/>
      <c r="E60" s="12"/>
      <c r="H60" s="12"/>
      <c r="K60" s="12"/>
      <c r="L60" s="12"/>
      <c r="N60" s="12">
        <v>-1.7739060976506145</v>
      </c>
      <c r="O60" s="12">
        <f t="shared" si="2"/>
        <v>-0.43936346159107581</v>
      </c>
      <c r="P60" s="11">
        <v>-1</v>
      </c>
      <c r="Q60" s="12"/>
      <c r="R60" s="12"/>
    </row>
    <row r="61" spans="1:19" x14ac:dyDescent="0.25">
      <c r="A61" s="11" t="s">
        <v>40</v>
      </c>
      <c r="B61" s="12"/>
      <c r="C61" s="12"/>
      <c r="E61" s="12"/>
      <c r="H61" s="12"/>
      <c r="K61" s="12">
        <v>2.1231716622837529</v>
      </c>
      <c r="L61" s="12">
        <f t="shared" si="3"/>
        <v>0.52708847253703073</v>
      </c>
      <c r="M61" s="11">
        <v>1</v>
      </c>
      <c r="N61" s="12"/>
      <c r="O61" s="12"/>
      <c r="Q61" s="12"/>
      <c r="R61" s="12"/>
    </row>
    <row r="62" spans="1:19" x14ac:dyDescent="0.25">
      <c r="A62" s="11" t="s">
        <v>41</v>
      </c>
      <c r="B62" s="12"/>
      <c r="C62" s="12"/>
      <c r="E62" s="12"/>
      <c r="H62" s="12"/>
      <c r="K62" s="12">
        <v>-0.8267060388457721</v>
      </c>
      <c r="L62" s="12">
        <f t="shared" si="3"/>
        <v>-0.20523409905709333</v>
      </c>
      <c r="M62" s="11">
        <v>-1</v>
      </c>
      <c r="N62" s="12"/>
      <c r="O62" s="12"/>
      <c r="Q62" s="12"/>
      <c r="R62" s="12"/>
    </row>
    <row r="63" spans="1:19" x14ac:dyDescent="0.25">
      <c r="A63" s="11" t="s">
        <v>42</v>
      </c>
      <c r="B63" s="12"/>
      <c r="C63" s="12"/>
      <c r="E63" s="12"/>
      <c r="H63" s="12"/>
      <c r="K63" s="12">
        <v>0.52698579645278076</v>
      </c>
      <c r="L63" s="12">
        <f t="shared" si="3"/>
        <v>0.13082698089622688</v>
      </c>
      <c r="M63" s="11">
        <v>1</v>
      </c>
      <c r="N63" s="12"/>
      <c r="O63" s="12"/>
      <c r="Q63" s="12"/>
      <c r="R63" s="12"/>
    </row>
    <row r="64" spans="1:19" x14ac:dyDescent="0.25">
      <c r="A64" s="11" t="s">
        <v>43</v>
      </c>
      <c r="B64" s="12"/>
      <c r="C64" s="12"/>
      <c r="E64" s="12"/>
      <c r="H64" s="12"/>
      <c r="K64" s="12">
        <v>-0.45237161644867785</v>
      </c>
      <c r="L64" s="12">
        <f t="shared" si="3"/>
        <v>-0.11230362036603646</v>
      </c>
      <c r="M64" s="11">
        <v>-1</v>
      </c>
      <c r="N64" s="12"/>
      <c r="O64" s="12"/>
      <c r="Q64" s="12"/>
      <c r="R64" s="12"/>
    </row>
    <row r="65" spans="1:19" x14ac:dyDescent="0.25">
      <c r="A65" s="11" t="s">
        <v>44</v>
      </c>
      <c r="B65" s="12"/>
      <c r="C65" s="12"/>
      <c r="E65" s="12"/>
      <c r="H65" s="12"/>
      <c r="K65" s="12">
        <v>4.9826231210864956E-2</v>
      </c>
      <c r="L65" s="12">
        <f t="shared" si="3"/>
        <v>1.2369622564085364E-2</v>
      </c>
      <c r="M65" s="11">
        <v>0</v>
      </c>
      <c r="N65" s="12"/>
      <c r="O65" s="12"/>
      <c r="Q65" s="12"/>
      <c r="R65" s="12"/>
    </row>
    <row r="66" spans="1:19" x14ac:dyDescent="0.25">
      <c r="A66" s="11" t="s">
        <v>45</v>
      </c>
      <c r="B66" s="12"/>
      <c r="C66" s="12"/>
      <c r="E66" s="12"/>
      <c r="H66" s="12"/>
      <c r="K66" s="12">
        <v>-0.12325285469681917</v>
      </c>
      <c r="L66" s="12">
        <f t="shared" si="3"/>
        <v>-3.0598165975942032E-2</v>
      </c>
      <c r="M66" s="11">
        <v>0</v>
      </c>
      <c r="N66" s="12"/>
      <c r="O66" s="12"/>
      <c r="Q66" s="12"/>
      <c r="R66" s="12"/>
    </row>
    <row r="67" spans="1:19" x14ac:dyDescent="0.25">
      <c r="A67" s="11" t="s">
        <v>71</v>
      </c>
      <c r="B67" s="12">
        <v>-0.26993355736171532</v>
      </c>
      <c r="C67" s="12">
        <f t="shared" si="1"/>
        <v>-4.5425377873356952E-2</v>
      </c>
      <c r="D67" s="11">
        <v>0</v>
      </c>
      <c r="E67" s="12"/>
      <c r="H67" s="12"/>
      <c r="K67" s="12"/>
      <c r="L67" s="12"/>
      <c r="N67" s="12"/>
      <c r="O67" s="12"/>
      <c r="Q67" s="12"/>
      <c r="R67" s="12"/>
    </row>
    <row r="68" spans="1:19" x14ac:dyDescent="0.25">
      <c r="A68" s="11" t="s">
        <v>8</v>
      </c>
      <c r="B68" s="12">
        <v>1.2824136566861102</v>
      </c>
      <c r="C68" s="12">
        <f t="shared" ref="C68:C70" si="6">B68/5.94235139032355</f>
        <v>0.21580912545400402</v>
      </c>
      <c r="D68" s="11">
        <v>1</v>
      </c>
      <c r="E68" s="12">
        <v>0.58871517912519322</v>
      </c>
      <c r="F68" s="1">
        <f t="shared" ref="F68:F70" si="7">E68/4.29472757618982</f>
        <v>0.13707858500479961</v>
      </c>
      <c r="G68" s="11">
        <v>1</v>
      </c>
      <c r="H68" s="12">
        <v>1.5576453008450237</v>
      </c>
      <c r="I68" s="1">
        <f t="shared" ref="I68:I70" si="8">H68/3.67068360662799</f>
        <v>0.42434746978259119</v>
      </c>
      <c r="J68" s="11">
        <v>1</v>
      </c>
      <c r="K68" s="1">
        <v>2.4528540312612748</v>
      </c>
      <c r="L68" s="12">
        <f t="shared" ref="L68:L70" si="9">K68/4.02811249516482</f>
        <v>0.60893384536940798</v>
      </c>
      <c r="M68" s="30">
        <v>1</v>
      </c>
      <c r="N68" s="12">
        <v>1.8063090606027103</v>
      </c>
      <c r="O68" s="12">
        <f t="shared" ref="O68:O70" si="10">N68/4.03744565200468</f>
        <v>0.44738907128219502</v>
      </c>
      <c r="P68" s="11">
        <v>1</v>
      </c>
      <c r="Q68" s="12"/>
      <c r="R68" s="12"/>
    </row>
    <row r="69" spans="1:19" x14ac:dyDescent="0.25">
      <c r="A69" s="11" t="s">
        <v>18</v>
      </c>
      <c r="B69" s="12"/>
      <c r="C69" s="12"/>
      <c r="E69" s="12">
        <v>0.69634525286405158</v>
      </c>
      <c r="F69" s="1">
        <f t="shared" si="7"/>
        <v>0.16213956310631289</v>
      </c>
      <c r="G69" s="11">
        <v>1</v>
      </c>
      <c r="H69" s="12">
        <v>1.1327265029827311</v>
      </c>
      <c r="I69" s="1">
        <f t="shared" si="8"/>
        <v>0.30858734349575029</v>
      </c>
      <c r="J69" s="11">
        <v>1</v>
      </c>
      <c r="K69" s="12"/>
      <c r="L69" s="12"/>
      <c r="N69" s="12"/>
      <c r="O69" s="12"/>
      <c r="Q69" s="12"/>
      <c r="R69" s="12"/>
    </row>
    <row r="70" spans="1:19" x14ac:dyDescent="0.25">
      <c r="A70" s="11" t="s">
        <v>50</v>
      </c>
      <c r="B70" s="12">
        <v>1.2225411520587661</v>
      </c>
      <c r="C70" s="12">
        <f t="shared" si="6"/>
        <v>0.20573356770007523</v>
      </c>
      <c r="D70" s="11">
        <v>1</v>
      </c>
      <c r="E70" s="12"/>
      <c r="H70" s="12">
        <v>0.75731791473209853</v>
      </c>
      <c r="I70" s="1">
        <f t="shared" si="8"/>
        <v>0.20631522514352457</v>
      </c>
      <c r="J70" s="11">
        <v>1</v>
      </c>
      <c r="K70" s="12"/>
      <c r="L70" s="12"/>
      <c r="N70" s="12">
        <v>0.9270829376551476</v>
      </c>
      <c r="O70" s="12">
        <f t="shared" si="10"/>
        <v>0.22962115593923366</v>
      </c>
      <c r="P70" s="11">
        <v>1</v>
      </c>
      <c r="Q70" s="12">
        <v>0.7412278395333638</v>
      </c>
      <c r="R70" s="12">
        <f t="shared" ref="R70" si="11">Q70/3.7630994467126</f>
        <v>0.1969726949897356</v>
      </c>
      <c r="S70" s="1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Relationships + Stats</vt:lpstr>
      <vt:lpstr>Relationships</vt:lpstr>
      <vt:lpstr>Normalized Weights (SPSS)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Klein, Brandon</dc:creator>
  <cp:lastModifiedBy>Klein, Brandon</cp:lastModifiedBy>
  <dcterms:created xsi:type="dcterms:W3CDTF">2017-02-07T00:03:58Z</dcterms:created>
  <dcterms:modified xsi:type="dcterms:W3CDTF">2017-02-14T03:09:50Z</dcterms:modified>
</cp:coreProperties>
</file>