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 tabRatio="845"/>
  </bookViews>
  <sheets>
    <sheet name="Overall" sheetId="29" r:id="rId1"/>
    <sheet name="ranking" sheetId="30" r:id="rId2"/>
    <sheet name="for box plot" sheetId="31" r:id="rId3"/>
    <sheet name="b Constant" sheetId="1" r:id="rId4"/>
    <sheet name="P constant" sheetId="26" r:id="rId5"/>
    <sheet name="Pb constant" sheetId="27" r:id="rId6"/>
    <sheet name="No constants" sheetId="28" r:id="rId7"/>
  </sheets>
  <definedNames>
    <definedName name="_xlchart.v1.0" hidden="1">Overall!$G$2</definedName>
    <definedName name="_xlchart.v1.1" hidden="1">Overall!$G$3:$G$23</definedName>
    <definedName name="_xlchart.v1.10" hidden="1">'for box plot'!$H$2:$H$22</definedName>
    <definedName name="_xlchart.v1.11" hidden="1">'for box plot'!$I$1</definedName>
    <definedName name="_xlchart.v1.12" hidden="1">'for box plot'!$I$2:$I$22</definedName>
    <definedName name="_xlchart.v1.13" hidden="1">'for box plot'!$J$1</definedName>
    <definedName name="_xlchart.v1.14" hidden="1">'for box plot'!$J$2:$J$22</definedName>
    <definedName name="_xlchart.v1.15" hidden="1">'for box plot'!$K$1</definedName>
    <definedName name="_xlchart.v1.16" hidden="1">'for box plot'!$K$2:$K$22</definedName>
    <definedName name="_xlchart.v1.17" hidden="1">'for box plot'!$H$2:$H$22</definedName>
    <definedName name="_xlchart.v1.18" hidden="1">'for box plot'!$I$2:$I$22</definedName>
    <definedName name="_xlchart.v1.19" hidden="1">'for box plot'!$J$2:$J$22</definedName>
    <definedName name="_xlchart.v1.2" hidden="1">Overall!$H$2</definedName>
    <definedName name="_xlchart.v1.20" hidden="1">'for box plot'!$K$2:$K$22</definedName>
    <definedName name="_xlchart.v1.21" hidden="1">'for box plot'!$H$2:$H$22</definedName>
    <definedName name="_xlchart.v1.22" hidden="1">'for box plot'!$I$2:$I$22</definedName>
    <definedName name="_xlchart.v1.23" hidden="1">'for box plot'!$J$2:$J$22</definedName>
    <definedName name="_xlchart.v1.24" hidden="1">'for box plot'!$K$2:$K$22</definedName>
    <definedName name="_xlchart.v1.25" hidden="1">'for box plot'!$H$2:$H$22</definedName>
    <definedName name="_xlchart.v1.26" hidden="1">'for box plot'!$I$2:$I$22</definedName>
    <definedName name="_xlchart.v1.27" hidden="1">'for box plot'!$J$2:$J$22</definedName>
    <definedName name="_xlchart.v1.28" hidden="1">'for box plot'!$K$2:$K$22</definedName>
    <definedName name="_xlchart.v1.3" hidden="1">Overall!$H$3:$H$23</definedName>
    <definedName name="_xlchart.v1.4" hidden="1">Overall!$I$2</definedName>
    <definedName name="_xlchart.v1.5" hidden="1">Overall!$I$3:$I$23</definedName>
    <definedName name="_xlchart.v1.6" hidden="1">Overall!$J$2</definedName>
    <definedName name="_xlchart.v1.7" hidden="1">Overall!$J$3:$J$23</definedName>
    <definedName name="_xlchart.v1.8" hidden="1">'for box plot'!#REF!</definedName>
    <definedName name="_xlchart.v1.9" hidden="1">'for box plot'!$H$1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9" l="1"/>
  <c r="I25" i="29"/>
  <c r="J25" i="29"/>
  <c r="H26" i="29"/>
  <c r="I26" i="29"/>
  <c r="J26" i="29"/>
  <c r="G26" i="29"/>
  <c r="G25" i="29"/>
  <c r="H3" i="29"/>
  <c r="I3" i="29"/>
  <c r="J3" i="29"/>
  <c r="H4" i="29"/>
  <c r="I4" i="29"/>
  <c r="J4" i="29"/>
  <c r="H5" i="29"/>
  <c r="I5" i="29"/>
  <c r="J5" i="29"/>
  <c r="H6" i="29"/>
  <c r="I6" i="29"/>
  <c r="J6" i="29"/>
  <c r="H7" i="29"/>
  <c r="I7" i="29"/>
  <c r="J7" i="29"/>
  <c r="H8" i="29"/>
  <c r="I8" i="29"/>
  <c r="J8" i="29"/>
  <c r="H9" i="29"/>
  <c r="I9" i="29"/>
  <c r="J9" i="29"/>
  <c r="H10" i="29"/>
  <c r="I10" i="29"/>
  <c r="J10" i="29"/>
  <c r="H11" i="29"/>
  <c r="I11" i="29"/>
  <c r="J11" i="29"/>
  <c r="H12" i="29"/>
  <c r="I12" i="29"/>
  <c r="J12" i="29"/>
  <c r="H13" i="29"/>
  <c r="I13" i="29"/>
  <c r="J13" i="29"/>
  <c r="H14" i="29"/>
  <c r="I14" i="29"/>
  <c r="J14" i="29"/>
  <c r="H15" i="29"/>
  <c r="I15" i="29"/>
  <c r="J15" i="29"/>
  <c r="H16" i="29"/>
  <c r="I16" i="29"/>
  <c r="J16" i="29"/>
  <c r="H17" i="29"/>
  <c r="I17" i="29"/>
  <c r="J17" i="29"/>
  <c r="H18" i="29"/>
  <c r="I18" i="29"/>
  <c r="J18" i="29"/>
  <c r="H19" i="29"/>
  <c r="I19" i="29"/>
  <c r="J19" i="29"/>
  <c r="H20" i="29"/>
  <c r="I20" i="29"/>
  <c r="J20" i="29"/>
  <c r="H21" i="29"/>
  <c r="I21" i="29"/>
  <c r="J21" i="29"/>
  <c r="H22" i="29"/>
  <c r="I22" i="29"/>
  <c r="J22" i="29"/>
  <c r="H23" i="29"/>
  <c r="I23" i="29"/>
  <c r="J23" i="29"/>
  <c r="H24" i="29"/>
  <c r="I24" i="29"/>
  <c r="J24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3" i="29"/>
  <c r="C25" i="29"/>
  <c r="D25" i="29"/>
  <c r="E25" i="29"/>
  <c r="C26" i="29"/>
  <c r="D26" i="29"/>
  <c r="E26" i="29"/>
  <c r="B25" i="29"/>
  <c r="B26" i="29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F3" i="30"/>
  <c r="F2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26" i="30"/>
  <c r="E25" i="1"/>
  <c r="E24" i="1"/>
  <c r="E34" i="31" l="1"/>
  <c r="D34" i="31"/>
  <c r="C34" i="31"/>
  <c r="B34" i="31"/>
  <c r="E33" i="31"/>
  <c r="D33" i="31"/>
  <c r="C33" i="31"/>
  <c r="B33" i="31"/>
  <c r="E32" i="31"/>
  <c r="D32" i="31"/>
  <c r="C32" i="31"/>
  <c r="B32" i="31"/>
  <c r="E31" i="31"/>
  <c r="D31" i="31"/>
  <c r="C31" i="31"/>
  <c r="B31" i="31"/>
  <c r="E30" i="31"/>
  <c r="D30" i="31"/>
  <c r="C30" i="31"/>
  <c r="B30" i="31"/>
  <c r="E27" i="31"/>
  <c r="D27" i="31"/>
  <c r="C27" i="31"/>
  <c r="B27" i="31"/>
  <c r="E25" i="31"/>
  <c r="D25" i="31"/>
  <c r="C25" i="31"/>
  <c r="B25" i="31"/>
  <c r="E26" i="31"/>
  <c r="D26" i="31"/>
  <c r="C26" i="31"/>
  <c r="B26" i="31"/>
  <c r="E28" i="31"/>
  <c r="D28" i="31"/>
  <c r="C28" i="31"/>
  <c r="B28" i="31"/>
  <c r="E24" i="31"/>
  <c r="D24" i="31"/>
  <c r="C24" i="31"/>
  <c r="B24" i="31"/>
  <c r="G29" i="30"/>
  <c r="F29" i="30"/>
  <c r="G28" i="30"/>
  <c r="F28" i="30"/>
  <c r="G27" i="30"/>
  <c r="F27" i="30"/>
  <c r="G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26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G2" i="30" l="1"/>
</calcChain>
</file>

<file path=xl/sharedStrings.xml><?xml version="1.0" encoding="utf-8"?>
<sst xmlns="http://schemas.openxmlformats.org/spreadsheetml/2006/main" count="120" uniqueCount="42">
  <si>
    <t>Trial</t>
  </si>
  <si>
    <t>Calculated LSE</t>
  </si>
  <si>
    <t>Average</t>
  </si>
  <si>
    <t>Sum</t>
  </si>
  <si>
    <t>b Constant</t>
  </si>
  <si>
    <t>P Constant</t>
  </si>
  <si>
    <t>No Constant</t>
  </si>
  <si>
    <t>Pb Constant</t>
  </si>
  <si>
    <t>Log10</t>
  </si>
  <si>
    <t>Raw</t>
  </si>
  <si>
    <t>Rank based on Average</t>
  </si>
  <si>
    <t>Rank based on Sum</t>
  </si>
  <si>
    <t>Rank based on No Const</t>
  </si>
  <si>
    <t>Rank based on b Const</t>
  </si>
  <si>
    <t>Rank based on P Const</t>
  </si>
  <si>
    <t>Rank based on Pb Const</t>
  </si>
  <si>
    <t>Trial (Average)</t>
  </si>
  <si>
    <t>Trial (Sum)</t>
  </si>
  <si>
    <t>Trial (No Const)</t>
  </si>
  <si>
    <t>Trial (b Const)</t>
  </si>
  <si>
    <t>Nikki rankings</t>
  </si>
  <si>
    <t>Trial (P Const)</t>
  </si>
  <si>
    <t>Trial (Pb Const)</t>
  </si>
  <si>
    <t>Average Rank</t>
  </si>
  <si>
    <t>Sum Rank</t>
  </si>
  <si>
    <t>Trial (Nikki Rankings)</t>
  </si>
  <si>
    <t>LSE</t>
  </si>
  <si>
    <t>Estimate P, b, w</t>
  </si>
  <si>
    <t>Estimate P and w, b held constant</t>
  </si>
  <si>
    <t>Estimate b and w, P held constant</t>
  </si>
  <si>
    <t>Estimate w, P and b held constant</t>
  </si>
  <si>
    <t>Sum of LSE</t>
  </si>
  <si>
    <t>Min</t>
  </si>
  <si>
    <t>Q1</t>
  </si>
  <si>
    <t>Median</t>
  </si>
  <si>
    <t>Q3</t>
  </si>
  <si>
    <t>Max</t>
  </si>
  <si>
    <t>Bottom Box</t>
  </si>
  <si>
    <t>Q2 Box</t>
  </si>
  <si>
    <t>Q3 Box</t>
  </si>
  <si>
    <t>Whisker+</t>
  </si>
  <si>
    <t>Whisker-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</si>
</sst>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 box plot'!$A$30</c:f>
              <c:strCache>
                <c:ptCount val="1"/>
                <c:pt idx="0">
                  <c:v>Bottom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'for box plot'!$B$34:$E$34</c:f>
                <c:numCache>
                  <c:formatCode>General</c:formatCode>
                  <c:ptCount val="4"/>
                  <c:pt idx="0">
                    <c:v>0.58102064666095721</c:v>
                  </c:pt>
                  <c:pt idx="1">
                    <c:v>2.4502203191191686E-4</c:v>
                  </c:pt>
                  <c:pt idx="2">
                    <c:v>1.1524880693045691E-9</c:v>
                  </c:pt>
                  <c:pt idx="3">
                    <c:v>6.071974146137583E-11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plot'!$B$30:$E$30</c:f>
              <c:numCache>
                <c:formatCode>General</c:formatCode>
                <c:ptCount val="4"/>
                <c:pt idx="0">
                  <c:v>0.60187746430833444</c:v>
                </c:pt>
                <c:pt idx="1">
                  <c:v>2.4502578370133929E-4</c:v>
                </c:pt>
                <c:pt idx="2">
                  <c:v>1.1991863700778435E-9</c:v>
                </c:pt>
                <c:pt idx="3">
                  <c:v>6.2412407158026194E-11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95-4B1A-A683-934686B44C2F}"/>
            </c:ext>
          </c:extLst>
        </c:ser>
        <c:ser>
          <c:idx val="1"/>
          <c:order val="1"/>
          <c:tx>
            <c:strRef>
              <c:f>'for box plot'!$A$31</c:f>
              <c:strCache>
                <c:ptCount val="1"/>
                <c:pt idx="0">
                  <c:v>Q2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plot'!$B$31:$E$31</c:f>
              <c:numCache>
                <c:formatCode>General</c:formatCode>
                <c:ptCount val="4"/>
                <c:pt idx="0">
                  <c:v>1.9139402795544389</c:v>
                </c:pt>
                <c:pt idx="1">
                  <c:v>0.7597310789417584</c:v>
                </c:pt>
                <c:pt idx="2">
                  <c:v>2.8370805297428262E-7</c:v>
                </c:pt>
                <c:pt idx="3">
                  <c:v>5.8376708406024546E-10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95-4B1A-A683-934686B44C2F}"/>
            </c:ext>
          </c:extLst>
        </c:ser>
        <c:ser>
          <c:idx val="2"/>
          <c:order val="2"/>
          <c:tx>
            <c:strRef>
              <c:f>'for box plot'!$A$32</c:f>
              <c:strCache>
                <c:ptCount val="1"/>
                <c:pt idx="0">
                  <c:v>Q3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'for box plot'!$B$33:$E$33</c:f>
                <c:numCache>
                  <c:formatCode>General</c:formatCode>
                  <c:ptCount val="4"/>
                  <c:pt idx="0">
                    <c:v>22.379578454990526</c:v>
                  </c:pt>
                  <c:pt idx="1">
                    <c:v>25.572856634442736</c:v>
                  </c:pt>
                  <c:pt idx="2">
                    <c:v>8.7255976269277191</c:v>
                  </c:pt>
                  <c:pt idx="3">
                    <c:v>9.9839419630072666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plot'!$B$32:$E$32</c:f>
              <c:numCache>
                <c:formatCode>General</c:formatCode>
                <c:ptCount val="4"/>
                <c:pt idx="0">
                  <c:v>2.0647961542666842</c:v>
                </c:pt>
                <c:pt idx="1">
                  <c:v>6.9763967162290914</c:v>
                </c:pt>
                <c:pt idx="2">
                  <c:v>1.1925819340606951</c:v>
                </c:pt>
                <c:pt idx="3">
                  <c:v>3.1537384945975822E-3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95-4B1A-A683-934686B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25088"/>
        <c:axId val="159153472"/>
      </c:barChart>
      <c:catAx>
        <c:axId val="1120250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9153472"/>
        <c:crosses val="autoZero"/>
        <c:auto val="1"/>
        <c:lblAlgn val="ctr"/>
        <c:lblOffset val="100"/>
        <c:noMultiLvlLbl val="0"/>
      </c:catAx>
      <c:valAx>
        <c:axId val="159153472"/>
        <c:scaling>
          <c:logBase val="1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250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Constant'!$A$2:$A$23</c:f>
              <c:numCache>
                <c:formatCode>General</c:formatCode>
                <c:ptCount val="22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  <c:pt idx="21">
                  <c:v>22</c:v>
                </c:pt>
              </c:numCache>
            </c:numRef>
          </c:cat>
          <c:val>
            <c:numRef>
              <c:f>'b Constant'!$B$2:$B$23</c:f>
              <c:numCache>
                <c:formatCode>General</c:formatCode>
                <c:ptCount val="22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  <c:pt idx="21">
                  <c:v>172.89238739626737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23296"/>
        <c:axId val="136993536"/>
      </c:barChart>
      <c:catAx>
        <c:axId val="1256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536"/>
        <c:crossesAt val="1.0000000000000007E-13"/>
        <c:auto val="1"/>
        <c:lblAlgn val="ctr"/>
        <c:lblOffset val="100"/>
        <c:noMultiLvlLbl val="0"/>
      </c:catAx>
      <c:valAx>
        <c:axId val="13699353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34C7E499-C5B7-44A1-A2F4-B60F963243E0}">
          <cx:tx>
            <cx:txData>
              <cx:f>_xlchart.v1.0</cx:f>
              <cx:v>No Constant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689485-1FC0-4CEA-8A12-125531C6695D}">
          <cx:tx>
            <cx:txData>
              <cx:f>_xlchart.v1.2</cx:f>
              <cx:v>b Constant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1F3353-3EA3-40EE-920A-1C5D509344F1}">
          <cx:tx>
            <cx:txData>
              <cx:f>_xlchart.v1.4</cx:f>
              <cx:v>P Constant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1A8A1E-CDB1-4823-A779-A5EB8E1F5778}">
          <cx:tx>
            <cx:txData>
              <cx:f>_xlchart.v1.6</cx:f>
              <cx:v>Pb Constant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2</xdr:row>
      <xdr:rowOff>23812</xdr:rowOff>
    </xdr:from>
    <xdr:to>
      <xdr:col>18</xdr:col>
      <xdr:colOff>319087</xdr:colOff>
      <xdr:row>16</xdr:row>
      <xdr:rowOff>100012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E76268-D0A9-4391-FC1B-5A203C040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767637" y="404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100012</xdr:rowOff>
    </xdr:from>
    <xdr:to>
      <xdr:col>14</xdr:col>
      <xdr:colOff>419100</xdr:colOff>
      <xdr:row>26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E7BC476-EEF9-2352-E7D5-C70DFEA5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57150</xdr:rowOff>
    </xdr:from>
    <xdr:to>
      <xdr:col>13</xdr:col>
      <xdr:colOff>314325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28" sqref="I28"/>
    </sheetView>
  </sheetViews>
  <sheetFormatPr defaultRowHeight="14.25"/>
  <cols>
    <col min="1" max="1" width="7.875" bestFit="1" customWidth="1"/>
    <col min="2" max="2" width="11.875" bestFit="1" customWidth="1"/>
    <col min="3" max="3" width="12" bestFit="1" customWidth="1"/>
    <col min="4" max="4" width="10.375" bestFit="1" customWidth="1"/>
    <col min="5" max="5" width="11.625" bestFit="1" customWidth="1"/>
    <col min="7" max="7" width="11.875" bestFit="1" customWidth="1"/>
    <col min="8" max="9" width="10.375" bestFit="1" customWidth="1"/>
    <col min="10" max="10" width="11.625" bestFit="1" customWidth="1"/>
  </cols>
  <sheetData>
    <row r="1" spans="1:10" ht="15">
      <c r="B1" t="s">
        <v>9</v>
      </c>
      <c r="G1" t="s">
        <v>8</v>
      </c>
    </row>
    <row r="2" spans="1:10" ht="15">
      <c r="A2" t="s">
        <v>0</v>
      </c>
      <c r="B2" t="s">
        <v>6</v>
      </c>
      <c r="C2" t="s">
        <v>4</v>
      </c>
      <c r="D2" t="s">
        <v>5</v>
      </c>
      <c r="E2" t="s">
        <v>7</v>
      </c>
      <c r="G2" t="s">
        <v>6</v>
      </c>
      <c r="H2" t="s">
        <v>4</v>
      </c>
      <c r="I2" t="s">
        <v>5</v>
      </c>
      <c r="J2" t="s">
        <v>7</v>
      </c>
    </row>
    <row r="3" spans="1:10" ht="15">
      <c r="A3">
        <v>1</v>
      </c>
      <c r="B3">
        <v>26.960192353119982</v>
      </c>
      <c r="C3">
        <v>22.420360101114447</v>
      </c>
      <c r="D3">
        <v>9.9181798458956543</v>
      </c>
      <c r="E3">
        <v>9.9870957021480429</v>
      </c>
      <c r="G3">
        <f>LOG(B3,10)</f>
        <v>1.4307229864389712</v>
      </c>
      <c r="H3">
        <f t="shared" ref="H3:J18" si="0">LOG(C3,10)</f>
        <v>1.3506425836680089</v>
      </c>
      <c r="I3">
        <f t="shared" si="0"/>
        <v>0.99643197906821113</v>
      </c>
      <c r="J3">
        <f t="shared" si="0"/>
        <v>0.99943921155808202</v>
      </c>
    </row>
    <row r="4" spans="1:10" ht="15">
      <c r="A4">
        <v>2</v>
      </c>
      <c r="B4">
        <v>5.9285567017171177</v>
      </c>
      <c r="C4">
        <v>2.9180553881637055</v>
      </c>
      <c r="D4">
        <v>4.3002266476297253</v>
      </c>
      <c r="E4">
        <v>3.7478482197808591</v>
      </c>
      <c r="G4">
        <f t="shared" ref="G4:G24" si="1">LOG(B4,10)</f>
        <v>0.77294897788828043</v>
      </c>
      <c r="H4">
        <f t="shared" si="0"/>
        <v>0.46509353106173862</v>
      </c>
      <c r="I4">
        <f t="shared" si="0"/>
        <v>0.63349134609607682</v>
      </c>
      <c r="J4">
        <f t="shared" si="0"/>
        <v>0.57378199452994139</v>
      </c>
    </row>
    <row r="5" spans="1:10" ht="15">
      <c r="A5">
        <v>3</v>
      </c>
      <c r="B5">
        <v>1.5532058220735163</v>
      </c>
      <c r="C5">
        <v>2.4502578370133929E-4</v>
      </c>
      <c r="D5">
        <v>3.4340534828846362E-8</v>
      </c>
      <c r="E5">
        <v>8.4351201529012733E-9</v>
      </c>
      <c r="G5">
        <f t="shared" si="1"/>
        <v>0.19122900979679033</v>
      </c>
      <c r="H5">
        <f t="shared" si="0"/>
        <v>-3.6107882130638989</v>
      </c>
      <c r="I5">
        <f t="shared" si="0"/>
        <v>-7.4641929453018347</v>
      </c>
      <c r="J5">
        <f t="shared" si="0"/>
        <v>-8.07390872678317</v>
      </c>
    </row>
    <row r="6" spans="1:10" ht="15">
      <c r="A6">
        <v>4</v>
      </c>
      <c r="B6">
        <v>4.5806138981294575</v>
      </c>
      <c r="C6">
        <v>7.7363728209545508</v>
      </c>
      <c r="D6">
        <v>3.0404652118011022E-6</v>
      </c>
      <c r="E6">
        <v>2.3977996253966481E-8</v>
      </c>
      <c r="G6">
        <f t="shared" si="1"/>
        <v>0.66092368645440269</v>
      </c>
      <c r="H6">
        <f t="shared" si="0"/>
        <v>0.88853739051934311</v>
      </c>
      <c r="I6">
        <f t="shared" si="0"/>
        <v>-5.5170599613054945</v>
      </c>
      <c r="J6">
        <f t="shared" si="0"/>
        <v>-7.6201871119879918</v>
      </c>
    </row>
    <row r="7" spans="1:10" ht="15">
      <c r="A7">
        <v>5</v>
      </c>
      <c r="B7">
        <v>4.1162418001501893</v>
      </c>
      <c r="C7">
        <v>0.23689189903145005</v>
      </c>
      <c r="D7">
        <v>3.6303566876897907E-6</v>
      </c>
      <c r="E7">
        <v>4.3225020136638796E-11</v>
      </c>
      <c r="G7">
        <f t="shared" si="1"/>
        <v>0.61450087857497238</v>
      </c>
      <c r="H7">
        <f t="shared" si="0"/>
        <v>-0.62544979054821204</v>
      </c>
      <c r="I7">
        <f t="shared" si="0"/>
        <v>-5.4400507028191907</v>
      </c>
      <c r="J7">
        <f t="shared" si="0"/>
        <v>-10.364264795735263</v>
      </c>
    </row>
    <row r="8" spans="1:10" ht="15">
      <c r="A8">
        <v>6</v>
      </c>
      <c r="B8">
        <v>2.5158177438627733</v>
      </c>
      <c r="C8">
        <v>0.75997610472545973</v>
      </c>
      <c r="D8">
        <v>2.8490723934436047E-7</v>
      </c>
      <c r="E8">
        <v>4.2707826655854999E-10</v>
      </c>
      <c r="G8">
        <f t="shared" si="1"/>
        <v>0.40067917584250828</v>
      </c>
      <c r="H8">
        <f t="shared" si="0"/>
        <v>-0.11920006265213158</v>
      </c>
      <c r="I8">
        <f t="shared" si="0"/>
        <v>-6.545296515424039</v>
      </c>
      <c r="J8">
        <f t="shared" si="0"/>
        <v>-9.3694925286758508</v>
      </c>
    </row>
    <row r="9" spans="1:10" ht="15">
      <c r="A9">
        <v>7</v>
      </c>
      <c r="B9">
        <v>0.60187746430833444</v>
      </c>
      <c r="C9">
        <v>32.959758052089796</v>
      </c>
      <c r="D9">
        <v>4.5123729600762591E-10</v>
      </c>
      <c r="E9">
        <v>2.6853689225398418E-10</v>
      </c>
      <c r="G9">
        <f t="shared" si="1"/>
        <v>-0.22049191736595661</v>
      </c>
      <c r="H9">
        <f t="shared" si="0"/>
        <v>1.5179840150084525</v>
      </c>
      <c r="I9">
        <f t="shared" si="0"/>
        <v>-9.3455950119039066</v>
      </c>
      <c r="J9">
        <f t="shared" si="0"/>
        <v>-9.5709960414292219</v>
      </c>
    </row>
    <row r="10" spans="1:10" ht="15">
      <c r="A10">
        <v>8</v>
      </c>
      <c r="B10">
        <v>2.2486088556715709</v>
      </c>
      <c r="C10">
        <v>1.9649526865915972</v>
      </c>
      <c r="D10">
        <v>8.1226108532573268E-10</v>
      </c>
      <c r="E10">
        <v>3.9195619734684774E-11</v>
      </c>
      <c r="G10">
        <f t="shared" si="1"/>
        <v>0.35191391670856892</v>
      </c>
      <c r="H10">
        <f t="shared" si="0"/>
        <v>0.2933520976124272</v>
      </c>
      <c r="I10">
        <f t="shared" si="0"/>
        <v>-9.0903043529125629</v>
      </c>
      <c r="J10">
        <f t="shared" si="0"/>
        <v>-10.406762464391477</v>
      </c>
    </row>
    <row r="11" spans="1:10" ht="15">
      <c r="A11">
        <v>9</v>
      </c>
      <c r="B11">
        <v>6.5284122499237152E-2</v>
      </c>
      <c r="C11">
        <v>1.3300734061349089E-6</v>
      </c>
      <c r="D11">
        <v>9.2077725948340428E-9</v>
      </c>
      <c r="E11">
        <v>6.2412407158026194E-11</v>
      </c>
      <c r="G11">
        <f t="shared" si="1"/>
        <v>-1.1851924289763061</v>
      </c>
      <c r="H11">
        <f t="shared" si="0"/>
        <v>-5.8761243898602862</v>
      </c>
      <c r="I11">
        <f t="shared" si="0"/>
        <v>-8.0358454150546628</v>
      </c>
      <c r="J11">
        <f t="shared" si="0"/>
        <v>-10.204729066973876</v>
      </c>
    </row>
    <row r="12" spans="1:10" ht="15">
      <c r="A12">
        <v>10</v>
      </c>
      <c r="B12">
        <v>2.0856817647377221E-2</v>
      </c>
      <c r="C12">
        <v>1.0243273573452971E-7</v>
      </c>
      <c r="D12">
        <v>3.6031259077816692E-8</v>
      </c>
      <c r="E12">
        <v>1.6926656966503639E-12</v>
      </c>
      <c r="G12">
        <f t="shared" si="1"/>
        <v>-1.6807519559103299</v>
      </c>
      <c r="H12">
        <f t="shared" si="0"/>
        <v>-6.9895612281562851</v>
      </c>
      <c r="I12">
        <f t="shared" si="0"/>
        <v>-7.4433205616078197</v>
      </c>
      <c r="J12">
        <f t="shared" si="0"/>
        <v>-11.771428807063121</v>
      </c>
    </row>
    <row r="13" spans="1:10" ht="15">
      <c r="A13">
        <v>11</v>
      </c>
      <c r="B13">
        <v>5.2996438589642807</v>
      </c>
      <c r="C13">
        <v>25.025922980248851</v>
      </c>
      <c r="D13">
        <v>5.3388772082334952E-3</v>
      </c>
      <c r="E13">
        <v>3.1537391407770736E-3</v>
      </c>
      <c r="G13">
        <f t="shared" si="1"/>
        <v>0.72424668558504124</v>
      </c>
      <c r="H13">
        <f t="shared" si="0"/>
        <v>1.3983901036473445</v>
      </c>
      <c r="I13">
        <f t="shared" si="0"/>
        <v>-2.2725500676043251</v>
      </c>
      <c r="J13">
        <f t="shared" si="0"/>
        <v>-2.5011742318715036</v>
      </c>
    </row>
    <row r="14" spans="1:10" ht="15">
      <c r="A14">
        <v>12</v>
      </c>
      <c r="B14">
        <v>1.1137561179436419</v>
      </c>
      <c r="C14">
        <v>5.9429321520069891</v>
      </c>
      <c r="D14">
        <v>1.1991863700778435E-9</v>
      </c>
      <c r="E14">
        <v>4.9336643405195255E-10</v>
      </c>
      <c r="G14">
        <f t="shared" si="1"/>
        <v>4.6790102662768909E-2</v>
      </c>
      <c r="H14">
        <f t="shared" si="0"/>
        <v>0.7740007721264287</v>
      </c>
      <c r="I14">
        <f t="shared" si="0"/>
        <v>-8.9211133163118959</v>
      </c>
      <c r="J14">
        <f t="shared" si="0"/>
        <v>-9.3068304008574128</v>
      </c>
    </row>
    <row r="15" spans="1:10" ht="15">
      <c r="A15">
        <v>13</v>
      </c>
      <c r="B15">
        <v>0.27386723817829484</v>
      </c>
      <c r="C15">
        <v>33.309229455397286</v>
      </c>
      <c r="D15">
        <v>1.0115308916029265E-9</v>
      </c>
      <c r="E15">
        <v>6.4617949121827165E-10</v>
      </c>
      <c r="G15">
        <f t="shared" si="1"/>
        <v>-0.56245991783508709</v>
      </c>
      <c r="H15">
        <f t="shared" si="0"/>
        <v>1.5225645862444745</v>
      </c>
      <c r="I15">
        <f t="shared" si="0"/>
        <v>-8.9950208495735247</v>
      </c>
      <c r="J15">
        <f t="shared" si="0"/>
        <v>-9.1896468299644258</v>
      </c>
    </row>
    <row r="16" spans="1:10" ht="15">
      <c r="A16">
        <v>14</v>
      </c>
      <c r="B16">
        <v>6.8499549880454111</v>
      </c>
      <c r="C16">
        <v>3.7517894224305708E-9</v>
      </c>
      <c r="D16">
        <v>4.4998625069898432</v>
      </c>
      <c r="E16">
        <v>4.500108444748113</v>
      </c>
      <c r="G16">
        <f t="shared" si="1"/>
        <v>0.83568771769567729</v>
      </c>
      <c r="H16">
        <f t="shared" si="0"/>
        <v>-8.4257615453576999</v>
      </c>
      <c r="I16">
        <f t="shared" si="0"/>
        <v>0.65319924413804198</v>
      </c>
      <c r="J16">
        <f t="shared" si="0"/>
        <v>0.65322297963939147</v>
      </c>
    </row>
    <row r="17" spans="1:10" ht="15">
      <c r="A17">
        <v>15</v>
      </c>
      <c r="B17">
        <v>7.977497771292312E-2</v>
      </c>
      <c r="C17">
        <v>9.1071930599002631</v>
      </c>
      <c r="D17">
        <v>8.6778700869389412E-11</v>
      </c>
      <c r="E17">
        <v>8.444515206463839E-12</v>
      </c>
      <c r="G17">
        <f t="shared" si="1"/>
        <v>-1.0981333084651426</v>
      </c>
      <c r="H17">
        <f t="shared" si="0"/>
        <v>0.95938454311593935</v>
      </c>
      <c r="I17">
        <f t="shared" si="0"/>
        <v>-10.061586855814074</v>
      </c>
      <c r="J17">
        <f t="shared" si="0"/>
        <v>-11.073425277910742</v>
      </c>
    </row>
    <row r="18" spans="1:10" ht="15">
      <c r="A18">
        <v>16</v>
      </c>
      <c r="B18">
        <v>12.418329134638627</v>
      </c>
      <c r="C18">
        <v>1.6717735944856615E-6</v>
      </c>
      <c r="D18">
        <v>4.6698300773274395E-11</v>
      </c>
      <c r="E18">
        <v>1.3404323801768158E-10</v>
      </c>
      <c r="G18">
        <f t="shared" si="1"/>
        <v>1.0940631661769871</v>
      </c>
      <c r="H18">
        <f t="shared" si="0"/>
        <v>-5.7768225386932688</v>
      </c>
      <c r="I18">
        <f t="shared" si="0"/>
        <v>-10.330698921965292</v>
      </c>
      <c r="J18">
        <f t="shared" si="0"/>
        <v>-9.8727550896682619</v>
      </c>
    </row>
    <row r="19" spans="1:10" ht="15">
      <c r="A19">
        <v>17</v>
      </c>
      <c r="B19">
        <v>4.4742410164453847</v>
      </c>
      <c r="C19">
        <v>2.6740527757220348E-7</v>
      </c>
      <c r="D19">
        <v>4.5015572260013741</v>
      </c>
      <c r="E19">
        <v>4.4999161461543888</v>
      </c>
      <c r="G19">
        <f t="shared" si="1"/>
        <v>0.65071937477469488</v>
      </c>
      <c r="H19">
        <f t="shared" ref="H19:H24" si="2">LOG(C19,10)</f>
        <v>-6.5728300256534364</v>
      </c>
      <c r="I19">
        <f t="shared" ref="I19:I24" si="3">LOG(D19,10)</f>
        <v>0.65336277547989985</v>
      </c>
      <c r="J19">
        <f t="shared" ref="J19:J24" si="4">LOG(E19,10)</f>
        <v>0.65320442097495646</v>
      </c>
    </row>
    <row r="20" spans="1:10" ht="15">
      <c r="A20">
        <v>18</v>
      </c>
      <c r="B20">
        <v>8.8409890549749708</v>
      </c>
      <c r="C20">
        <v>3.6687489843564814E-4</v>
      </c>
      <c r="D20">
        <v>7.1053368112401367</v>
      </c>
      <c r="E20">
        <v>7.4670175960146183</v>
      </c>
      <c r="G20">
        <f t="shared" si="1"/>
        <v>0.94650085291921804</v>
      </c>
      <c r="H20">
        <f t="shared" si="2"/>
        <v>-3.4354820016368448</v>
      </c>
      <c r="I20">
        <f t="shared" si="3"/>
        <v>0.85158466942690414</v>
      </c>
      <c r="J20">
        <f t="shared" si="4"/>
        <v>0.87314717474368997</v>
      </c>
    </row>
    <row r="21" spans="1:10" ht="15">
      <c r="A21">
        <v>19</v>
      </c>
      <c r="B21">
        <v>2.1391359444392161E-2</v>
      </c>
      <c r="C21">
        <v>3.7478403669788567</v>
      </c>
      <c r="D21">
        <v>7.3397955041235052E-6</v>
      </c>
      <c r="E21">
        <v>1.3414616072216297E-11</v>
      </c>
      <c r="G21">
        <f t="shared" si="1"/>
        <v>-1.669761614660014</v>
      </c>
      <c r="H21">
        <f t="shared" si="2"/>
        <v>0.5737810845592195</v>
      </c>
      <c r="I21">
        <f t="shared" si="3"/>
        <v>-5.1343160399024468</v>
      </c>
      <c r="J21">
        <f t="shared" si="4"/>
        <v>-10.872421752369895</v>
      </c>
    </row>
    <row r="22" spans="1:10" ht="15">
      <c r="A22">
        <v>20</v>
      </c>
      <c r="B22">
        <v>0.64156040155411242</v>
      </c>
      <c r="C22">
        <v>0.19815083139884221</v>
      </c>
      <c r="D22">
        <v>1.7491420541030022E-9</v>
      </c>
      <c r="E22">
        <v>1.2759981366433912E-9</v>
      </c>
      <c r="G22">
        <f t="shared" si="1"/>
        <v>-0.19276244945777579</v>
      </c>
      <c r="H22">
        <f t="shared" si="2"/>
        <v>-0.70300410111847711</v>
      </c>
      <c r="I22">
        <f t="shared" si="3"/>
        <v>-8.7571749184756786</v>
      </c>
      <c r="J22">
        <f t="shared" si="4"/>
        <v>-8.8941499598202505</v>
      </c>
    </row>
    <row r="23" spans="1:10" ht="15">
      <c r="A23">
        <v>21</v>
      </c>
      <c r="B23">
        <v>3.8275664659826956</v>
      </c>
      <c r="C23">
        <v>2.3122862555122112E-2</v>
      </c>
      <c r="D23">
        <v>1.1925822189679345</v>
      </c>
      <c r="E23">
        <v>3.409843017575834E-9</v>
      </c>
      <c r="G23">
        <f t="shared" si="1"/>
        <v>0.58292274099247732</v>
      </c>
      <c r="H23">
        <f t="shared" si="2"/>
        <v>-1.6359584023043454</v>
      </c>
      <c r="I23">
        <f t="shared" si="3"/>
        <v>7.6488329861576734E-2</v>
      </c>
      <c r="J23">
        <f t="shared" si="4"/>
        <v>-8.4672656146057133</v>
      </c>
    </row>
    <row r="24" spans="1:10">
      <c r="A24">
        <v>22</v>
      </c>
      <c r="B24">
        <v>4.9844587765954298</v>
      </c>
      <c r="C24">
        <v>172.89238739626737</v>
      </c>
      <c r="D24">
        <v>2.5939981710941708E-9</v>
      </c>
      <c r="E24">
        <v>7.9427480426631953E-10</v>
      </c>
      <c r="G24">
        <f t="shared" si="1"/>
        <v>0.69761800856567668</v>
      </c>
      <c r="H24">
        <f t="shared" si="2"/>
        <v>2.2377758713272571</v>
      </c>
      <c r="I24">
        <f t="shared" si="3"/>
        <v>-8.5860303344523974</v>
      </c>
      <c r="J24">
        <f t="shared" si="4"/>
        <v>-9.1000292137840564</v>
      </c>
    </row>
    <row r="25" spans="1:10" s="2" customFormat="1">
      <c r="A25" s="2" t="s">
        <v>2</v>
      </c>
      <c r="B25" s="2">
        <f>AVERAGE(B3:B24)</f>
        <v>4.4280358622572615</v>
      </c>
      <c r="C25" s="2">
        <f t="shared" ref="C25:E25" si="5">AVERAGE(C3:C24)</f>
        <v>14.511080065161069</v>
      </c>
      <c r="D25" s="2">
        <f t="shared" si="5"/>
        <v>1.4328681144085429</v>
      </c>
      <c r="E25" s="2">
        <f t="shared" si="5"/>
        <v>1.3729609040008008</v>
      </c>
      <c r="G25" s="2">
        <f>AVERAGE(G3:G24)</f>
        <v>0.1541778949275647</v>
      </c>
      <c r="H25" s="2">
        <f t="shared" ref="H25:J25" si="6">AVERAGE(H3:H24)</f>
        <v>-1.4449761690979204</v>
      </c>
      <c r="I25" s="2">
        <f t="shared" si="6"/>
        <v>-5.3670726557435655</v>
      </c>
      <c r="J25" s="2">
        <f t="shared" si="6"/>
        <v>-6.9503032787475538</v>
      </c>
    </row>
    <row r="26" spans="1:10" s="2" customFormat="1" ht="15">
      <c r="A26" s="2" t="s">
        <v>3</v>
      </c>
      <c r="B26" s="2">
        <f>SUM(B3:B24)</f>
        <v>97.416788969659748</v>
      </c>
      <c r="C26" s="2">
        <f t="shared" ref="C26:E26" si="7">SUM(C3:C24)</f>
        <v>319.24376143354351</v>
      </c>
      <c r="D26" s="2">
        <f t="shared" si="7"/>
        <v>31.523098516987943</v>
      </c>
      <c r="E26" s="2">
        <f t="shared" si="7"/>
        <v>30.205139888017619</v>
      </c>
      <c r="G26" s="2">
        <f>SUM(G3:G24)</f>
        <v>3.3919136884064232</v>
      </c>
      <c r="H26" s="2">
        <f t="shared" ref="H26:J26" si="8">SUM(H3:H24)</f>
        <v>-31.78947572015425</v>
      </c>
      <c r="I26" s="2">
        <f t="shared" si="8"/>
        <v>-118.07559842635844</v>
      </c>
      <c r="J26" s="2">
        <f t="shared" si="8"/>
        <v>-152.90667213244618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J1" workbookViewId="0">
      <selection activeCell="J2" sqref="J2:J23"/>
    </sheetView>
  </sheetViews>
  <sheetFormatPr defaultRowHeight="14.25"/>
  <cols>
    <col min="1" max="1" width="7.875" bestFit="1" customWidth="1"/>
    <col min="2" max="5" width="12" bestFit="1" customWidth="1"/>
    <col min="9" max="9" width="14" bestFit="1" customWidth="1"/>
    <col min="10" max="10" width="22" bestFit="1" customWidth="1"/>
    <col min="11" max="11" width="12" bestFit="1" customWidth="1"/>
    <col min="12" max="12" width="12" customWidth="1"/>
    <col min="13" max="13" width="18.75" bestFit="1" customWidth="1"/>
    <col min="14" max="14" width="13.125" bestFit="1" customWidth="1"/>
    <col min="15" max="15" width="15.25" bestFit="1" customWidth="1"/>
    <col min="16" max="16" width="23.25" bestFit="1" customWidth="1"/>
    <col min="17" max="17" width="12.25" bestFit="1" customWidth="1"/>
    <col min="18" max="18" width="13.875" bestFit="1" customWidth="1"/>
    <col min="19" max="19" width="21.875" bestFit="1" customWidth="1"/>
    <col min="20" max="20" width="12" bestFit="1" customWidth="1"/>
    <col min="21" max="21" width="13.875" bestFit="1" customWidth="1"/>
    <col min="22" max="22" width="21.875" bestFit="1" customWidth="1"/>
    <col min="23" max="23" width="12" bestFit="1" customWidth="1"/>
    <col min="24" max="24" width="15.125" bestFit="1" customWidth="1"/>
    <col min="25" max="25" width="23" bestFit="1" customWidth="1"/>
    <col min="26" max="26" width="12" bestFit="1" customWidth="1"/>
    <col min="27" max="27" width="13.125" bestFit="1" customWidth="1"/>
    <col min="28" max="28" width="20.125" bestFit="1" customWidth="1"/>
    <col min="29" max="29" width="12.25" bestFit="1" customWidth="1"/>
    <col min="30" max="34" width="12" bestFit="1" customWidth="1"/>
  </cols>
  <sheetData>
    <row r="1" spans="1:34" s="2" customFormat="1" ht="15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  <c r="F1" s="2" t="s">
        <v>2</v>
      </c>
      <c r="G1" s="2" t="s">
        <v>3</v>
      </c>
      <c r="I1" s="2" t="s">
        <v>16</v>
      </c>
      <c r="J1" s="2" t="s">
        <v>10</v>
      </c>
      <c r="K1" s="2" t="s">
        <v>2</v>
      </c>
      <c r="L1" s="2" t="s">
        <v>17</v>
      </c>
      <c r="M1" s="2" t="s">
        <v>11</v>
      </c>
      <c r="N1" s="2" t="s">
        <v>3</v>
      </c>
      <c r="O1" s="2" t="s">
        <v>18</v>
      </c>
      <c r="P1" s="2" t="s">
        <v>12</v>
      </c>
      <c r="Q1" s="2" t="s">
        <v>6</v>
      </c>
      <c r="R1" s="2" t="s">
        <v>19</v>
      </c>
      <c r="S1" s="2" t="s">
        <v>13</v>
      </c>
      <c r="T1" s="2" t="s">
        <v>4</v>
      </c>
      <c r="U1" s="2" t="s">
        <v>21</v>
      </c>
      <c r="V1" s="2" t="s">
        <v>14</v>
      </c>
      <c r="W1" s="2" t="s">
        <v>5</v>
      </c>
      <c r="X1" s="2" t="s">
        <v>22</v>
      </c>
      <c r="Y1" s="2" t="s">
        <v>15</v>
      </c>
      <c r="Z1" s="2" t="s">
        <v>7</v>
      </c>
      <c r="AB1" s="2" t="s">
        <v>25</v>
      </c>
      <c r="AC1" s="2" t="s">
        <v>6</v>
      </c>
      <c r="AD1" s="2" t="s">
        <v>4</v>
      </c>
      <c r="AE1" s="2" t="s">
        <v>5</v>
      </c>
      <c r="AF1" s="2" t="s">
        <v>7</v>
      </c>
      <c r="AG1" s="2" t="s">
        <v>2</v>
      </c>
      <c r="AH1" s="2" t="s">
        <v>3</v>
      </c>
    </row>
    <row r="2" spans="1:34" ht="15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  <c r="F2">
        <f>AVERAGE(B2:E2)</f>
        <v>17.321457000569531</v>
      </c>
      <c r="G2">
        <f>SUM(B2:E2)</f>
        <v>69.285828002278123</v>
      </c>
      <c r="I2">
        <v>10</v>
      </c>
      <c r="J2">
        <v>1</v>
      </c>
      <c r="K2">
        <v>5.2142390282661748E-3</v>
      </c>
      <c r="L2">
        <v>10</v>
      </c>
      <c r="M2">
        <v>1</v>
      </c>
      <c r="N2">
        <v>2.0856956113064699E-2</v>
      </c>
      <c r="O2">
        <v>10</v>
      </c>
      <c r="P2">
        <v>1</v>
      </c>
      <c r="Q2">
        <v>2.0856817647377221E-2</v>
      </c>
      <c r="R2">
        <v>14</v>
      </c>
      <c r="S2">
        <v>1</v>
      </c>
      <c r="T2">
        <v>3.7517894224305708E-9</v>
      </c>
      <c r="U2">
        <v>16</v>
      </c>
      <c r="V2">
        <v>1</v>
      </c>
      <c r="W2">
        <v>4.6698300773274395E-11</v>
      </c>
      <c r="X2">
        <v>10</v>
      </c>
      <c r="Y2">
        <v>1</v>
      </c>
      <c r="Z2">
        <v>1.6926656966503639E-12</v>
      </c>
      <c r="AB2" s="4">
        <v>10</v>
      </c>
      <c r="AC2" s="4">
        <v>2.0856817647377221E-2</v>
      </c>
      <c r="AD2" s="4">
        <v>1.0243273573452971E-7</v>
      </c>
      <c r="AE2" s="4">
        <v>3.6031259077816692E-8</v>
      </c>
      <c r="AF2" s="4">
        <v>1.6926656966503639E-12</v>
      </c>
      <c r="AG2" s="4">
        <v>5.2142390282661748E-3</v>
      </c>
      <c r="AH2" s="4">
        <v>2.0856956113064699E-2</v>
      </c>
    </row>
    <row r="3" spans="1:34" ht="15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  <c r="F3">
        <f>AVERAGE(B3:E3)</f>
        <v>4.2236717393228522</v>
      </c>
      <c r="G3">
        <f t="shared" ref="G3:G23" si="0">SUM(B3:E3)</f>
        <v>16.894686957291409</v>
      </c>
      <c r="I3">
        <v>9</v>
      </c>
      <c r="J3">
        <v>2</v>
      </c>
      <c r="K3">
        <v>1.6321365460707074E-2</v>
      </c>
      <c r="L3">
        <v>9</v>
      </c>
      <c r="M3">
        <v>2</v>
      </c>
      <c r="N3">
        <v>6.5285461842828296E-2</v>
      </c>
      <c r="O3">
        <v>19</v>
      </c>
      <c r="P3">
        <v>2</v>
      </c>
      <c r="Q3">
        <v>2.1391359444392161E-2</v>
      </c>
      <c r="R3">
        <v>10</v>
      </c>
      <c r="S3">
        <v>2</v>
      </c>
      <c r="T3">
        <v>1.0243273573452971E-7</v>
      </c>
      <c r="U3">
        <v>15</v>
      </c>
      <c r="V3">
        <v>2</v>
      </c>
      <c r="W3">
        <v>8.6778700869389412E-11</v>
      </c>
      <c r="X3">
        <v>15</v>
      </c>
      <c r="Y3">
        <v>2</v>
      </c>
      <c r="Z3">
        <v>8.444515206463839E-12</v>
      </c>
      <c r="AB3" s="4">
        <v>15</v>
      </c>
      <c r="AC3" s="4">
        <v>7.977497771292312E-2</v>
      </c>
      <c r="AD3" s="4">
        <v>9.1071930599002631</v>
      </c>
      <c r="AE3" s="4">
        <v>8.6778700869389412E-11</v>
      </c>
      <c r="AF3" s="4">
        <v>8.444515206463839E-12</v>
      </c>
      <c r="AG3" s="4">
        <v>2.2967420094271023</v>
      </c>
      <c r="AH3" s="4">
        <v>9.1869680377084091</v>
      </c>
    </row>
    <row r="4" spans="1:34" ht="15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  <c r="F4">
        <f t="shared" ref="F3:F23" si="1">AVERAGE(B4:E4)</f>
        <v>0.3883627226582182</v>
      </c>
      <c r="G4">
        <f t="shared" si="0"/>
        <v>1.5534508906328728</v>
      </c>
      <c r="I4">
        <v>20</v>
      </c>
      <c r="J4">
        <v>3</v>
      </c>
      <c r="K4">
        <v>0.20992780899452368</v>
      </c>
      <c r="L4">
        <v>20</v>
      </c>
      <c r="M4">
        <v>3</v>
      </c>
      <c r="N4">
        <v>0.83971123597809472</v>
      </c>
      <c r="O4">
        <v>9</v>
      </c>
      <c r="P4">
        <v>3</v>
      </c>
      <c r="Q4">
        <v>6.5284122499237152E-2</v>
      </c>
      <c r="R4">
        <v>17</v>
      </c>
      <c r="S4">
        <v>3</v>
      </c>
      <c r="T4">
        <v>2.6740527757220348E-7</v>
      </c>
      <c r="U4">
        <v>7</v>
      </c>
      <c r="V4">
        <v>3</v>
      </c>
      <c r="W4">
        <v>4.5123729600762591E-10</v>
      </c>
      <c r="X4">
        <v>19</v>
      </c>
      <c r="Y4">
        <v>3</v>
      </c>
      <c r="Z4">
        <v>1.3414616072216297E-11</v>
      </c>
      <c r="AB4" s="4">
        <v>17</v>
      </c>
      <c r="AC4" s="4">
        <v>4.4742410164453847</v>
      </c>
      <c r="AD4" s="4">
        <v>2.6740527757220348E-7</v>
      </c>
      <c r="AE4" s="4">
        <v>4.5015572260013741</v>
      </c>
      <c r="AF4" s="4">
        <v>4.4999161461543888</v>
      </c>
      <c r="AG4" s="4">
        <v>3.3689286640016065</v>
      </c>
      <c r="AH4" s="4">
        <v>13.475714656006426</v>
      </c>
    </row>
    <row r="5" spans="1:34" ht="15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  <c r="F5">
        <f t="shared" si="1"/>
        <v>3.079247445881804</v>
      </c>
      <c r="G5">
        <f t="shared" si="0"/>
        <v>12.316989783527216</v>
      </c>
      <c r="I5">
        <v>3</v>
      </c>
      <c r="J5">
        <v>4</v>
      </c>
      <c r="K5">
        <v>0.3883627226582182</v>
      </c>
      <c r="L5">
        <v>3</v>
      </c>
      <c r="M5">
        <v>4</v>
      </c>
      <c r="N5">
        <v>1.5534508906328728</v>
      </c>
      <c r="O5">
        <v>15</v>
      </c>
      <c r="P5">
        <v>4</v>
      </c>
      <c r="Q5">
        <v>7.977497771292312E-2</v>
      </c>
      <c r="R5">
        <v>9</v>
      </c>
      <c r="S5">
        <v>4</v>
      </c>
      <c r="T5">
        <v>1.3300734061349089E-6</v>
      </c>
      <c r="U5">
        <v>8</v>
      </c>
      <c r="V5">
        <v>4</v>
      </c>
      <c r="W5">
        <v>8.1226108532573268E-10</v>
      </c>
      <c r="X5">
        <v>8</v>
      </c>
      <c r="Y5">
        <v>4</v>
      </c>
      <c r="Z5">
        <v>3.9195619734684774E-11</v>
      </c>
      <c r="AB5" s="4">
        <v>7</v>
      </c>
      <c r="AC5" s="4">
        <v>0.60187746430833444</v>
      </c>
      <c r="AD5" s="4">
        <v>32.959758052089796</v>
      </c>
      <c r="AE5" s="4">
        <v>4.5123729600762591E-10</v>
      </c>
      <c r="AF5" s="4">
        <v>2.6853689225398418E-10</v>
      </c>
      <c r="AG5" s="4">
        <v>8.3904088792794767</v>
      </c>
      <c r="AH5" s="4">
        <v>33.561635517117907</v>
      </c>
    </row>
    <row r="6" spans="1:34" ht="15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  <c r="F6">
        <f t="shared" si="1"/>
        <v>1.0882843323953879</v>
      </c>
      <c r="G6">
        <f t="shared" si="0"/>
        <v>4.3531373295815516</v>
      </c>
      <c r="I6">
        <v>6</v>
      </c>
      <c r="J6">
        <v>5</v>
      </c>
      <c r="K6">
        <v>0.81894853348063767</v>
      </c>
      <c r="L6">
        <v>6</v>
      </c>
      <c r="M6">
        <v>5</v>
      </c>
      <c r="N6">
        <v>3.2757941339225507</v>
      </c>
      <c r="O6">
        <v>13</v>
      </c>
      <c r="P6">
        <v>5</v>
      </c>
      <c r="Q6">
        <v>0.27386723817829484</v>
      </c>
      <c r="R6">
        <v>16</v>
      </c>
      <c r="S6">
        <v>5</v>
      </c>
      <c r="T6">
        <v>1.6717735944856615E-6</v>
      </c>
      <c r="U6">
        <v>13</v>
      </c>
      <c r="V6">
        <v>5</v>
      </c>
      <c r="W6">
        <v>1.0115308916029265E-9</v>
      </c>
      <c r="X6">
        <v>5</v>
      </c>
      <c r="Y6">
        <v>5</v>
      </c>
      <c r="Z6">
        <v>4.3225020136638796E-11</v>
      </c>
      <c r="AB6" s="4">
        <v>1</v>
      </c>
      <c r="AC6" s="4">
        <v>26.960192353119982</v>
      </c>
      <c r="AD6" s="4">
        <v>22.420360101114447</v>
      </c>
      <c r="AE6" s="4">
        <v>9.9181798458956543</v>
      </c>
      <c r="AF6" s="4">
        <v>9.9870957021480429</v>
      </c>
      <c r="AG6" s="4">
        <v>17.321457000569531</v>
      </c>
      <c r="AH6" s="4">
        <v>69.285828002278123</v>
      </c>
    </row>
    <row r="7" spans="1:34" ht="15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  <c r="F7">
        <f t="shared" si="1"/>
        <v>0.81894853348063767</v>
      </c>
      <c r="G7">
        <f t="shared" si="0"/>
        <v>3.2757941339225507</v>
      </c>
      <c r="I7">
        <v>19</v>
      </c>
      <c r="J7">
        <v>6</v>
      </c>
      <c r="K7">
        <v>0.94230976655804188</v>
      </c>
      <c r="L7">
        <v>19</v>
      </c>
      <c r="M7">
        <v>6</v>
      </c>
      <c r="N7">
        <v>3.7692390662321675</v>
      </c>
      <c r="O7">
        <v>7</v>
      </c>
      <c r="P7">
        <v>6</v>
      </c>
      <c r="Q7">
        <v>0.60187746430833444</v>
      </c>
      <c r="R7">
        <v>3</v>
      </c>
      <c r="S7">
        <v>6</v>
      </c>
      <c r="T7">
        <v>2.4502578370133929E-4</v>
      </c>
      <c r="U7">
        <v>12</v>
      </c>
      <c r="V7">
        <v>6</v>
      </c>
      <c r="W7">
        <v>1.1991863700778435E-9</v>
      </c>
      <c r="X7">
        <v>9</v>
      </c>
      <c r="Y7">
        <v>6</v>
      </c>
      <c r="Z7">
        <v>6.2412407158026194E-11</v>
      </c>
      <c r="AB7" s="4">
        <v>16</v>
      </c>
      <c r="AC7" s="4">
        <v>12.418329134638627</v>
      </c>
      <c r="AD7" s="4">
        <v>1.6717735944856615E-6</v>
      </c>
      <c r="AE7" s="4">
        <v>4.6698300773274395E-11</v>
      </c>
      <c r="AF7" s="4">
        <v>1.3404323801768158E-10</v>
      </c>
      <c r="AG7" s="4">
        <v>3.104582701648241</v>
      </c>
      <c r="AH7" s="4">
        <v>12.418330806592964</v>
      </c>
    </row>
    <row r="8" spans="1:34" ht="15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  <c r="F8">
        <f t="shared" si="1"/>
        <v>8.3904088792794767</v>
      </c>
      <c r="G8">
        <f t="shared" si="0"/>
        <v>33.561635517117907</v>
      </c>
      <c r="I8">
        <v>8</v>
      </c>
      <c r="J8">
        <v>7</v>
      </c>
      <c r="K8">
        <v>1.0533903857786562</v>
      </c>
      <c r="L8">
        <v>8</v>
      </c>
      <c r="M8">
        <v>7</v>
      </c>
      <c r="N8">
        <v>4.2135615431146247</v>
      </c>
      <c r="O8">
        <v>20</v>
      </c>
      <c r="P8">
        <v>7</v>
      </c>
      <c r="Q8">
        <v>0.64156040155411242</v>
      </c>
      <c r="R8">
        <v>18</v>
      </c>
      <c r="S8">
        <v>7</v>
      </c>
      <c r="T8">
        <v>3.6687489843564814E-4</v>
      </c>
      <c r="U8">
        <v>20</v>
      </c>
      <c r="V8">
        <v>7</v>
      </c>
      <c r="W8">
        <v>1.7491420541030022E-9</v>
      </c>
      <c r="X8">
        <v>16</v>
      </c>
      <c r="Y8">
        <v>7</v>
      </c>
      <c r="Z8">
        <v>1.3404323801768158E-10</v>
      </c>
      <c r="AB8" s="4">
        <v>2</v>
      </c>
      <c r="AC8" s="4">
        <v>5.9285567017171177</v>
      </c>
      <c r="AD8" s="4">
        <v>2.9180553881637055</v>
      </c>
      <c r="AE8" s="4">
        <v>4.3002266476297253</v>
      </c>
      <c r="AF8" s="4">
        <v>3.7478482197808591</v>
      </c>
      <c r="AG8" s="4">
        <v>4.2236717393228522</v>
      </c>
      <c r="AH8" s="4">
        <v>16.894686957291409</v>
      </c>
    </row>
    <row r="9" spans="1:34" ht="15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  <c r="F9">
        <f t="shared" si="1"/>
        <v>1.0533903857786562</v>
      </c>
      <c r="G9">
        <f t="shared" si="0"/>
        <v>4.2135615431146247</v>
      </c>
      <c r="I9">
        <v>5</v>
      </c>
      <c r="J9">
        <v>8</v>
      </c>
      <c r="K9">
        <v>1.0882843323953879</v>
      </c>
      <c r="L9">
        <v>5</v>
      </c>
      <c r="M9">
        <v>8</v>
      </c>
      <c r="N9">
        <v>4.3531373295815516</v>
      </c>
      <c r="O9">
        <v>12</v>
      </c>
      <c r="P9">
        <v>8</v>
      </c>
      <c r="Q9">
        <v>1.1137561179436419</v>
      </c>
      <c r="R9">
        <v>21</v>
      </c>
      <c r="S9">
        <v>8</v>
      </c>
      <c r="T9">
        <v>2.3122862555122112E-2</v>
      </c>
      <c r="U9">
        <v>9</v>
      </c>
      <c r="V9">
        <v>8</v>
      </c>
      <c r="W9">
        <v>9.2077725948340428E-9</v>
      </c>
      <c r="X9">
        <v>7</v>
      </c>
      <c r="Y9">
        <v>8</v>
      </c>
      <c r="Z9">
        <v>2.6853689225398418E-10</v>
      </c>
      <c r="AB9" s="4">
        <v>13</v>
      </c>
      <c r="AC9" s="4">
        <v>0.27386723817829484</v>
      </c>
      <c r="AD9" s="4">
        <v>33.309229455397286</v>
      </c>
      <c r="AE9" s="4">
        <v>1.0115308916029265E-9</v>
      </c>
      <c r="AF9" s="4">
        <v>6.4617949121827165E-10</v>
      </c>
      <c r="AG9" s="4">
        <v>8.3957741738083236</v>
      </c>
      <c r="AH9" s="4">
        <v>33.583096695233294</v>
      </c>
    </row>
    <row r="10" spans="1:34" ht="15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  <c r="F10">
        <f t="shared" si="1"/>
        <v>1.6321365460707074E-2</v>
      </c>
      <c r="G10">
        <f t="shared" si="0"/>
        <v>6.5285461842828296E-2</v>
      </c>
      <c r="I10">
        <v>21</v>
      </c>
      <c r="J10">
        <v>9</v>
      </c>
      <c r="K10">
        <v>1.2608178877288989</v>
      </c>
      <c r="L10">
        <v>21</v>
      </c>
      <c r="M10">
        <v>9</v>
      </c>
      <c r="N10">
        <v>5.0432715509155956</v>
      </c>
      <c r="O10">
        <v>3</v>
      </c>
      <c r="P10">
        <v>9</v>
      </c>
      <c r="Q10">
        <v>1.5532058220735163</v>
      </c>
      <c r="R10">
        <v>20</v>
      </c>
      <c r="S10">
        <v>9</v>
      </c>
      <c r="T10">
        <v>0.19815083139884221</v>
      </c>
      <c r="U10">
        <v>3</v>
      </c>
      <c r="V10">
        <v>9</v>
      </c>
      <c r="W10">
        <v>3.4340534828846362E-8</v>
      </c>
      <c r="X10">
        <v>6</v>
      </c>
      <c r="Y10">
        <v>9</v>
      </c>
      <c r="Z10">
        <v>4.2707826655854999E-10</v>
      </c>
      <c r="AB10" s="4">
        <v>6</v>
      </c>
      <c r="AC10" s="4">
        <v>2.5158177438627733</v>
      </c>
      <c r="AD10" s="4">
        <v>0.75997610472545973</v>
      </c>
      <c r="AE10" s="4">
        <v>2.8490723934436047E-7</v>
      </c>
      <c r="AF10" s="4">
        <v>4.2707826655854999E-10</v>
      </c>
      <c r="AG10" s="4">
        <v>0.81894853348063767</v>
      </c>
      <c r="AH10" s="4">
        <v>3.2757941339225507</v>
      </c>
    </row>
    <row r="11" spans="1:34" ht="15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  <c r="F11">
        <f t="shared" si="1"/>
        <v>5.2142390282661748E-3</v>
      </c>
      <c r="G11">
        <f t="shared" si="0"/>
        <v>2.0856956113064699E-2</v>
      </c>
      <c r="I11">
        <v>12</v>
      </c>
      <c r="J11">
        <v>10</v>
      </c>
      <c r="K11">
        <v>1.7641720679107959</v>
      </c>
      <c r="L11">
        <v>12</v>
      </c>
      <c r="M11">
        <v>10</v>
      </c>
      <c r="N11">
        <v>7.0566882716431838</v>
      </c>
      <c r="O11">
        <v>8</v>
      </c>
      <c r="P11">
        <v>10</v>
      </c>
      <c r="Q11">
        <v>2.2486088556715709</v>
      </c>
      <c r="R11">
        <v>5</v>
      </c>
      <c r="S11">
        <v>10</v>
      </c>
      <c r="T11">
        <v>0.23689189903145005</v>
      </c>
      <c r="U11">
        <v>10</v>
      </c>
      <c r="V11">
        <v>10</v>
      </c>
      <c r="W11">
        <v>3.6031259077816692E-8</v>
      </c>
      <c r="X11">
        <v>12</v>
      </c>
      <c r="Y11">
        <v>10</v>
      </c>
      <c r="Z11">
        <v>4.9336643405195255E-10</v>
      </c>
      <c r="AB11" s="5">
        <v>12</v>
      </c>
      <c r="AC11" s="5">
        <v>1.1137561179436419</v>
      </c>
      <c r="AD11" s="5">
        <v>5.9429321520069891</v>
      </c>
      <c r="AE11" s="5">
        <v>1.1991863700778435E-9</v>
      </c>
      <c r="AF11" s="5">
        <v>4.9336643405195255E-10</v>
      </c>
      <c r="AG11" s="5">
        <v>1.7641720679107959</v>
      </c>
      <c r="AH11" s="5">
        <v>7.0566882716431838</v>
      </c>
    </row>
    <row r="12" spans="1:34" ht="15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  <c r="F12">
        <f t="shared" si="1"/>
        <v>7.5835148638905361</v>
      </c>
      <c r="G12">
        <f t="shared" si="0"/>
        <v>30.334059455562144</v>
      </c>
      <c r="I12">
        <v>15</v>
      </c>
      <c r="J12">
        <v>11</v>
      </c>
      <c r="K12">
        <v>2.2967420094271023</v>
      </c>
      <c r="L12">
        <v>15</v>
      </c>
      <c r="M12">
        <v>11</v>
      </c>
      <c r="N12">
        <v>9.1869680377084091</v>
      </c>
      <c r="O12">
        <v>6</v>
      </c>
      <c r="P12">
        <v>11</v>
      </c>
      <c r="Q12">
        <v>2.5158177438627733</v>
      </c>
      <c r="R12">
        <v>6</v>
      </c>
      <c r="S12">
        <v>11</v>
      </c>
      <c r="T12">
        <v>0.75997610472545973</v>
      </c>
      <c r="U12">
        <v>6</v>
      </c>
      <c r="V12">
        <v>11</v>
      </c>
      <c r="W12">
        <v>2.8490723934436047E-7</v>
      </c>
      <c r="X12">
        <v>13</v>
      </c>
      <c r="Y12">
        <v>11</v>
      </c>
      <c r="Z12">
        <v>6.4617949121827165E-10</v>
      </c>
      <c r="AB12" s="5">
        <v>20</v>
      </c>
      <c r="AC12" s="5">
        <v>0.64156040155411242</v>
      </c>
      <c r="AD12" s="5">
        <v>0.19815083139884221</v>
      </c>
      <c r="AE12" s="5">
        <v>1.7491420541030022E-9</v>
      </c>
      <c r="AF12" s="5">
        <v>1.2759981366433912E-9</v>
      </c>
      <c r="AG12" s="5">
        <v>0.20992780899452368</v>
      </c>
      <c r="AH12" s="5">
        <v>0.83971123597809472</v>
      </c>
    </row>
    <row r="13" spans="1:34" ht="15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  <c r="F13">
        <f t="shared" si="1"/>
        <v>1.7641720679107959</v>
      </c>
      <c r="G13">
        <f t="shared" si="0"/>
        <v>7.0566882716431838</v>
      </c>
      <c r="I13">
        <v>4</v>
      </c>
      <c r="J13">
        <v>12</v>
      </c>
      <c r="K13">
        <v>3.079247445881804</v>
      </c>
      <c r="L13">
        <v>4</v>
      </c>
      <c r="M13">
        <v>12</v>
      </c>
      <c r="N13">
        <v>12.316989783527216</v>
      </c>
      <c r="O13">
        <v>21</v>
      </c>
      <c r="P13">
        <v>12</v>
      </c>
      <c r="Q13">
        <v>3.8275664659826956</v>
      </c>
      <c r="R13">
        <v>8</v>
      </c>
      <c r="S13">
        <v>12</v>
      </c>
      <c r="T13">
        <v>1.9649526865915972</v>
      </c>
      <c r="U13">
        <v>4</v>
      </c>
      <c r="V13">
        <v>12</v>
      </c>
      <c r="W13">
        <v>3.0404652118011022E-6</v>
      </c>
      <c r="X13">
        <v>20</v>
      </c>
      <c r="Y13">
        <v>12</v>
      </c>
      <c r="Z13">
        <v>1.2759981366433912E-9</v>
      </c>
      <c r="AB13" s="5">
        <v>21</v>
      </c>
      <c r="AC13" s="5">
        <v>3.8275664659826956</v>
      </c>
      <c r="AD13" s="5">
        <v>2.3122862555122112E-2</v>
      </c>
      <c r="AE13" s="5">
        <v>1.1925822189679345</v>
      </c>
      <c r="AF13" s="5">
        <v>3.409843017575834E-9</v>
      </c>
      <c r="AG13" s="5">
        <v>1.2608178877288989</v>
      </c>
      <c r="AH13" s="5">
        <v>5.0432715509155956</v>
      </c>
    </row>
    <row r="14" spans="1:34" ht="15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  <c r="F14">
        <f t="shared" si="1"/>
        <v>8.3957741738083236</v>
      </c>
      <c r="G14">
        <f t="shared" si="0"/>
        <v>33.583096695233294</v>
      </c>
      <c r="I14">
        <v>16</v>
      </c>
      <c r="J14">
        <v>13</v>
      </c>
      <c r="K14">
        <v>3.104582701648241</v>
      </c>
      <c r="L14">
        <v>16</v>
      </c>
      <c r="M14">
        <v>13</v>
      </c>
      <c r="N14">
        <v>12.418330806592964</v>
      </c>
      <c r="O14">
        <v>5</v>
      </c>
      <c r="P14">
        <v>13</v>
      </c>
      <c r="Q14">
        <v>4.1162418001501893</v>
      </c>
      <c r="R14">
        <v>2</v>
      </c>
      <c r="S14">
        <v>13</v>
      </c>
      <c r="T14">
        <v>2.9180553881637055</v>
      </c>
      <c r="U14">
        <v>5</v>
      </c>
      <c r="V14">
        <v>13</v>
      </c>
      <c r="W14">
        <v>3.6303566876897907E-6</v>
      </c>
      <c r="X14">
        <v>21</v>
      </c>
      <c r="Y14">
        <v>13</v>
      </c>
      <c r="Z14">
        <v>3.409843017575834E-9</v>
      </c>
      <c r="AB14" s="5">
        <v>3</v>
      </c>
      <c r="AC14" s="5">
        <v>1.5532058220735163</v>
      </c>
      <c r="AD14" s="5">
        <v>2.4502578370133929E-4</v>
      </c>
      <c r="AE14" s="5">
        <v>3.4340534828846362E-8</v>
      </c>
      <c r="AF14" s="5">
        <v>8.4351201529012733E-9</v>
      </c>
      <c r="AG14" s="5">
        <v>0.3883627226582182</v>
      </c>
      <c r="AH14" s="5">
        <v>1.5534508906328728</v>
      </c>
    </row>
    <row r="15" spans="1:34" ht="15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  <c r="F15">
        <f t="shared" si="1"/>
        <v>3.9624814858837891</v>
      </c>
      <c r="G15">
        <f t="shared" si="0"/>
        <v>15.849925943535156</v>
      </c>
      <c r="I15">
        <v>17</v>
      </c>
      <c r="J15">
        <v>14</v>
      </c>
      <c r="K15">
        <v>3.3689286640016065</v>
      </c>
      <c r="L15">
        <v>17</v>
      </c>
      <c r="M15">
        <v>14</v>
      </c>
      <c r="N15">
        <v>13.475714656006426</v>
      </c>
      <c r="O15">
        <v>18</v>
      </c>
      <c r="P15">
        <v>14</v>
      </c>
      <c r="Q15">
        <v>4.2770266514948387</v>
      </c>
      <c r="R15">
        <v>19</v>
      </c>
      <c r="S15">
        <v>14</v>
      </c>
      <c r="T15">
        <v>3.7478403669788567</v>
      </c>
      <c r="U15">
        <v>19</v>
      </c>
      <c r="V15">
        <v>14</v>
      </c>
      <c r="W15">
        <v>7.3397955041235052E-6</v>
      </c>
      <c r="X15">
        <v>3</v>
      </c>
      <c r="Y15">
        <v>14</v>
      </c>
      <c r="Z15">
        <v>8.4351201529012733E-9</v>
      </c>
      <c r="AB15" s="5">
        <v>4</v>
      </c>
      <c r="AC15" s="5">
        <v>4.5806138981294575</v>
      </c>
      <c r="AD15" s="5">
        <v>7.7363728209545508</v>
      </c>
      <c r="AE15" s="5">
        <v>3.0404652118011022E-6</v>
      </c>
      <c r="AF15" s="5">
        <v>2.3977996253966481E-8</v>
      </c>
      <c r="AG15" s="5">
        <v>3.079247445881804</v>
      </c>
      <c r="AH15" s="5">
        <v>12.316989783527216</v>
      </c>
    </row>
    <row r="16" spans="1:34" ht="15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  <c r="F16">
        <f t="shared" si="1"/>
        <v>2.2967420094271023</v>
      </c>
      <c r="G16">
        <f t="shared" si="0"/>
        <v>9.1869680377084091</v>
      </c>
      <c r="I16">
        <v>14</v>
      </c>
      <c r="J16">
        <v>15</v>
      </c>
      <c r="K16">
        <v>3.9624814858837891</v>
      </c>
      <c r="L16">
        <v>14</v>
      </c>
      <c r="M16">
        <v>15</v>
      </c>
      <c r="N16">
        <v>15.849925943535156</v>
      </c>
      <c r="O16">
        <v>17</v>
      </c>
      <c r="P16">
        <v>15</v>
      </c>
      <c r="Q16">
        <v>4.4742410164453847</v>
      </c>
      <c r="R16">
        <v>12</v>
      </c>
      <c r="S16">
        <v>15</v>
      </c>
      <c r="T16">
        <v>5.9429321520069891</v>
      </c>
      <c r="U16">
        <v>11</v>
      </c>
      <c r="V16">
        <v>15</v>
      </c>
      <c r="W16">
        <v>5.3388772082334952E-3</v>
      </c>
      <c r="X16">
        <v>4</v>
      </c>
      <c r="Y16">
        <v>15</v>
      </c>
      <c r="Z16">
        <v>2.3977996253966481E-8</v>
      </c>
      <c r="AB16" s="5">
        <v>11</v>
      </c>
      <c r="AC16" s="5">
        <v>5.2996438589642807</v>
      </c>
      <c r="AD16" s="5">
        <v>25.025922980248851</v>
      </c>
      <c r="AE16" s="5">
        <v>5.3388772082334952E-3</v>
      </c>
      <c r="AF16" s="5">
        <v>3.1537391407770736E-3</v>
      </c>
      <c r="AG16" s="5">
        <v>7.5835148638905361</v>
      </c>
      <c r="AH16" s="5">
        <v>30.334059455562144</v>
      </c>
    </row>
    <row r="17" spans="1:34" ht="15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  <c r="F17">
        <f t="shared" si="1"/>
        <v>3.104582701648241</v>
      </c>
      <c r="G17">
        <f t="shared" si="0"/>
        <v>12.418330806592964</v>
      </c>
      <c r="I17">
        <v>2</v>
      </c>
      <c r="J17">
        <v>16</v>
      </c>
      <c r="K17">
        <v>4.2236717393228522</v>
      </c>
      <c r="L17">
        <v>2</v>
      </c>
      <c r="M17">
        <v>16</v>
      </c>
      <c r="N17">
        <v>16.894686957291409</v>
      </c>
      <c r="O17">
        <v>4</v>
      </c>
      <c r="P17">
        <v>16</v>
      </c>
      <c r="Q17">
        <v>4.5806138981294575</v>
      </c>
      <c r="R17">
        <v>4</v>
      </c>
      <c r="S17">
        <v>16</v>
      </c>
      <c r="T17">
        <v>7.7363728209545508</v>
      </c>
      <c r="U17">
        <v>21</v>
      </c>
      <c r="V17">
        <v>16</v>
      </c>
      <c r="W17">
        <v>1.1925822189679345</v>
      </c>
      <c r="X17">
        <v>11</v>
      </c>
      <c r="Y17">
        <v>16</v>
      </c>
      <c r="Z17">
        <v>3.1537391407770736E-3</v>
      </c>
      <c r="AB17" s="6">
        <v>18</v>
      </c>
      <c r="AC17" s="6"/>
      <c r="AD17" s="6">
        <v>3.6687489843564814E-4</v>
      </c>
      <c r="AE17" s="6">
        <v>7.1053368112401367</v>
      </c>
      <c r="AF17" s="6">
        <v>7.4670175960146183</v>
      </c>
      <c r="AG17" s="6">
        <v>4.8575737607177301</v>
      </c>
      <c r="AH17" s="6">
        <v>14.572721282153191</v>
      </c>
    </row>
    <row r="18" spans="1:34" ht="15">
      <c r="A18">
        <v>17</v>
      </c>
      <c r="B18">
        <v>4.4742410164453847</v>
      </c>
      <c r="C18">
        <v>2.6740527757220348E-7</v>
      </c>
      <c r="D18">
        <v>4.5015572260013741</v>
      </c>
      <c r="E18">
        <v>4.4999161461543888</v>
      </c>
      <c r="F18">
        <f t="shared" si="1"/>
        <v>3.3689286640016065</v>
      </c>
      <c r="G18">
        <f t="shared" si="0"/>
        <v>13.475714656006426</v>
      </c>
      <c r="I18">
        <v>18</v>
      </c>
      <c r="J18">
        <v>17</v>
      </c>
      <c r="K18">
        <v>5.8534275842820405</v>
      </c>
      <c r="L18">
        <v>18</v>
      </c>
      <c r="M18">
        <v>17</v>
      </c>
      <c r="N18">
        <v>18.849747933648029</v>
      </c>
      <c r="O18">
        <v>11</v>
      </c>
      <c r="P18">
        <v>17</v>
      </c>
      <c r="Q18">
        <v>5.2996438589642807</v>
      </c>
      <c r="R18">
        <v>15</v>
      </c>
      <c r="S18">
        <v>17</v>
      </c>
      <c r="T18">
        <v>9.1071930599002631</v>
      </c>
      <c r="U18">
        <v>2</v>
      </c>
      <c r="V18">
        <v>17</v>
      </c>
      <c r="W18">
        <v>4.3002266476297253</v>
      </c>
      <c r="X18">
        <v>2</v>
      </c>
      <c r="Y18">
        <v>17</v>
      </c>
      <c r="Z18">
        <v>3.7478482197808591</v>
      </c>
      <c r="AB18" s="6">
        <v>14</v>
      </c>
      <c r="AC18" s="6">
        <v>6.8499549880454111</v>
      </c>
      <c r="AD18" s="6">
        <v>3.7517894224305708E-9</v>
      </c>
      <c r="AE18" s="6">
        <v>4.4998625069898432</v>
      </c>
      <c r="AF18" s="6">
        <v>4.500108444748113</v>
      </c>
      <c r="AG18" s="6">
        <v>3.9624814858837891</v>
      </c>
      <c r="AH18" s="6">
        <v>15.849925943535156</v>
      </c>
    </row>
    <row r="19" spans="1:34" ht="15">
      <c r="A19">
        <v>18</v>
      </c>
      <c r="B19">
        <v>8.8409890549749708</v>
      </c>
      <c r="C19">
        <v>3.6687489843564814E-4</v>
      </c>
      <c r="D19">
        <v>7.1053368112401367</v>
      </c>
      <c r="E19">
        <v>7.4670175960146183</v>
      </c>
      <c r="F19">
        <f t="shared" si="1"/>
        <v>5.8534275842820405</v>
      </c>
      <c r="G19">
        <f t="shared" si="0"/>
        <v>23.413710337128162</v>
      </c>
      <c r="I19">
        <v>11</v>
      </c>
      <c r="J19">
        <v>18</v>
      </c>
      <c r="K19">
        <v>7.5835148638905361</v>
      </c>
      <c r="L19">
        <v>11</v>
      </c>
      <c r="M19">
        <v>18</v>
      </c>
      <c r="N19">
        <v>30.334059455562144</v>
      </c>
      <c r="O19">
        <v>2</v>
      </c>
      <c r="P19">
        <v>18</v>
      </c>
      <c r="Q19">
        <v>5.9285567017171177</v>
      </c>
      <c r="R19">
        <v>1</v>
      </c>
      <c r="S19">
        <v>18</v>
      </c>
      <c r="T19">
        <v>22.420360101114447</v>
      </c>
      <c r="U19">
        <v>14</v>
      </c>
      <c r="V19">
        <v>18</v>
      </c>
      <c r="W19">
        <v>4.4998625069898432</v>
      </c>
      <c r="X19">
        <v>17</v>
      </c>
      <c r="Y19">
        <v>18</v>
      </c>
      <c r="Z19">
        <v>4.4999161461543888</v>
      </c>
      <c r="AB19" s="6">
        <v>5</v>
      </c>
      <c r="AC19" s="6">
        <v>4.1162418001501893</v>
      </c>
      <c r="AD19" s="6">
        <v>0.23689189903145005</v>
      </c>
      <c r="AE19" s="6">
        <v>3.6303566876897907E-6</v>
      </c>
      <c r="AF19" s="6">
        <v>4.3225020136638796E-11</v>
      </c>
      <c r="AG19" s="6">
        <v>1.0882843323953879</v>
      </c>
      <c r="AH19" s="6">
        <v>4.3531373295815516</v>
      </c>
    </row>
    <row r="20" spans="1:34" ht="15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  <c r="F20">
        <f t="shared" si="1"/>
        <v>0.94230976655804188</v>
      </c>
      <c r="G20">
        <f t="shared" si="0"/>
        <v>3.7692390662321675</v>
      </c>
      <c r="I20">
        <v>7</v>
      </c>
      <c r="J20">
        <v>19</v>
      </c>
      <c r="K20">
        <v>8.3904088792794767</v>
      </c>
      <c r="L20">
        <v>7</v>
      </c>
      <c r="M20">
        <v>19</v>
      </c>
      <c r="N20">
        <v>33.561635517117907</v>
      </c>
      <c r="O20">
        <v>14</v>
      </c>
      <c r="P20">
        <v>19</v>
      </c>
      <c r="Q20">
        <v>6.8499549880454111</v>
      </c>
      <c r="R20">
        <v>11</v>
      </c>
      <c r="S20">
        <v>19</v>
      </c>
      <c r="T20">
        <v>25.025922980248851</v>
      </c>
      <c r="U20">
        <v>17</v>
      </c>
      <c r="V20">
        <v>19</v>
      </c>
      <c r="W20">
        <v>4.5015572260013741</v>
      </c>
      <c r="X20">
        <v>14</v>
      </c>
      <c r="Y20">
        <v>19</v>
      </c>
      <c r="Z20">
        <v>4.500108444748113</v>
      </c>
      <c r="AB20" s="6">
        <v>19</v>
      </c>
      <c r="AC20" s="6">
        <v>2.1391359444392161E-2</v>
      </c>
      <c r="AD20" s="6">
        <v>3.7478403669788567</v>
      </c>
      <c r="AE20" s="6">
        <v>7.3397955041235052E-6</v>
      </c>
      <c r="AF20" s="6">
        <v>1.3414616072216297E-11</v>
      </c>
      <c r="AG20" s="6">
        <v>3.4423079316091658</v>
      </c>
      <c r="AH20" s="6">
        <v>13.769231726436663</v>
      </c>
    </row>
    <row r="21" spans="1:34" ht="15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  <c r="F21">
        <f t="shared" si="1"/>
        <v>0.20992780899452368</v>
      </c>
      <c r="G21">
        <f t="shared" si="0"/>
        <v>0.83971123597809472</v>
      </c>
      <c r="I21">
        <v>13</v>
      </c>
      <c r="J21">
        <v>20</v>
      </c>
      <c r="K21">
        <v>8.3957741738083236</v>
      </c>
      <c r="L21">
        <v>13</v>
      </c>
      <c r="M21">
        <v>20</v>
      </c>
      <c r="N21">
        <v>33.583096695233294</v>
      </c>
      <c r="O21">
        <v>16</v>
      </c>
      <c r="P21">
        <v>20</v>
      </c>
      <c r="Q21">
        <v>12.418329134638627</v>
      </c>
      <c r="R21">
        <v>7</v>
      </c>
      <c r="S21">
        <v>20</v>
      </c>
      <c r="T21">
        <v>32.959758052089796</v>
      </c>
      <c r="U21">
        <v>18</v>
      </c>
      <c r="V21">
        <v>20</v>
      </c>
      <c r="W21">
        <v>7.1053368112401367</v>
      </c>
      <c r="X21">
        <v>18</v>
      </c>
      <c r="Y21">
        <v>20</v>
      </c>
      <c r="Z21">
        <v>7.4670175960146183</v>
      </c>
      <c r="AB21" s="6">
        <v>9</v>
      </c>
      <c r="AC21" s="6">
        <v>6.5284122499237152E-2</v>
      </c>
      <c r="AD21" s="6">
        <v>1.3300734061349089E-6</v>
      </c>
      <c r="AE21" s="6">
        <v>9.2077725948340428E-9</v>
      </c>
      <c r="AF21" s="6">
        <v>6.2412407158026194E-11</v>
      </c>
      <c r="AG21" s="6">
        <v>1.6321365460707074E-2</v>
      </c>
      <c r="AH21" s="6">
        <v>6.5285461842828296E-2</v>
      </c>
    </row>
    <row r="22" spans="1:34" ht="15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  <c r="F22">
        <f t="shared" si="1"/>
        <v>1.2608178877288989</v>
      </c>
      <c r="G22">
        <f t="shared" si="0"/>
        <v>5.0432715509155956</v>
      </c>
      <c r="I22">
        <v>1</v>
      </c>
      <c r="J22">
        <v>21</v>
      </c>
      <c r="K22">
        <v>17.321457000569531</v>
      </c>
      <c r="L22">
        <v>1</v>
      </c>
      <c r="M22">
        <v>21</v>
      </c>
      <c r="N22">
        <v>69.285828002278123</v>
      </c>
      <c r="O22">
        <v>1</v>
      </c>
      <c r="P22">
        <v>21</v>
      </c>
      <c r="Q22">
        <v>26.960192353119982</v>
      </c>
      <c r="R22">
        <v>13</v>
      </c>
      <c r="S22">
        <v>21</v>
      </c>
      <c r="T22">
        <v>33.309229455397286</v>
      </c>
      <c r="U22">
        <v>1</v>
      </c>
      <c r="V22">
        <v>21</v>
      </c>
      <c r="W22">
        <v>9.9181798458956543</v>
      </c>
      <c r="X22">
        <v>1</v>
      </c>
      <c r="Y22">
        <v>21</v>
      </c>
      <c r="Z22">
        <v>9.9870957021480429</v>
      </c>
      <c r="AB22" s="6">
        <v>8</v>
      </c>
      <c r="AC22" s="6">
        <v>2.2486088556715709</v>
      </c>
      <c r="AD22" s="6">
        <v>1.9649526865915972</v>
      </c>
      <c r="AE22" s="6">
        <v>8.1226108532573268E-10</v>
      </c>
      <c r="AF22" s="6">
        <v>3.9195619734684774E-11</v>
      </c>
      <c r="AG22" s="6">
        <v>1.0533903857786562</v>
      </c>
      <c r="AH22" s="6">
        <v>4.2135615431146247</v>
      </c>
    </row>
    <row r="23" spans="1:34" ht="15">
      <c r="A23">
        <v>22</v>
      </c>
      <c r="B23">
        <v>4.9844587765954298</v>
      </c>
      <c r="C23">
        <v>172.89238739626737</v>
      </c>
      <c r="D23">
        <v>2.5939981710941708E-9</v>
      </c>
      <c r="E23">
        <v>7.9427480426631953E-10</v>
      </c>
      <c r="F23">
        <f t="shared" si="1"/>
        <v>44.469211544062766</v>
      </c>
      <c r="G23">
        <f>SUM(B23:E23)</f>
        <v>177.87684617625106</v>
      </c>
      <c r="I23">
        <v>22</v>
      </c>
      <c r="J23">
        <v>22</v>
      </c>
      <c r="K23">
        <v>44.469211544062766</v>
      </c>
      <c r="AC23" t="s">
        <v>20</v>
      </c>
    </row>
    <row r="24" spans="1:34" ht="15"/>
    <row r="25" spans="1:34" ht="15">
      <c r="A25" t="s">
        <v>26</v>
      </c>
      <c r="B25" t="s">
        <v>27</v>
      </c>
      <c r="C25" t="s">
        <v>28</v>
      </c>
      <c r="D25" t="s">
        <v>29</v>
      </c>
      <c r="E25" t="s">
        <v>30</v>
      </c>
      <c r="G25" t="s">
        <v>31</v>
      </c>
      <c r="L25" s="2" t="s">
        <v>17</v>
      </c>
      <c r="M25" s="2" t="s">
        <v>11</v>
      </c>
      <c r="N25" s="2" t="s">
        <v>3</v>
      </c>
      <c r="O25" s="2" t="s">
        <v>18</v>
      </c>
      <c r="P25" s="2" t="s">
        <v>12</v>
      </c>
      <c r="Q25" s="2" t="s">
        <v>6</v>
      </c>
      <c r="R25" s="2" t="s">
        <v>19</v>
      </c>
      <c r="S25" s="2" t="s">
        <v>13</v>
      </c>
      <c r="T25" s="2" t="s">
        <v>4</v>
      </c>
      <c r="U25" s="2" t="s">
        <v>21</v>
      </c>
      <c r="V25" s="2" t="s">
        <v>14</v>
      </c>
      <c r="W25" s="2" t="s">
        <v>5</v>
      </c>
      <c r="X25" s="2" t="s">
        <v>22</v>
      </c>
      <c r="Y25" s="2" t="s">
        <v>15</v>
      </c>
      <c r="Z25" s="2" t="s">
        <v>7</v>
      </c>
      <c r="AA25" s="2" t="s">
        <v>23</v>
      </c>
      <c r="AB25" s="2" t="s">
        <v>24</v>
      </c>
    </row>
    <row r="26" spans="1:34" ht="15">
      <c r="A26">
        <v>10</v>
      </c>
      <c r="B26">
        <v>2.0856817647377221E-2</v>
      </c>
      <c r="C26">
        <v>1.0243273573452971E-7</v>
      </c>
      <c r="D26">
        <v>3.6031259077816692E-8</v>
      </c>
      <c r="E26">
        <v>1.6926656966503639E-12</v>
      </c>
      <c r="F26">
        <f>AVERAGE(B26:E26)</f>
        <v>5.2142390282661748E-3</v>
      </c>
      <c r="G26">
        <f t="shared" ref="G26:G28" si="2">SUM(B26:E26)</f>
        <v>2.0856956113064699E-2</v>
      </c>
      <c r="L26">
        <v>1</v>
      </c>
      <c r="M26">
        <v>21</v>
      </c>
      <c r="N26">
        <v>69.285828002278123</v>
      </c>
      <c r="O26">
        <v>1</v>
      </c>
      <c r="P26">
        <v>21</v>
      </c>
      <c r="Q26">
        <v>26.960192353119982</v>
      </c>
      <c r="R26">
        <v>1</v>
      </c>
      <c r="S26">
        <v>18</v>
      </c>
      <c r="T26">
        <v>22.420360101114447</v>
      </c>
      <c r="U26">
        <v>1</v>
      </c>
      <c r="V26">
        <v>21</v>
      </c>
      <c r="W26">
        <v>9.9181798458956543</v>
      </c>
      <c r="X26">
        <v>1</v>
      </c>
      <c r="Y26">
        <v>21</v>
      </c>
      <c r="Z26">
        <v>9.9870957021480429</v>
      </c>
      <c r="AA26">
        <f>AVERAGE(P26,S26,V26,Y26)</f>
        <v>20.25</v>
      </c>
      <c r="AB26">
        <f>SUM(P26,S26,V26,Y26)</f>
        <v>81</v>
      </c>
    </row>
    <row r="27" spans="1:34" ht="15">
      <c r="A27">
        <v>8</v>
      </c>
      <c r="B27">
        <v>2.2486088556715709</v>
      </c>
      <c r="C27">
        <v>1.9649526865915972</v>
      </c>
      <c r="D27">
        <v>8.1226108532573268E-10</v>
      </c>
      <c r="E27">
        <v>3.9195619734684774E-11</v>
      </c>
      <c r="F27">
        <f t="shared" ref="F27:F28" si="3">AVERAGE(B27:E27)</f>
        <v>1.0533903857786562</v>
      </c>
      <c r="G27">
        <f t="shared" si="2"/>
        <v>4.2135615431146247</v>
      </c>
      <c r="L27">
        <v>2</v>
      </c>
      <c r="M27">
        <v>16</v>
      </c>
      <c r="N27">
        <v>16.894686957291409</v>
      </c>
      <c r="O27">
        <v>2</v>
      </c>
      <c r="P27">
        <v>18</v>
      </c>
      <c r="Q27">
        <v>5.9285567017171177</v>
      </c>
      <c r="R27">
        <v>2</v>
      </c>
      <c r="S27">
        <v>13</v>
      </c>
      <c r="T27">
        <v>2.9180553881637055</v>
      </c>
      <c r="U27">
        <v>2</v>
      </c>
      <c r="V27">
        <v>17</v>
      </c>
      <c r="W27">
        <v>4.3002266476297253</v>
      </c>
      <c r="X27">
        <v>2</v>
      </c>
      <c r="Y27">
        <v>17</v>
      </c>
      <c r="Z27">
        <v>3.7478482197808591</v>
      </c>
      <c r="AA27">
        <f t="shared" ref="AA27:AA46" si="4">AVERAGE(P27,S27,V27,Y27)</f>
        <v>16.25</v>
      </c>
      <c r="AB27">
        <f t="shared" ref="AB27:AB46" si="5">SUM(P27,S27,V27,Y27)</f>
        <v>65</v>
      </c>
    </row>
    <row r="28" spans="1:34" ht="15">
      <c r="A28">
        <v>12</v>
      </c>
      <c r="B28">
        <v>1.1137561179436419</v>
      </c>
      <c r="C28">
        <v>5.9429321520069891</v>
      </c>
      <c r="D28">
        <v>1.1991863700778435E-9</v>
      </c>
      <c r="E28">
        <v>4.9336643405195255E-10</v>
      </c>
      <c r="F28">
        <f t="shared" si="3"/>
        <v>1.7641720679107959</v>
      </c>
      <c r="G28">
        <f t="shared" si="2"/>
        <v>7.0566882716431838</v>
      </c>
      <c r="L28">
        <v>3</v>
      </c>
      <c r="M28">
        <v>4</v>
      </c>
      <c r="N28">
        <v>1.5534508906328728</v>
      </c>
      <c r="O28">
        <v>3</v>
      </c>
      <c r="P28">
        <v>9</v>
      </c>
      <c r="Q28">
        <v>1.5532058220735163</v>
      </c>
      <c r="R28">
        <v>3</v>
      </c>
      <c r="S28">
        <v>6</v>
      </c>
      <c r="T28">
        <v>2.4502578370133929E-4</v>
      </c>
      <c r="U28">
        <v>3</v>
      </c>
      <c r="V28">
        <v>9</v>
      </c>
      <c r="W28">
        <v>3.4340534828846362E-8</v>
      </c>
      <c r="X28">
        <v>3</v>
      </c>
      <c r="Y28">
        <v>14</v>
      </c>
      <c r="Z28">
        <v>8.4351201529012733E-9</v>
      </c>
      <c r="AA28">
        <f t="shared" si="4"/>
        <v>9.5</v>
      </c>
      <c r="AB28">
        <f t="shared" si="5"/>
        <v>38</v>
      </c>
    </row>
    <row r="29" spans="1:34" ht="15">
      <c r="A29">
        <v>1</v>
      </c>
      <c r="B29">
        <v>26.960192353119982</v>
      </c>
      <c r="C29">
        <v>22.420360101114447</v>
      </c>
      <c r="D29">
        <v>9.9181798458956543</v>
      </c>
      <c r="E29">
        <v>9.9870957021480429</v>
      </c>
      <c r="F29">
        <f>AVERAGE(B29:E29)</f>
        <v>17.321457000569531</v>
      </c>
      <c r="G29">
        <f>SUM(B29:E29)</f>
        <v>69.285828002278123</v>
      </c>
      <c r="L29">
        <v>4</v>
      </c>
      <c r="M29">
        <v>12</v>
      </c>
      <c r="N29">
        <v>12.316989783527216</v>
      </c>
      <c r="O29">
        <v>4</v>
      </c>
      <c r="P29">
        <v>16</v>
      </c>
      <c r="Q29">
        <v>4.5806138981294575</v>
      </c>
      <c r="R29">
        <v>4</v>
      </c>
      <c r="S29">
        <v>16</v>
      </c>
      <c r="T29">
        <v>7.7363728209545508</v>
      </c>
      <c r="U29">
        <v>4</v>
      </c>
      <c r="V29">
        <v>12</v>
      </c>
      <c r="W29">
        <v>3.0404652118011022E-6</v>
      </c>
      <c r="X29">
        <v>4</v>
      </c>
      <c r="Y29">
        <v>15</v>
      </c>
      <c r="Z29">
        <v>2.3977996253966481E-8</v>
      </c>
      <c r="AA29">
        <f t="shared" si="4"/>
        <v>14.75</v>
      </c>
      <c r="AB29">
        <f t="shared" si="5"/>
        <v>59</v>
      </c>
    </row>
    <row r="30" spans="1:34" ht="15">
      <c r="L30">
        <v>5</v>
      </c>
      <c r="M30">
        <v>8</v>
      </c>
      <c r="N30">
        <v>4.3531373295815516</v>
      </c>
      <c r="O30">
        <v>5</v>
      </c>
      <c r="P30">
        <v>13</v>
      </c>
      <c r="Q30">
        <v>4.1162418001501893</v>
      </c>
      <c r="R30">
        <v>5</v>
      </c>
      <c r="S30">
        <v>10</v>
      </c>
      <c r="T30">
        <v>0.23689189903145005</v>
      </c>
      <c r="U30">
        <v>5</v>
      </c>
      <c r="V30">
        <v>13</v>
      </c>
      <c r="W30">
        <v>3.6303566876897907E-6</v>
      </c>
      <c r="X30">
        <v>5</v>
      </c>
      <c r="Y30">
        <v>5</v>
      </c>
      <c r="Z30">
        <v>4.3225020136638796E-11</v>
      </c>
      <c r="AA30">
        <f t="shared" si="4"/>
        <v>10.25</v>
      </c>
      <c r="AB30">
        <f t="shared" si="5"/>
        <v>41</v>
      </c>
    </row>
    <row r="31" spans="1:34" ht="15">
      <c r="L31">
        <v>6</v>
      </c>
      <c r="M31">
        <v>5</v>
      </c>
      <c r="N31">
        <v>3.2757941339225507</v>
      </c>
      <c r="O31">
        <v>6</v>
      </c>
      <c r="P31">
        <v>11</v>
      </c>
      <c r="Q31">
        <v>2.5158177438627733</v>
      </c>
      <c r="R31">
        <v>6</v>
      </c>
      <c r="S31">
        <v>11</v>
      </c>
      <c r="T31">
        <v>0.75997610472545973</v>
      </c>
      <c r="U31">
        <v>6</v>
      </c>
      <c r="V31">
        <v>11</v>
      </c>
      <c r="W31">
        <v>2.8490723934436047E-7</v>
      </c>
      <c r="X31">
        <v>6</v>
      </c>
      <c r="Y31">
        <v>9</v>
      </c>
      <c r="Z31">
        <v>4.2707826655854999E-10</v>
      </c>
      <c r="AA31">
        <f t="shared" si="4"/>
        <v>10.5</v>
      </c>
      <c r="AB31">
        <f t="shared" si="5"/>
        <v>42</v>
      </c>
    </row>
    <row r="32" spans="1:34" ht="15">
      <c r="L32">
        <v>7</v>
      </c>
      <c r="M32">
        <v>19</v>
      </c>
      <c r="N32">
        <v>33.561635517117907</v>
      </c>
      <c r="O32">
        <v>7</v>
      </c>
      <c r="P32">
        <v>6</v>
      </c>
      <c r="Q32">
        <v>0.60187746430833444</v>
      </c>
      <c r="R32">
        <v>7</v>
      </c>
      <c r="S32">
        <v>20</v>
      </c>
      <c r="T32">
        <v>32.959758052089796</v>
      </c>
      <c r="U32">
        <v>7</v>
      </c>
      <c r="V32">
        <v>3</v>
      </c>
      <c r="W32">
        <v>4.5123729600762591E-10</v>
      </c>
      <c r="X32">
        <v>7</v>
      </c>
      <c r="Y32">
        <v>8</v>
      </c>
      <c r="Z32">
        <v>2.6853689225398418E-10</v>
      </c>
      <c r="AA32">
        <f t="shared" si="4"/>
        <v>9.25</v>
      </c>
      <c r="AB32">
        <f t="shared" si="5"/>
        <v>37</v>
      </c>
    </row>
    <row r="33" spans="12:28" ht="15">
      <c r="L33">
        <v>8</v>
      </c>
      <c r="M33">
        <v>7</v>
      </c>
      <c r="N33">
        <v>4.2135615431146247</v>
      </c>
      <c r="O33">
        <v>8</v>
      </c>
      <c r="P33">
        <v>10</v>
      </c>
      <c r="Q33">
        <v>2.2486088556715709</v>
      </c>
      <c r="R33">
        <v>8</v>
      </c>
      <c r="S33">
        <v>12</v>
      </c>
      <c r="T33">
        <v>1.9649526865915972</v>
      </c>
      <c r="U33">
        <v>8</v>
      </c>
      <c r="V33">
        <v>4</v>
      </c>
      <c r="W33">
        <v>8.1226108532573268E-10</v>
      </c>
      <c r="X33">
        <v>8</v>
      </c>
      <c r="Y33">
        <v>4</v>
      </c>
      <c r="Z33">
        <v>3.9195619734684774E-11</v>
      </c>
      <c r="AA33">
        <f t="shared" si="4"/>
        <v>7.5</v>
      </c>
      <c r="AB33">
        <f t="shared" si="5"/>
        <v>30</v>
      </c>
    </row>
    <row r="34" spans="12:28" ht="15">
      <c r="L34">
        <v>9</v>
      </c>
      <c r="M34">
        <v>2</v>
      </c>
      <c r="N34">
        <v>6.5285461842828296E-2</v>
      </c>
      <c r="O34">
        <v>9</v>
      </c>
      <c r="P34">
        <v>3</v>
      </c>
      <c r="Q34">
        <v>6.5284122499237152E-2</v>
      </c>
      <c r="R34">
        <v>9</v>
      </c>
      <c r="S34">
        <v>4</v>
      </c>
      <c r="T34">
        <v>1.3300734061349089E-6</v>
      </c>
      <c r="U34">
        <v>9</v>
      </c>
      <c r="V34">
        <v>8</v>
      </c>
      <c r="W34">
        <v>9.2077725948340428E-9</v>
      </c>
      <c r="X34">
        <v>9</v>
      </c>
      <c r="Y34">
        <v>6</v>
      </c>
      <c r="Z34">
        <v>6.2412407158026194E-11</v>
      </c>
      <c r="AA34">
        <f t="shared" si="4"/>
        <v>5.25</v>
      </c>
      <c r="AB34">
        <f t="shared" si="5"/>
        <v>21</v>
      </c>
    </row>
    <row r="35" spans="12:28" ht="15">
      <c r="L35">
        <v>10</v>
      </c>
      <c r="M35">
        <v>1</v>
      </c>
      <c r="N35">
        <v>2.0856956113064699E-2</v>
      </c>
      <c r="O35">
        <v>10</v>
      </c>
      <c r="P35">
        <v>1</v>
      </c>
      <c r="Q35">
        <v>2.0856817647377221E-2</v>
      </c>
      <c r="R35">
        <v>10</v>
      </c>
      <c r="S35">
        <v>2</v>
      </c>
      <c r="T35">
        <v>1.0243273573452971E-7</v>
      </c>
      <c r="U35">
        <v>10</v>
      </c>
      <c r="V35">
        <v>10</v>
      </c>
      <c r="W35">
        <v>3.6031259077816692E-8</v>
      </c>
      <c r="X35">
        <v>10</v>
      </c>
      <c r="Y35">
        <v>1</v>
      </c>
      <c r="Z35">
        <v>1.6926656966503639E-12</v>
      </c>
      <c r="AA35">
        <f t="shared" si="4"/>
        <v>3.5</v>
      </c>
      <c r="AB35">
        <f t="shared" si="5"/>
        <v>14</v>
      </c>
    </row>
    <row r="36" spans="12:28" ht="15">
      <c r="L36">
        <v>11</v>
      </c>
      <c r="M36">
        <v>18</v>
      </c>
      <c r="N36">
        <v>30.334059455562144</v>
      </c>
      <c r="O36">
        <v>11</v>
      </c>
      <c r="P36">
        <v>17</v>
      </c>
      <c r="Q36">
        <v>5.2996438589642807</v>
      </c>
      <c r="R36">
        <v>11</v>
      </c>
      <c r="S36">
        <v>19</v>
      </c>
      <c r="T36">
        <v>25.025922980248851</v>
      </c>
      <c r="U36">
        <v>11</v>
      </c>
      <c r="V36">
        <v>15</v>
      </c>
      <c r="W36">
        <v>5.3388772082334952E-3</v>
      </c>
      <c r="X36">
        <v>11</v>
      </c>
      <c r="Y36">
        <v>16</v>
      </c>
      <c r="Z36">
        <v>3.1537391407770736E-3</v>
      </c>
      <c r="AA36">
        <f t="shared" si="4"/>
        <v>16.75</v>
      </c>
      <c r="AB36">
        <f t="shared" si="5"/>
        <v>67</v>
      </c>
    </row>
    <row r="37" spans="12:28" ht="15">
      <c r="L37">
        <v>12</v>
      </c>
      <c r="M37">
        <v>10</v>
      </c>
      <c r="N37">
        <v>7.0566882716431838</v>
      </c>
      <c r="O37">
        <v>12</v>
      </c>
      <c r="P37">
        <v>8</v>
      </c>
      <c r="Q37">
        <v>1.1137561179436419</v>
      </c>
      <c r="R37">
        <v>12</v>
      </c>
      <c r="S37">
        <v>15</v>
      </c>
      <c r="T37">
        <v>5.9429321520069891</v>
      </c>
      <c r="U37">
        <v>12</v>
      </c>
      <c r="V37">
        <v>6</v>
      </c>
      <c r="W37">
        <v>1.1991863700778435E-9</v>
      </c>
      <c r="X37">
        <v>12</v>
      </c>
      <c r="Y37">
        <v>10</v>
      </c>
      <c r="Z37">
        <v>4.9336643405195255E-10</v>
      </c>
      <c r="AA37">
        <f t="shared" si="4"/>
        <v>9.75</v>
      </c>
      <c r="AB37">
        <f t="shared" si="5"/>
        <v>39</v>
      </c>
    </row>
    <row r="38" spans="12:28" ht="15">
      <c r="L38">
        <v>13</v>
      </c>
      <c r="M38">
        <v>20</v>
      </c>
      <c r="N38">
        <v>33.583096695233294</v>
      </c>
      <c r="O38">
        <v>13</v>
      </c>
      <c r="P38">
        <v>5</v>
      </c>
      <c r="Q38">
        <v>0.27386723817829484</v>
      </c>
      <c r="R38">
        <v>13</v>
      </c>
      <c r="S38">
        <v>21</v>
      </c>
      <c r="T38">
        <v>33.309229455397286</v>
      </c>
      <c r="U38">
        <v>13</v>
      </c>
      <c r="V38">
        <v>5</v>
      </c>
      <c r="W38">
        <v>1.0115308916029265E-9</v>
      </c>
      <c r="X38">
        <v>13</v>
      </c>
      <c r="Y38">
        <v>11</v>
      </c>
      <c r="Z38">
        <v>6.4617949121827165E-10</v>
      </c>
      <c r="AA38">
        <f t="shared" si="4"/>
        <v>10.5</v>
      </c>
      <c r="AB38">
        <f t="shared" si="5"/>
        <v>42</v>
      </c>
    </row>
    <row r="39" spans="12:28" ht="15">
      <c r="L39">
        <v>14</v>
      </c>
      <c r="M39">
        <v>15</v>
      </c>
      <c r="N39">
        <v>15.849925943535156</v>
      </c>
      <c r="O39">
        <v>14</v>
      </c>
      <c r="P39">
        <v>19</v>
      </c>
      <c r="Q39">
        <v>6.8499549880454111</v>
      </c>
      <c r="R39">
        <v>14</v>
      </c>
      <c r="S39">
        <v>1</v>
      </c>
      <c r="T39">
        <v>3.7517894224305708E-9</v>
      </c>
      <c r="U39">
        <v>14</v>
      </c>
      <c r="V39">
        <v>18</v>
      </c>
      <c r="W39">
        <v>4.4998625069898432</v>
      </c>
      <c r="X39">
        <v>14</v>
      </c>
      <c r="Y39">
        <v>19</v>
      </c>
      <c r="Z39">
        <v>4.500108444748113</v>
      </c>
      <c r="AA39">
        <f t="shared" si="4"/>
        <v>14.25</v>
      </c>
      <c r="AB39">
        <f t="shared" si="5"/>
        <v>57</v>
      </c>
    </row>
    <row r="40" spans="12:28" ht="15">
      <c r="L40">
        <v>15</v>
      </c>
      <c r="M40">
        <v>11</v>
      </c>
      <c r="N40">
        <v>9.1869680377084091</v>
      </c>
      <c r="O40">
        <v>15</v>
      </c>
      <c r="P40">
        <v>4</v>
      </c>
      <c r="Q40">
        <v>7.977497771292312E-2</v>
      </c>
      <c r="R40">
        <v>15</v>
      </c>
      <c r="S40">
        <v>17</v>
      </c>
      <c r="T40">
        <v>9.1071930599002631</v>
      </c>
      <c r="U40">
        <v>15</v>
      </c>
      <c r="V40">
        <v>2</v>
      </c>
      <c r="W40">
        <v>8.6778700869389412E-11</v>
      </c>
      <c r="X40">
        <v>15</v>
      </c>
      <c r="Y40">
        <v>2</v>
      </c>
      <c r="Z40">
        <v>8.444515206463839E-12</v>
      </c>
      <c r="AA40">
        <f t="shared" si="4"/>
        <v>6.25</v>
      </c>
      <c r="AB40">
        <f t="shared" si="5"/>
        <v>25</v>
      </c>
    </row>
    <row r="41" spans="12:28" ht="15">
      <c r="L41">
        <v>16</v>
      </c>
      <c r="M41">
        <v>13</v>
      </c>
      <c r="N41">
        <v>12.418330806592964</v>
      </c>
      <c r="O41">
        <v>16</v>
      </c>
      <c r="P41">
        <v>20</v>
      </c>
      <c r="Q41">
        <v>12.418329134638627</v>
      </c>
      <c r="R41">
        <v>16</v>
      </c>
      <c r="S41">
        <v>5</v>
      </c>
      <c r="T41">
        <v>1.6717735944856615E-6</v>
      </c>
      <c r="U41">
        <v>16</v>
      </c>
      <c r="V41">
        <v>1</v>
      </c>
      <c r="W41">
        <v>4.6698300773274395E-11</v>
      </c>
      <c r="X41">
        <v>16</v>
      </c>
      <c r="Y41">
        <v>7</v>
      </c>
      <c r="Z41">
        <v>1.3404323801768158E-10</v>
      </c>
      <c r="AA41">
        <f t="shared" si="4"/>
        <v>8.25</v>
      </c>
      <c r="AB41">
        <f t="shared" si="5"/>
        <v>33</v>
      </c>
    </row>
    <row r="42" spans="12:28" ht="15">
      <c r="L42">
        <v>17</v>
      </c>
      <c r="M42">
        <v>14</v>
      </c>
      <c r="N42">
        <v>13.475714656006426</v>
      </c>
      <c r="O42">
        <v>17</v>
      </c>
      <c r="P42">
        <v>15</v>
      </c>
      <c r="Q42">
        <v>4.4742410164453847</v>
      </c>
      <c r="R42">
        <v>17</v>
      </c>
      <c r="S42">
        <v>3</v>
      </c>
      <c r="T42">
        <v>2.6740527757220348E-7</v>
      </c>
      <c r="U42">
        <v>17</v>
      </c>
      <c r="V42">
        <v>19</v>
      </c>
      <c r="W42">
        <v>4.5015572260013741</v>
      </c>
      <c r="X42">
        <v>17</v>
      </c>
      <c r="Y42">
        <v>18</v>
      </c>
      <c r="Z42">
        <v>4.4999161461543888</v>
      </c>
      <c r="AA42">
        <f t="shared" si="4"/>
        <v>13.75</v>
      </c>
      <c r="AB42">
        <f t="shared" si="5"/>
        <v>55</v>
      </c>
    </row>
    <row r="43" spans="12:28" ht="15">
      <c r="L43">
        <v>18</v>
      </c>
      <c r="M43">
        <v>17</v>
      </c>
      <c r="N43">
        <v>18.849747933648029</v>
      </c>
      <c r="O43">
        <v>18</v>
      </c>
      <c r="P43">
        <v>14</v>
      </c>
      <c r="Q43">
        <v>4.2770266514948387</v>
      </c>
      <c r="R43">
        <v>18</v>
      </c>
      <c r="S43">
        <v>7</v>
      </c>
      <c r="T43">
        <v>3.6687489843564814E-4</v>
      </c>
      <c r="U43">
        <v>18</v>
      </c>
      <c r="V43">
        <v>20</v>
      </c>
      <c r="W43">
        <v>7.1053368112401367</v>
      </c>
      <c r="X43">
        <v>18</v>
      </c>
      <c r="Y43">
        <v>20</v>
      </c>
      <c r="Z43">
        <v>7.4670175960146183</v>
      </c>
      <c r="AA43">
        <f t="shared" si="4"/>
        <v>15.25</v>
      </c>
      <c r="AB43">
        <f t="shared" si="5"/>
        <v>61</v>
      </c>
    </row>
    <row r="44" spans="12:28" ht="15">
      <c r="L44">
        <v>19</v>
      </c>
      <c r="M44">
        <v>6</v>
      </c>
      <c r="N44">
        <v>3.7692390662321675</v>
      </c>
      <c r="O44">
        <v>19</v>
      </c>
      <c r="P44">
        <v>2</v>
      </c>
      <c r="Q44">
        <v>2.1391359444392161E-2</v>
      </c>
      <c r="R44">
        <v>19</v>
      </c>
      <c r="S44">
        <v>14</v>
      </c>
      <c r="T44">
        <v>3.7478403669788567</v>
      </c>
      <c r="U44">
        <v>19</v>
      </c>
      <c r="V44">
        <v>14</v>
      </c>
      <c r="W44">
        <v>7.3397955041235052E-6</v>
      </c>
      <c r="X44">
        <v>19</v>
      </c>
      <c r="Y44">
        <v>3</v>
      </c>
      <c r="Z44">
        <v>1.3414616072216297E-11</v>
      </c>
      <c r="AA44">
        <f t="shared" si="4"/>
        <v>8.25</v>
      </c>
      <c r="AB44">
        <f t="shared" si="5"/>
        <v>33</v>
      </c>
    </row>
    <row r="45" spans="12:28" ht="15">
      <c r="L45">
        <v>20</v>
      </c>
      <c r="M45">
        <v>3</v>
      </c>
      <c r="N45">
        <v>0.83971123597809472</v>
      </c>
      <c r="O45">
        <v>20</v>
      </c>
      <c r="P45">
        <v>7</v>
      </c>
      <c r="Q45">
        <v>0.64156040155411242</v>
      </c>
      <c r="R45">
        <v>20</v>
      </c>
      <c r="S45">
        <v>9</v>
      </c>
      <c r="T45">
        <v>0.19815083139884221</v>
      </c>
      <c r="U45">
        <v>20</v>
      </c>
      <c r="V45">
        <v>7</v>
      </c>
      <c r="W45">
        <v>1.7491420541030022E-9</v>
      </c>
      <c r="X45">
        <v>20</v>
      </c>
      <c r="Y45">
        <v>12</v>
      </c>
      <c r="Z45">
        <v>1.2759981366433912E-9</v>
      </c>
      <c r="AA45">
        <f t="shared" si="4"/>
        <v>8.75</v>
      </c>
      <c r="AB45">
        <f t="shared" si="5"/>
        <v>35</v>
      </c>
    </row>
    <row r="46" spans="12:28" ht="15">
      <c r="L46">
        <v>21</v>
      </c>
      <c r="M46">
        <v>9</v>
      </c>
      <c r="N46">
        <v>5.0432715509155956</v>
      </c>
      <c r="O46">
        <v>21</v>
      </c>
      <c r="P46">
        <v>12</v>
      </c>
      <c r="Q46">
        <v>3.8275664659826956</v>
      </c>
      <c r="R46">
        <v>21</v>
      </c>
      <c r="S46">
        <v>8</v>
      </c>
      <c r="T46">
        <v>2.3122862555122112E-2</v>
      </c>
      <c r="U46">
        <v>21</v>
      </c>
      <c r="V46">
        <v>16</v>
      </c>
      <c r="W46">
        <v>1.1925822189679345</v>
      </c>
      <c r="X46">
        <v>21</v>
      </c>
      <c r="Y46">
        <v>13</v>
      </c>
      <c r="Z46">
        <v>3.409843017575834E-9</v>
      </c>
      <c r="AA46">
        <f t="shared" si="4"/>
        <v>12.25</v>
      </c>
      <c r="AB46">
        <f t="shared" si="5"/>
        <v>49</v>
      </c>
    </row>
    <row r="48" spans="12:28" ht="15">
      <c r="L48" s="2" t="s">
        <v>0</v>
      </c>
      <c r="M48" s="2" t="s">
        <v>11</v>
      </c>
      <c r="N48" s="2" t="s">
        <v>23</v>
      </c>
      <c r="O48" s="2" t="s">
        <v>24</v>
      </c>
      <c r="P48" s="2" t="s">
        <v>0</v>
      </c>
      <c r="Q48" s="2" t="s">
        <v>11</v>
      </c>
      <c r="R48" s="2" t="s">
        <v>23</v>
      </c>
      <c r="S48" s="2" t="s">
        <v>24</v>
      </c>
    </row>
    <row r="49" spans="12:19" ht="15">
      <c r="L49">
        <v>10</v>
      </c>
      <c r="M49" s="4">
        <v>1</v>
      </c>
      <c r="N49" s="4">
        <v>3.5</v>
      </c>
      <c r="O49" s="4">
        <v>14</v>
      </c>
      <c r="P49">
        <v>10</v>
      </c>
      <c r="Q49" s="4">
        <v>1</v>
      </c>
      <c r="R49" s="4">
        <v>3.5</v>
      </c>
      <c r="S49" s="4">
        <v>14</v>
      </c>
    </row>
    <row r="50" spans="12:19" ht="15">
      <c r="L50">
        <v>9</v>
      </c>
      <c r="M50" s="4">
        <v>2</v>
      </c>
      <c r="N50" s="4">
        <v>5.25</v>
      </c>
      <c r="O50" s="4">
        <v>21</v>
      </c>
      <c r="P50">
        <v>9</v>
      </c>
      <c r="Q50" s="4">
        <v>2</v>
      </c>
      <c r="R50" s="4">
        <v>5.25</v>
      </c>
      <c r="S50" s="4">
        <v>21</v>
      </c>
    </row>
    <row r="51" spans="12:19" ht="15">
      <c r="L51">
        <v>15</v>
      </c>
      <c r="M51" s="5">
        <v>11</v>
      </c>
      <c r="N51" s="4">
        <v>6.25</v>
      </c>
      <c r="O51" s="4">
        <v>25</v>
      </c>
      <c r="P51">
        <v>20</v>
      </c>
      <c r="Q51" s="4">
        <v>3</v>
      </c>
      <c r="R51" s="4">
        <v>8.75</v>
      </c>
      <c r="S51" s="4">
        <v>35</v>
      </c>
    </row>
    <row r="52" spans="12:19" ht="15">
      <c r="L52">
        <v>8</v>
      </c>
      <c r="M52" s="4">
        <v>7</v>
      </c>
      <c r="N52" s="4">
        <v>7.5</v>
      </c>
      <c r="O52" s="4">
        <v>30</v>
      </c>
      <c r="P52">
        <v>3</v>
      </c>
      <c r="Q52" s="4">
        <v>4</v>
      </c>
      <c r="R52" s="5">
        <v>9.5</v>
      </c>
      <c r="S52" s="5">
        <v>38</v>
      </c>
    </row>
    <row r="53" spans="12:19" ht="15">
      <c r="L53">
        <v>19</v>
      </c>
      <c r="M53" s="4">
        <v>6</v>
      </c>
      <c r="N53" s="4">
        <v>8.25</v>
      </c>
      <c r="O53" s="4">
        <v>33</v>
      </c>
      <c r="P53">
        <v>6</v>
      </c>
      <c r="Q53" s="4">
        <v>5</v>
      </c>
      <c r="R53" s="5">
        <v>10.5</v>
      </c>
      <c r="S53" s="5">
        <v>42</v>
      </c>
    </row>
    <row r="54" spans="12:19">
      <c r="L54">
        <v>16</v>
      </c>
      <c r="M54" s="5">
        <v>13</v>
      </c>
      <c r="N54" s="4">
        <v>8.25</v>
      </c>
      <c r="O54" s="4">
        <v>33</v>
      </c>
      <c r="P54">
        <v>19</v>
      </c>
      <c r="Q54" s="4">
        <v>6</v>
      </c>
      <c r="R54" s="4">
        <v>8.25</v>
      </c>
      <c r="S54" s="4">
        <v>33</v>
      </c>
    </row>
    <row r="55" spans="12:19">
      <c r="L55">
        <v>20</v>
      </c>
      <c r="M55" s="4">
        <v>3</v>
      </c>
      <c r="N55" s="4">
        <v>8.75</v>
      </c>
      <c r="O55" s="4">
        <v>35</v>
      </c>
      <c r="P55">
        <v>8</v>
      </c>
      <c r="Q55" s="4">
        <v>7</v>
      </c>
      <c r="R55" s="4">
        <v>7.5</v>
      </c>
      <c r="S55" s="4">
        <v>30</v>
      </c>
    </row>
    <row r="56" spans="12:19">
      <c r="L56">
        <v>7</v>
      </c>
      <c r="M56" s="6">
        <v>19</v>
      </c>
      <c r="N56" s="5">
        <v>9.25</v>
      </c>
      <c r="O56" s="5">
        <v>37</v>
      </c>
      <c r="P56">
        <v>5</v>
      </c>
      <c r="Q56" s="5">
        <v>8</v>
      </c>
      <c r="R56" s="5">
        <v>10.25</v>
      </c>
      <c r="S56" s="5">
        <v>41</v>
      </c>
    </row>
    <row r="57" spans="12:19">
      <c r="L57">
        <v>3</v>
      </c>
      <c r="M57" s="4">
        <v>4</v>
      </c>
      <c r="N57" s="5">
        <v>9.5</v>
      </c>
      <c r="O57" s="5">
        <v>38</v>
      </c>
      <c r="P57">
        <v>21</v>
      </c>
      <c r="Q57" s="5">
        <v>9</v>
      </c>
      <c r="R57" s="5">
        <v>12.25</v>
      </c>
      <c r="S57" s="5">
        <v>49</v>
      </c>
    </row>
    <row r="58" spans="12:19">
      <c r="L58">
        <v>12</v>
      </c>
      <c r="M58" s="5">
        <v>10</v>
      </c>
      <c r="N58" s="5">
        <v>9.75</v>
      </c>
      <c r="O58" s="5">
        <v>39</v>
      </c>
      <c r="P58">
        <v>12</v>
      </c>
      <c r="Q58" s="5">
        <v>10</v>
      </c>
      <c r="R58" s="5">
        <v>9.75</v>
      </c>
      <c r="S58" s="5">
        <v>39</v>
      </c>
    </row>
    <row r="59" spans="12:19">
      <c r="L59">
        <v>5</v>
      </c>
      <c r="M59" s="5">
        <v>8</v>
      </c>
      <c r="N59" s="5">
        <v>10.25</v>
      </c>
      <c r="O59" s="5">
        <v>41</v>
      </c>
      <c r="P59">
        <v>15</v>
      </c>
      <c r="Q59" s="5">
        <v>11</v>
      </c>
      <c r="R59" s="4">
        <v>6.25</v>
      </c>
      <c r="S59" s="4">
        <v>25</v>
      </c>
    </row>
    <row r="60" spans="12:19">
      <c r="L60">
        <v>6</v>
      </c>
      <c r="M60" s="4">
        <v>5</v>
      </c>
      <c r="N60" s="5">
        <v>10.5</v>
      </c>
      <c r="O60" s="5">
        <v>42</v>
      </c>
      <c r="P60">
        <v>4</v>
      </c>
      <c r="Q60" s="5">
        <v>12</v>
      </c>
      <c r="R60" s="6">
        <v>14.75</v>
      </c>
      <c r="S60" s="6">
        <v>59</v>
      </c>
    </row>
    <row r="61" spans="12:19">
      <c r="L61">
        <v>13</v>
      </c>
      <c r="M61" s="6">
        <v>20</v>
      </c>
      <c r="N61" s="5">
        <v>10.5</v>
      </c>
      <c r="O61" s="5">
        <v>42</v>
      </c>
      <c r="P61">
        <v>16</v>
      </c>
      <c r="Q61" s="5">
        <v>13</v>
      </c>
      <c r="R61" s="4">
        <v>8.25</v>
      </c>
      <c r="S61" s="4">
        <v>33</v>
      </c>
    </row>
    <row r="62" spans="12:19">
      <c r="L62">
        <v>21</v>
      </c>
      <c r="M62" s="5">
        <v>9</v>
      </c>
      <c r="N62" s="5">
        <v>12.25</v>
      </c>
      <c r="O62" s="5">
        <v>49</v>
      </c>
      <c r="P62">
        <v>17</v>
      </c>
      <c r="Q62" s="5">
        <v>14</v>
      </c>
      <c r="R62" s="6">
        <v>13.75</v>
      </c>
      <c r="S62" s="6">
        <v>55</v>
      </c>
    </row>
    <row r="63" spans="12:19">
      <c r="L63">
        <v>17</v>
      </c>
      <c r="M63" s="5">
        <v>14</v>
      </c>
      <c r="N63" s="6">
        <v>13.75</v>
      </c>
      <c r="O63" s="6">
        <v>55</v>
      </c>
      <c r="P63">
        <v>14</v>
      </c>
      <c r="Q63" s="6">
        <v>15</v>
      </c>
      <c r="R63" s="6">
        <v>14.25</v>
      </c>
      <c r="S63" s="6">
        <v>57</v>
      </c>
    </row>
    <row r="64" spans="12:19">
      <c r="L64">
        <v>14</v>
      </c>
      <c r="M64" s="6">
        <v>15</v>
      </c>
      <c r="N64" s="6">
        <v>14.25</v>
      </c>
      <c r="O64" s="6">
        <v>57</v>
      </c>
      <c r="P64">
        <v>2</v>
      </c>
      <c r="Q64" s="6">
        <v>16</v>
      </c>
      <c r="R64" s="6">
        <v>16.25</v>
      </c>
      <c r="S64" s="6">
        <v>65</v>
      </c>
    </row>
    <row r="65" spans="12:19">
      <c r="L65">
        <v>4</v>
      </c>
      <c r="M65" s="5">
        <v>12</v>
      </c>
      <c r="N65" s="6">
        <v>14.75</v>
      </c>
      <c r="O65" s="6">
        <v>59</v>
      </c>
      <c r="P65">
        <v>18</v>
      </c>
      <c r="Q65" s="6">
        <v>17</v>
      </c>
      <c r="R65" s="6">
        <v>15.25</v>
      </c>
      <c r="S65" s="6">
        <v>61</v>
      </c>
    </row>
    <row r="66" spans="12:19">
      <c r="L66">
        <v>18</v>
      </c>
      <c r="M66" s="6">
        <v>17</v>
      </c>
      <c r="N66" s="6">
        <v>15.25</v>
      </c>
      <c r="O66" s="6">
        <v>61</v>
      </c>
      <c r="P66">
        <v>11</v>
      </c>
      <c r="Q66" s="6">
        <v>18</v>
      </c>
      <c r="R66" s="6">
        <v>16.75</v>
      </c>
      <c r="S66" s="6">
        <v>67</v>
      </c>
    </row>
    <row r="67" spans="12:19">
      <c r="L67">
        <v>2</v>
      </c>
      <c r="M67" s="6">
        <v>16</v>
      </c>
      <c r="N67" s="6">
        <v>16.25</v>
      </c>
      <c r="O67" s="6">
        <v>65</v>
      </c>
      <c r="P67">
        <v>7</v>
      </c>
      <c r="Q67" s="6">
        <v>19</v>
      </c>
      <c r="R67" s="5">
        <v>9.25</v>
      </c>
      <c r="S67" s="5">
        <v>37</v>
      </c>
    </row>
    <row r="68" spans="12:19">
      <c r="L68">
        <v>11</v>
      </c>
      <c r="M68" s="6">
        <v>18</v>
      </c>
      <c r="N68" s="6">
        <v>16.75</v>
      </c>
      <c r="O68" s="6">
        <v>67</v>
      </c>
      <c r="P68">
        <v>13</v>
      </c>
      <c r="Q68" s="6">
        <v>20</v>
      </c>
      <c r="R68" s="5">
        <v>10.5</v>
      </c>
      <c r="S68" s="5">
        <v>42</v>
      </c>
    </row>
    <row r="69" spans="12:19">
      <c r="L69">
        <v>1</v>
      </c>
      <c r="M69" s="6">
        <v>21</v>
      </c>
      <c r="N69" s="6">
        <v>20.25</v>
      </c>
      <c r="O69" s="6">
        <v>81</v>
      </c>
      <c r="P69">
        <v>1</v>
      </c>
      <c r="Q69" s="6">
        <v>21</v>
      </c>
      <c r="R69" s="6">
        <v>20.25</v>
      </c>
      <c r="S69" s="6">
        <v>81</v>
      </c>
    </row>
  </sheetData>
  <sortState ref="I2:K23">
    <sortCondition ref="K2:K23"/>
  </sortState>
  <pageMargins left="0.7" right="0.7" top="0.75" bottom="0.75" header="0.3" footer="0.3"/>
  <ignoredErrors>
    <ignoredError sqref="G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U32" sqref="U32"/>
    </sheetView>
  </sheetViews>
  <sheetFormatPr defaultRowHeight="14.25"/>
  <cols>
    <col min="1" max="1" width="10.875" bestFit="1" customWidth="1"/>
    <col min="2" max="2" width="12.25" bestFit="1" customWidth="1"/>
    <col min="3" max="5" width="12" bestFit="1" customWidth="1"/>
  </cols>
  <sheetData>
    <row r="1" spans="1:5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</row>
    <row r="2" spans="1:5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</row>
    <row r="3" spans="1:5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</row>
    <row r="4" spans="1:5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</row>
    <row r="5" spans="1:5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</row>
    <row r="6" spans="1:5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</row>
    <row r="7" spans="1:5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</row>
    <row r="8" spans="1:5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</row>
    <row r="9" spans="1:5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</row>
    <row r="10" spans="1:5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</row>
    <row r="11" spans="1:5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</row>
    <row r="12" spans="1:5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</row>
    <row r="13" spans="1:5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</row>
    <row r="14" spans="1:5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</row>
    <row r="15" spans="1:5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</row>
    <row r="16" spans="1:5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</row>
    <row r="17" spans="1:5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</row>
    <row r="18" spans="1:5">
      <c r="A18" s="7">
        <v>17</v>
      </c>
      <c r="B18" s="7">
        <v>4.4742410164453847</v>
      </c>
      <c r="C18" s="7">
        <v>2.6740527757220348E-7</v>
      </c>
      <c r="D18" s="7">
        <v>4.5015572260013741</v>
      </c>
      <c r="E18" s="7">
        <v>4.4999161461543888</v>
      </c>
    </row>
    <row r="19" spans="1:5">
      <c r="A19">
        <v>18</v>
      </c>
      <c r="B19">
        <v>4.2770266514948387</v>
      </c>
      <c r="C19">
        <v>3.6687489843564814E-4</v>
      </c>
      <c r="D19">
        <v>7.1053368112401367</v>
      </c>
      <c r="E19">
        <v>7.4670175960146183</v>
      </c>
    </row>
    <row r="20" spans="1:5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</row>
    <row r="21" spans="1:5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</row>
    <row r="22" spans="1:5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</row>
    <row r="23" spans="1:5">
      <c r="B23" s="2" t="s">
        <v>6</v>
      </c>
      <c r="C23" s="2" t="s">
        <v>4</v>
      </c>
      <c r="D23" s="2" t="s">
        <v>5</v>
      </c>
      <c r="E23" s="2" t="s">
        <v>7</v>
      </c>
    </row>
    <row r="24" spans="1:5">
      <c r="A24" t="s">
        <v>32</v>
      </c>
      <c r="B24">
        <f>MIN(B2:B22)</f>
        <v>2.0856817647377221E-2</v>
      </c>
      <c r="C24">
        <f t="shared" ref="C24:E24" si="0">MIN(C2:C22)</f>
        <v>3.7517894224305708E-9</v>
      </c>
      <c r="D24">
        <f t="shared" si="0"/>
        <v>4.6698300773274395E-11</v>
      </c>
      <c r="E24">
        <f t="shared" si="0"/>
        <v>1.6926656966503639E-12</v>
      </c>
    </row>
    <row r="25" spans="1:5">
      <c r="A25" t="s">
        <v>33</v>
      </c>
      <c r="B25">
        <f>_xlfn.QUARTILE.INC(B2:B22,1)</f>
        <v>0.60187746430833444</v>
      </c>
      <c r="C25">
        <f t="shared" ref="C25:E25" si="1">_xlfn.QUARTILE.INC(C2:C22,1)</f>
        <v>2.4502578370133929E-4</v>
      </c>
      <c r="D25">
        <f t="shared" si="1"/>
        <v>1.1991863700778435E-9</v>
      </c>
      <c r="E25">
        <f t="shared" si="1"/>
        <v>6.2412407158026194E-11</v>
      </c>
    </row>
    <row r="26" spans="1:5">
      <c r="A26" t="s">
        <v>34</v>
      </c>
      <c r="B26">
        <f>MEDIAN(B2:B22)</f>
        <v>2.5158177438627733</v>
      </c>
      <c r="C26">
        <f t="shared" ref="C26:E26" si="2">MEDIAN(C2:C22)</f>
        <v>0.75997610472545973</v>
      </c>
      <c r="D26">
        <f t="shared" si="2"/>
        <v>2.8490723934436047E-7</v>
      </c>
      <c r="E26">
        <f t="shared" si="2"/>
        <v>6.4617949121827165E-10</v>
      </c>
    </row>
    <row r="27" spans="1:5">
      <c r="A27" t="s">
        <v>35</v>
      </c>
      <c r="B27">
        <f>_xlfn.QUARTILE.INC(B2:B22,3)</f>
        <v>4.5806138981294575</v>
      </c>
      <c r="C27">
        <f t="shared" ref="C27:E27" si="3">_xlfn.QUARTILE.INC(C2:C22,3)</f>
        <v>7.7363728209545508</v>
      </c>
      <c r="D27">
        <f t="shared" si="3"/>
        <v>1.1925822189679345</v>
      </c>
      <c r="E27">
        <f t="shared" si="3"/>
        <v>3.1537391407770736E-3</v>
      </c>
    </row>
    <row r="28" spans="1:5">
      <c r="A28" t="s">
        <v>36</v>
      </c>
      <c r="B28">
        <f>MAX(B2:B22)</f>
        <v>26.960192353119982</v>
      </c>
      <c r="C28">
        <f t="shared" ref="C28:E28" si="4">MAX(C2:C22)</f>
        <v>33.309229455397286</v>
      </c>
      <c r="D28">
        <f t="shared" si="4"/>
        <v>9.9181798458956543</v>
      </c>
      <c r="E28">
        <f t="shared" si="4"/>
        <v>9.9870957021480429</v>
      </c>
    </row>
    <row r="29" spans="1:5">
      <c r="B29" s="2" t="s">
        <v>6</v>
      </c>
      <c r="C29" s="2" t="s">
        <v>4</v>
      </c>
      <c r="D29" s="2" t="s">
        <v>5</v>
      </c>
      <c r="E29" s="2" t="s">
        <v>7</v>
      </c>
    </row>
    <row r="30" spans="1:5">
      <c r="A30" t="s">
        <v>37</v>
      </c>
      <c r="B30">
        <f>B25</f>
        <v>0.60187746430833444</v>
      </c>
      <c r="C30">
        <f t="shared" ref="C30:E30" si="5">C25</f>
        <v>2.4502578370133929E-4</v>
      </c>
      <c r="D30">
        <f t="shared" si="5"/>
        <v>1.1991863700778435E-9</v>
      </c>
      <c r="E30">
        <f t="shared" si="5"/>
        <v>6.2412407158026194E-11</v>
      </c>
    </row>
    <row r="31" spans="1:5">
      <c r="A31" t="s">
        <v>38</v>
      </c>
      <c r="B31">
        <f>B26-B25</f>
        <v>1.9139402795544389</v>
      </c>
      <c r="C31">
        <f t="shared" ref="C31:E31" si="6">C26-C25</f>
        <v>0.7597310789417584</v>
      </c>
      <c r="D31">
        <f t="shared" si="6"/>
        <v>2.8370805297428262E-7</v>
      </c>
      <c r="E31">
        <f t="shared" si="6"/>
        <v>5.8376708406024546E-10</v>
      </c>
    </row>
    <row r="32" spans="1:5">
      <c r="A32" t="s">
        <v>39</v>
      </c>
      <c r="B32">
        <f>B27-B26</f>
        <v>2.0647961542666842</v>
      </c>
      <c r="C32">
        <f t="shared" ref="C32:E32" si="7">C27-C26</f>
        <v>6.9763967162290914</v>
      </c>
      <c r="D32">
        <f t="shared" si="7"/>
        <v>1.1925819340606951</v>
      </c>
      <c r="E32">
        <f t="shared" si="7"/>
        <v>3.1537384945975822E-3</v>
      </c>
    </row>
    <row r="33" spans="1:5">
      <c r="A33" t="s">
        <v>40</v>
      </c>
      <c r="B33">
        <f>B28-B27</f>
        <v>22.379578454990526</v>
      </c>
      <c r="C33">
        <f t="shared" ref="C33:E33" si="8">C28-C27</f>
        <v>25.572856634442736</v>
      </c>
      <c r="D33">
        <f t="shared" si="8"/>
        <v>8.7255976269277191</v>
      </c>
      <c r="E33">
        <f t="shared" si="8"/>
        <v>9.9839419630072666</v>
      </c>
    </row>
    <row r="34" spans="1:5">
      <c r="A34" t="s">
        <v>41</v>
      </c>
      <c r="B34">
        <f>B25-B24</f>
        <v>0.58102064666095721</v>
      </c>
      <c r="C34">
        <f t="shared" ref="C34:E34" si="9">C25-C24</f>
        <v>2.4502203191191686E-4</v>
      </c>
      <c r="D34">
        <f t="shared" si="9"/>
        <v>1.1524880693045691E-9</v>
      </c>
      <c r="E34">
        <f t="shared" si="9"/>
        <v>6.071974146137583E-11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" sqref="E2:E23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14</v>
      </c>
      <c r="B2" s="1">
        <v>3.7517894224305708E-9</v>
      </c>
      <c r="D2">
        <v>1</v>
      </c>
      <c r="E2">
        <v>22.420360101114447</v>
      </c>
    </row>
    <row r="3" spans="1:5">
      <c r="A3" s="1">
        <v>10</v>
      </c>
      <c r="B3" s="1">
        <v>1.0243273573452971E-7</v>
      </c>
      <c r="D3">
        <v>2</v>
      </c>
      <c r="E3">
        <v>2.9180553881637055</v>
      </c>
    </row>
    <row r="4" spans="1:5">
      <c r="A4" s="1">
        <v>17</v>
      </c>
      <c r="B4" s="1">
        <v>2.6740527757220348E-7</v>
      </c>
      <c r="D4">
        <v>3</v>
      </c>
      <c r="E4">
        <v>2.4502578370133929E-4</v>
      </c>
    </row>
    <row r="5" spans="1:5">
      <c r="A5" s="1">
        <v>9</v>
      </c>
      <c r="B5" s="1">
        <v>1.3300734061349089E-6</v>
      </c>
      <c r="D5">
        <v>4</v>
      </c>
      <c r="E5">
        <v>7.7363728209545508</v>
      </c>
    </row>
    <row r="6" spans="1:5">
      <c r="A6" s="1">
        <v>16</v>
      </c>
      <c r="B6" s="1">
        <v>1.6717735944856615E-6</v>
      </c>
      <c r="D6">
        <v>5</v>
      </c>
      <c r="E6">
        <v>0.23689189903145005</v>
      </c>
    </row>
    <row r="7" spans="1:5">
      <c r="A7" s="1">
        <v>3</v>
      </c>
      <c r="B7" s="1">
        <v>2.4502578370133929E-4</v>
      </c>
      <c r="D7">
        <v>6</v>
      </c>
      <c r="E7">
        <v>0.75997610472545973</v>
      </c>
    </row>
    <row r="8" spans="1:5">
      <c r="A8" s="1">
        <v>18</v>
      </c>
      <c r="B8" s="1">
        <v>3.6687489843564814E-4</v>
      </c>
      <c r="D8">
        <v>7</v>
      </c>
      <c r="E8">
        <v>32.959758052089796</v>
      </c>
    </row>
    <row r="9" spans="1:5">
      <c r="A9" s="1">
        <v>21</v>
      </c>
      <c r="B9" s="1">
        <v>2.3122862555122112E-2</v>
      </c>
      <c r="D9">
        <v>8</v>
      </c>
      <c r="E9">
        <v>1.9649526865915972</v>
      </c>
    </row>
    <row r="10" spans="1:5">
      <c r="A10" s="1">
        <v>20</v>
      </c>
      <c r="B10" s="1">
        <v>0.19815083139884221</v>
      </c>
      <c r="D10">
        <v>9</v>
      </c>
      <c r="E10">
        <v>1.3300734061349089E-6</v>
      </c>
    </row>
    <row r="11" spans="1:5">
      <c r="A11" s="1">
        <v>5</v>
      </c>
      <c r="B11" s="1">
        <v>0.23689189903145005</v>
      </c>
      <c r="D11">
        <v>10</v>
      </c>
      <c r="E11">
        <v>1.0243273573452971E-7</v>
      </c>
    </row>
    <row r="12" spans="1:5">
      <c r="A12" s="1">
        <v>6</v>
      </c>
      <c r="B12" s="1">
        <v>0.75997610472545973</v>
      </c>
      <c r="D12">
        <v>11</v>
      </c>
      <c r="E12">
        <v>25.025922980248851</v>
      </c>
    </row>
    <row r="13" spans="1:5">
      <c r="A13" s="1">
        <v>8</v>
      </c>
      <c r="B13" s="1">
        <v>1.9649526865915972</v>
      </c>
      <c r="D13">
        <v>12</v>
      </c>
      <c r="E13">
        <v>5.9429321520069891</v>
      </c>
    </row>
    <row r="14" spans="1:5">
      <c r="A14" s="1">
        <v>2</v>
      </c>
      <c r="B14" s="1">
        <v>2.9180553881637055</v>
      </c>
      <c r="D14">
        <v>13</v>
      </c>
      <c r="E14">
        <v>33.309229455397286</v>
      </c>
    </row>
    <row r="15" spans="1:5">
      <c r="A15" s="1">
        <v>19</v>
      </c>
      <c r="B15" s="1">
        <v>3.7478403669788567</v>
      </c>
      <c r="D15">
        <v>14</v>
      </c>
      <c r="E15">
        <v>3.7517894224305708E-9</v>
      </c>
    </row>
    <row r="16" spans="1:5">
      <c r="A16" s="1">
        <v>12</v>
      </c>
      <c r="B16" s="1">
        <v>5.9429321520069891</v>
      </c>
      <c r="D16">
        <v>15</v>
      </c>
      <c r="E16">
        <v>9.1071930599002631</v>
      </c>
    </row>
    <row r="17" spans="1:5">
      <c r="A17" s="1">
        <v>4</v>
      </c>
      <c r="B17" s="1">
        <v>7.7363728209545508</v>
      </c>
      <c r="D17">
        <v>16</v>
      </c>
      <c r="E17">
        <v>1.6717735944856615E-6</v>
      </c>
    </row>
    <row r="18" spans="1:5">
      <c r="A18" s="1">
        <v>15</v>
      </c>
      <c r="B18" s="1">
        <v>9.1071930599002631</v>
      </c>
      <c r="D18">
        <v>17</v>
      </c>
      <c r="E18">
        <v>2.6740527757220348E-7</v>
      </c>
    </row>
    <row r="19" spans="1:5">
      <c r="A19" s="1">
        <v>1</v>
      </c>
      <c r="B19" s="1">
        <v>22.420360101114447</v>
      </c>
      <c r="D19">
        <v>18</v>
      </c>
      <c r="E19">
        <v>3.6687489843564814E-4</v>
      </c>
    </row>
    <row r="20" spans="1:5">
      <c r="A20" s="1">
        <v>11</v>
      </c>
      <c r="B20" s="1">
        <v>25.025922980248851</v>
      </c>
      <c r="D20">
        <v>19</v>
      </c>
      <c r="E20">
        <v>3.7478403669788567</v>
      </c>
    </row>
    <row r="21" spans="1:5">
      <c r="A21" s="1">
        <v>7</v>
      </c>
      <c r="B21" s="1">
        <v>32.959758052089796</v>
      </c>
      <c r="D21">
        <v>20</v>
      </c>
      <c r="E21">
        <v>0.19815083139884221</v>
      </c>
    </row>
    <row r="22" spans="1:5">
      <c r="A22" s="1">
        <v>13</v>
      </c>
      <c r="B22" s="1">
        <v>33.309229455397286</v>
      </c>
      <c r="D22">
        <v>21</v>
      </c>
      <c r="E22">
        <v>2.3122862555122112E-2</v>
      </c>
    </row>
    <row r="23" spans="1:5">
      <c r="A23" s="1">
        <v>22</v>
      </c>
      <c r="B23" s="1">
        <v>172.89238739626737</v>
      </c>
      <c r="D23">
        <v>22</v>
      </c>
      <c r="E23">
        <v>172.89238739626737</v>
      </c>
    </row>
    <row r="24" spans="1:5">
      <c r="D24" t="s">
        <v>2</v>
      </c>
      <c r="E24">
        <f>AVERAGE(E2:E23)</f>
        <v>14.511080065161069</v>
      </c>
    </row>
    <row r="25" spans="1:5">
      <c r="D25" t="s">
        <v>3</v>
      </c>
      <c r="E25">
        <f>SUM(E2:E23)</f>
        <v>319.24376143354351</v>
      </c>
    </row>
  </sheetData>
  <sortState ref="D2:E22">
    <sortCondition ref="D2:D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3" sqref="E2:E23"/>
    </sheetView>
  </sheetViews>
  <sheetFormatPr defaultRowHeight="14.25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16</v>
      </c>
      <c r="B2">
        <v>4.6698300773274395E-11</v>
      </c>
      <c r="D2">
        <v>1</v>
      </c>
      <c r="E2">
        <v>9.9181798458956543</v>
      </c>
    </row>
    <row r="3" spans="1:5">
      <c r="A3">
        <v>15</v>
      </c>
      <c r="B3">
        <v>8.6778700869389412E-11</v>
      </c>
      <c r="D3">
        <v>2</v>
      </c>
      <c r="E3">
        <v>4.3002266476297253</v>
      </c>
    </row>
    <row r="4" spans="1:5">
      <c r="A4">
        <v>7</v>
      </c>
      <c r="B4">
        <v>4.5123729600762591E-10</v>
      </c>
      <c r="D4">
        <v>3</v>
      </c>
      <c r="E4">
        <v>3.4340534828846362E-8</v>
      </c>
    </row>
    <row r="5" spans="1:5">
      <c r="A5">
        <v>8</v>
      </c>
      <c r="B5">
        <v>8.1226108532573268E-10</v>
      </c>
      <c r="D5">
        <v>4</v>
      </c>
      <c r="E5">
        <v>3.0404652118011022E-6</v>
      </c>
    </row>
    <row r="6" spans="1:5">
      <c r="A6">
        <v>13</v>
      </c>
      <c r="B6">
        <v>1.0115308916029265E-9</v>
      </c>
      <c r="D6">
        <v>5</v>
      </c>
      <c r="E6">
        <v>3.6303566876897907E-6</v>
      </c>
    </row>
    <row r="7" spans="1:5">
      <c r="A7">
        <v>12</v>
      </c>
      <c r="B7">
        <v>1.1991863700778435E-9</v>
      </c>
      <c r="D7">
        <v>6</v>
      </c>
      <c r="E7">
        <v>2.8490723934436047E-7</v>
      </c>
    </row>
    <row r="8" spans="1:5">
      <c r="A8">
        <v>20</v>
      </c>
      <c r="B8">
        <v>1.7491420541030022E-9</v>
      </c>
      <c r="D8">
        <v>7</v>
      </c>
      <c r="E8">
        <v>4.5123729600762591E-10</v>
      </c>
    </row>
    <row r="9" spans="1:5">
      <c r="A9">
        <v>22</v>
      </c>
      <c r="B9">
        <v>2.5939981710941708E-9</v>
      </c>
      <c r="D9">
        <v>8</v>
      </c>
      <c r="E9">
        <v>8.1226108532573268E-10</v>
      </c>
    </row>
    <row r="10" spans="1:5">
      <c r="A10">
        <v>9</v>
      </c>
      <c r="B10">
        <v>9.2077725948340428E-9</v>
      </c>
      <c r="D10">
        <v>9</v>
      </c>
      <c r="E10">
        <v>9.2077725948340428E-9</v>
      </c>
    </row>
    <row r="11" spans="1:5">
      <c r="A11">
        <v>3</v>
      </c>
      <c r="B11">
        <v>3.4340534828846362E-8</v>
      </c>
      <c r="D11">
        <v>10</v>
      </c>
      <c r="E11">
        <v>3.6031259077816692E-8</v>
      </c>
    </row>
    <row r="12" spans="1:5">
      <c r="A12">
        <v>10</v>
      </c>
      <c r="B12">
        <v>3.6031259077816692E-8</v>
      </c>
      <c r="D12">
        <v>11</v>
      </c>
      <c r="E12">
        <v>5.3388772082334952E-3</v>
      </c>
    </row>
    <row r="13" spans="1:5">
      <c r="A13">
        <v>6</v>
      </c>
      <c r="B13">
        <v>2.8490723934436047E-7</v>
      </c>
      <c r="D13">
        <v>12</v>
      </c>
      <c r="E13">
        <v>1.1991863700778435E-9</v>
      </c>
    </row>
    <row r="14" spans="1:5">
      <c r="A14">
        <v>4</v>
      </c>
      <c r="B14">
        <v>3.0404652118011022E-6</v>
      </c>
      <c r="D14">
        <v>13</v>
      </c>
      <c r="E14">
        <v>1.0115308916029265E-9</v>
      </c>
    </row>
    <row r="15" spans="1:5">
      <c r="A15">
        <v>5</v>
      </c>
      <c r="B15">
        <v>3.6303566876897907E-6</v>
      </c>
      <c r="D15">
        <v>14</v>
      </c>
      <c r="E15">
        <v>4.4998625069898432</v>
      </c>
    </row>
    <row r="16" spans="1:5">
      <c r="A16">
        <v>19</v>
      </c>
      <c r="B16">
        <v>2.5315618223864992E-5</v>
      </c>
      <c r="D16">
        <v>15</v>
      </c>
      <c r="E16">
        <v>8.6778700869389412E-11</v>
      </c>
    </row>
    <row r="17" spans="1:5">
      <c r="A17">
        <v>11</v>
      </c>
      <c r="B17">
        <v>5.3388772082334952E-3</v>
      </c>
      <c r="D17">
        <v>16</v>
      </c>
      <c r="E17">
        <v>4.6698300773274395E-11</v>
      </c>
    </row>
    <row r="18" spans="1:5">
      <c r="A18">
        <v>21</v>
      </c>
      <c r="B18">
        <v>1.1925822189679345</v>
      </c>
      <c r="D18">
        <v>17</v>
      </c>
      <c r="E18">
        <v>4.5015572260013741</v>
      </c>
    </row>
    <row r="19" spans="1:5">
      <c r="A19">
        <v>2</v>
      </c>
      <c r="B19">
        <v>4.3002266476297253</v>
      </c>
      <c r="D19">
        <v>18</v>
      </c>
      <c r="E19">
        <v>7.1053368112401367</v>
      </c>
    </row>
    <row r="20" spans="1:5">
      <c r="A20">
        <v>14</v>
      </c>
      <c r="B20">
        <v>4.4998625069898432</v>
      </c>
      <c r="D20">
        <v>19</v>
      </c>
      <c r="E20">
        <v>7.3397955041235052E-6</v>
      </c>
    </row>
    <row r="21" spans="1:5">
      <c r="A21">
        <v>17</v>
      </c>
      <c r="B21">
        <v>4.5015572260013741</v>
      </c>
      <c r="D21">
        <v>20</v>
      </c>
      <c r="E21">
        <v>1.7491420541030022E-9</v>
      </c>
    </row>
    <row r="22" spans="1:5">
      <c r="A22">
        <v>18</v>
      </c>
      <c r="B22">
        <v>7.1053368112401367</v>
      </c>
      <c r="D22">
        <v>21</v>
      </c>
      <c r="E22">
        <v>1.1925822189679345</v>
      </c>
    </row>
    <row r="23" spans="1:5">
      <c r="A23">
        <v>1</v>
      </c>
      <c r="B23">
        <v>9.9181798458956543</v>
      </c>
      <c r="D23">
        <v>22</v>
      </c>
      <c r="E23">
        <v>2.5939981710941708E-9</v>
      </c>
    </row>
    <row r="24" spans="1:5">
      <c r="D24" t="s">
        <v>2</v>
      </c>
      <c r="E24">
        <v>1.4328681144085429</v>
      </c>
    </row>
    <row r="25" spans="1:5">
      <c r="D25" t="s">
        <v>3</v>
      </c>
      <c r="E25">
        <v>31.523098516987943</v>
      </c>
    </row>
  </sheetData>
  <sortState ref="A2:B24">
    <sortCondition ref="B2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:E22"/>
    </sheetView>
  </sheetViews>
  <sheetFormatPr defaultRowHeight="14.25"/>
  <sheetData>
    <row r="1" spans="1:5">
      <c r="A1">
        <v>10</v>
      </c>
      <c r="B1">
        <v>1.6926656966503639E-12</v>
      </c>
      <c r="D1">
        <v>1</v>
      </c>
      <c r="E1">
        <v>9.9870957021480429</v>
      </c>
    </row>
    <row r="2" spans="1:5">
      <c r="A2">
        <v>15</v>
      </c>
      <c r="B2">
        <v>8.444515206463839E-12</v>
      </c>
      <c r="D2">
        <v>2</v>
      </c>
      <c r="E2">
        <v>3.7478482197808591</v>
      </c>
    </row>
    <row r="3" spans="1:5">
      <c r="A3">
        <v>19</v>
      </c>
      <c r="B3">
        <v>1.3414616072216297E-11</v>
      </c>
      <c r="D3">
        <v>3</v>
      </c>
      <c r="E3">
        <v>8.4351201529012733E-9</v>
      </c>
    </row>
    <row r="4" spans="1:5">
      <c r="A4">
        <v>8</v>
      </c>
      <c r="B4">
        <v>3.9195619734684774E-11</v>
      </c>
      <c r="D4">
        <v>4</v>
      </c>
      <c r="E4">
        <v>2.3977996253966481E-8</v>
      </c>
    </row>
    <row r="5" spans="1:5">
      <c r="A5">
        <v>5</v>
      </c>
      <c r="B5">
        <v>4.3225020136638796E-11</v>
      </c>
      <c r="D5">
        <v>5</v>
      </c>
      <c r="E5">
        <v>4.3225020136638796E-11</v>
      </c>
    </row>
    <row r="6" spans="1:5">
      <c r="A6">
        <v>9</v>
      </c>
      <c r="B6">
        <v>6.2412407158026194E-11</v>
      </c>
      <c r="D6">
        <v>6</v>
      </c>
      <c r="E6">
        <v>4.2707826655854999E-10</v>
      </c>
    </row>
    <row r="7" spans="1:5">
      <c r="A7">
        <v>16</v>
      </c>
      <c r="B7">
        <v>1.3404323801768158E-10</v>
      </c>
      <c r="D7">
        <v>7</v>
      </c>
      <c r="E7">
        <v>2.6853689225398418E-10</v>
      </c>
    </row>
    <row r="8" spans="1:5">
      <c r="A8">
        <v>7</v>
      </c>
      <c r="B8">
        <v>2.6853689225398418E-10</v>
      </c>
      <c r="D8">
        <v>8</v>
      </c>
      <c r="E8">
        <v>3.9195619734684774E-11</v>
      </c>
    </row>
    <row r="9" spans="1:5">
      <c r="A9">
        <v>6</v>
      </c>
      <c r="B9">
        <v>4.2707826655854999E-10</v>
      </c>
      <c r="D9">
        <v>9</v>
      </c>
      <c r="E9">
        <v>6.2412407158026194E-11</v>
      </c>
    </row>
    <row r="10" spans="1:5">
      <c r="A10">
        <v>12</v>
      </c>
      <c r="B10">
        <v>4.9336643405195255E-10</v>
      </c>
      <c r="D10">
        <v>10</v>
      </c>
      <c r="E10">
        <v>1.6926656966503639E-12</v>
      </c>
    </row>
    <row r="11" spans="1:5">
      <c r="A11">
        <v>13</v>
      </c>
      <c r="B11">
        <v>6.4617949121827165E-10</v>
      </c>
      <c r="D11">
        <v>11</v>
      </c>
      <c r="E11">
        <v>3.1537391407770736E-3</v>
      </c>
    </row>
    <row r="12" spans="1:5">
      <c r="A12">
        <v>22</v>
      </c>
      <c r="B12">
        <v>7.9427480426631953E-10</v>
      </c>
      <c r="D12">
        <v>12</v>
      </c>
      <c r="E12">
        <v>4.9336643405195255E-10</v>
      </c>
    </row>
    <row r="13" spans="1:5">
      <c r="A13">
        <v>20</v>
      </c>
      <c r="B13">
        <v>1.2759981366433912E-9</v>
      </c>
      <c r="D13">
        <v>13</v>
      </c>
      <c r="E13">
        <v>6.4617949121827165E-10</v>
      </c>
    </row>
    <row r="14" spans="1:5">
      <c r="A14">
        <v>21</v>
      </c>
      <c r="B14">
        <v>3.409843017575834E-9</v>
      </c>
      <c r="D14">
        <v>14</v>
      </c>
      <c r="E14">
        <v>4.500108444748113</v>
      </c>
    </row>
    <row r="15" spans="1:5">
      <c r="A15">
        <v>3</v>
      </c>
      <c r="B15">
        <v>8.4351201529012733E-9</v>
      </c>
      <c r="D15">
        <v>15</v>
      </c>
      <c r="E15">
        <v>8.444515206463839E-12</v>
      </c>
    </row>
    <row r="16" spans="1:5">
      <c r="A16">
        <v>4</v>
      </c>
      <c r="B16">
        <v>2.3977996253966481E-8</v>
      </c>
      <c r="D16">
        <v>16</v>
      </c>
      <c r="E16">
        <v>1.3404323801768158E-10</v>
      </c>
    </row>
    <row r="17" spans="1:5">
      <c r="A17">
        <v>11</v>
      </c>
      <c r="B17">
        <v>3.1537391407770736E-3</v>
      </c>
      <c r="D17">
        <v>17</v>
      </c>
      <c r="E17">
        <v>4.4999161461543888</v>
      </c>
    </row>
    <row r="18" spans="1:5">
      <c r="A18">
        <v>2</v>
      </c>
      <c r="B18">
        <v>3.7478482197808591</v>
      </c>
      <c r="D18">
        <v>18</v>
      </c>
      <c r="E18">
        <v>7.4670175960146183</v>
      </c>
    </row>
    <row r="19" spans="1:5">
      <c r="A19">
        <v>17</v>
      </c>
      <c r="B19">
        <v>4.4999161461543888</v>
      </c>
      <c r="D19">
        <v>19</v>
      </c>
      <c r="E19">
        <v>1.3414616072216297E-11</v>
      </c>
    </row>
    <row r="20" spans="1:5">
      <c r="A20">
        <v>14</v>
      </c>
      <c r="B20">
        <v>4.500108444748113</v>
      </c>
      <c r="D20">
        <v>20</v>
      </c>
      <c r="E20">
        <v>1.2759981366433912E-9</v>
      </c>
    </row>
    <row r="21" spans="1:5">
      <c r="A21">
        <v>18</v>
      </c>
      <c r="B21">
        <v>7.4670175960146183</v>
      </c>
      <c r="D21">
        <v>21</v>
      </c>
      <c r="E21">
        <v>3.409843017575834E-9</v>
      </c>
    </row>
    <row r="22" spans="1:5">
      <c r="A22">
        <v>1</v>
      </c>
      <c r="B22">
        <v>9.9870957021480429</v>
      </c>
      <c r="D22">
        <v>22</v>
      </c>
      <c r="E22">
        <v>7.9427480426631953E-10</v>
      </c>
    </row>
    <row r="23" spans="1:5">
      <c r="D23" t="s">
        <v>2</v>
      </c>
      <c r="E23">
        <v>1.3729609040008008</v>
      </c>
    </row>
    <row r="24" spans="1:5">
      <c r="D24" t="s">
        <v>3</v>
      </c>
      <c r="E24">
        <v>30.205139888017619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:E23"/>
    </sheetView>
  </sheetViews>
  <sheetFormatPr defaultRowHeight="14.25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10</v>
      </c>
      <c r="B2">
        <v>2.0856817647377221E-2</v>
      </c>
      <c r="D2">
        <v>1</v>
      </c>
      <c r="E2">
        <v>26.960192353119982</v>
      </c>
    </row>
    <row r="3" spans="1:5">
      <c r="A3">
        <v>19</v>
      </c>
      <c r="B3">
        <v>2.1391359444392161E-2</v>
      </c>
      <c r="D3">
        <v>2</v>
      </c>
      <c r="E3">
        <v>5.9285567017171177</v>
      </c>
    </row>
    <row r="4" spans="1:5">
      <c r="A4">
        <v>9</v>
      </c>
      <c r="B4">
        <v>6.5284122499237152E-2</v>
      </c>
      <c r="D4">
        <v>3</v>
      </c>
      <c r="E4">
        <v>1.5532058220735163</v>
      </c>
    </row>
    <row r="5" spans="1:5">
      <c r="A5">
        <v>15</v>
      </c>
      <c r="B5">
        <v>7.977497771292312E-2</v>
      </c>
      <c r="D5">
        <v>4</v>
      </c>
      <c r="E5">
        <v>4.5806138981294575</v>
      </c>
    </row>
    <row r="6" spans="1:5">
      <c r="A6">
        <v>13</v>
      </c>
      <c r="B6">
        <v>0.27386723817829484</v>
      </c>
      <c r="D6">
        <v>5</v>
      </c>
      <c r="E6">
        <v>4.1162418001501893</v>
      </c>
    </row>
    <row r="7" spans="1:5">
      <c r="A7">
        <v>7</v>
      </c>
      <c r="B7">
        <v>0.60187746430833444</v>
      </c>
      <c r="D7">
        <v>6</v>
      </c>
      <c r="E7">
        <v>2.5158177438627733</v>
      </c>
    </row>
    <row r="8" spans="1:5">
      <c r="A8">
        <v>20</v>
      </c>
      <c r="B8">
        <v>0.64156040155411242</v>
      </c>
      <c r="D8">
        <v>7</v>
      </c>
      <c r="E8">
        <v>0.60187746430833444</v>
      </c>
    </row>
    <row r="9" spans="1:5">
      <c r="A9">
        <v>12</v>
      </c>
      <c r="B9">
        <v>1.1137561179436419</v>
      </c>
      <c r="D9">
        <v>8</v>
      </c>
      <c r="E9">
        <v>2.2486088556715709</v>
      </c>
    </row>
    <row r="10" spans="1:5">
      <c r="A10">
        <v>3</v>
      </c>
      <c r="B10">
        <v>1.5532058220735163</v>
      </c>
      <c r="D10">
        <v>9</v>
      </c>
      <c r="E10">
        <v>6.5284122499237152E-2</v>
      </c>
    </row>
    <row r="11" spans="1:5">
      <c r="A11">
        <v>8</v>
      </c>
      <c r="B11">
        <v>2.2486088556715709</v>
      </c>
      <c r="D11">
        <v>10</v>
      </c>
      <c r="E11">
        <v>2.0856817647377221E-2</v>
      </c>
    </row>
    <row r="12" spans="1:5">
      <c r="A12">
        <v>6</v>
      </c>
      <c r="B12">
        <v>2.5158177438627733</v>
      </c>
      <c r="D12">
        <v>11</v>
      </c>
      <c r="E12">
        <v>5.2996438589642807</v>
      </c>
    </row>
    <row r="13" spans="1:5">
      <c r="A13">
        <v>21</v>
      </c>
      <c r="B13">
        <v>3.8275664659826956</v>
      </c>
      <c r="D13">
        <v>12</v>
      </c>
      <c r="E13">
        <v>1.1137561179436419</v>
      </c>
    </row>
    <row r="14" spans="1:5">
      <c r="A14">
        <v>5</v>
      </c>
      <c r="B14">
        <v>4.1162418001501893</v>
      </c>
      <c r="D14">
        <v>13</v>
      </c>
      <c r="E14">
        <v>0.27386723817829484</v>
      </c>
    </row>
    <row r="15" spans="1:5">
      <c r="A15">
        <v>17</v>
      </c>
      <c r="B15">
        <v>4.4742410164453847</v>
      </c>
      <c r="D15">
        <v>14</v>
      </c>
      <c r="E15">
        <v>6.8499549880454111</v>
      </c>
    </row>
    <row r="16" spans="1:5">
      <c r="A16">
        <v>4</v>
      </c>
      <c r="B16">
        <v>4.5806138981294575</v>
      </c>
      <c r="D16">
        <v>15</v>
      </c>
      <c r="E16">
        <v>7.977497771292312E-2</v>
      </c>
    </row>
    <row r="17" spans="1:5">
      <c r="A17">
        <v>22</v>
      </c>
      <c r="B17">
        <v>4.9844587765954298</v>
      </c>
      <c r="D17">
        <v>16</v>
      </c>
      <c r="E17">
        <v>12.418329134638627</v>
      </c>
    </row>
    <row r="18" spans="1:5">
      <c r="A18">
        <v>11</v>
      </c>
      <c r="B18">
        <v>5.2996438589642807</v>
      </c>
      <c r="D18">
        <v>17</v>
      </c>
      <c r="E18">
        <v>4.4742410164453847</v>
      </c>
    </row>
    <row r="19" spans="1:5">
      <c r="A19">
        <v>2</v>
      </c>
      <c r="B19">
        <v>5.9285567017171177</v>
      </c>
      <c r="D19">
        <v>18</v>
      </c>
      <c r="E19">
        <v>8.8409890549749708</v>
      </c>
    </row>
    <row r="20" spans="1:5">
      <c r="A20">
        <v>14</v>
      </c>
      <c r="B20">
        <v>6.8499549880454111</v>
      </c>
      <c r="D20">
        <v>19</v>
      </c>
      <c r="E20">
        <v>2.1391359444392161E-2</v>
      </c>
    </row>
    <row r="21" spans="1:5">
      <c r="A21">
        <v>18</v>
      </c>
      <c r="B21">
        <v>8.8409890549749708</v>
      </c>
      <c r="D21">
        <v>20</v>
      </c>
      <c r="E21">
        <v>0.64156040155411242</v>
      </c>
    </row>
    <row r="22" spans="1:5">
      <c r="A22">
        <v>16</v>
      </c>
      <c r="B22">
        <v>12.418329134638627</v>
      </c>
      <c r="D22">
        <v>21</v>
      </c>
      <c r="E22">
        <v>3.8275664659826956</v>
      </c>
    </row>
    <row r="23" spans="1:5">
      <c r="A23">
        <v>1</v>
      </c>
      <c r="B23">
        <v>26.960192353119982</v>
      </c>
      <c r="D23">
        <v>22</v>
      </c>
      <c r="E23">
        <v>4.9844587765954298</v>
      </c>
    </row>
    <row r="24" spans="1:5">
      <c r="D24" t="s">
        <v>2</v>
      </c>
      <c r="E24">
        <v>4.4280358622572615</v>
      </c>
    </row>
    <row r="25" spans="1:5">
      <c r="D25" t="s">
        <v>3</v>
      </c>
      <c r="E25">
        <v>97.416788969659748</v>
      </c>
    </row>
  </sheetData>
  <sortState ref="A2:B24">
    <sortCondition ref="B2:B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ranking</vt:lpstr>
      <vt:lpstr>for box plot</vt:lpstr>
      <vt:lpstr>b Constant</vt:lpstr>
      <vt:lpstr>P constant</vt:lpstr>
      <vt:lpstr>Pb constant</vt:lpstr>
      <vt:lpstr>No constants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2025-09-30T21:26:08Z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