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hidePivotFieldList="1" autoCompressPictures="0"/>
  <bookViews>
    <workbookView xWindow="240" yWindow="240" windowWidth="25360" windowHeight="14060" tabRatio="500"/>
  </bookViews>
  <sheets>
    <sheet name="Betweeness Centrality Raw" sheetId="1" r:id="rId1"/>
    <sheet name="t-Test for Avg. Magnitude" sheetId="2" r:id="rId2"/>
  </sheets>
  <definedNames>
    <definedName name="_xlnm._FilterDatabase" localSheetId="0" hidden="1">'Betweeness Centrality Raw'!$A$1:$AG$29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'Betweeness Centrality Raw'!$A$23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C24" i="1"/>
  <c r="AF19" i="1"/>
  <c r="AF21" i="1"/>
  <c r="AE19" i="1"/>
  <c r="AE21" i="1"/>
  <c r="AC19" i="1"/>
  <c r="AC21" i="1"/>
  <c r="Z19" i="1"/>
  <c r="Z21" i="1"/>
  <c r="Y19" i="1"/>
  <c r="Y21" i="1"/>
  <c r="X19" i="1"/>
  <c r="X21" i="1"/>
  <c r="W19" i="1"/>
  <c r="W21" i="1"/>
  <c r="U19" i="1"/>
  <c r="U21" i="1"/>
  <c r="T19" i="1"/>
  <c r="T21" i="1"/>
  <c r="S19" i="1"/>
  <c r="S21" i="1"/>
  <c r="P19" i="1"/>
  <c r="P21" i="1"/>
  <c r="O19" i="1"/>
  <c r="O21" i="1"/>
  <c r="N19" i="1"/>
  <c r="N21" i="1"/>
  <c r="L19" i="1"/>
  <c r="L21" i="1"/>
  <c r="K19" i="1"/>
  <c r="K21" i="1"/>
  <c r="J19" i="1"/>
  <c r="J21" i="1"/>
  <c r="I19" i="1"/>
  <c r="I21" i="1"/>
  <c r="G19" i="1"/>
  <c r="G21" i="1"/>
  <c r="E19" i="1"/>
  <c r="E21" i="1"/>
  <c r="D19" i="1"/>
  <c r="D21" i="1"/>
  <c r="C19" i="1"/>
  <c r="C21" i="1"/>
  <c r="B19" i="1"/>
  <c r="B21" i="1"/>
  <c r="AD19" i="1"/>
  <c r="AB19" i="1"/>
  <c r="AA19" i="1"/>
  <c r="V19" i="1"/>
  <c r="R19" i="1"/>
  <c r="Q19" i="1"/>
  <c r="M19" i="1"/>
  <c r="H19" i="1"/>
  <c r="F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E16" i="2"/>
  <c r="D16" i="2"/>
  <c r="F16" i="2"/>
  <c r="C16" i="2"/>
  <c r="AD21" i="1"/>
  <c r="AB21" i="1"/>
  <c r="AA21" i="1"/>
  <c r="V21" i="1"/>
  <c r="R21" i="1"/>
  <c r="Q21" i="1"/>
  <c r="M21" i="1"/>
  <c r="H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B20" i="1"/>
</calcChain>
</file>

<file path=xl/sharedStrings.xml><?xml version="1.0" encoding="utf-8"?>
<sst xmlns="http://schemas.openxmlformats.org/spreadsheetml/2006/main" count="88" uniqueCount="85">
  <si>
    <t>Node</t>
  </si>
  <si>
    <t>Rand1</t>
  </si>
  <si>
    <t>Rand2</t>
  </si>
  <si>
    <t>Rand3</t>
  </si>
  <si>
    <t>Rand4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</si>
  <si>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</si>
  <si>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</si>
  <si>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</si>
  <si>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</si>
  <si>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</si>
  <si>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</si>
  <si>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</si>
  <si>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</si>
  <si>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</si>
  <si>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</si>
  <si>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</si>
  <si>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</si>
  <si>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</si>
  <si>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</si>
  <si>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</si>
  <si>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</si>
  <si>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</si>
  <si>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Rand23</t>
  </si>
  <si>
    <t>Rand24</t>
  </si>
  <si>
    <t>Rand25</t>
  </si>
  <si>
    <t>Rand26</t>
  </si>
  <si>
    <t>Rand27</t>
  </si>
  <si>
    <t>Rand28</t>
  </si>
  <si>
    <t>Rand29</t>
  </si>
  <si>
    <t>Rand30</t>
  </si>
  <si>
    <t>db5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</si>
  <si>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</si>
  <si>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</si>
  <si>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</si>
  <si>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</si>
  <si>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</si>
  <si>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</si>
  <si>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</si>
  <si>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</si>
  <si>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</si>
  <si>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</si>
  <si>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</si>
  <si>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</si>
  <si>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</si>
  <si>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</si>
  <si>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</si>
  <si>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Rand31</t>
  </si>
  <si>
    <t xml:space="preserve">BC = 0 </t>
  </si>
  <si>
    <t>BC &gt; 14</t>
  </si>
  <si>
    <t>N (BC &gt; 0)</t>
  </si>
  <si>
    <t>Avg Magnitude</t>
  </si>
  <si>
    <t xml:space="preserve"> </t>
  </si>
  <si>
    <t>RAND1</t>
  </si>
  <si>
    <t>RAND2</t>
  </si>
  <si>
    <t>RAND3</t>
  </si>
  <si>
    <t>RAND4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</si>
  <si>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</si>
  <si>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</si>
  <si>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</si>
  <si>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</si>
  <si>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</si>
  <si>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</si>
  <si>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</si>
  <si>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</si>
  <si>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</si>
  <si>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</si>
  <si>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</si>
  <si>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</si>
  <si>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</si>
  <si>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</si>
  <si>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</si>
  <si>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</si>
  <si>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</si>
  <si>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RAND23</t>
  </si>
  <si>
    <t>RAND24</t>
  </si>
  <si>
    <t>RAND25</t>
  </si>
  <si>
    <t>RAND26</t>
  </si>
  <si>
    <t>RAND27</t>
  </si>
  <si>
    <t>RAND28</t>
  </si>
  <si>
    <t>RAND29</t>
  </si>
  <si>
    <t>RAND30</t>
  </si>
  <si>
    <t>RAND31</t>
  </si>
  <si>
    <t>T-Test</t>
  </si>
  <si>
    <t>Benjamini-Hochburg Correction</t>
  </si>
  <si>
    <t>Paired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</si>
</sst>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5" xfId="0" applyFill="1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4" borderId="0" xfId="0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15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pane xSplit="1" topLeftCell="B1" activePane="topRight" state="frozen"/>
      <selection pane="topRight" activeCell="AB15" sqref="AB15"/>
    </sheetView>
  </sheetViews>
  <sheetFormatPr baseColWidth="10" defaultRowHeight="15" x14ac:dyDescent="0"/>
  <cols>
    <col min="1" max="1" width="13.6640625" bestFit="1" customWidth="1"/>
    <col min="6" max="6" width="10.83203125" style="4"/>
  </cols>
  <sheetData>
    <row r="1" spans="1:32">
      <c r="A1" s="6" t="s">
        <v>0</v>
      </c>
      <c r="B1" t="s">
        <v>30</v>
      </c>
      <c r="C1" s="24" t="s">
        <v>1</v>
      </c>
      <c r="D1" s="24" t="s">
        <v>2</v>
      </c>
      <c r="E1" s="24" t="s">
        <v>3</v>
      </c>
      <c r="F1" s="24" t="s">
        <v>4</v>
      </c>
      <c r="G1" s="3" t="s">
        <v>5</v>
      </c>
      <c r="H1" s="24" t="s">
        <v>6</v>
      </c>
      <c r="I1" s="24" t="s">
        <v>7</v>
      </c>
      <c r="J1" s="3" t="s">
        <v>8</v>
      </c>
      <c r="K1" s="24" t="s">
        <v>9</v>
      </c>
      <c r="L1" t="s">
        <v>10</v>
      </c>
      <c r="M1" s="3" t="s">
        <v>11</v>
      </c>
      <c r="N1" s="3" t="s">
        <v>12</v>
      </c>
      <c r="O1" s="3" t="s">
        <v>13</v>
      </c>
      <c r="P1" s="24" t="s">
        <v>14</v>
      </c>
      <c r="Q1" s="3" t="s">
        <v>15</v>
      </c>
      <c r="R1" s="3" t="s">
        <v>16</v>
      </c>
      <c r="S1" s="24" t="s">
        <v>17</v>
      </c>
      <c r="T1" s="24" t="s">
        <v>18</v>
      </c>
      <c r="U1" s="3" t="s">
        <v>19</v>
      </c>
      <c r="V1" s="3" t="s">
        <v>20</v>
      </c>
      <c r="W1" s="3" t="s">
        <v>21</v>
      </c>
      <c r="X1" s="24" t="s">
        <v>22</v>
      </c>
      <c r="Y1" s="3" t="s">
        <v>23</v>
      </c>
      <c r="Z1" s="24" t="s">
        <v>24</v>
      </c>
      <c r="AA1" s="24" t="s">
        <v>25</v>
      </c>
      <c r="AB1" t="s">
        <v>26</v>
      </c>
      <c r="AC1" s="24" t="s">
        <v>27</v>
      </c>
      <c r="AD1" s="24" t="s">
        <v>28</v>
      </c>
      <c r="AE1" s="24" t="s">
        <v>29</v>
      </c>
      <c r="AF1" s="3" t="s">
        <v>46</v>
      </c>
    </row>
    <row r="2" spans="1:32">
      <c r="A2" s="7" t="s">
        <v>31</v>
      </c>
      <c r="B2">
        <v>3</v>
      </c>
      <c r="C2">
        <v>14</v>
      </c>
      <c r="D2">
        <v>63.5</v>
      </c>
      <c r="E2">
        <v>0</v>
      </c>
      <c r="F2" s="4">
        <v>13.5</v>
      </c>
      <c r="G2">
        <v>0</v>
      </c>
      <c r="H2">
        <v>15.5</v>
      </c>
      <c r="I2">
        <v>27</v>
      </c>
      <c r="J2">
        <v>2</v>
      </c>
      <c r="K2" s="1">
        <v>34.6666666666666</v>
      </c>
      <c r="L2">
        <v>7</v>
      </c>
      <c r="M2">
        <v>1</v>
      </c>
      <c r="N2">
        <v>0</v>
      </c>
      <c r="O2">
        <v>0</v>
      </c>
      <c r="P2">
        <v>55</v>
      </c>
      <c r="Q2" s="1">
        <v>8.5238095238095202</v>
      </c>
      <c r="R2">
        <v>1</v>
      </c>
      <c r="S2">
        <v>0</v>
      </c>
      <c r="T2">
        <v>9</v>
      </c>
      <c r="U2">
        <v>0</v>
      </c>
      <c r="V2">
        <v>0</v>
      </c>
      <c r="W2">
        <v>0</v>
      </c>
      <c r="X2" s="1">
        <v>26.8333333333333</v>
      </c>
      <c r="Y2">
        <v>7</v>
      </c>
      <c r="Z2">
        <v>0</v>
      </c>
      <c r="AA2" s="1">
        <v>43.6666666666666</v>
      </c>
      <c r="AB2">
        <v>0</v>
      </c>
      <c r="AC2">
        <v>3.5</v>
      </c>
      <c r="AD2">
        <v>18</v>
      </c>
      <c r="AE2">
        <v>5.5</v>
      </c>
      <c r="AF2" s="1">
        <v>36.1666666666666</v>
      </c>
    </row>
    <row r="3" spans="1:32">
      <c r="A3" s="7" t="s">
        <v>32</v>
      </c>
      <c r="B3">
        <v>10</v>
      </c>
      <c r="C3">
        <v>40</v>
      </c>
      <c r="D3">
        <v>4.5</v>
      </c>
      <c r="E3">
        <v>17</v>
      </c>
      <c r="F3" s="4">
        <v>17.5</v>
      </c>
      <c r="G3">
        <v>5</v>
      </c>
      <c r="H3">
        <v>0</v>
      </c>
      <c r="I3">
        <v>0</v>
      </c>
      <c r="J3">
        <v>22</v>
      </c>
      <c r="K3">
        <v>0</v>
      </c>
      <c r="L3">
        <v>15</v>
      </c>
      <c r="M3">
        <v>0</v>
      </c>
      <c r="N3">
        <v>0.5</v>
      </c>
      <c r="O3">
        <v>4.5</v>
      </c>
      <c r="P3">
        <v>47</v>
      </c>
      <c r="Q3">
        <v>0</v>
      </c>
      <c r="R3" s="1">
        <v>2.3333333333333299</v>
      </c>
      <c r="S3">
        <v>12</v>
      </c>
      <c r="T3">
        <v>0</v>
      </c>
      <c r="U3">
        <v>6</v>
      </c>
      <c r="V3">
        <v>2</v>
      </c>
      <c r="W3">
        <v>29</v>
      </c>
      <c r="X3">
        <v>0</v>
      </c>
      <c r="Y3">
        <v>11.5</v>
      </c>
      <c r="Z3">
        <v>0</v>
      </c>
      <c r="AA3">
        <v>23</v>
      </c>
      <c r="AB3">
        <v>6.5</v>
      </c>
      <c r="AC3">
        <v>0</v>
      </c>
      <c r="AD3">
        <v>18</v>
      </c>
      <c r="AE3">
        <v>0</v>
      </c>
      <c r="AF3" s="1">
        <v>4.3333333333333304</v>
      </c>
    </row>
    <row r="4" spans="1:32">
      <c r="A4" s="7" t="s">
        <v>33</v>
      </c>
      <c r="B4">
        <v>5</v>
      </c>
      <c r="C4">
        <v>27</v>
      </c>
      <c r="D4">
        <v>17.5</v>
      </c>
      <c r="E4">
        <v>0</v>
      </c>
      <c r="F4" s="4">
        <v>31.5</v>
      </c>
      <c r="G4">
        <v>9</v>
      </c>
      <c r="H4">
        <v>29</v>
      </c>
      <c r="I4">
        <v>35</v>
      </c>
      <c r="J4">
        <v>34</v>
      </c>
      <c r="K4">
        <v>78</v>
      </c>
      <c r="L4">
        <v>19.5</v>
      </c>
      <c r="M4" s="1">
        <v>10.66666667</v>
      </c>
      <c r="N4">
        <v>8</v>
      </c>
      <c r="O4">
        <v>12</v>
      </c>
      <c r="P4">
        <v>4</v>
      </c>
      <c r="Q4">
        <v>5</v>
      </c>
      <c r="R4">
        <v>2.5</v>
      </c>
      <c r="S4" s="1">
        <v>13.8333333333333</v>
      </c>
      <c r="T4">
        <v>0</v>
      </c>
      <c r="U4" s="1">
        <v>20.8333333333333</v>
      </c>
      <c r="V4">
        <v>21</v>
      </c>
      <c r="W4" s="1">
        <v>5</v>
      </c>
      <c r="X4">
        <v>48.5</v>
      </c>
      <c r="Y4" s="1">
        <v>6.5</v>
      </c>
      <c r="Z4" s="1">
        <v>6.3333333333333304</v>
      </c>
      <c r="AA4" s="1">
        <v>1</v>
      </c>
      <c r="AB4" s="1">
        <v>0</v>
      </c>
      <c r="AC4" s="1">
        <v>16</v>
      </c>
      <c r="AD4" s="1">
        <v>64</v>
      </c>
      <c r="AE4" s="1">
        <v>58</v>
      </c>
      <c r="AF4" s="1">
        <v>39</v>
      </c>
    </row>
    <row r="5" spans="1:32">
      <c r="A5" s="7" t="s">
        <v>34</v>
      </c>
      <c r="B5">
        <v>0</v>
      </c>
      <c r="C5">
        <v>27.499999999999901</v>
      </c>
      <c r="D5">
        <v>66.5</v>
      </c>
      <c r="E5">
        <v>56.5</v>
      </c>
      <c r="F5" s="4">
        <v>22.5</v>
      </c>
      <c r="G5">
        <v>8.5</v>
      </c>
      <c r="H5">
        <v>0</v>
      </c>
      <c r="I5">
        <v>19.5</v>
      </c>
      <c r="J5">
        <v>0</v>
      </c>
      <c r="K5">
        <v>31</v>
      </c>
      <c r="L5">
        <v>23.5</v>
      </c>
      <c r="M5">
        <v>0</v>
      </c>
      <c r="N5">
        <v>0</v>
      </c>
      <c r="O5">
        <v>0</v>
      </c>
      <c r="P5">
        <v>7</v>
      </c>
      <c r="Q5" s="1">
        <v>32.702380952380899</v>
      </c>
      <c r="R5">
        <v>16</v>
      </c>
      <c r="S5">
        <v>25</v>
      </c>
      <c r="T5">
        <v>38</v>
      </c>
      <c r="U5" s="1">
        <v>12.3333333333333</v>
      </c>
      <c r="V5">
        <v>0</v>
      </c>
      <c r="W5">
        <v>0</v>
      </c>
      <c r="X5">
        <v>1</v>
      </c>
      <c r="Y5">
        <v>38</v>
      </c>
      <c r="Z5">
        <v>57</v>
      </c>
      <c r="AA5">
        <v>0</v>
      </c>
      <c r="AB5">
        <v>12</v>
      </c>
      <c r="AC5" s="1">
        <v>41.1666666666666</v>
      </c>
      <c r="AD5">
        <v>29</v>
      </c>
      <c r="AE5">
        <v>24</v>
      </c>
      <c r="AF5" s="1">
        <v>11</v>
      </c>
    </row>
    <row r="6" spans="1:32">
      <c r="A6" s="7" t="s">
        <v>35</v>
      </c>
      <c r="B6">
        <v>0</v>
      </c>
      <c r="C6" s="1">
        <v>30.5</v>
      </c>
      <c r="D6">
        <v>7.5</v>
      </c>
      <c r="E6">
        <v>27.5</v>
      </c>
      <c r="F6" s="4">
        <v>0</v>
      </c>
      <c r="G6">
        <v>0</v>
      </c>
      <c r="H6">
        <v>23</v>
      </c>
      <c r="I6">
        <v>0</v>
      </c>
      <c r="J6">
        <v>0</v>
      </c>
      <c r="K6">
        <v>74</v>
      </c>
      <c r="L6">
        <v>10</v>
      </c>
      <c r="M6" s="1">
        <v>6.3333333329999997</v>
      </c>
      <c r="N6">
        <v>11</v>
      </c>
      <c r="O6">
        <v>0</v>
      </c>
      <c r="P6">
        <v>0</v>
      </c>
      <c r="Q6" s="1">
        <v>18.3095238095238</v>
      </c>
      <c r="R6">
        <v>27</v>
      </c>
      <c r="S6">
        <v>0</v>
      </c>
      <c r="T6">
        <v>0</v>
      </c>
      <c r="U6" s="1">
        <v>10.6666666666666</v>
      </c>
      <c r="V6">
        <v>11</v>
      </c>
      <c r="W6">
        <v>0</v>
      </c>
      <c r="X6">
        <v>0</v>
      </c>
      <c r="Y6">
        <v>0</v>
      </c>
      <c r="Z6" s="1">
        <v>30.8333333333333</v>
      </c>
      <c r="AA6" s="1">
        <v>27</v>
      </c>
      <c r="AB6">
        <v>0</v>
      </c>
      <c r="AC6">
        <v>0</v>
      </c>
      <c r="AD6">
        <v>0</v>
      </c>
      <c r="AE6">
        <v>0</v>
      </c>
      <c r="AF6" s="1">
        <v>16.5</v>
      </c>
    </row>
    <row r="7" spans="1:32">
      <c r="A7" s="7" t="s">
        <v>36</v>
      </c>
      <c r="B7">
        <v>0</v>
      </c>
      <c r="C7">
        <v>0</v>
      </c>
      <c r="D7">
        <v>37</v>
      </c>
      <c r="E7">
        <v>13.5</v>
      </c>
      <c r="F7" s="4">
        <v>11.5</v>
      </c>
      <c r="G7">
        <v>0</v>
      </c>
      <c r="H7">
        <v>8.5</v>
      </c>
      <c r="I7">
        <v>25</v>
      </c>
      <c r="J7">
        <v>5</v>
      </c>
      <c r="K7">
        <v>0</v>
      </c>
      <c r="L7">
        <v>48</v>
      </c>
      <c r="M7">
        <v>9</v>
      </c>
      <c r="N7">
        <v>0</v>
      </c>
      <c r="O7">
        <v>11</v>
      </c>
      <c r="P7">
        <v>6</v>
      </c>
      <c r="Q7" s="1">
        <v>12.7380952380952</v>
      </c>
      <c r="R7" s="1">
        <v>19.1666666666666</v>
      </c>
      <c r="S7" s="1">
        <v>33.8333333333333</v>
      </c>
      <c r="T7" s="1">
        <v>9</v>
      </c>
      <c r="U7" s="1">
        <v>0</v>
      </c>
      <c r="V7" s="1">
        <v>4.8333333333333304</v>
      </c>
      <c r="W7" s="1">
        <v>6</v>
      </c>
      <c r="X7" s="1">
        <v>49</v>
      </c>
      <c r="Y7" s="1">
        <v>13.5</v>
      </c>
      <c r="Z7" s="1">
        <v>19.6666666666666</v>
      </c>
      <c r="AA7" s="1">
        <v>7.3333333333333304</v>
      </c>
      <c r="AB7" s="1">
        <v>24</v>
      </c>
      <c r="AC7" s="1">
        <v>36</v>
      </c>
      <c r="AD7" s="1">
        <v>57</v>
      </c>
      <c r="AE7" s="1">
        <v>0</v>
      </c>
      <c r="AF7" s="1">
        <v>0</v>
      </c>
    </row>
    <row r="8" spans="1:32">
      <c r="A8" s="7" t="s">
        <v>37</v>
      </c>
      <c r="B8">
        <v>0</v>
      </c>
      <c r="C8">
        <v>36</v>
      </c>
      <c r="D8">
        <v>19.5</v>
      </c>
      <c r="E8">
        <v>53</v>
      </c>
      <c r="F8" s="4">
        <v>25.5</v>
      </c>
      <c r="G8">
        <v>1</v>
      </c>
      <c r="H8">
        <v>52</v>
      </c>
      <c r="I8">
        <v>29</v>
      </c>
      <c r="J8">
        <v>31</v>
      </c>
      <c r="K8">
        <v>70</v>
      </c>
      <c r="L8">
        <v>3</v>
      </c>
      <c r="M8" s="1">
        <v>0</v>
      </c>
      <c r="N8">
        <v>1</v>
      </c>
      <c r="O8">
        <v>0</v>
      </c>
      <c r="P8">
        <v>4</v>
      </c>
      <c r="Q8" s="1">
        <v>16.4761904761904</v>
      </c>
      <c r="R8">
        <v>1</v>
      </c>
      <c r="S8" s="1">
        <v>25.3333333333333</v>
      </c>
      <c r="T8">
        <v>28</v>
      </c>
      <c r="U8" s="1">
        <v>0</v>
      </c>
      <c r="V8" s="1">
        <v>10.6666666666666</v>
      </c>
      <c r="W8" s="1">
        <v>11</v>
      </c>
      <c r="X8" s="1">
        <v>44.8333333333333</v>
      </c>
      <c r="Y8" s="1">
        <v>11</v>
      </c>
      <c r="Z8" s="1">
        <v>57</v>
      </c>
      <c r="AA8" s="1">
        <v>33.3333333333333</v>
      </c>
      <c r="AB8" s="1">
        <v>43</v>
      </c>
      <c r="AC8" s="1">
        <v>0</v>
      </c>
      <c r="AD8" s="1">
        <v>32</v>
      </c>
      <c r="AE8" s="1">
        <v>69.5</v>
      </c>
      <c r="AF8" s="1">
        <v>0</v>
      </c>
    </row>
    <row r="9" spans="1:32">
      <c r="A9" s="7" t="s">
        <v>38</v>
      </c>
      <c r="B9">
        <v>14</v>
      </c>
      <c r="C9" s="1">
        <v>39.999999999999901</v>
      </c>
      <c r="D9">
        <v>0</v>
      </c>
      <c r="E9">
        <v>0</v>
      </c>
      <c r="F9" s="4">
        <v>66</v>
      </c>
      <c r="G9">
        <v>0</v>
      </c>
      <c r="H9">
        <v>0</v>
      </c>
      <c r="I9">
        <v>25</v>
      </c>
      <c r="J9">
        <v>3</v>
      </c>
      <c r="K9" s="1">
        <v>73.3333333333333</v>
      </c>
      <c r="L9">
        <v>0</v>
      </c>
      <c r="M9">
        <v>12</v>
      </c>
      <c r="N9">
        <v>3</v>
      </c>
      <c r="O9">
        <v>0</v>
      </c>
      <c r="P9">
        <v>22.5</v>
      </c>
      <c r="Q9" s="1">
        <v>5.7738095238095202</v>
      </c>
      <c r="R9">
        <v>0</v>
      </c>
      <c r="S9" s="1">
        <v>1.3333333333333299</v>
      </c>
      <c r="T9">
        <v>38</v>
      </c>
      <c r="U9" s="1">
        <v>2</v>
      </c>
      <c r="V9" s="1">
        <v>11.1666666666666</v>
      </c>
      <c r="W9" s="1">
        <v>11</v>
      </c>
      <c r="X9" s="1">
        <v>50</v>
      </c>
      <c r="Y9" s="1">
        <v>17</v>
      </c>
      <c r="Z9" s="1">
        <v>47.6666666666666</v>
      </c>
      <c r="AA9" s="1">
        <v>4</v>
      </c>
      <c r="AB9" s="1">
        <v>15.5</v>
      </c>
      <c r="AC9" s="1">
        <v>21.5</v>
      </c>
      <c r="AD9" s="1">
        <v>0</v>
      </c>
      <c r="AE9" s="1">
        <v>9.5</v>
      </c>
      <c r="AF9" s="1">
        <v>0</v>
      </c>
    </row>
    <row r="10" spans="1:32">
      <c r="A10" s="7" t="s">
        <v>39</v>
      </c>
      <c r="B10">
        <v>9</v>
      </c>
      <c r="C10">
        <v>12</v>
      </c>
      <c r="D10">
        <v>14</v>
      </c>
      <c r="E10">
        <v>11</v>
      </c>
      <c r="F10" s="4">
        <v>21</v>
      </c>
      <c r="G10">
        <v>13</v>
      </c>
      <c r="H10">
        <v>0</v>
      </c>
      <c r="I10">
        <v>99</v>
      </c>
      <c r="J10">
        <v>25</v>
      </c>
      <c r="K10">
        <v>31.5</v>
      </c>
      <c r="L10">
        <v>6</v>
      </c>
      <c r="M10" s="1">
        <v>0</v>
      </c>
      <c r="N10">
        <v>12</v>
      </c>
      <c r="O10" s="1">
        <v>4.3333333333333304</v>
      </c>
      <c r="P10">
        <v>36</v>
      </c>
      <c r="Q10" s="1">
        <v>0</v>
      </c>
      <c r="R10">
        <v>0</v>
      </c>
      <c r="S10" s="1">
        <v>2</v>
      </c>
      <c r="T10">
        <v>19</v>
      </c>
      <c r="U10" s="1">
        <v>5.5</v>
      </c>
      <c r="V10" s="1">
        <v>0</v>
      </c>
      <c r="W10" s="1">
        <v>22</v>
      </c>
      <c r="X10" s="1">
        <v>9</v>
      </c>
      <c r="Y10" s="1">
        <v>12</v>
      </c>
      <c r="Z10" s="1">
        <v>44</v>
      </c>
      <c r="AA10" s="1">
        <v>0</v>
      </c>
      <c r="AB10" s="1">
        <v>0</v>
      </c>
      <c r="AC10" s="1">
        <v>25.5</v>
      </c>
      <c r="AD10" s="1">
        <v>0</v>
      </c>
      <c r="AE10" s="1">
        <v>41.5</v>
      </c>
      <c r="AF10" s="1">
        <v>1.5</v>
      </c>
    </row>
    <row r="11" spans="1:32">
      <c r="A11" s="7" t="s">
        <v>40</v>
      </c>
      <c r="B11">
        <v>0</v>
      </c>
      <c r="C11">
        <v>14</v>
      </c>
      <c r="D11">
        <v>15</v>
      </c>
      <c r="E11">
        <v>0</v>
      </c>
      <c r="F11" s="4">
        <v>0</v>
      </c>
      <c r="G11">
        <v>11</v>
      </c>
      <c r="H11">
        <v>20</v>
      </c>
      <c r="I11">
        <v>84</v>
      </c>
      <c r="J11">
        <v>30</v>
      </c>
      <c r="K11" s="1">
        <v>55.1666666666666</v>
      </c>
      <c r="L11">
        <v>0</v>
      </c>
      <c r="M11">
        <v>7</v>
      </c>
      <c r="N11">
        <v>0</v>
      </c>
      <c r="O11" s="1">
        <v>9.6666666666666607</v>
      </c>
      <c r="P11">
        <v>0</v>
      </c>
      <c r="Q11" s="1">
        <v>3</v>
      </c>
      <c r="R11" s="1">
        <v>0.83333333333333304</v>
      </c>
      <c r="S11" s="1">
        <v>44.5</v>
      </c>
      <c r="T11" s="1">
        <v>0</v>
      </c>
      <c r="U11" s="1">
        <v>21</v>
      </c>
      <c r="V11" s="1">
        <v>4.5</v>
      </c>
      <c r="W11" s="1">
        <v>0</v>
      </c>
      <c r="X11" s="1">
        <v>29.3333333333333</v>
      </c>
      <c r="Y11" s="1">
        <v>0</v>
      </c>
      <c r="Z11" s="1">
        <v>24</v>
      </c>
      <c r="AA11" s="1">
        <v>19</v>
      </c>
      <c r="AB11" s="1">
        <v>11</v>
      </c>
      <c r="AC11" s="1">
        <v>4.6666666666666599</v>
      </c>
      <c r="AD11" s="1">
        <v>0</v>
      </c>
      <c r="AE11" s="1">
        <v>39.5</v>
      </c>
      <c r="AF11" s="1">
        <v>0</v>
      </c>
    </row>
    <row r="12" spans="1:32">
      <c r="A12" s="7" t="s">
        <v>41</v>
      </c>
      <c r="B12">
        <v>0</v>
      </c>
      <c r="C12">
        <v>0</v>
      </c>
      <c r="D12">
        <v>0</v>
      </c>
      <c r="E12">
        <v>66</v>
      </c>
      <c r="F12" s="4">
        <v>40</v>
      </c>
      <c r="G12">
        <v>14</v>
      </c>
      <c r="H12">
        <v>4</v>
      </c>
      <c r="I12">
        <v>41</v>
      </c>
      <c r="J12">
        <v>2</v>
      </c>
      <c r="K12" s="1">
        <v>13.8333333333333</v>
      </c>
      <c r="L12">
        <v>26</v>
      </c>
      <c r="M12" s="1">
        <v>13.66666667</v>
      </c>
      <c r="N12">
        <v>8</v>
      </c>
      <c r="O12">
        <v>11</v>
      </c>
      <c r="P12">
        <v>0.5</v>
      </c>
      <c r="Q12" s="1">
        <v>31</v>
      </c>
      <c r="R12">
        <v>11.5</v>
      </c>
      <c r="S12" s="1">
        <v>2</v>
      </c>
      <c r="T12">
        <v>0</v>
      </c>
      <c r="U12" s="1">
        <v>14.5</v>
      </c>
      <c r="V12" s="1">
        <v>0</v>
      </c>
      <c r="W12" s="1">
        <v>0</v>
      </c>
      <c r="X12" s="1">
        <v>38</v>
      </c>
      <c r="Y12" s="1">
        <v>1.5</v>
      </c>
      <c r="Z12" s="1">
        <v>24</v>
      </c>
      <c r="AA12" s="1">
        <v>44.6666666666666</v>
      </c>
      <c r="AB12" s="1">
        <v>59</v>
      </c>
      <c r="AC12" s="1">
        <v>2.1666666666666599</v>
      </c>
      <c r="AD12" s="1">
        <v>0</v>
      </c>
      <c r="AE12" s="1">
        <v>18</v>
      </c>
      <c r="AF12" s="1">
        <v>5.8333333333333304</v>
      </c>
    </row>
    <row r="13" spans="1:32">
      <c r="A13" s="7" t="s">
        <v>42</v>
      </c>
      <c r="B13">
        <v>7</v>
      </c>
      <c r="C13">
        <v>43</v>
      </c>
      <c r="D13">
        <v>65</v>
      </c>
      <c r="E13">
        <v>56.5</v>
      </c>
      <c r="F13" s="4">
        <v>3.5</v>
      </c>
      <c r="G13">
        <v>0</v>
      </c>
      <c r="H13">
        <v>0</v>
      </c>
      <c r="I13">
        <v>27</v>
      </c>
      <c r="J13">
        <v>9</v>
      </c>
      <c r="K13" s="1">
        <v>44</v>
      </c>
      <c r="L13">
        <v>0</v>
      </c>
      <c r="M13">
        <v>0</v>
      </c>
      <c r="N13">
        <v>13</v>
      </c>
      <c r="O13">
        <v>19.5</v>
      </c>
      <c r="P13">
        <v>44</v>
      </c>
      <c r="Q13" s="1">
        <v>6.7023809523809499</v>
      </c>
      <c r="R13" s="1">
        <v>13.6666666666666</v>
      </c>
      <c r="S13" s="1">
        <v>0</v>
      </c>
      <c r="T13" s="1">
        <v>14</v>
      </c>
      <c r="U13" s="1">
        <v>5</v>
      </c>
      <c r="V13" s="1">
        <v>22.8333333333333</v>
      </c>
      <c r="W13" s="1">
        <v>16.5</v>
      </c>
      <c r="X13" s="1">
        <v>28.3333333333333</v>
      </c>
      <c r="Y13" s="1">
        <v>0</v>
      </c>
      <c r="Z13" s="1">
        <v>16.3333333333333</v>
      </c>
      <c r="AA13" s="1">
        <v>11</v>
      </c>
      <c r="AB13" s="1">
        <v>1</v>
      </c>
      <c r="AC13" s="1">
        <v>23.3333333333333</v>
      </c>
      <c r="AD13" s="1">
        <v>14</v>
      </c>
      <c r="AE13" s="1">
        <v>18</v>
      </c>
      <c r="AF13" s="1">
        <v>9.5</v>
      </c>
    </row>
    <row r="14" spans="1:32">
      <c r="A14" s="7" t="s">
        <v>43</v>
      </c>
      <c r="B14">
        <v>11</v>
      </c>
      <c r="C14">
        <v>6</v>
      </c>
      <c r="D14">
        <v>0</v>
      </c>
      <c r="E14">
        <v>6</v>
      </c>
      <c r="F14" s="4">
        <v>33.5</v>
      </c>
      <c r="G14">
        <v>23</v>
      </c>
      <c r="H14">
        <v>2</v>
      </c>
      <c r="I14">
        <v>38</v>
      </c>
      <c r="J14">
        <v>0</v>
      </c>
      <c r="K14" s="1">
        <v>22.5</v>
      </c>
      <c r="L14">
        <v>0</v>
      </c>
      <c r="M14" s="1">
        <v>22.333333329999999</v>
      </c>
      <c r="N14">
        <v>6</v>
      </c>
      <c r="O14" s="1">
        <v>3.1666666666666599</v>
      </c>
      <c r="P14">
        <v>26</v>
      </c>
      <c r="Q14" s="1">
        <v>6.4761904761904701</v>
      </c>
      <c r="R14">
        <v>0</v>
      </c>
      <c r="S14" s="1">
        <v>53.1666666666666</v>
      </c>
      <c r="T14">
        <v>34</v>
      </c>
      <c r="U14" s="1">
        <v>3.1666666666666599</v>
      </c>
      <c r="V14" s="1">
        <v>0</v>
      </c>
      <c r="W14" s="1">
        <v>2</v>
      </c>
      <c r="X14" s="1">
        <v>35.5</v>
      </c>
      <c r="Y14" s="1">
        <v>8.5</v>
      </c>
      <c r="Z14" s="1">
        <v>15</v>
      </c>
      <c r="AA14" s="1">
        <v>29.3333333333333</v>
      </c>
      <c r="AB14" s="1">
        <v>26.5</v>
      </c>
      <c r="AC14" s="1">
        <v>25</v>
      </c>
      <c r="AD14" s="1">
        <v>32</v>
      </c>
      <c r="AE14" s="1">
        <v>38</v>
      </c>
      <c r="AF14" s="1">
        <v>3</v>
      </c>
    </row>
    <row r="15" spans="1:32">
      <c r="A15" s="7" t="s">
        <v>44</v>
      </c>
      <c r="B15">
        <v>0</v>
      </c>
      <c r="C15" s="1">
        <v>6.9999999999999902</v>
      </c>
      <c r="D15">
        <v>18.5</v>
      </c>
      <c r="E15">
        <v>39</v>
      </c>
      <c r="F15" s="4">
        <v>7</v>
      </c>
      <c r="G15">
        <v>0</v>
      </c>
      <c r="H15">
        <v>30</v>
      </c>
      <c r="I15">
        <v>24</v>
      </c>
      <c r="J15">
        <v>7</v>
      </c>
      <c r="K15" s="1">
        <v>22</v>
      </c>
      <c r="L15">
        <v>10</v>
      </c>
      <c r="M15">
        <v>0</v>
      </c>
      <c r="N15">
        <v>19.5</v>
      </c>
      <c r="O15" s="1">
        <v>15.8333333333333</v>
      </c>
      <c r="P15">
        <v>0</v>
      </c>
      <c r="Q15" s="1">
        <v>50.297619047619001</v>
      </c>
      <c r="R15" s="1">
        <v>0</v>
      </c>
      <c r="S15" s="1">
        <v>36</v>
      </c>
      <c r="T15" s="1">
        <v>22</v>
      </c>
      <c r="U15" s="1">
        <v>0</v>
      </c>
      <c r="V15" s="1">
        <v>0</v>
      </c>
      <c r="W15" s="1">
        <v>6.5</v>
      </c>
      <c r="X15" s="1">
        <v>8</v>
      </c>
      <c r="Y15" s="1">
        <v>12.5</v>
      </c>
      <c r="Z15" s="1">
        <v>78.1666666666666</v>
      </c>
      <c r="AA15" s="1">
        <v>17.6666666666666</v>
      </c>
      <c r="AB15" s="1">
        <v>9</v>
      </c>
      <c r="AC15" s="1">
        <v>7.1666666666666599</v>
      </c>
      <c r="AD15" s="1">
        <v>7</v>
      </c>
      <c r="AE15" s="1">
        <v>1</v>
      </c>
      <c r="AF15" s="1">
        <v>14.6666666666666</v>
      </c>
    </row>
    <row r="16" spans="1:32">
      <c r="A16" s="7" t="s">
        <v>45</v>
      </c>
      <c r="B16">
        <v>0</v>
      </c>
      <c r="C16">
        <v>19</v>
      </c>
      <c r="D16">
        <v>1.5</v>
      </c>
      <c r="E16">
        <v>11</v>
      </c>
      <c r="F16" s="4">
        <v>34</v>
      </c>
      <c r="G16">
        <v>5.5</v>
      </c>
      <c r="H16">
        <v>33</v>
      </c>
      <c r="I16">
        <v>48.5</v>
      </c>
      <c r="J16">
        <v>3</v>
      </c>
      <c r="K16" s="1">
        <v>14</v>
      </c>
      <c r="L16">
        <v>0</v>
      </c>
      <c r="M16" s="1">
        <v>11</v>
      </c>
      <c r="N16">
        <v>0</v>
      </c>
      <c r="O16" s="1">
        <v>20</v>
      </c>
      <c r="P16">
        <v>11</v>
      </c>
      <c r="Q16" s="1">
        <v>2</v>
      </c>
      <c r="R16">
        <v>9</v>
      </c>
      <c r="S16" s="1">
        <v>0</v>
      </c>
      <c r="T16">
        <v>46</v>
      </c>
      <c r="U16" s="1">
        <v>9</v>
      </c>
      <c r="V16" s="1">
        <v>12</v>
      </c>
      <c r="W16" s="1">
        <v>6</v>
      </c>
      <c r="X16" s="1">
        <v>5.6666666666666599</v>
      </c>
      <c r="Y16" s="1">
        <v>0</v>
      </c>
      <c r="Z16" s="1">
        <v>17</v>
      </c>
      <c r="AA16" s="1">
        <v>0</v>
      </c>
      <c r="AB16" s="1">
        <v>32.5</v>
      </c>
      <c r="AC16" s="1">
        <v>0</v>
      </c>
      <c r="AD16" s="1">
        <v>13</v>
      </c>
      <c r="AE16" s="1">
        <v>35.5</v>
      </c>
      <c r="AF16" s="1">
        <v>1.5</v>
      </c>
    </row>
    <row r="17" spans="1:32">
      <c r="A17" s="7"/>
    </row>
    <row r="18" spans="1:32">
      <c r="A18" s="7" t="s">
        <v>47</v>
      </c>
      <c r="B18" s="8">
        <f>COUNTIF(B2:B16,0)</f>
        <v>8</v>
      </c>
      <c r="C18" s="9">
        <f t="shared" ref="C18:AF18" si="0">COUNTIF(C2:C16,0)</f>
        <v>2</v>
      </c>
      <c r="D18" s="9">
        <f t="shared" si="0"/>
        <v>3</v>
      </c>
      <c r="E18" s="9">
        <f t="shared" si="0"/>
        <v>4</v>
      </c>
      <c r="F18" s="15">
        <f t="shared" si="0"/>
        <v>2</v>
      </c>
      <c r="G18" s="9">
        <f t="shared" si="0"/>
        <v>6</v>
      </c>
      <c r="H18" s="9">
        <f t="shared" si="0"/>
        <v>5</v>
      </c>
      <c r="I18" s="9">
        <f t="shared" si="0"/>
        <v>2</v>
      </c>
      <c r="J18" s="9">
        <f t="shared" si="0"/>
        <v>3</v>
      </c>
      <c r="K18" s="9">
        <f t="shared" si="0"/>
        <v>2</v>
      </c>
      <c r="L18" s="9">
        <f t="shared" si="0"/>
        <v>5</v>
      </c>
      <c r="M18" s="9">
        <f t="shared" si="0"/>
        <v>6</v>
      </c>
      <c r="N18" s="9">
        <f t="shared" si="0"/>
        <v>5</v>
      </c>
      <c r="O18" s="9">
        <f t="shared" si="0"/>
        <v>5</v>
      </c>
      <c r="P18" s="9">
        <f t="shared" si="0"/>
        <v>3</v>
      </c>
      <c r="Q18" s="9">
        <f t="shared" si="0"/>
        <v>2</v>
      </c>
      <c r="R18" s="9">
        <f t="shared" si="0"/>
        <v>4</v>
      </c>
      <c r="S18" s="9">
        <f t="shared" si="0"/>
        <v>4</v>
      </c>
      <c r="T18" s="9">
        <f t="shared" si="0"/>
        <v>5</v>
      </c>
      <c r="U18" s="9">
        <f t="shared" si="0"/>
        <v>4</v>
      </c>
      <c r="V18" s="9">
        <f t="shared" si="0"/>
        <v>6</v>
      </c>
      <c r="W18" s="9">
        <f t="shared" si="0"/>
        <v>5</v>
      </c>
      <c r="X18" s="9">
        <f t="shared" si="0"/>
        <v>2</v>
      </c>
      <c r="Y18" s="9">
        <f t="shared" si="0"/>
        <v>4</v>
      </c>
      <c r="Z18" s="9">
        <f t="shared" si="0"/>
        <v>2</v>
      </c>
      <c r="AA18" s="9">
        <f t="shared" si="0"/>
        <v>3</v>
      </c>
      <c r="AB18" s="9">
        <f t="shared" si="0"/>
        <v>4</v>
      </c>
      <c r="AC18" s="9">
        <f t="shared" si="0"/>
        <v>4</v>
      </c>
      <c r="AD18" s="9">
        <f t="shared" si="0"/>
        <v>5</v>
      </c>
      <c r="AE18" s="9">
        <f t="shared" si="0"/>
        <v>3</v>
      </c>
      <c r="AF18" s="10">
        <f t="shared" si="0"/>
        <v>4</v>
      </c>
    </row>
    <row r="19" spans="1:32">
      <c r="A19" s="7" t="s">
        <v>49</v>
      </c>
      <c r="B19" s="16">
        <f>COUNTIF(B2:B16,"&gt;0")</f>
        <v>7</v>
      </c>
      <c r="C19" s="17">
        <f t="shared" ref="C19:AF19" si="1">COUNTIF(C2:C16,"&gt;0")</f>
        <v>13</v>
      </c>
      <c r="D19" s="17">
        <f t="shared" si="1"/>
        <v>12</v>
      </c>
      <c r="E19" s="17">
        <f t="shared" si="1"/>
        <v>11</v>
      </c>
      <c r="F19" s="18">
        <f t="shared" si="1"/>
        <v>13</v>
      </c>
      <c r="G19" s="17">
        <f t="shared" si="1"/>
        <v>9</v>
      </c>
      <c r="H19" s="17">
        <f t="shared" si="1"/>
        <v>10</v>
      </c>
      <c r="I19" s="17">
        <f t="shared" si="1"/>
        <v>13</v>
      </c>
      <c r="J19" s="17">
        <f t="shared" si="1"/>
        <v>12</v>
      </c>
      <c r="K19" s="17">
        <f t="shared" si="1"/>
        <v>13</v>
      </c>
      <c r="L19" s="17">
        <f t="shared" si="1"/>
        <v>10</v>
      </c>
      <c r="M19" s="17">
        <f t="shared" si="1"/>
        <v>9</v>
      </c>
      <c r="N19" s="17">
        <f t="shared" si="1"/>
        <v>10</v>
      </c>
      <c r="O19" s="17">
        <f t="shared" si="1"/>
        <v>10</v>
      </c>
      <c r="P19" s="17">
        <f t="shared" si="1"/>
        <v>12</v>
      </c>
      <c r="Q19" s="17">
        <f t="shared" si="1"/>
        <v>13</v>
      </c>
      <c r="R19" s="17">
        <f t="shared" si="1"/>
        <v>11</v>
      </c>
      <c r="S19" s="17">
        <f t="shared" si="1"/>
        <v>11</v>
      </c>
      <c r="T19" s="17">
        <f t="shared" si="1"/>
        <v>10</v>
      </c>
      <c r="U19" s="17">
        <f t="shared" si="1"/>
        <v>11</v>
      </c>
      <c r="V19" s="17">
        <f t="shared" si="1"/>
        <v>9</v>
      </c>
      <c r="W19" s="17">
        <f t="shared" si="1"/>
        <v>10</v>
      </c>
      <c r="X19" s="17">
        <f t="shared" si="1"/>
        <v>13</v>
      </c>
      <c r="Y19" s="17">
        <f t="shared" si="1"/>
        <v>11</v>
      </c>
      <c r="Z19" s="17">
        <f t="shared" si="1"/>
        <v>13</v>
      </c>
      <c r="AA19" s="17">
        <f t="shared" si="1"/>
        <v>12</v>
      </c>
      <c r="AB19" s="17">
        <f t="shared" si="1"/>
        <v>11</v>
      </c>
      <c r="AC19" s="17">
        <f t="shared" si="1"/>
        <v>11</v>
      </c>
      <c r="AD19" s="17">
        <f t="shared" si="1"/>
        <v>10</v>
      </c>
      <c r="AE19" s="17">
        <f t="shared" si="1"/>
        <v>12</v>
      </c>
      <c r="AF19" s="19">
        <f t="shared" si="1"/>
        <v>11</v>
      </c>
    </row>
    <row r="20" spans="1:32">
      <c r="A20" s="7" t="s">
        <v>48</v>
      </c>
      <c r="B20" s="11">
        <f>COUNTIF(B2:B16, "&gt;14")</f>
        <v>0</v>
      </c>
      <c r="C20" s="12">
        <f t="shared" ref="C20:AF20" si="2">COUNTIF(C2:C16, "&gt;14")</f>
        <v>8</v>
      </c>
      <c r="D20" s="12">
        <f t="shared" si="2"/>
        <v>8</v>
      </c>
      <c r="E20" s="12">
        <f t="shared" si="2"/>
        <v>7</v>
      </c>
      <c r="F20" s="13">
        <f t="shared" si="2"/>
        <v>9</v>
      </c>
      <c r="G20" s="12">
        <f t="shared" si="2"/>
        <v>1</v>
      </c>
      <c r="H20" s="12">
        <f t="shared" si="2"/>
        <v>7</v>
      </c>
      <c r="I20" s="12">
        <f t="shared" si="2"/>
        <v>13</v>
      </c>
      <c r="J20" s="12">
        <f t="shared" si="2"/>
        <v>5</v>
      </c>
      <c r="K20" s="12">
        <f t="shared" si="2"/>
        <v>11</v>
      </c>
      <c r="L20" s="12">
        <f t="shared" si="2"/>
        <v>5</v>
      </c>
      <c r="M20" s="12">
        <f t="shared" si="2"/>
        <v>1</v>
      </c>
      <c r="N20" s="12">
        <f t="shared" si="2"/>
        <v>1</v>
      </c>
      <c r="O20" s="12">
        <f t="shared" si="2"/>
        <v>3</v>
      </c>
      <c r="P20" s="12">
        <f t="shared" si="2"/>
        <v>6</v>
      </c>
      <c r="Q20" s="12">
        <f t="shared" si="2"/>
        <v>5</v>
      </c>
      <c r="R20" s="12">
        <f t="shared" si="2"/>
        <v>3</v>
      </c>
      <c r="S20" s="12">
        <f t="shared" si="2"/>
        <v>6</v>
      </c>
      <c r="T20" s="12">
        <f t="shared" si="2"/>
        <v>7</v>
      </c>
      <c r="U20" s="12">
        <f t="shared" si="2"/>
        <v>3</v>
      </c>
      <c r="V20" s="12">
        <f t="shared" si="2"/>
        <v>2</v>
      </c>
      <c r="W20" s="12">
        <f t="shared" si="2"/>
        <v>3</v>
      </c>
      <c r="X20" s="12">
        <f t="shared" si="2"/>
        <v>9</v>
      </c>
      <c r="Y20" s="12">
        <f t="shared" si="2"/>
        <v>2</v>
      </c>
      <c r="Z20" s="12">
        <f t="shared" si="2"/>
        <v>12</v>
      </c>
      <c r="AA20" s="12">
        <f t="shared" si="2"/>
        <v>8</v>
      </c>
      <c r="AB20" s="12">
        <f t="shared" si="2"/>
        <v>6</v>
      </c>
      <c r="AC20" s="12">
        <f t="shared" si="2"/>
        <v>7</v>
      </c>
      <c r="AD20" s="12">
        <f t="shared" si="2"/>
        <v>7</v>
      </c>
      <c r="AE20" s="12">
        <f t="shared" si="2"/>
        <v>9</v>
      </c>
      <c r="AF20" s="14">
        <f t="shared" si="2"/>
        <v>4</v>
      </c>
    </row>
    <row r="21" spans="1:32">
      <c r="A21" s="5" t="s">
        <v>50</v>
      </c>
      <c r="B21" s="20">
        <f>SUM(B2+B3+B4+B9+B10+B13+B14)/B19</f>
        <v>8.4285714285714288</v>
      </c>
      <c r="C21" s="21">
        <f>SUM(C2+C3+C4+C5+C6+C8+C10+C9+C11+C13+C14+C15+C16)/ C19</f>
        <v>24.307692307692289</v>
      </c>
      <c r="D21" s="21">
        <f>SUM(D2+D3+D5+D4+D6+D7+D8+D10+D11+D13+D15+D16)/D19</f>
        <v>27.5</v>
      </c>
      <c r="E21" s="21">
        <f>SUM(E3+E5+E6+E7+E8+E10+E12+E13+E14+E15+E16)/E19</f>
        <v>32.454545454545453</v>
      </c>
      <c r="F21" s="22"/>
      <c r="G21" s="21">
        <f>SUM(G3+G4+G5+G8+G10+G11+G12+G14+G16)/G19</f>
        <v>10</v>
      </c>
      <c r="H21" s="21">
        <f>SUM(H2+H4+H6+H7+H8+H11+H12+H14+H15+H16)/H19</f>
        <v>21.7</v>
      </c>
      <c r="I21" s="21">
        <f>SUM(I2+I4+I5+I7+I8+I9+I11+I10+I12+I13+I14+I15+I16)/I19</f>
        <v>40.153846153846153</v>
      </c>
      <c r="J21" s="21">
        <f>SUM(J2+J3+J4+J7+J8+J9+J10+J11+J13+J12+J15+J16)/J19</f>
        <v>14.416666666666666</v>
      </c>
      <c r="K21" s="21">
        <f>SUM(K2,K4,K6,K5,K8,K9+K10+K11+K12+K13+K14+K15+K16)/K19</f>
        <v>43.384615384615365</v>
      </c>
      <c r="L21" s="21">
        <f>SUM(L2+L3+L4+L5+L6+L7+L8+L10+L12+L15)/L19</f>
        <v>16.8</v>
      </c>
      <c r="M21" s="21">
        <f>SUM(M2+M4+M6+M7+M9+M11+M12+M14+M16)/M19</f>
        <v>10.333333333666666</v>
      </c>
      <c r="N21" s="21">
        <f>SUM(N3+N4+N6+N8+N9+N10+N12+N13+N14+N15)/N19</f>
        <v>8.1999999999999993</v>
      </c>
      <c r="O21" s="21">
        <f>SUM(O3+O4+O7+O10+O11+O12+O14+O13+O15+O16)/O19</f>
        <v>11.099999999999994</v>
      </c>
      <c r="P21" s="21">
        <f>SUM(P2,P3+P4+P5+P7+P8+P9+P10+P12+P13+P14+P16)/P19</f>
        <v>21.916666666666668</v>
      </c>
      <c r="Q21" s="21">
        <f>SUM(Q2+Q4+Q5+Q6+Q7+Q8+Q9+Q11+Q12+Q13+Q14+Q15+Q16)/Q19</f>
        <v>15.307692307692292</v>
      </c>
      <c r="R21" s="21">
        <f>SUM(R2+R3+R4+R5+R6+R7+R8+R11+R12+R13+R16)/R19</f>
        <v>9.4545454545454408</v>
      </c>
      <c r="S21" s="21">
        <f>SUM(S3+S4+S5+S7+S8+S9+S10+S11+S12+S14+S15)/S19</f>
        <v>22.636363636363622</v>
      </c>
      <c r="T21" s="21">
        <f>SUM(T2+T5+T7+T8+T9+T10+T13+T14+T15+T16)/T19</f>
        <v>25.7</v>
      </c>
      <c r="U21" s="21">
        <f>SUM(U3+U4+U5+U6+U9+U10+U12+U11+U14+U13+U16)/U19</f>
        <v>9.9999999999999876</v>
      </c>
      <c r="V21" s="21">
        <f>SUM(V4+V3+V6+V8+V7+V9+V11+V13+V16)/V19</f>
        <v>11.111111111111093</v>
      </c>
      <c r="W21" s="21">
        <f>SUM(W3+W4+W7+W8+W9+W10+W13+W14+W15+W16)/W19</f>
        <v>11.5</v>
      </c>
      <c r="X21" s="21">
        <f>SUM(X2+X4+X5+X7+X9+X8+X10+X11+X12+X13+X14+X15+X16)/X19</f>
        <v>28.769230769230766</v>
      </c>
      <c r="Y21" s="21">
        <f>SUM(Y2+Y3+Y4+Y5+Y7+Y8+Y10+Y9+Y12+Y14+Y15)/Y19</f>
        <v>12.636363636363637</v>
      </c>
      <c r="Z21" s="21">
        <f>SUM(Z5+Z4+Z6+Z7+Z8+Z9+Z10+Z11+Z12+Z13+Z14+Z15+Z16)/Z19</f>
        <v>33.615384615384599</v>
      </c>
      <c r="AA21" s="21">
        <f>SUM(AA2+AA3+AA4+AA6+AA7+AA8+AA9+AA11+AA12+AA13+AA14+AA15)/AA19</f>
        <v>21.749999999999982</v>
      </c>
      <c r="AB21" s="21">
        <f>SUM(AB3+AB5+AB7+AB8+AB9+AB11+AB12+AB13+AB14+AB15+AB16)/AB19</f>
        <v>21.818181818181817</v>
      </c>
      <c r="AC21" s="21">
        <f>SUM(AC2+AC4+AC5+AC7+AC9+AC10+AC11+AC12+AC13+AC15+AC14)/AC19</f>
        <v>18.727272727272716</v>
      </c>
      <c r="AD21" s="21">
        <f>SUM(AD2+AD3+AD4+AD5+AD7+AD8+AD13+AD14+AD15+AD16)/AD19</f>
        <v>28.4</v>
      </c>
      <c r="AE21" s="21">
        <f>SUM(AE2+AE4+AE5+AE8+AE9+AE10+AE11+AE12+AE13+AE14+AE15+AE16)/AE19</f>
        <v>29.833333333333332</v>
      </c>
      <c r="AF21" s="23">
        <f>SUM(AF2+AF3+AF4+AF5+AF6+AF10+AF12+AF13+AF15+AF14+AF16)/AF19</f>
        <v>12.999999999999988</v>
      </c>
    </row>
    <row r="22" spans="1:32">
      <c r="A22" s="7" t="s">
        <v>82</v>
      </c>
      <c r="B22" s="8"/>
      <c r="C22" s="9">
        <v>4.8823673881628275E-4</v>
      </c>
      <c r="D22" s="9">
        <v>1.0400584956757841E-2</v>
      </c>
      <c r="E22" s="9">
        <v>2.5695789006353067E-3</v>
      </c>
      <c r="F22" s="15">
        <v>1.7964237617334742E-3</v>
      </c>
      <c r="G22" s="9">
        <v>0.27407092029464741</v>
      </c>
      <c r="H22" s="9">
        <v>1.1808755518032824E-2</v>
      </c>
      <c r="I22" s="9">
        <v>2.4698729004539335E-4</v>
      </c>
      <c r="J22" s="9">
        <v>7.6735517165966438E-2</v>
      </c>
      <c r="K22" s="9">
        <v>9.2344023283802019E-5</v>
      </c>
      <c r="L22" s="9">
        <v>4.3675446900006389E-2</v>
      </c>
      <c r="M22" s="9">
        <v>0.22138209667557185</v>
      </c>
      <c r="N22" s="9">
        <v>0.46184704203204496</v>
      </c>
      <c r="O22" s="9">
        <v>0.13903934132670881</v>
      </c>
      <c r="P22" s="9">
        <v>1.8409113062005752E-2</v>
      </c>
      <c r="Q22" s="9">
        <v>6.3608141036476856E-2</v>
      </c>
      <c r="R22" s="9">
        <v>0.36943811185106756</v>
      </c>
      <c r="S22" s="9">
        <v>1.3482926700051089E-2</v>
      </c>
      <c r="T22" s="9">
        <v>1.1395870792908528E-3</v>
      </c>
      <c r="U22" s="9">
        <v>0.26465275265362836</v>
      </c>
      <c r="V22" s="9">
        <v>0.17413644544053053</v>
      </c>
      <c r="W22" s="9">
        <v>0.16637808506505225</v>
      </c>
      <c r="X22" s="9">
        <v>6.99590634972033E-4</v>
      </c>
      <c r="Y22" s="9">
        <v>0.10191942655243647</v>
      </c>
      <c r="Z22" s="9">
        <v>5.4305336115185944E-4</v>
      </c>
      <c r="AA22" s="9">
        <v>4.8899777720722414E-3</v>
      </c>
      <c r="AB22" s="9">
        <v>1.5693193077081575E-2</v>
      </c>
      <c r="AC22" s="9">
        <v>1.5700884110676844E-2</v>
      </c>
      <c r="AD22" s="9">
        <v>4.4105666726806398E-3</v>
      </c>
      <c r="AE22" s="9">
        <v>2.4008329544428324E-3</v>
      </c>
      <c r="AF22" s="10">
        <v>0.14940517044619028</v>
      </c>
    </row>
    <row r="23" spans="1:32" ht="45">
      <c r="A23" s="5" t="s">
        <v>83</v>
      </c>
      <c r="B23" s="11"/>
      <c r="C23" s="12">
        <v>4.0729002086389455E-3</v>
      </c>
      <c r="D23" s="12">
        <v>2.6001462391894603E-2</v>
      </c>
      <c r="E23" s="12">
        <v>8.5652630021176897E-3</v>
      </c>
      <c r="F23" s="13">
        <v>7.6989589788577463E-3</v>
      </c>
      <c r="G23" s="12">
        <v>0.29364741460140792</v>
      </c>
      <c r="H23" s="12">
        <v>2.7250974272383439E-2</v>
      </c>
      <c r="I23" s="12">
        <v>3.7048093506809004E-3</v>
      </c>
      <c r="J23" s="12">
        <v>0.11510327574894966</v>
      </c>
      <c r="K23" s="12">
        <v>2.7703206985140606E-3</v>
      </c>
      <c r="L23" s="12">
        <v>7.2792411500010645E-2</v>
      </c>
      <c r="M23" s="12">
        <v>0.255440880779506</v>
      </c>
      <c r="N23" s="12">
        <v>0.46184704203204496</v>
      </c>
      <c r="O23" s="12">
        <v>0.18959910180914841</v>
      </c>
      <c r="P23" s="12">
        <v>3.2486670109421911E-2</v>
      </c>
      <c r="Q23" s="12">
        <v>0.1004339068997003</v>
      </c>
      <c r="R23" s="12">
        <v>0.38217735708731126</v>
      </c>
      <c r="S23" s="12">
        <v>2.8891985785823766E-2</v>
      </c>
      <c r="T23" s="12">
        <v>5.6979353964542638E-3</v>
      </c>
      <c r="U23" s="12">
        <v>0.29364741460140792</v>
      </c>
      <c r="V23" s="12">
        <v>0.20896373452863665</v>
      </c>
      <c r="W23" s="12">
        <v>0.20797260633131531</v>
      </c>
      <c r="X23" s="12">
        <v>4.1975438098321976E-3</v>
      </c>
      <c r="Y23" s="12">
        <v>0.14559918078919493</v>
      </c>
      <c r="Z23" s="12">
        <v>4.0729002086389455E-3</v>
      </c>
      <c r="AA23" s="12">
        <v>1.3336303014742477E-2</v>
      </c>
      <c r="AB23" s="12">
        <v>2.9439157707519082E-2</v>
      </c>
      <c r="AC23" s="12">
        <v>2.9439157707519082E-2</v>
      </c>
      <c r="AD23" s="12">
        <v>1.3231700018041919E-2</v>
      </c>
      <c r="AE23" s="12">
        <v>8.5652630021176897E-3</v>
      </c>
      <c r="AF23" s="14">
        <v>0.19487630927763949</v>
      </c>
    </row>
    <row r="24" spans="1:32">
      <c r="A24" s="6" t="s">
        <v>84</v>
      </c>
      <c r="B24" s="8"/>
      <c r="C24" s="9">
        <f>TTEST($B$2:$B$16,C2:C16,2,1)</f>
        <v>2.9251535558449531E-4</v>
      </c>
      <c r="D24" s="9">
        <f t="shared" ref="D24:AF24" si="3">TTEST($B$2:$B$16,D2:D16,2,1)</f>
        <v>1.7506457453631323E-2</v>
      </c>
      <c r="E24" s="9">
        <f t="shared" si="3"/>
        <v>1.1373904980448711E-2</v>
      </c>
      <c r="F24" s="9">
        <f t="shared" si="3"/>
        <v>6.6448377759427651E-4</v>
      </c>
      <c r="G24" s="9">
        <f t="shared" si="3"/>
        <v>0.31090063252412414</v>
      </c>
      <c r="H24" s="9">
        <f t="shared" si="3"/>
        <v>5.4370046767499562E-2</v>
      </c>
      <c r="I24" s="9">
        <f t="shared" si="3"/>
        <v>5.593444195763959E-4</v>
      </c>
      <c r="J24" s="9">
        <f t="shared" si="3"/>
        <v>4.7468218239108809E-2</v>
      </c>
      <c r="K24" s="9">
        <f t="shared" si="3"/>
        <v>2.6790098890519315E-4</v>
      </c>
      <c r="L24" s="9">
        <f t="shared" si="3"/>
        <v>0.1000391749338321</v>
      </c>
      <c r="M24" s="9">
        <f t="shared" si="3"/>
        <v>0.26475202598297348</v>
      </c>
      <c r="N24" s="9">
        <f t="shared" si="3"/>
        <v>0.45342986373863814</v>
      </c>
      <c r="O24" s="9">
        <f t="shared" si="3"/>
        <v>0.18990089497644289</v>
      </c>
      <c r="P24" s="9">
        <f t="shared" si="3"/>
        <v>7.1064080774347919E-3</v>
      </c>
      <c r="Q24" s="9">
        <f t="shared" si="3"/>
        <v>5.9125126316873E-2</v>
      </c>
      <c r="R24" s="9">
        <f t="shared" si="3"/>
        <v>0.34083501869589272</v>
      </c>
      <c r="S24" s="9">
        <f t="shared" si="3"/>
        <v>2.5713733093681523E-2</v>
      </c>
      <c r="T24" s="9">
        <f t="shared" si="3"/>
        <v>7.2294747486427247E-3</v>
      </c>
      <c r="U24" s="9">
        <f t="shared" si="3"/>
        <v>0.19685377522826744</v>
      </c>
      <c r="V24" s="9">
        <f t="shared" si="3"/>
        <v>0.25222060236193722</v>
      </c>
      <c r="W24" s="9">
        <f t="shared" si="3"/>
        <v>6.7519555026763226E-2</v>
      </c>
      <c r="X24" s="9">
        <f t="shared" si="3"/>
        <v>7.9652348982011843E-4</v>
      </c>
      <c r="Y24" s="9">
        <f t="shared" si="3"/>
        <v>7.1647974705843373E-2</v>
      </c>
      <c r="Z24" s="9">
        <f t="shared" si="3"/>
        <v>1.3778435704382536E-3</v>
      </c>
      <c r="AA24" s="9">
        <f t="shared" si="3"/>
        <v>9.432467292992016E-3</v>
      </c>
      <c r="AB24" s="9">
        <f t="shared" si="3"/>
        <v>3.386924707377343E-2</v>
      </c>
      <c r="AC24" s="9">
        <f t="shared" si="3"/>
        <v>1.5228574803735408E-2</v>
      </c>
      <c r="AD24" s="9">
        <f t="shared" si="3"/>
        <v>1.7344855618841817E-2</v>
      </c>
      <c r="AE24" s="9">
        <f t="shared" si="3"/>
        <v>4.7603077161683504E-3</v>
      </c>
      <c r="AF24" s="10">
        <f t="shared" si="3"/>
        <v>0.14639227607489824</v>
      </c>
    </row>
    <row r="25" spans="1:32" ht="45">
      <c r="A25" s="5" t="s">
        <v>83</v>
      </c>
      <c r="B25" s="11"/>
      <c r="C25" s="12">
        <v>4.3877303337674298E-3</v>
      </c>
      <c r="D25" s="12">
        <v>3.7513837400638551E-2</v>
      </c>
      <c r="E25" s="12">
        <v>3.1019740855769209E-2</v>
      </c>
      <c r="F25" s="13">
        <v>4.7791409389207106E-3</v>
      </c>
      <c r="G25" s="12">
        <v>0.33310782056156157</v>
      </c>
      <c r="H25" s="12">
        <v>9.0616744612499273E-2</v>
      </c>
      <c r="I25" s="12">
        <v>4.7791409389207106E-3</v>
      </c>
      <c r="J25" s="12">
        <v>8.3767443951368481E-2</v>
      </c>
      <c r="K25" s="12">
        <v>4.3877303337674298E-3</v>
      </c>
      <c r="L25" s="12">
        <v>0.13641705672795287</v>
      </c>
      <c r="M25" s="12">
        <v>0.29416891775885939</v>
      </c>
      <c r="N25" s="12">
        <v>0.45342986373863814</v>
      </c>
      <c r="O25" s="12">
        <v>0.23622453027392093</v>
      </c>
      <c r="P25" s="12">
        <v>2.4098249162142413E-2</v>
      </c>
      <c r="Q25" s="12">
        <v>9.335546260558894E-2</v>
      </c>
      <c r="R25" s="12">
        <v>0.35258795037506141</v>
      </c>
      <c r="S25" s="12">
        <v>5.1427466187363047E-2</v>
      </c>
      <c r="T25" s="12">
        <v>2.4098249162142413E-2</v>
      </c>
      <c r="U25" s="12">
        <v>0.23622453027392093</v>
      </c>
      <c r="V25" s="12">
        <v>0.29102377195608142</v>
      </c>
      <c r="W25" s="12">
        <v>0.10127933254014483</v>
      </c>
      <c r="X25" s="12">
        <v>4.7791409389207106E-3</v>
      </c>
      <c r="Y25" s="12">
        <v>0.10235424957977625</v>
      </c>
      <c r="Z25" s="12">
        <v>6.8892178521912685E-3</v>
      </c>
      <c r="AA25" s="12">
        <v>2.8297401878976048E-2</v>
      </c>
      <c r="AB25" s="12">
        <v>6.3504838263325175E-2</v>
      </c>
      <c r="AC25" s="12">
        <v>3.7513837400638551E-2</v>
      </c>
      <c r="AD25" s="12">
        <v>3.7513837400638551E-2</v>
      </c>
      <c r="AE25" s="12">
        <v>2.0401318783578645E-2</v>
      </c>
      <c r="AF25" s="14">
        <v>0.1909464470542151</v>
      </c>
    </row>
    <row r="29" spans="1:32">
      <c r="AC29" t="s">
        <v>51</v>
      </c>
    </row>
  </sheetData>
  <conditionalFormatting sqref="C22:AF22">
    <cfRule type="cellIs" dxfId="9" priority="5" operator="lessThan">
      <formula>0.05</formula>
    </cfRule>
  </conditionalFormatting>
  <conditionalFormatting sqref="A20 A22 A24">
    <cfRule type="cellIs" dxfId="8" priority="4" operator="lessThan">
      <formula>0.05</formula>
    </cfRule>
  </conditionalFormatting>
  <conditionalFormatting sqref="B23:AF23">
    <cfRule type="cellIs" dxfId="7" priority="3" operator="lessThan">
      <formula>0.05</formula>
    </cfRule>
  </conditionalFormatting>
  <conditionalFormatting sqref="B24:AF24">
    <cfRule type="cellIs" dxfId="6" priority="2" operator="lessThan">
      <formula>0.05</formula>
    </cfRule>
  </conditionalFormatting>
  <conditionalFormatting sqref="B25:AF25">
    <cfRule type="cellIs" dxfId="1" priority="1" operator="lessThan">
      <formula>0.05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pane xSplit="2" topLeftCell="C1" activePane="topRight" state="frozen"/>
      <selection pane="topRight" activeCell="E20" sqref="E20"/>
    </sheetView>
  </sheetViews>
  <sheetFormatPr baseColWidth="10" defaultRowHeight="15" x14ac:dyDescent="0"/>
  <cols>
    <col min="11" max="11" width="11.1640625" bestFit="1" customWidth="1"/>
  </cols>
  <sheetData>
    <row r="1" spans="1:32">
      <c r="B1" t="s">
        <v>30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</row>
    <row r="2" spans="1:32">
      <c r="B2">
        <v>3</v>
      </c>
      <c r="C2">
        <v>14</v>
      </c>
      <c r="D2">
        <v>63.5</v>
      </c>
      <c r="E2">
        <v>17</v>
      </c>
      <c r="F2" s="2">
        <v>13.5</v>
      </c>
      <c r="G2">
        <v>5</v>
      </c>
      <c r="H2">
        <v>15.5</v>
      </c>
      <c r="I2">
        <v>27</v>
      </c>
      <c r="J2">
        <v>2</v>
      </c>
      <c r="K2" s="1">
        <v>34.6666666666666</v>
      </c>
      <c r="L2">
        <v>7</v>
      </c>
      <c r="M2">
        <v>1</v>
      </c>
      <c r="N2">
        <v>0.5</v>
      </c>
      <c r="O2">
        <v>4.5</v>
      </c>
      <c r="P2">
        <v>55</v>
      </c>
      <c r="Q2" s="1">
        <v>8.5238095238095202</v>
      </c>
      <c r="R2">
        <v>1</v>
      </c>
      <c r="S2">
        <v>12</v>
      </c>
      <c r="T2">
        <v>9</v>
      </c>
      <c r="U2">
        <v>6</v>
      </c>
      <c r="V2">
        <v>2</v>
      </c>
      <c r="W2">
        <v>29</v>
      </c>
      <c r="X2" s="1">
        <v>26.8333333333333</v>
      </c>
      <c r="Y2">
        <v>7</v>
      </c>
      <c r="Z2" s="1">
        <v>6.3333333333333304</v>
      </c>
      <c r="AA2" s="1">
        <v>43.6666666666666</v>
      </c>
      <c r="AB2">
        <v>6.5</v>
      </c>
      <c r="AC2">
        <v>3.5</v>
      </c>
      <c r="AD2">
        <v>18</v>
      </c>
      <c r="AE2">
        <v>5.5</v>
      </c>
      <c r="AF2" s="1">
        <v>36.1666666666666</v>
      </c>
    </row>
    <row r="3" spans="1:32">
      <c r="B3">
        <v>10</v>
      </c>
      <c r="C3">
        <v>40</v>
      </c>
      <c r="D3">
        <v>4.5</v>
      </c>
      <c r="E3">
        <v>56.5</v>
      </c>
      <c r="F3" s="2">
        <v>17.5</v>
      </c>
      <c r="G3">
        <v>9</v>
      </c>
      <c r="H3">
        <v>29</v>
      </c>
      <c r="I3">
        <v>35</v>
      </c>
      <c r="J3">
        <v>22</v>
      </c>
      <c r="K3">
        <v>78</v>
      </c>
      <c r="L3">
        <v>15</v>
      </c>
      <c r="M3" s="1">
        <v>10.66666667</v>
      </c>
      <c r="N3">
        <v>8</v>
      </c>
      <c r="O3">
        <v>12</v>
      </c>
      <c r="P3">
        <v>47</v>
      </c>
      <c r="Q3">
        <v>5</v>
      </c>
      <c r="R3" s="1">
        <v>2.3333333333333299</v>
      </c>
      <c r="S3" s="1">
        <v>13.8333333333333</v>
      </c>
      <c r="T3">
        <v>38</v>
      </c>
      <c r="U3" s="1">
        <v>20.8333333333333</v>
      </c>
      <c r="V3">
        <v>21</v>
      </c>
      <c r="W3" s="1">
        <v>5</v>
      </c>
      <c r="X3">
        <v>48.5</v>
      </c>
      <c r="Y3">
        <v>11.5</v>
      </c>
      <c r="Z3">
        <v>57</v>
      </c>
      <c r="AA3">
        <v>23</v>
      </c>
      <c r="AB3">
        <v>12</v>
      </c>
      <c r="AC3" s="1">
        <v>16</v>
      </c>
      <c r="AD3">
        <v>18</v>
      </c>
      <c r="AE3" s="1">
        <v>58</v>
      </c>
      <c r="AF3" s="1">
        <v>4.3333333333333304</v>
      </c>
    </row>
    <row r="4" spans="1:32">
      <c r="B4">
        <v>5</v>
      </c>
      <c r="C4">
        <v>27</v>
      </c>
      <c r="D4">
        <v>17.5</v>
      </c>
      <c r="E4">
        <v>27.5</v>
      </c>
      <c r="F4" s="2">
        <v>31.5</v>
      </c>
      <c r="G4">
        <v>8.5</v>
      </c>
      <c r="H4">
        <v>23</v>
      </c>
      <c r="I4">
        <v>19.5</v>
      </c>
      <c r="J4">
        <v>34</v>
      </c>
      <c r="K4">
        <v>31</v>
      </c>
      <c r="L4">
        <v>19.5</v>
      </c>
      <c r="M4" s="1">
        <v>6.3333333329999997</v>
      </c>
      <c r="N4">
        <v>11</v>
      </c>
      <c r="O4">
        <v>11</v>
      </c>
      <c r="P4">
        <v>4</v>
      </c>
      <c r="Q4" s="1">
        <v>32.702380952380899</v>
      </c>
      <c r="R4">
        <v>2.5</v>
      </c>
      <c r="S4">
        <v>25</v>
      </c>
      <c r="T4" s="1">
        <v>9</v>
      </c>
      <c r="U4" s="1">
        <v>12.3333333333333</v>
      </c>
      <c r="V4">
        <v>11</v>
      </c>
      <c r="W4" s="1">
        <v>6</v>
      </c>
      <c r="X4">
        <v>1</v>
      </c>
      <c r="Y4" s="1">
        <v>6.5</v>
      </c>
      <c r="Z4" s="1">
        <v>30.8333333333333</v>
      </c>
      <c r="AA4" s="1">
        <v>1</v>
      </c>
      <c r="AB4" s="1">
        <v>24</v>
      </c>
      <c r="AC4" s="1">
        <v>41.1666666666666</v>
      </c>
      <c r="AD4" s="1">
        <v>64</v>
      </c>
      <c r="AE4">
        <v>24</v>
      </c>
      <c r="AF4" s="1">
        <v>39</v>
      </c>
    </row>
    <row r="5" spans="1:32">
      <c r="B5">
        <v>14</v>
      </c>
      <c r="C5">
        <v>27.499999999999901</v>
      </c>
      <c r="D5">
        <v>66.5</v>
      </c>
      <c r="E5">
        <v>13.5</v>
      </c>
      <c r="F5" s="2">
        <v>22.5</v>
      </c>
      <c r="G5">
        <v>1</v>
      </c>
      <c r="H5">
        <v>8.5</v>
      </c>
      <c r="I5">
        <v>25</v>
      </c>
      <c r="J5">
        <v>5</v>
      </c>
      <c r="K5">
        <v>74</v>
      </c>
      <c r="L5">
        <v>23.5</v>
      </c>
      <c r="M5">
        <v>9</v>
      </c>
      <c r="N5">
        <v>1</v>
      </c>
      <c r="O5" s="1">
        <v>4.3333333333333304</v>
      </c>
      <c r="P5">
        <v>7</v>
      </c>
      <c r="Q5" s="1">
        <v>18.3095238095238</v>
      </c>
      <c r="R5">
        <v>16</v>
      </c>
      <c r="S5" s="1">
        <v>33.8333333333333</v>
      </c>
      <c r="T5">
        <v>28</v>
      </c>
      <c r="U5" s="1">
        <v>10.6666666666666</v>
      </c>
      <c r="V5" s="1">
        <v>4.8333333333333304</v>
      </c>
      <c r="W5" s="1">
        <v>11</v>
      </c>
      <c r="X5" s="1">
        <v>49</v>
      </c>
      <c r="Y5">
        <v>38</v>
      </c>
      <c r="Z5" s="1">
        <v>19.6666666666666</v>
      </c>
      <c r="AA5" s="1">
        <v>27</v>
      </c>
      <c r="AB5" s="1">
        <v>43</v>
      </c>
      <c r="AC5" s="1">
        <v>36</v>
      </c>
      <c r="AD5">
        <v>29</v>
      </c>
      <c r="AE5" s="1">
        <v>69.5</v>
      </c>
      <c r="AF5" s="1">
        <v>11</v>
      </c>
    </row>
    <row r="6" spans="1:32">
      <c r="B6">
        <v>9</v>
      </c>
      <c r="C6" s="1">
        <v>30.5</v>
      </c>
      <c r="D6">
        <v>7.5</v>
      </c>
      <c r="E6">
        <v>53</v>
      </c>
      <c r="F6" s="2">
        <v>11.5</v>
      </c>
      <c r="G6">
        <v>13</v>
      </c>
      <c r="H6">
        <v>52</v>
      </c>
      <c r="I6">
        <v>29</v>
      </c>
      <c r="J6">
        <v>31</v>
      </c>
      <c r="K6">
        <v>70</v>
      </c>
      <c r="L6">
        <v>10</v>
      </c>
      <c r="M6">
        <v>12</v>
      </c>
      <c r="N6">
        <v>3</v>
      </c>
      <c r="O6" s="1">
        <v>9.6666666666666607</v>
      </c>
      <c r="P6">
        <v>6</v>
      </c>
      <c r="Q6" s="1">
        <v>12.7380952380952</v>
      </c>
      <c r="R6">
        <v>27</v>
      </c>
      <c r="S6" s="1">
        <v>25.3333333333333</v>
      </c>
      <c r="T6">
        <v>38</v>
      </c>
      <c r="U6" s="1">
        <v>2</v>
      </c>
      <c r="V6" s="1">
        <v>10.6666666666666</v>
      </c>
      <c r="W6" s="1">
        <v>11</v>
      </c>
      <c r="X6" s="1">
        <v>44.8333333333333</v>
      </c>
      <c r="Y6" s="1">
        <v>13.5</v>
      </c>
      <c r="Z6" s="1">
        <v>57</v>
      </c>
      <c r="AA6" s="1">
        <v>7.3333333333333304</v>
      </c>
      <c r="AB6" s="1">
        <v>15.5</v>
      </c>
      <c r="AC6" s="1">
        <v>21.5</v>
      </c>
      <c r="AD6" s="1">
        <v>57</v>
      </c>
      <c r="AE6" s="1">
        <v>9.5</v>
      </c>
      <c r="AF6" s="1">
        <v>16.5</v>
      </c>
    </row>
    <row r="7" spans="1:32">
      <c r="B7">
        <v>7</v>
      </c>
      <c r="C7">
        <v>36</v>
      </c>
      <c r="D7">
        <v>37</v>
      </c>
      <c r="E7">
        <v>11</v>
      </c>
      <c r="F7" s="2">
        <v>25.5</v>
      </c>
      <c r="G7">
        <v>11</v>
      </c>
      <c r="H7">
        <v>20</v>
      </c>
      <c r="I7">
        <v>25</v>
      </c>
      <c r="J7">
        <v>3</v>
      </c>
      <c r="K7" s="1">
        <v>73.3333333333333</v>
      </c>
      <c r="L7">
        <v>48</v>
      </c>
      <c r="M7">
        <v>7</v>
      </c>
      <c r="N7">
        <v>12</v>
      </c>
      <c r="O7">
        <v>11</v>
      </c>
      <c r="P7">
        <v>4</v>
      </c>
      <c r="Q7" s="1">
        <v>16.4761904761904</v>
      </c>
      <c r="R7" s="1">
        <v>19.1666666666666</v>
      </c>
      <c r="S7" s="1">
        <v>1.3333333333333299</v>
      </c>
      <c r="T7">
        <v>19</v>
      </c>
      <c r="U7" s="1">
        <v>5.5</v>
      </c>
      <c r="V7" s="1">
        <v>11.1666666666666</v>
      </c>
      <c r="W7" s="1">
        <v>22</v>
      </c>
      <c r="X7" s="1">
        <v>50</v>
      </c>
      <c r="Y7" s="1">
        <v>11</v>
      </c>
      <c r="Z7" s="1">
        <v>47.6666666666666</v>
      </c>
      <c r="AA7" s="1">
        <v>33.3333333333333</v>
      </c>
      <c r="AB7" s="1">
        <v>11</v>
      </c>
      <c r="AC7" s="1">
        <v>25.5</v>
      </c>
      <c r="AD7" s="1">
        <v>32</v>
      </c>
      <c r="AE7" s="1">
        <v>41.5</v>
      </c>
      <c r="AF7" s="1">
        <v>1.5</v>
      </c>
    </row>
    <row r="8" spans="1:32">
      <c r="B8">
        <v>11</v>
      </c>
      <c r="C8" s="1">
        <v>39.999999999999901</v>
      </c>
      <c r="D8">
        <v>19.5</v>
      </c>
      <c r="E8">
        <v>66</v>
      </c>
      <c r="F8" s="2">
        <v>66</v>
      </c>
      <c r="G8">
        <v>14</v>
      </c>
      <c r="H8">
        <v>4</v>
      </c>
      <c r="I8">
        <v>99</v>
      </c>
      <c r="J8">
        <v>25</v>
      </c>
      <c r="K8">
        <v>31.5</v>
      </c>
      <c r="L8">
        <v>3</v>
      </c>
      <c r="M8" s="1">
        <v>13.66666667</v>
      </c>
      <c r="N8">
        <v>8</v>
      </c>
      <c r="O8">
        <v>19.5</v>
      </c>
      <c r="P8">
        <v>22.5</v>
      </c>
      <c r="Q8" s="1">
        <v>5.7738095238095202</v>
      </c>
      <c r="R8">
        <v>1</v>
      </c>
      <c r="S8" s="1">
        <v>2</v>
      </c>
      <c r="T8" s="1">
        <v>14</v>
      </c>
      <c r="U8" s="1">
        <v>21</v>
      </c>
      <c r="V8" s="1">
        <v>4.5</v>
      </c>
      <c r="W8" s="1">
        <v>16.5</v>
      </c>
      <c r="X8" s="1">
        <v>9</v>
      </c>
      <c r="Y8" s="1">
        <v>17</v>
      </c>
      <c r="Z8" s="1">
        <v>44</v>
      </c>
      <c r="AA8" s="1">
        <v>4</v>
      </c>
      <c r="AB8" s="1">
        <v>59</v>
      </c>
      <c r="AC8" s="1">
        <v>4.6666666666666599</v>
      </c>
      <c r="AD8" s="1">
        <v>14</v>
      </c>
      <c r="AE8" s="1">
        <v>39.5</v>
      </c>
      <c r="AF8" s="1">
        <v>5.8333333333333304</v>
      </c>
    </row>
    <row r="9" spans="1:32">
      <c r="C9">
        <v>12</v>
      </c>
      <c r="D9">
        <v>14</v>
      </c>
      <c r="E9">
        <v>56.5</v>
      </c>
      <c r="F9" s="2">
        <v>21</v>
      </c>
      <c r="G9">
        <v>23</v>
      </c>
      <c r="H9">
        <v>2</v>
      </c>
      <c r="I9">
        <v>84</v>
      </c>
      <c r="J9">
        <v>30</v>
      </c>
      <c r="K9" s="1">
        <v>55.1666666666666</v>
      </c>
      <c r="L9">
        <v>6</v>
      </c>
      <c r="M9" s="1">
        <v>22.333333329999999</v>
      </c>
      <c r="N9">
        <v>13</v>
      </c>
      <c r="O9" s="1">
        <v>3.1666666666666599</v>
      </c>
      <c r="P9">
        <v>36</v>
      </c>
      <c r="Q9" s="1">
        <v>3</v>
      </c>
      <c r="R9" s="1">
        <v>0.83333333333333304</v>
      </c>
      <c r="S9" s="1">
        <v>44.5</v>
      </c>
      <c r="T9">
        <v>34</v>
      </c>
      <c r="U9" s="1">
        <v>14.5</v>
      </c>
      <c r="V9" s="1">
        <v>22.8333333333333</v>
      </c>
      <c r="W9" s="1">
        <v>2</v>
      </c>
      <c r="X9" s="1">
        <v>29.3333333333333</v>
      </c>
      <c r="Y9" s="1">
        <v>12</v>
      </c>
      <c r="Z9" s="1">
        <v>24</v>
      </c>
      <c r="AA9" s="1">
        <v>19</v>
      </c>
      <c r="AB9" s="1">
        <v>1</v>
      </c>
      <c r="AC9" s="1">
        <v>2.1666666666666599</v>
      </c>
      <c r="AD9" s="1">
        <v>32</v>
      </c>
      <c r="AE9" s="1">
        <v>18</v>
      </c>
      <c r="AF9" s="1">
        <v>9.5</v>
      </c>
    </row>
    <row r="10" spans="1:32">
      <c r="C10">
        <v>14</v>
      </c>
      <c r="D10">
        <v>15</v>
      </c>
      <c r="E10">
        <v>6</v>
      </c>
      <c r="F10" s="2">
        <v>40</v>
      </c>
      <c r="G10">
        <v>5.5</v>
      </c>
      <c r="H10">
        <v>30</v>
      </c>
      <c r="I10">
        <v>41</v>
      </c>
      <c r="J10">
        <v>2</v>
      </c>
      <c r="K10" s="1">
        <v>13.8333333333333</v>
      </c>
      <c r="L10">
        <v>26</v>
      </c>
      <c r="M10" s="1">
        <v>11</v>
      </c>
      <c r="N10">
        <v>6</v>
      </c>
      <c r="O10" s="1">
        <v>15.8333333333333</v>
      </c>
      <c r="P10">
        <v>0.5</v>
      </c>
      <c r="Q10" s="1">
        <v>31</v>
      </c>
      <c r="R10">
        <v>11.5</v>
      </c>
      <c r="S10" s="1">
        <v>2</v>
      </c>
      <c r="T10" s="1">
        <v>22</v>
      </c>
      <c r="U10" s="1">
        <v>5</v>
      </c>
      <c r="V10" s="1">
        <v>12</v>
      </c>
      <c r="W10" s="1">
        <v>6.5</v>
      </c>
      <c r="X10" s="1">
        <v>38</v>
      </c>
      <c r="Y10" s="1">
        <v>1.5</v>
      </c>
      <c r="Z10" s="1">
        <v>24</v>
      </c>
      <c r="AA10" s="1">
        <v>44.6666666666666</v>
      </c>
      <c r="AB10" s="1">
        <v>26.5</v>
      </c>
      <c r="AC10" s="1">
        <v>23.3333333333333</v>
      </c>
      <c r="AD10" s="1">
        <v>7</v>
      </c>
      <c r="AE10" s="1">
        <v>18</v>
      </c>
      <c r="AF10" s="1">
        <v>3</v>
      </c>
    </row>
    <row r="11" spans="1:32">
      <c r="C11">
        <v>43</v>
      </c>
      <c r="D11">
        <v>65</v>
      </c>
      <c r="E11">
        <v>39</v>
      </c>
      <c r="F11" s="2">
        <v>3.5</v>
      </c>
      <c r="H11">
        <v>33</v>
      </c>
      <c r="I11">
        <v>27</v>
      </c>
      <c r="J11">
        <v>9</v>
      </c>
      <c r="K11" s="1">
        <v>44</v>
      </c>
      <c r="L11">
        <v>10</v>
      </c>
      <c r="N11">
        <v>19.5</v>
      </c>
      <c r="O11" s="1">
        <v>20</v>
      </c>
      <c r="P11">
        <v>44</v>
      </c>
      <c r="Q11" s="1">
        <v>6.7023809523809499</v>
      </c>
      <c r="R11" s="1">
        <v>13.6666666666666</v>
      </c>
      <c r="S11" s="1">
        <v>53.1666666666666</v>
      </c>
      <c r="T11">
        <v>46</v>
      </c>
      <c r="U11" s="1">
        <v>3.1666666666666599</v>
      </c>
      <c r="W11" s="1">
        <v>6</v>
      </c>
      <c r="X11" s="1">
        <v>28.3333333333333</v>
      </c>
      <c r="Y11" s="1">
        <v>8.5</v>
      </c>
      <c r="Z11" s="1">
        <v>16.3333333333333</v>
      </c>
      <c r="AA11" s="1">
        <v>11</v>
      </c>
      <c r="AB11" s="1">
        <v>9</v>
      </c>
      <c r="AC11" s="1">
        <v>25</v>
      </c>
      <c r="AD11" s="1">
        <v>13</v>
      </c>
      <c r="AE11" s="1">
        <v>38</v>
      </c>
      <c r="AF11" s="1">
        <v>14.6666666666666</v>
      </c>
    </row>
    <row r="12" spans="1:32">
      <c r="C12">
        <v>6</v>
      </c>
      <c r="D12">
        <v>18.5</v>
      </c>
      <c r="E12">
        <v>11</v>
      </c>
      <c r="F12" s="2">
        <v>33.5</v>
      </c>
      <c r="I12">
        <v>38</v>
      </c>
      <c r="J12">
        <v>7</v>
      </c>
      <c r="K12" s="1">
        <v>22.5</v>
      </c>
      <c r="P12">
        <v>26</v>
      </c>
      <c r="Q12" s="1">
        <v>6.4761904761904701</v>
      </c>
      <c r="R12">
        <v>9</v>
      </c>
      <c r="S12" s="1">
        <v>36</v>
      </c>
      <c r="U12" s="1">
        <v>9</v>
      </c>
      <c r="X12" s="1">
        <v>35.5</v>
      </c>
      <c r="Y12" s="1">
        <v>12.5</v>
      </c>
      <c r="Z12" s="1">
        <v>15</v>
      </c>
      <c r="AA12" s="1">
        <v>29.3333333333333</v>
      </c>
      <c r="AB12" s="1">
        <v>32.5</v>
      </c>
      <c r="AC12" s="1">
        <v>7.1666666666666599</v>
      </c>
      <c r="AE12" s="1">
        <v>1</v>
      </c>
      <c r="AF12" s="1">
        <v>1.5</v>
      </c>
    </row>
    <row r="13" spans="1:32">
      <c r="C13" s="1">
        <v>6.9999999999999902</v>
      </c>
      <c r="D13">
        <v>1.5</v>
      </c>
      <c r="F13" s="2">
        <v>7</v>
      </c>
      <c r="I13">
        <v>24</v>
      </c>
      <c r="J13">
        <v>3</v>
      </c>
      <c r="K13" s="1">
        <v>22</v>
      </c>
      <c r="P13">
        <v>11</v>
      </c>
      <c r="Q13" s="1">
        <v>50.297619047619001</v>
      </c>
      <c r="X13" s="1">
        <v>8</v>
      </c>
      <c r="Z13" s="1">
        <v>78.1666666666666</v>
      </c>
      <c r="AA13" s="1">
        <v>17.6666666666666</v>
      </c>
      <c r="AE13" s="1">
        <v>35.5</v>
      </c>
    </row>
    <row r="14" spans="1:32">
      <c r="C14">
        <v>19</v>
      </c>
      <c r="F14" s="2">
        <v>34</v>
      </c>
      <c r="I14">
        <v>48.5</v>
      </c>
      <c r="K14" s="1">
        <v>14</v>
      </c>
      <c r="Q14" s="1">
        <v>2</v>
      </c>
      <c r="X14" s="1">
        <v>5.6666666666666599</v>
      </c>
      <c r="Z14" s="1">
        <v>17</v>
      </c>
    </row>
    <row r="16" spans="1:32">
      <c r="A16" t="s">
        <v>82</v>
      </c>
      <c r="C16">
        <f>TTEST($B$2:$B$8,C2:C14,1,3)</f>
        <v>4.8823673881628275E-4</v>
      </c>
      <c r="D16">
        <f>TTEST($B$2:$B$8,D2:D13,1,3)</f>
        <v>1.0400584956757841E-2</v>
      </c>
      <c r="E16">
        <f>TTEST($B$2:$B$8,E2:E12,1,3)</f>
        <v>2.5695789006353067E-3</v>
      </c>
      <c r="F16">
        <f t="shared" ref="F16" si="0">TTEST($B$2:$B$8,F2:F14,1,3)</f>
        <v>1.7964237617334742E-3</v>
      </c>
      <c r="G16">
        <f>TTEST($B$2:$B$8,G2:G10,1,3)</f>
        <v>0.27407092029464741</v>
      </c>
      <c r="H16">
        <f>TTEST($B$2:$B$8,H2:H11,1,3)</f>
        <v>1.1808755518032824E-2</v>
      </c>
      <c r="I16">
        <f>TTEST($B$2:$B$8,I2:I14,1,3)</f>
        <v>2.4698729004539335E-4</v>
      </c>
      <c r="J16">
        <f>TTEST($B$2:$B$8,J2:J13,1,3)</f>
        <v>7.6735517165966438E-2</v>
      </c>
      <c r="K16">
        <f>TTEST($B$2:$B$8,K2:K14,1,3)</f>
        <v>9.2344023283802019E-5</v>
      </c>
      <c r="L16">
        <f>TTEST($B$2:$B$8,L2:L11,1,3)</f>
        <v>4.3675446900006389E-2</v>
      </c>
      <c r="M16">
        <f>TTEST($B$2:$B$8,M2:M10,1,3)</f>
        <v>0.22138209667557185</v>
      </c>
      <c r="N16">
        <f>TTEST($B$2:$B$8,N2:N11,1,3)</f>
        <v>0.46184704203204496</v>
      </c>
      <c r="O16">
        <f>TTEST($B$2:$B$8,O2:O11,1,3)</f>
        <v>0.13903934132670881</v>
      </c>
      <c r="P16">
        <f>TTEST($B$2:$B$8,P2:P13,1,3)</f>
        <v>1.8409113062005752E-2</v>
      </c>
      <c r="Q16">
        <f>TTEST($B$2:$B$8,Q2:Q14,1,3)</f>
        <v>6.3608141036476856E-2</v>
      </c>
      <c r="R16">
        <f>TTEST($B$2:$B$8,R2:R12,1,3)</f>
        <v>0.36943811185106756</v>
      </c>
      <c r="S16">
        <f>TTEST($B$2:$B$8,S2:S12,1,3)</f>
        <v>1.3482926700051089E-2</v>
      </c>
      <c r="T16">
        <f>TTEST($B$2:$B$8,T2:T11,1,3)</f>
        <v>1.1395870792908528E-3</v>
      </c>
      <c r="U16">
        <f>TTEST($B$2:$B$8,U2:U12,1,3)</f>
        <v>0.26465275265362836</v>
      </c>
      <c r="V16">
        <f>TTEST($B$2:$B$8,V2:V10,1,3)</f>
        <v>0.17413644544053053</v>
      </c>
      <c r="W16">
        <f>TTEST($B$2:$B$8,W2:W11,1,3)</f>
        <v>0.16637808506505225</v>
      </c>
      <c r="X16">
        <f>TTEST($B$2:$B$8,X2:X14,1,3)</f>
        <v>6.99590634972033E-4</v>
      </c>
      <c r="Y16">
        <f>TTEST($B$2:$B$8,Y2:Y12,1,3)</f>
        <v>0.10191942655243647</v>
      </c>
      <c r="Z16">
        <f>TTEST($B$2:$B$8,Z2:Z14,1,3)</f>
        <v>5.4305336115185944E-4</v>
      </c>
      <c r="AA16">
        <f>TTEST($B$2:$B$8,AA2:AA13,1,3)</f>
        <v>4.8899777720722414E-3</v>
      </c>
      <c r="AB16">
        <f>TTEST($B$2:$B$8,AB2:AB12,1,3)</f>
        <v>1.5693193077081575E-2</v>
      </c>
      <c r="AC16">
        <f>TTEST($B$2:$B$8,AC2:AC12,1,3)</f>
        <v>1.5700884110676844E-2</v>
      </c>
      <c r="AD16">
        <f>TTEST($B$2:$B$8,AD2:AD11,1,3)</f>
        <v>4.4105666726806398E-3</v>
      </c>
      <c r="AE16">
        <f>TTEST($B$2:$B$8,AE2:AE13,1,3)</f>
        <v>2.4008329544428324E-3</v>
      </c>
      <c r="AF16">
        <f>TTEST($B$2:$B$8,AF2:AF12,1,3)</f>
        <v>0.14940517044619028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Betweeness Centrality Raw</vt:lpstr>
      <vt:lpstr>t-Test for Avg. Magnitude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2017-11-09T17:21:11Z</dcterms:created>
  <dcterms:modified xsi:type="dcterms:W3CDTF">2017-11-16T19:24:58Z</dcterms:modified>
</cp:coreProperties>
</file>