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users\borders_project\New_stata_files\"/>
    </mc:Choice>
  </mc:AlternateContent>
  <bookViews>
    <workbookView xWindow="0" yWindow="0" windowWidth="19515" windowHeight="7650"/>
  </bookViews>
  <sheets>
    <sheet name="end_results" sheetId="1" r:id="rId1"/>
  </sheets>
  <calcPr calcId="0"/>
</workbook>
</file>

<file path=xl/calcChain.xml><?xml version="1.0" encoding="utf-8"?>
<calcChain xmlns="http://schemas.openxmlformats.org/spreadsheetml/2006/main">
  <c r="A20" i="1" l="1"/>
  <c r="B20" i="1"/>
  <c r="C20" i="1"/>
  <c r="D20" i="1"/>
  <c r="E20" i="1"/>
  <c r="F20" i="1"/>
  <c r="G20" i="1"/>
  <c r="H20" i="1"/>
  <c r="I20" i="1"/>
  <c r="J20" i="1"/>
  <c r="G17" i="1"/>
  <c r="G16" i="1"/>
  <c r="G14" i="1"/>
  <c r="G13" i="1"/>
  <c r="G11" i="1"/>
  <c r="G10" i="1"/>
  <c r="G8" i="1"/>
  <c r="G7" i="1"/>
  <c r="G5" i="1"/>
  <c r="G4" i="1"/>
  <c r="F17" i="1"/>
  <c r="F16" i="1"/>
  <c r="F14" i="1"/>
  <c r="F13" i="1"/>
  <c r="F11" i="1"/>
  <c r="F10" i="1"/>
  <c r="F8" i="1"/>
  <c r="F7" i="1"/>
  <c r="F5" i="1"/>
  <c r="F4" i="1"/>
  <c r="B4" i="1"/>
  <c r="A5" i="1"/>
  <c r="B5" i="1"/>
  <c r="B7" i="1"/>
  <c r="A8" i="1"/>
  <c r="B8" i="1"/>
  <c r="B10" i="1"/>
  <c r="A11" i="1"/>
  <c r="B11" i="1"/>
  <c r="B13" i="1"/>
  <c r="A14" i="1"/>
  <c r="B14" i="1"/>
  <c r="B16" i="1"/>
  <c r="A17" i="1"/>
  <c r="B17" i="1"/>
  <c r="C4" i="1"/>
  <c r="C5" i="1"/>
  <c r="C7" i="1"/>
  <c r="E4" i="1"/>
  <c r="C8" i="1"/>
  <c r="E5" i="1"/>
  <c r="C10" i="1"/>
  <c r="E7" i="1"/>
  <c r="C11" i="1"/>
  <c r="E8" i="1"/>
  <c r="C13" i="1"/>
  <c r="E10" i="1"/>
  <c r="C14" i="1"/>
  <c r="E11" i="1"/>
  <c r="C16" i="1"/>
  <c r="E13" i="1"/>
  <c r="C17" i="1"/>
  <c r="E14" i="1"/>
  <c r="D4" i="1"/>
  <c r="D5" i="1"/>
  <c r="D7" i="1"/>
  <c r="D8" i="1"/>
  <c r="D10" i="1"/>
  <c r="D11" i="1"/>
  <c r="D13" i="1"/>
  <c r="D14" i="1"/>
  <c r="D16" i="1"/>
  <c r="D17" i="1"/>
  <c r="E16" i="1"/>
  <c r="E17" i="1"/>
  <c r="H4" i="1"/>
  <c r="H5" i="1"/>
  <c r="H7" i="1"/>
  <c r="H8" i="1"/>
  <c r="H10" i="1"/>
  <c r="H11" i="1"/>
  <c r="H13" i="1"/>
  <c r="H14" i="1"/>
  <c r="H16" i="1"/>
  <c r="H17" i="1"/>
  <c r="I4" i="1"/>
  <c r="I5" i="1"/>
  <c r="I7" i="1"/>
  <c r="I8" i="1"/>
  <c r="I10" i="1"/>
  <c r="I11" i="1"/>
  <c r="I13" i="1"/>
  <c r="I14" i="1"/>
  <c r="I16" i="1"/>
  <c r="I17" i="1"/>
  <c r="J4" i="1"/>
  <c r="J5" i="1"/>
  <c r="J7" i="1"/>
  <c r="J8" i="1"/>
  <c r="J10" i="1"/>
  <c r="J11" i="1"/>
  <c r="J13" i="1"/>
  <c r="J14" i="1"/>
  <c r="J16" i="1"/>
  <c r="J17" i="1"/>
  <c r="B19" i="1"/>
  <c r="C19" i="1"/>
  <c r="D19" i="1"/>
  <c r="E19" i="1"/>
  <c r="F19" i="1"/>
  <c r="G19" i="1"/>
  <c r="H19" i="1"/>
  <c r="I19" i="1"/>
  <c r="J19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4" i="1"/>
</calcChain>
</file>

<file path=xl/sharedStrings.xml><?xml version="1.0" encoding="utf-8"?>
<sst xmlns="http://schemas.openxmlformats.org/spreadsheetml/2006/main" count="23" uniqueCount="23">
  <si>
    <t xml:space="preserve"> ** p&lt;0.01</t>
  </si>
  <si>
    <t xml:space="preserve"> *** p&lt;0.001"</t>
  </si>
  <si>
    <t>previous index</t>
  </si>
  <si>
    <t>pop growth</t>
  </si>
  <si>
    <t>emp growth</t>
  </si>
  <si>
    <t>output growth</t>
  </si>
  <si>
    <t>nfincome growth</t>
  </si>
  <si>
    <t>constant</t>
  </si>
  <si>
    <t>Table XX: Endogeneity Tests</t>
  </si>
  <si>
    <t>F Test, F(4,106)</t>
  </si>
  <si>
    <t>3.25*</t>
  </si>
  <si>
    <t>2.78*</t>
  </si>
  <si>
    <t>"* p&lt;0.05</t>
  </si>
  <si>
    <t>Dependent var:</t>
  </si>
  <si>
    <t>gt</t>
  </si>
  <si>
    <t>sb</t>
  </si>
  <si>
    <t>ne</t>
  </si>
  <si>
    <t>bh</t>
  </si>
  <si>
    <t>pri</t>
  </si>
  <si>
    <t>cedp</t>
  </si>
  <si>
    <t>cedc</t>
  </si>
  <si>
    <t>cedpi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</si>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</sst>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workbookViewId="0">
      <selection activeCell="B3" sqref="B3"/>
    </sheetView>
  </sheetViews>
  <sheetFormatPr defaultRowHeight="15" x14ac:dyDescent="0.25"/>
  <cols>
    <col min="1" max="1" width="16.140625" customWidth="1"/>
  </cols>
  <sheetData>
    <row r="1" spans="1:10" x14ac:dyDescent="0.25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x14ac:dyDescent="0.25">
      <c r="A2" s="1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3" t="s">
        <v>22</v>
      </c>
    </row>
    <row r="3" spans="1:10" x14ac:dyDescent="0.25">
      <c r="A3" s="7"/>
      <c r="B3" s="8"/>
      <c r="C3" s="8"/>
      <c r="D3" s="8"/>
      <c r="E3" s="8"/>
      <c r="F3" s="8"/>
      <c r="G3" s="8"/>
      <c r="H3" s="8"/>
      <c r="I3" s="8"/>
      <c r="J3" s="9"/>
    </row>
    <row r="4" spans="1:10" x14ac:dyDescent="0.25">
      <c r="A4" s="4" t="s">
        <v>2</v>
      </c>
      <c r="B4" s="5" t="str">
        <f>"0.544***"</f>
        <v>0.544***</v>
      </c>
      <c r="C4" s="5" t="str">
        <f>"0.973***"</f>
        <v>0.973***</v>
      </c>
      <c r="D4" s="5" t="str">
        <f>"0.669***"</f>
        <v>0.669***</v>
      </c>
      <c r="E4" s="5" t="str">
        <f>"0.167*"</f>
        <v>0.167*</v>
      </c>
      <c r="F4" s="5" t="str">
        <f>"1.158***"</f>
        <v>1.158***</v>
      </c>
      <c r="G4" s="5" t="str">
        <f>"0.640***"</f>
        <v>0.640***</v>
      </c>
      <c r="H4" s="5" t="str">
        <f>"0.882***"</f>
        <v>0.882***</v>
      </c>
      <c r="I4" s="5" t="str">
        <f>"0.622***"</f>
        <v>0.622***</v>
      </c>
      <c r="J4" s="6" t="str">
        <f>"0.965***"</f>
        <v>0.965***</v>
      </c>
    </row>
    <row r="5" spans="1:10" x14ac:dyDescent="0.25">
      <c r="A5" s="4" t="str">
        <f>""</f>
        <v/>
      </c>
      <c r="B5" s="5" t="str">
        <f>"(5.41)"</f>
        <v>(5.41)</v>
      </c>
      <c r="C5" s="5" t="str">
        <f>"(17.12)"</f>
        <v>(17.12)</v>
      </c>
      <c r="D5" s="5" t="str">
        <f>"(24.79)"</f>
        <v>(24.79)</v>
      </c>
      <c r="E5" s="5" t="str">
        <f>"(2.09)"</f>
        <v>(2.09)</v>
      </c>
      <c r="F5" s="5" t="str">
        <f>"(13.35)"</f>
        <v>(13.35)</v>
      </c>
      <c r="G5" s="5" t="str">
        <f>"(6.52)"</f>
        <v>(6.52)</v>
      </c>
      <c r="H5" s="5" t="str">
        <f>"(18.18)"</f>
        <v>(18.18)</v>
      </c>
      <c r="I5" s="5" t="str">
        <f>"(16.31)"</f>
        <v>(16.31)</v>
      </c>
      <c r="J5" s="6" t="str">
        <f>"(52.46)"</f>
        <v>(52.46)</v>
      </c>
    </row>
    <row r="6" spans="1:10" x14ac:dyDescent="0.25">
      <c r="A6" s="4"/>
      <c r="B6" s="5"/>
      <c r="C6" s="5"/>
      <c r="D6" s="5"/>
      <c r="E6" s="5"/>
      <c r="F6" s="5"/>
      <c r="G6" s="5"/>
      <c r="H6" s="5"/>
      <c r="I6" s="5"/>
      <c r="J6" s="6"/>
    </row>
    <row r="7" spans="1:10" x14ac:dyDescent="0.25">
      <c r="A7" s="4" t="s">
        <v>4</v>
      </c>
      <c r="B7" s="5" t="str">
        <f>"0.0948"</f>
        <v>0.0948</v>
      </c>
      <c r="C7" s="5" t="str">
        <f>"-0.0299"</f>
        <v>-0.0299</v>
      </c>
      <c r="D7" s="5" t="str">
        <f>"0.0392"</f>
        <v>0.0392</v>
      </c>
      <c r="E7" s="5" t="str">
        <f>"0.0990"</f>
        <v>0.0990</v>
      </c>
      <c r="F7" s="5" t="str">
        <f>"-0.0408"</f>
        <v>-0.0408</v>
      </c>
      <c r="G7" s="5" t="str">
        <f>"-1.253**"</f>
        <v>-1.253**</v>
      </c>
      <c r="H7" s="5" t="str">
        <f>"0.433*"</f>
        <v>0.433*</v>
      </c>
      <c r="I7" s="5" t="str">
        <f>"-0.0193"</f>
        <v>-0.0193</v>
      </c>
      <c r="J7" s="6" t="str">
        <f>"0.0565"</f>
        <v>0.0565</v>
      </c>
    </row>
    <row r="8" spans="1:10" x14ac:dyDescent="0.25">
      <c r="A8" s="4" t="str">
        <f>""</f>
        <v/>
      </c>
      <c r="B8" s="5" t="str">
        <f>"(1.27)"</f>
        <v>(1.27)</v>
      </c>
      <c r="C8" s="5" t="str">
        <f>"(-0.39)"</f>
        <v>(-0.39)</v>
      </c>
      <c r="D8" s="5" t="str">
        <f>"(1.12)"</f>
        <v>(1.12)</v>
      </c>
      <c r="E8" s="5" t="str">
        <f>"(0.68)"</f>
        <v>(0.68)</v>
      </c>
      <c r="F8" s="5" t="str">
        <f>"(-0.79)"</f>
        <v>(-0.79)</v>
      </c>
      <c r="G8" s="5" t="str">
        <f>"(-3.04)"</f>
        <v>(-3.04)</v>
      </c>
      <c r="H8" s="5" t="str">
        <f>"(2.24)"</f>
        <v>(2.24)</v>
      </c>
      <c r="I8" s="5" t="str">
        <f>"(-0.32)"</f>
        <v>(-0.32)</v>
      </c>
      <c r="J8" s="6" t="str">
        <f>"(1.74)"</f>
        <v>(1.74)</v>
      </c>
    </row>
    <row r="9" spans="1:10" x14ac:dyDescent="0.25">
      <c r="A9" s="4"/>
      <c r="B9" s="5"/>
      <c r="C9" s="5"/>
      <c r="D9" s="5"/>
      <c r="E9" s="5"/>
      <c r="F9" s="5"/>
      <c r="G9" s="5"/>
      <c r="H9" s="5"/>
      <c r="I9" s="5"/>
      <c r="J9" s="6"/>
    </row>
    <row r="10" spans="1:10" x14ac:dyDescent="0.25">
      <c r="A10" s="4" t="s">
        <v>3</v>
      </c>
      <c r="B10" s="5" t="str">
        <f>"0.190"</f>
        <v>0.190</v>
      </c>
      <c r="C10" s="5" t="str">
        <f>"-0.0336"</f>
        <v>-0.0336</v>
      </c>
      <c r="D10" s="5" t="str">
        <f>"0.00839"</f>
        <v>0.00839</v>
      </c>
      <c r="E10" s="5" t="str">
        <f>"-0.126"</f>
        <v>-0.126</v>
      </c>
      <c r="F10" s="5" t="str">
        <f>"0.119"</f>
        <v>0.119</v>
      </c>
      <c r="G10" s="5" t="str">
        <f>"0.592"</f>
        <v>0.592</v>
      </c>
      <c r="H10" s="5" t="str">
        <f>"0.202"</f>
        <v>0.202</v>
      </c>
      <c r="I10" s="5" t="str">
        <f>"0.0471"</f>
        <v>0.0471</v>
      </c>
      <c r="J10" s="6" t="str">
        <f>"-0.0314"</f>
        <v>-0.0314</v>
      </c>
    </row>
    <row r="11" spans="1:10" x14ac:dyDescent="0.25">
      <c r="A11" s="4" t="str">
        <f>""</f>
        <v/>
      </c>
      <c r="B11" s="5" t="str">
        <f>"(0.77)"</f>
        <v>(0.77)</v>
      </c>
      <c r="C11" s="5" t="str">
        <f>"(-0.24)"</f>
        <v>(-0.24)</v>
      </c>
      <c r="D11" s="5" t="str">
        <f>"(0.08)"</f>
        <v>(0.08)</v>
      </c>
      <c r="E11" s="5" t="str">
        <f>"(-0.86)"</f>
        <v>(-0.86)</v>
      </c>
      <c r="F11" s="5" t="str">
        <f>"(1.11)"</f>
        <v>(1.11)</v>
      </c>
      <c r="G11" s="5" t="str">
        <f>"(1.03)"</f>
        <v>(1.03)</v>
      </c>
      <c r="H11" s="5" t="str">
        <f>"(0.59)"</f>
        <v>(0.59)</v>
      </c>
      <c r="I11" s="5" t="str">
        <f>"(0.39)"</f>
        <v>(0.39)</v>
      </c>
      <c r="J11" s="6" t="str">
        <f>"(-0.40)"</f>
        <v>(-0.40)</v>
      </c>
    </row>
    <row r="12" spans="1:10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x14ac:dyDescent="0.25">
      <c r="A13" s="4" t="s">
        <v>5</v>
      </c>
      <c r="B13" s="5" t="str">
        <f>"-0.123"</f>
        <v>-0.123</v>
      </c>
      <c r="C13" s="5" t="str">
        <f>"-0.0193"</f>
        <v>-0.0193</v>
      </c>
      <c r="D13" s="5" t="str">
        <f>"-0.0277"</f>
        <v>-0.0277</v>
      </c>
      <c r="E13" s="5" t="str">
        <f>"-0.343"</f>
        <v>-0.343</v>
      </c>
      <c r="F13" s="5" t="str">
        <f>"-0.00319"</f>
        <v>-0.00319</v>
      </c>
      <c r="G13" s="5" t="str">
        <f>"1.348**"</f>
        <v>1.348**</v>
      </c>
      <c r="H13" s="5" t="str">
        <f>"-0.230"</f>
        <v>-0.230</v>
      </c>
      <c r="I13" s="5" t="str">
        <f>"-0.00659"</f>
        <v>-0.00659</v>
      </c>
      <c r="J13" s="6" t="str">
        <f>"-0.0675"</f>
        <v>-0.0675</v>
      </c>
    </row>
    <row r="14" spans="1:10" x14ac:dyDescent="0.25">
      <c r="A14" s="4" t="str">
        <f>""</f>
        <v/>
      </c>
      <c r="B14" s="5" t="str">
        <f>"(-1.07)"</f>
        <v>(-1.07)</v>
      </c>
      <c r="C14" s="5" t="str">
        <f>"(-0.16)"</f>
        <v>(-0.16)</v>
      </c>
      <c r="D14" s="5" t="str">
        <f>"(-0.39)"</f>
        <v>(-0.39)</v>
      </c>
      <c r="E14" s="5" t="str">
        <f>"(-1.83)"</f>
        <v>(-1.83)</v>
      </c>
      <c r="F14" s="5" t="str">
        <f>"(-0.03)"</f>
        <v>(-0.03)</v>
      </c>
      <c r="G14" s="5" t="str">
        <f>"(2.68)"</f>
        <v>(2.68)</v>
      </c>
      <c r="H14" s="5" t="str">
        <f>"(-0.79)"</f>
        <v>(-0.79)</v>
      </c>
      <c r="I14" s="5" t="str">
        <f>"(-0.07)"</f>
        <v>(-0.07)</v>
      </c>
      <c r="J14" s="6" t="str">
        <f>"(-1.48)"</f>
        <v>(-1.48)</v>
      </c>
    </row>
    <row r="15" spans="1:10" x14ac:dyDescent="0.25">
      <c r="A15" s="4"/>
      <c r="B15" s="5"/>
      <c r="C15" s="5"/>
      <c r="D15" s="5"/>
      <c r="E15" s="5"/>
      <c r="F15" s="5"/>
      <c r="G15" s="5"/>
      <c r="H15" s="5"/>
      <c r="I15" s="5"/>
      <c r="J15" s="6"/>
    </row>
    <row r="16" spans="1:10" x14ac:dyDescent="0.25">
      <c r="A16" s="4" t="s">
        <v>6</v>
      </c>
      <c r="B16" s="5" t="str">
        <f>"-0.292"</f>
        <v>-0.292</v>
      </c>
      <c r="C16" s="5" t="str">
        <f>"-0.101"</f>
        <v>-0.101</v>
      </c>
      <c r="D16" s="5" t="str">
        <f>"0.0690"</f>
        <v>0.0690</v>
      </c>
      <c r="E16" s="5" t="str">
        <f>"0.771***"</f>
        <v>0.771***</v>
      </c>
      <c r="F16" s="5" t="str">
        <f>"-0.0535"</f>
        <v>-0.0535</v>
      </c>
      <c r="G16" s="5" t="str">
        <f>"0.763"</f>
        <v>0.763</v>
      </c>
      <c r="H16" s="5" t="str">
        <f>"-0.973**"</f>
        <v>-0.973**</v>
      </c>
      <c r="I16" s="5" t="str">
        <f>"0.0744"</f>
        <v>0.0744</v>
      </c>
      <c r="J16" s="6" t="str">
        <f>"-0.0460"</f>
        <v>-0.0460</v>
      </c>
    </row>
    <row r="17" spans="1:10" x14ac:dyDescent="0.25">
      <c r="A17" s="4" t="str">
        <f>""</f>
        <v/>
      </c>
      <c r="B17" s="5" t="str">
        <f>"(-1.67)"</f>
        <v>(-1.67)</v>
      </c>
      <c r="C17" s="5" t="str">
        <f>"(-0.60)"</f>
        <v>(-0.60)</v>
      </c>
      <c r="D17" s="5" t="str">
        <f>"(0.84)"</f>
        <v>(0.84)</v>
      </c>
      <c r="E17" s="5" t="str">
        <f>"(13.31)"</f>
        <v>(13.31)</v>
      </c>
      <c r="F17" s="5" t="str">
        <f>"(-0.40)"</f>
        <v>(-0.40)</v>
      </c>
      <c r="G17" s="5" t="str">
        <f>"(1.59)"</f>
        <v>(1.59)</v>
      </c>
      <c r="H17" s="5" t="str">
        <f>"(-3.09)"</f>
        <v>(-3.09)</v>
      </c>
      <c r="I17" s="5" t="str">
        <f>"(0.62)"</f>
        <v>(0.62)</v>
      </c>
      <c r="J17" s="6" t="str">
        <f>"(-0.69)"</f>
        <v>(-0.69)</v>
      </c>
    </row>
    <row r="18" spans="1:10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</row>
    <row r="19" spans="1:10" x14ac:dyDescent="0.25">
      <c r="A19" s="4" t="s">
        <v>7</v>
      </c>
      <c r="B19" s="5" t="str">
        <f>"-0.00595"</f>
        <v>-0.00595</v>
      </c>
      <c r="C19" s="5" t="str">
        <f>"0.0120"</f>
        <v>0.0120</v>
      </c>
      <c r="D19" s="5" t="str">
        <f>"0.0176"</f>
        <v>0.0176</v>
      </c>
      <c r="E19" s="5" t="str">
        <f>"-0.0136"</f>
        <v>-0.0136</v>
      </c>
      <c r="F19" s="5" t="str">
        <f>"-0.00955"</f>
        <v>-0.00955</v>
      </c>
      <c r="G19" s="5" t="str">
        <f>"-0.170"</f>
        <v>-0.170</v>
      </c>
      <c r="H19" s="5" t="str">
        <f>"-0.110"</f>
        <v>-0.110</v>
      </c>
      <c r="I19" s="5" t="str">
        <f>"0.0251"</f>
        <v>0.0251</v>
      </c>
      <c r="J19" s="6" t="str">
        <f>"-0.00329"</f>
        <v>-0.00329</v>
      </c>
    </row>
    <row r="20" spans="1:10" x14ac:dyDescent="0.25">
      <c r="A20" s="4" t="str">
        <f>""</f>
        <v/>
      </c>
      <c r="B20" s="5" t="str">
        <f>"(-0.17)"</f>
        <v>(-0.17)</v>
      </c>
      <c r="C20" s="5" t="str">
        <f>"(1.15)"</f>
        <v>(1.15)</v>
      </c>
      <c r="D20" s="5" t="str">
        <f>"(1.95)"</f>
        <v>(1.95)</v>
      </c>
      <c r="E20" s="5" t="str">
        <f>"(-1.03)"</f>
        <v>(-1.03)</v>
      </c>
      <c r="F20" s="5" t="str">
        <f>"(-0.65)"</f>
        <v>(-0.65)</v>
      </c>
      <c r="G20" s="5" t="str">
        <f>"(-1.61)"</f>
        <v>(-1.61)</v>
      </c>
      <c r="H20" s="5" t="str">
        <f>"(-1.88)"</f>
        <v>(-1.88)</v>
      </c>
      <c r="I20" s="5" t="str">
        <f>"(1.62)"</f>
        <v>(1.62)</v>
      </c>
      <c r="J20" s="6" t="str">
        <f>"(-0.91)"</f>
        <v>(-0.91)</v>
      </c>
    </row>
    <row r="21" spans="1:10" x14ac:dyDescent="0.25">
      <c r="A21" s="1" t="str">
        <f>"N"</f>
        <v>N</v>
      </c>
      <c r="B21" s="2" t="str">
        <f>"1218"</f>
        <v>1218</v>
      </c>
      <c r="C21" s="2" t="str">
        <f t="shared" ref="C21:J21" si="0">"1222"</f>
        <v>1222</v>
      </c>
      <c r="D21" s="2" t="str">
        <f t="shared" si="0"/>
        <v>1222</v>
      </c>
      <c r="E21" s="2" t="str">
        <f t="shared" si="0"/>
        <v>1222</v>
      </c>
      <c r="F21" s="2" t="str">
        <f t="shared" si="0"/>
        <v>1222</v>
      </c>
      <c r="G21" s="2" t="str">
        <f t="shared" si="0"/>
        <v>1222</v>
      </c>
      <c r="H21" s="2" t="str">
        <f t="shared" si="0"/>
        <v>1222</v>
      </c>
      <c r="I21" s="2" t="str">
        <f t="shared" si="0"/>
        <v>1222</v>
      </c>
      <c r="J21" s="3" t="str">
        <f t="shared" si="0"/>
        <v>1222</v>
      </c>
    </row>
    <row r="22" spans="1:10" x14ac:dyDescent="0.25">
      <c r="A22" s="7" t="str">
        <f>"R-sq"</f>
        <v>R-sq</v>
      </c>
      <c r="B22" s="8" t="str">
        <f>"0.346"</f>
        <v>0.346</v>
      </c>
      <c r="C22" s="8" t="str">
        <f>"0.861"</f>
        <v>0.861</v>
      </c>
      <c r="D22" s="8" t="str">
        <f>"0.866"</f>
        <v>0.866</v>
      </c>
      <c r="E22" s="8" t="str">
        <f>"0.666"</f>
        <v>0.666</v>
      </c>
      <c r="F22" s="8" t="str">
        <f>"0.658"</f>
        <v>0.658</v>
      </c>
      <c r="G22" s="8" t="str">
        <f>"0.306"</f>
        <v>0.306</v>
      </c>
      <c r="H22" s="8" t="str">
        <f>"0.780"</f>
        <v>0.780</v>
      </c>
      <c r="I22" s="8" t="str">
        <f>"0.731"</f>
        <v>0.731</v>
      </c>
      <c r="J22" s="9" t="str">
        <f>"0.975"</f>
        <v>0.975</v>
      </c>
    </row>
    <row r="23" spans="1:10" x14ac:dyDescent="0.25">
      <c r="A23" s="10" t="s">
        <v>9</v>
      </c>
      <c r="B23" s="11">
        <v>1.36</v>
      </c>
      <c r="C23" s="11">
        <v>0.42</v>
      </c>
      <c r="D23" s="11">
        <v>0.72</v>
      </c>
      <c r="E23" s="11">
        <v>1.95</v>
      </c>
      <c r="F23" s="11">
        <v>0.59</v>
      </c>
      <c r="G23" s="11" t="s">
        <v>10</v>
      </c>
      <c r="H23" s="11" t="s">
        <v>11</v>
      </c>
      <c r="I23" s="11">
        <v>0.42</v>
      </c>
      <c r="J23" s="12">
        <v>1.23</v>
      </c>
    </row>
    <row r="24" spans="1:10" x14ac:dyDescent="0.25">
      <c r="A24" s="1" t="str">
        <f>"t statistics in parentheses"</f>
        <v>t statistics in parentheses</v>
      </c>
      <c r="B24" s="2"/>
      <c r="C24" s="2"/>
      <c r="D24" s="2"/>
      <c r="E24" s="2"/>
      <c r="F24" s="2"/>
      <c r="G24" s="2"/>
      <c r="H24" s="2"/>
      <c r="I24" s="2"/>
      <c r="J24" s="3"/>
    </row>
    <row r="25" spans="1:10" x14ac:dyDescent="0.25">
      <c r="A25" s="7" t="s">
        <v>12</v>
      </c>
      <c r="B25" s="8" t="s">
        <v>0</v>
      </c>
      <c r="C25" s="8" t="s">
        <v>1</v>
      </c>
      <c r="D25" s="8"/>
      <c r="E25" s="8"/>
      <c r="F25" s="8"/>
      <c r="G25" s="8"/>
      <c r="H25" s="8"/>
      <c r="I25" s="8"/>
      <c r="J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Duncan, Kevin D [ECONS]</dc:creator>
  <cp:lastModifiedBy>Duncan, Kevin D</cp:lastModifiedBy>
  <dcterms:created xsi:type="dcterms:W3CDTF">2015-07-23T19:40:06Z</dcterms:created>
  <dcterms:modified xsi:type="dcterms:W3CDTF">2015-07-23T19:40:06Z</dcterms:modified>
</cp:coreProperties>
</file>