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765" yWindow="1200" windowWidth="9420" windowHeight="5010" tabRatio="601"/>
  </bookViews>
  <sheets>
    <sheet name="dyn_birth_death_total89_11" sheetId="139" r:id="rId1"/>
    <sheet name="dyn_major_ind_single_multi11" sheetId="142" r:id="rId2"/>
    <sheet name="dyn_major_ind_single_multi10" sheetId="140" r:id="rId3"/>
    <sheet name="dyn_major_ind_single_multi09" sheetId="136" r:id="rId4"/>
    <sheet name="dyn_major_ind_single_multi08" sheetId="137" r:id="rId5"/>
    <sheet name="dyn_birth_death_major_ind_08" sheetId="127" r:id="rId6"/>
    <sheet name="dyn_birth_death_major_ind_07" sheetId="116" r:id="rId7"/>
    <sheet name="dyn_birth_death_major_ind_06" sheetId="102" r:id="rId8"/>
    <sheet name="dyn_birth_death_major_ind_05" sheetId="96" r:id="rId9"/>
    <sheet name="dyn_birth_death_major_ind_04" sheetId="89" r:id="rId10"/>
    <sheet name="dyn_birth_death_major_ind_03" sheetId="82" r:id="rId11"/>
    <sheet name="dyn_birth_deat_major_ind_02" sheetId="104" r:id="rId12"/>
    <sheet name="dyn_birth_death_major_ind_01" sheetId="105" r:id="rId13"/>
    <sheet name="dyn_birth_death_major_ind_00" sheetId="106" r:id="rId14"/>
    <sheet name="dyn_birth_death_major_ind_99" sheetId="107" r:id="rId15"/>
  </sheets>
  <definedNames>
    <definedName name="bbb" localSheetId="11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bbb" localSheetId="13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bbb" localSheetId="12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bbb" localSheetId="10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bbb" localSheetId="9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bbb" localSheetId="8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bbb" localSheetId="7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bbb" localSheetId="6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bbb" localSheetId="5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bbb" localSheetId="14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bbb" localSheetId="0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bbb" localSheetId="4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bbb" localSheetId="3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bbb" localSheetId="2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bbb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HTML1_1" hidden="1">"[TB9.XLS]St_tot_94_95!$A$1:$J$428"</definedName>
    <definedName name="HTML1_10" hidden="1">""</definedName>
    <definedName name="HTML1_11" hidden="1">1</definedName>
    <definedName name="HTML1_12" hidden="1">"F:\USERS\ECON\Census95\Int\T9ST.htm"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-4146</definedName>
    <definedName name="HTML1_7" hidden="1">-4146</definedName>
    <definedName name="HTML1_8" hidden="1">"2/17/98"</definedName>
    <definedName name="HTML1_9" hidden="1">"BPH"</definedName>
    <definedName name="HTML2_1" hidden="1">"[TB9.XLS]St_tot_94_95!$A$1:$J$427"</definedName>
    <definedName name="HTML2_10" hidden="1">""</definedName>
    <definedName name="HTML2_11" hidden="1">1</definedName>
    <definedName name="HTML2_12" hidden="1">"F:\USERS\ECON\Census95\Int\T9ST.htm"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"2/17/98"</definedName>
    <definedName name="HTML2_9" hidden="1">"BPH"</definedName>
    <definedName name="HTML3_1" hidden="1">"[TB9.XLS]St_tot_94_95!$A$1:$H$427"</definedName>
    <definedName name="HTML3_10" hidden="1">""</definedName>
    <definedName name="HTML3_11" hidden="1">1</definedName>
    <definedName name="HTML3_12" hidden="1">"F:\USERS\ECON\Census95\Int\T9st.htm"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"2/17/98"</definedName>
    <definedName name="HTML3_9" hidden="1">"BPH"</definedName>
    <definedName name="HTMLCount" hidden="1">3</definedName>
    <definedName name="_xlnm.Print_Titles" localSheetId="11">dyn_birth_deat_major_ind_02!$1:$5</definedName>
    <definedName name="_xlnm.Print_Titles" localSheetId="13">dyn_birth_death_major_ind_00!$1:$5</definedName>
    <definedName name="_xlnm.Print_Titles" localSheetId="12">dyn_birth_death_major_ind_01!$1:$5</definedName>
    <definedName name="_xlnm.Print_Titles" localSheetId="10">dyn_birth_death_major_ind_03!$1:$5</definedName>
    <definedName name="_xlnm.Print_Titles" localSheetId="9">dyn_birth_death_major_ind_04!$1:$5</definedName>
    <definedName name="_xlnm.Print_Titles" localSheetId="8">dyn_birth_death_major_ind_05!$1:$5</definedName>
    <definedName name="_xlnm.Print_Titles" localSheetId="7">dyn_birth_death_major_ind_06!$1:$5</definedName>
    <definedName name="_xlnm.Print_Titles" localSheetId="6">dyn_birth_death_major_ind_07!$1:$5</definedName>
    <definedName name="_xlnm.Print_Titles" localSheetId="5">dyn_birth_death_major_ind_08!$1:$5</definedName>
    <definedName name="_xlnm.Print_Titles" localSheetId="14">dyn_birth_death_major_ind_99!$1:$5</definedName>
    <definedName name="_xlnm.Print_Titles" localSheetId="0">dyn_birth_death_total89_11!$1:$6</definedName>
    <definedName name="_xlnm.Print_Titles" localSheetId="4">dyn_major_ind_single_multi08!$1:$5</definedName>
    <definedName name="_xlnm.Print_Titles" localSheetId="3">dyn_major_ind_single_multi09!$1:$5</definedName>
    <definedName name="_xlnm.Print_Titles" localSheetId="2">dyn_major_ind_single_multi10!$1:$5</definedName>
    <definedName name="_xlnm.Print_Titles" localSheetId="1">dyn_major_ind_single_multi11!$A:$A,dyn_major_ind_single_multi11!$1:$5</definedName>
    <definedName name="wrn.app_a." localSheetId="11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a";#N/A,#N/A,FALSE,"a14b";#N/A,#N/A,FALSE,"a15";#N/A,#N/A,FALSE,"a16"}</definedName>
    <definedName name="wrn.app_a." localSheetId="13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a";#N/A,#N/A,FALSE,"a14b";#N/A,#N/A,FALSE,"a15";#N/A,#N/A,FALSE,"a16"}</definedName>
    <definedName name="wrn.app_a." localSheetId="12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a";#N/A,#N/A,FALSE,"a14b";#N/A,#N/A,FALSE,"a15";#N/A,#N/A,FALSE,"a16"}</definedName>
    <definedName name="wrn.app_a." localSheetId="10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a";#N/A,#N/A,FALSE,"a14b";#N/A,#N/A,FALSE,"a15";#N/A,#N/A,FALSE,"a16"}</definedName>
    <definedName name="wrn.app_a." localSheetId="9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a";#N/A,#N/A,FALSE,"a14b";#N/A,#N/A,FALSE,"a15";#N/A,#N/A,FALSE,"a16"}</definedName>
    <definedName name="wrn.app_a." localSheetId="8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a";#N/A,#N/A,FALSE,"a14b";#N/A,#N/A,FALSE,"a15";#N/A,#N/A,FALSE,"a16"}</definedName>
    <definedName name="wrn.app_a." localSheetId="7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a";#N/A,#N/A,FALSE,"a14b";#N/A,#N/A,FALSE,"a15";#N/A,#N/A,FALSE,"a16"}</definedName>
    <definedName name="wrn.app_a." localSheetId="6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a";#N/A,#N/A,FALSE,"a14b";#N/A,#N/A,FALSE,"a15";#N/A,#N/A,FALSE,"a16"}</definedName>
    <definedName name="wrn.app_a." localSheetId="5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a";#N/A,#N/A,FALSE,"a14b";#N/A,#N/A,FALSE,"a15";#N/A,#N/A,FALSE,"a16"}</definedName>
    <definedName name="wrn.app_a." localSheetId="14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a";#N/A,#N/A,FALSE,"a14b";#N/A,#N/A,FALSE,"a15";#N/A,#N/A,FALSE,"a16"}</definedName>
    <definedName name="wrn.app_a." localSheetId="0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a";#N/A,#N/A,FALSE,"a14b";#N/A,#N/A,FALSE,"a15";#N/A,#N/A,FALSE,"a16"}</definedName>
    <definedName name="wrn.app_a." localSheetId="4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a";#N/A,#N/A,FALSE,"a14b";#N/A,#N/A,FALSE,"a15";#N/A,#N/A,FALSE,"a16"}</definedName>
    <definedName name="wrn.app_a." localSheetId="3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a";#N/A,#N/A,FALSE,"a14b";#N/A,#N/A,FALSE,"a15";#N/A,#N/A,FALSE,"a16"}</definedName>
    <definedName name="wrn.app_a." localSheetId="2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a";#N/A,#N/A,FALSE,"a14b";#N/A,#N/A,FALSE,"a15";#N/A,#N/A,FALSE,"a16"}</definedName>
    <definedName name="wrn.app_a.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a";#N/A,#N/A,FALSE,"a14b";#N/A,#N/A,FALSE,"a15";#N/A,#N/A,FALSE,"a16"}</definedName>
    <definedName name="wrn.AppendixA." localSheetId="11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wrn.AppendixA." localSheetId="13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wrn.AppendixA." localSheetId="12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wrn.AppendixA." localSheetId="10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wrn.AppendixA." localSheetId="9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wrn.AppendixA." localSheetId="8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wrn.AppendixA." localSheetId="7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wrn.AppendixA." localSheetId="6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wrn.AppendixA." localSheetId="5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wrn.AppendixA." localSheetId="14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wrn.AppendixA." localSheetId="0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wrn.AppendixA." localSheetId="4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wrn.AppendixA." localSheetId="3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wrn.AppendixA." localSheetId="2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  <definedName name="wrn.AppendixA." hidden="1">{#N/A,#N/A,FALSE,"toc";#N/A,#N/A,FALSE,"a1";#N/A,#N/A,FALSE,"a2";#N/A,#N/A,FALSE,"a3";#N/A,#N/A,FALSE,"a4";#N/A,#N/A,FALSE,"a5";#N/A,#N/A,FALSE,"a6";#N/A,#N/A,FALSE,"a7";#N/A,#N/A,FALSE,"a8";#N/A,#N/A,FALSE,"a9";#N/A,#N/A,FALSE,"a10";#N/A,#N/A,FALSE,"a11";#N/A,#N/A,FALSE,"a12";#N/A,#N/A,FALSE,"a13";#N/A,#N/A,FALSE,"a14";#N/A,#N/A,FALSE,"a15";#N/A,#N/A,FALSE,"a16";#N/A,#N/A,FALSE,"a17";#N/A,#N/A,FALSE,"a18";#N/A,#N/A,FALSE,"a19";#N/A,#N/A,FALSE,"a20";#N/A,#N/A,FALSE,"a21";#N/A,#N/A,FALSE,"a22";#N/A,#N/A,FALSE,"a23";#N/A,#N/A,FALSE,"a24";#N/A,#N/A,FALSE,"a25"}</definedName>
  </definedNames>
  <calcPr calcId="145621"/>
</workbook>
</file>

<file path=xl/calcChain.xml><?xml version="1.0" encoding="utf-8"?>
<calcChain xmlns="http://schemas.openxmlformats.org/spreadsheetml/2006/main">
  <c r="E106" i="139" l="1"/>
  <c r="G106" i="139"/>
  <c r="F106" i="139"/>
  <c r="L1" i="142" l="1"/>
  <c r="D105" i="139" l="1"/>
  <c r="J105" i="139" s="1"/>
  <c r="D104" i="139"/>
  <c r="J104" i="139" s="1"/>
  <c r="D103" i="139"/>
  <c r="J103" i="139" s="1"/>
  <c r="D102" i="139"/>
  <c r="D106" i="139" s="1"/>
  <c r="G10" i="139"/>
  <c r="F10" i="139"/>
  <c r="E10" i="139"/>
  <c r="D9" i="139"/>
  <c r="J9" i="139" s="1"/>
  <c r="D8" i="139"/>
  <c r="D10" i="139" s="1"/>
  <c r="K258" i="127"/>
  <c r="K216" i="137"/>
  <c r="K216" i="127"/>
  <c r="J106" i="139" l="1"/>
  <c r="I106" i="139"/>
  <c r="I102" i="139"/>
  <c r="J102" i="139"/>
  <c r="I103" i="139"/>
  <c r="I104" i="139"/>
  <c r="I105" i="139"/>
  <c r="I8" i="139"/>
  <c r="J8" i="139"/>
  <c r="I9" i="139"/>
  <c r="G237" i="139"/>
  <c r="F237" i="139"/>
  <c r="J237" i="139" s="1"/>
  <c r="E237" i="139"/>
  <c r="I237" i="139" s="1"/>
  <c r="D237" i="139"/>
  <c r="G236" i="139"/>
  <c r="G238" i="139" s="1"/>
  <c r="F236" i="139"/>
  <c r="F238" i="139" s="1"/>
  <c r="E236" i="139"/>
  <c r="I236" i="139" s="1"/>
  <c r="D236" i="139"/>
  <c r="E235" i="139"/>
  <c r="I235" i="139" s="1"/>
  <c r="D235" i="139"/>
  <c r="J235" i="139" s="1"/>
  <c r="E234" i="139"/>
  <c r="E238" i="139" s="1"/>
  <c r="D234" i="139"/>
  <c r="D238" i="139" s="1"/>
  <c r="G231" i="139"/>
  <c r="F231" i="139"/>
  <c r="J231" i="139" s="1"/>
  <c r="E231" i="139"/>
  <c r="I231" i="139" s="1"/>
  <c r="D231" i="139"/>
  <c r="G230" i="139"/>
  <c r="G232" i="139" s="1"/>
  <c r="F230" i="139"/>
  <c r="F232" i="139" s="1"/>
  <c r="E230" i="139"/>
  <c r="I230" i="139" s="1"/>
  <c r="D230" i="139"/>
  <c r="E229" i="139"/>
  <c r="I229" i="139" s="1"/>
  <c r="D229" i="139"/>
  <c r="J229" i="139" s="1"/>
  <c r="E228" i="139"/>
  <c r="E232" i="139" s="1"/>
  <c r="D228" i="139"/>
  <c r="D232" i="139" s="1"/>
  <c r="G225" i="139"/>
  <c r="F225" i="139"/>
  <c r="J225" i="139" s="1"/>
  <c r="E225" i="139"/>
  <c r="I225" i="139" s="1"/>
  <c r="D225" i="139"/>
  <c r="G224" i="139"/>
  <c r="G226" i="139" s="1"/>
  <c r="F224" i="139"/>
  <c r="F226" i="139" s="1"/>
  <c r="E224" i="139"/>
  <c r="I224" i="139" s="1"/>
  <c r="D224" i="139"/>
  <c r="E223" i="139"/>
  <c r="I223" i="139" s="1"/>
  <c r="D223" i="139"/>
  <c r="J223" i="139" s="1"/>
  <c r="E222" i="139"/>
  <c r="E226" i="139" s="1"/>
  <c r="D222" i="139"/>
  <c r="D226" i="139" s="1"/>
  <c r="G219" i="139"/>
  <c r="F219" i="139"/>
  <c r="J219" i="139" s="1"/>
  <c r="E219" i="139"/>
  <c r="I219" i="139" s="1"/>
  <c r="D219" i="139"/>
  <c r="G218" i="139"/>
  <c r="G220" i="139" s="1"/>
  <c r="F218" i="139"/>
  <c r="F220" i="139" s="1"/>
  <c r="E218" i="139"/>
  <c r="I218" i="139" s="1"/>
  <c r="D218" i="139"/>
  <c r="E217" i="139"/>
  <c r="I217" i="139" s="1"/>
  <c r="D217" i="139"/>
  <c r="J217" i="139" s="1"/>
  <c r="E216" i="139"/>
  <c r="E220" i="139" s="1"/>
  <c r="D216" i="139"/>
  <c r="D220" i="139" s="1"/>
  <c r="G213" i="139"/>
  <c r="F213" i="139"/>
  <c r="J213" i="139" s="1"/>
  <c r="E213" i="139"/>
  <c r="I213" i="139" s="1"/>
  <c r="D213" i="139"/>
  <c r="G212" i="139"/>
  <c r="G214" i="139" s="1"/>
  <c r="F212" i="139"/>
  <c r="F214" i="139" s="1"/>
  <c r="E212" i="139"/>
  <c r="I212" i="139" s="1"/>
  <c r="D212" i="139"/>
  <c r="E211" i="139"/>
  <c r="I211" i="139" s="1"/>
  <c r="D211" i="139"/>
  <c r="J211" i="139" s="1"/>
  <c r="E210" i="139"/>
  <c r="E214" i="139" s="1"/>
  <c r="D210" i="139"/>
  <c r="D214" i="139" s="1"/>
  <c r="G207" i="139"/>
  <c r="F207" i="139"/>
  <c r="J207" i="139" s="1"/>
  <c r="E207" i="139"/>
  <c r="I207" i="139" s="1"/>
  <c r="D207" i="139"/>
  <c r="G206" i="139"/>
  <c r="G208" i="139" s="1"/>
  <c r="F206" i="139"/>
  <c r="F208" i="139" s="1"/>
  <c r="E206" i="139"/>
  <c r="I206" i="139" s="1"/>
  <c r="D206" i="139"/>
  <c r="E205" i="139"/>
  <c r="I205" i="139" s="1"/>
  <c r="D205" i="139"/>
  <c r="J205" i="139" s="1"/>
  <c r="E204" i="139"/>
  <c r="E208" i="139" s="1"/>
  <c r="D204" i="139"/>
  <c r="D208" i="139" s="1"/>
  <c r="G201" i="139"/>
  <c r="F201" i="139"/>
  <c r="J201" i="139" s="1"/>
  <c r="E201" i="139"/>
  <c r="I201" i="139" s="1"/>
  <c r="D201" i="139"/>
  <c r="G200" i="139"/>
  <c r="G202" i="139" s="1"/>
  <c r="F200" i="139"/>
  <c r="F202" i="139" s="1"/>
  <c r="E200" i="139"/>
  <c r="I200" i="139" s="1"/>
  <c r="D200" i="139"/>
  <c r="E199" i="139"/>
  <c r="I199" i="139" s="1"/>
  <c r="D199" i="139"/>
  <c r="J199" i="139" s="1"/>
  <c r="E198" i="139"/>
  <c r="E202" i="139" s="1"/>
  <c r="D198" i="139"/>
  <c r="D202" i="139" s="1"/>
  <c r="G195" i="139"/>
  <c r="F195" i="139"/>
  <c r="J195" i="139" s="1"/>
  <c r="E195" i="139"/>
  <c r="I195" i="139" s="1"/>
  <c r="D195" i="139"/>
  <c r="G194" i="139"/>
  <c r="G196" i="139" s="1"/>
  <c r="F194" i="139"/>
  <c r="F196" i="139" s="1"/>
  <c r="E194" i="139"/>
  <c r="I194" i="139" s="1"/>
  <c r="D194" i="139"/>
  <c r="E193" i="139"/>
  <c r="I193" i="139" s="1"/>
  <c r="D193" i="139"/>
  <c r="J193" i="139" s="1"/>
  <c r="E192" i="139"/>
  <c r="E196" i="139" s="1"/>
  <c r="D192" i="139"/>
  <c r="D196" i="139" s="1"/>
  <c r="G190" i="139"/>
  <c r="F190" i="139"/>
  <c r="E190" i="139"/>
  <c r="D189" i="139"/>
  <c r="J189" i="139" s="1"/>
  <c r="D188" i="139"/>
  <c r="J188" i="139" s="1"/>
  <c r="D187" i="139"/>
  <c r="J187" i="139" s="1"/>
  <c r="D186" i="139"/>
  <c r="D190" i="139" s="1"/>
  <c r="G184" i="139"/>
  <c r="F184" i="139"/>
  <c r="E184" i="139"/>
  <c r="D183" i="139"/>
  <c r="J183" i="139" s="1"/>
  <c r="D182" i="139"/>
  <c r="J182" i="139" s="1"/>
  <c r="D181" i="139"/>
  <c r="J181" i="139" s="1"/>
  <c r="D180" i="139"/>
  <c r="D184" i="139" s="1"/>
  <c r="G178" i="139"/>
  <c r="F178" i="139"/>
  <c r="E178" i="139"/>
  <c r="D177" i="139"/>
  <c r="J177" i="139" s="1"/>
  <c r="D176" i="139"/>
  <c r="J176" i="139" s="1"/>
  <c r="D175" i="139"/>
  <c r="J175" i="139" s="1"/>
  <c r="D174" i="139"/>
  <c r="D178" i="139" s="1"/>
  <c r="G172" i="139"/>
  <c r="F172" i="139"/>
  <c r="E172" i="139"/>
  <c r="D171" i="139"/>
  <c r="J171" i="139" s="1"/>
  <c r="D170" i="139"/>
  <c r="J170" i="139" s="1"/>
  <c r="D169" i="139"/>
  <c r="J169" i="139" s="1"/>
  <c r="D168" i="139"/>
  <c r="D172" i="139" s="1"/>
  <c r="G166" i="139"/>
  <c r="F166" i="139"/>
  <c r="E166" i="139"/>
  <c r="D165" i="139"/>
  <c r="J165" i="139" s="1"/>
  <c r="D164" i="139"/>
  <c r="J164" i="139" s="1"/>
  <c r="D163" i="139"/>
  <c r="J163" i="139" s="1"/>
  <c r="D162" i="139"/>
  <c r="D166" i="139" s="1"/>
  <c r="D159" i="139"/>
  <c r="J159" i="139" s="1"/>
  <c r="D158" i="139"/>
  <c r="J158" i="139" s="1"/>
  <c r="D157" i="139"/>
  <c r="J157" i="139" s="1"/>
  <c r="G160" i="139"/>
  <c r="F160" i="139"/>
  <c r="E160" i="139"/>
  <c r="D156" i="139"/>
  <c r="D160" i="139" s="1"/>
  <c r="G154" i="139"/>
  <c r="F154" i="139"/>
  <c r="E154" i="139"/>
  <c r="D153" i="139"/>
  <c r="J153" i="139" s="1"/>
  <c r="D152" i="139"/>
  <c r="J152" i="139" s="1"/>
  <c r="D151" i="139"/>
  <c r="J151" i="139" s="1"/>
  <c r="D150" i="139"/>
  <c r="D154" i="139" s="1"/>
  <c r="G148" i="139"/>
  <c r="F148" i="139"/>
  <c r="E148" i="139"/>
  <c r="D147" i="139"/>
  <c r="J147" i="139" s="1"/>
  <c r="D146" i="139"/>
  <c r="J146" i="139" s="1"/>
  <c r="D145" i="139"/>
  <c r="J145" i="139" s="1"/>
  <c r="D144" i="139"/>
  <c r="D148" i="139" s="1"/>
  <c r="G142" i="139"/>
  <c r="F142" i="139"/>
  <c r="E142" i="139"/>
  <c r="D141" i="139"/>
  <c r="J141" i="139" s="1"/>
  <c r="D140" i="139"/>
  <c r="J140" i="139" s="1"/>
  <c r="D139" i="139"/>
  <c r="J139" i="139" s="1"/>
  <c r="D138" i="139"/>
  <c r="D142" i="139" s="1"/>
  <c r="G136" i="139"/>
  <c r="F136" i="139"/>
  <c r="E136" i="139"/>
  <c r="D135" i="139"/>
  <c r="J135" i="139" s="1"/>
  <c r="D134" i="139"/>
  <c r="J134" i="139" s="1"/>
  <c r="D133" i="139"/>
  <c r="J133" i="139" s="1"/>
  <c r="D132" i="139"/>
  <c r="D136" i="139" s="1"/>
  <c r="G130" i="139"/>
  <c r="F130" i="139"/>
  <c r="E130" i="139"/>
  <c r="D129" i="139"/>
  <c r="J129" i="139" s="1"/>
  <c r="D128" i="139"/>
  <c r="J128" i="139" s="1"/>
  <c r="D127" i="139"/>
  <c r="J127" i="139" s="1"/>
  <c r="D126" i="139"/>
  <c r="D130" i="139" s="1"/>
  <c r="G124" i="139"/>
  <c r="F124" i="139"/>
  <c r="E124" i="139"/>
  <c r="D123" i="139"/>
  <c r="J123" i="139" s="1"/>
  <c r="D122" i="139"/>
  <c r="D121" i="139"/>
  <c r="J121" i="139" s="1"/>
  <c r="D120" i="139"/>
  <c r="D124" i="139" s="1"/>
  <c r="G118" i="139"/>
  <c r="F118" i="139"/>
  <c r="D117" i="139"/>
  <c r="J117" i="139" s="1"/>
  <c r="D116" i="139"/>
  <c r="J116" i="139" s="1"/>
  <c r="D115" i="139"/>
  <c r="J115" i="139" s="1"/>
  <c r="D114" i="139"/>
  <c r="D118" i="139" s="1"/>
  <c r="I118" i="139" s="1"/>
  <c r="D111" i="139"/>
  <c r="J111" i="139" s="1"/>
  <c r="D110" i="139"/>
  <c r="J110" i="139" s="1"/>
  <c r="D109" i="139"/>
  <c r="J109" i="139" s="1"/>
  <c r="D108" i="139"/>
  <c r="D112" i="139" s="1"/>
  <c r="G98" i="139"/>
  <c r="F98" i="139"/>
  <c r="E97" i="139"/>
  <c r="I97" i="139" s="1"/>
  <c r="D97" i="139"/>
  <c r="J97" i="139" s="1"/>
  <c r="E96" i="139"/>
  <c r="E98" i="139" s="1"/>
  <c r="D96" i="139"/>
  <c r="D98" i="139" s="1"/>
  <c r="G94" i="139"/>
  <c r="F94" i="139"/>
  <c r="E93" i="139"/>
  <c r="I93" i="139" s="1"/>
  <c r="D93" i="139"/>
  <c r="J93" i="139" s="1"/>
  <c r="E92" i="139"/>
  <c r="E94" i="139" s="1"/>
  <c r="D92" i="139"/>
  <c r="D94" i="139" s="1"/>
  <c r="G90" i="139"/>
  <c r="F90" i="139"/>
  <c r="E89" i="139"/>
  <c r="I89" i="139" s="1"/>
  <c r="D89" i="139"/>
  <c r="J89" i="139" s="1"/>
  <c r="E88" i="139"/>
  <c r="E90" i="139" s="1"/>
  <c r="D88" i="139"/>
  <c r="D90" i="139" s="1"/>
  <c r="G86" i="139"/>
  <c r="F86" i="139"/>
  <c r="E85" i="139"/>
  <c r="I85" i="139" s="1"/>
  <c r="D85" i="139"/>
  <c r="J85" i="139" s="1"/>
  <c r="E84" i="139"/>
  <c r="E86" i="139" s="1"/>
  <c r="D84" i="139"/>
  <c r="D86" i="139" s="1"/>
  <c r="G82" i="139"/>
  <c r="F82" i="139"/>
  <c r="E81" i="139"/>
  <c r="I81" i="139" s="1"/>
  <c r="D81" i="139"/>
  <c r="J81" i="139" s="1"/>
  <c r="E80" i="139"/>
  <c r="E82" i="139" s="1"/>
  <c r="D80" i="139"/>
  <c r="D82" i="139" s="1"/>
  <c r="G78" i="139"/>
  <c r="F78" i="139"/>
  <c r="E77" i="139"/>
  <c r="I77" i="139" s="1"/>
  <c r="D77" i="139"/>
  <c r="J77" i="139" s="1"/>
  <c r="E76" i="139"/>
  <c r="E78" i="139" s="1"/>
  <c r="D76" i="139"/>
  <c r="D78" i="139" s="1"/>
  <c r="G74" i="139"/>
  <c r="F74" i="139"/>
  <c r="E73" i="139"/>
  <c r="I73" i="139" s="1"/>
  <c r="D73" i="139"/>
  <c r="J73" i="139" s="1"/>
  <c r="E72" i="139"/>
  <c r="E74" i="139" s="1"/>
  <c r="D72" i="139"/>
  <c r="D74" i="139" s="1"/>
  <c r="G70" i="139"/>
  <c r="F70" i="139"/>
  <c r="E69" i="139"/>
  <c r="I69" i="139" s="1"/>
  <c r="D69" i="139"/>
  <c r="J69" i="139" s="1"/>
  <c r="E68" i="139"/>
  <c r="E70" i="139" s="1"/>
  <c r="D68" i="139"/>
  <c r="D70" i="139" s="1"/>
  <c r="G66" i="139"/>
  <c r="F66" i="139"/>
  <c r="E66" i="139"/>
  <c r="D65" i="139"/>
  <c r="J65" i="139" s="1"/>
  <c r="D64" i="139"/>
  <c r="D66" i="139" s="1"/>
  <c r="G62" i="139"/>
  <c r="F62" i="139"/>
  <c r="E62" i="139"/>
  <c r="D61" i="139"/>
  <c r="J61" i="139" s="1"/>
  <c r="D60" i="139"/>
  <c r="D62" i="139" s="1"/>
  <c r="G58" i="139"/>
  <c r="F58" i="139"/>
  <c r="E58" i="139"/>
  <c r="D57" i="139"/>
  <c r="J57" i="139" s="1"/>
  <c r="D56" i="139"/>
  <c r="D58" i="139" s="1"/>
  <c r="G54" i="139"/>
  <c r="F54" i="139"/>
  <c r="E54" i="139"/>
  <c r="D53" i="139"/>
  <c r="J53" i="139" s="1"/>
  <c r="D52" i="139"/>
  <c r="D54" i="139" s="1"/>
  <c r="G50" i="139"/>
  <c r="F50" i="139"/>
  <c r="E50" i="139"/>
  <c r="D49" i="139"/>
  <c r="J49" i="139" s="1"/>
  <c r="D48" i="139"/>
  <c r="D50" i="139" s="1"/>
  <c r="D45" i="139"/>
  <c r="J45" i="139" s="1"/>
  <c r="G46" i="139"/>
  <c r="F46" i="139"/>
  <c r="E46" i="139"/>
  <c r="D44" i="139"/>
  <c r="D46" i="139" s="1"/>
  <c r="G42" i="139"/>
  <c r="F42" i="139"/>
  <c r="E42" i="139"/>
  <c r="D41" i="139"/>
  <c r="J41" i="139" s="1"/>
  <c r="D40" i="139"/>
  <c r="D42" i="139" s="1"/>
  <c r="G38" i="139"/>
  <c r="F38" i="139"/>
  <c r="E38" i="139"/>
  <c r="D37" i="139"/>
  <c r="J37" i="139" s="1"/>
  <c r="D36" i="139"/>
  <c r="D38" i="139" s="1"/>
  <c r="G34" i="139"/>
  <c r="F34" i="139"/>
  <c r="E34" i="139"/>
  <c r="D33" i="139"/>
  <c r="J33" i="139" s="1"/>
  <c r="D32" i="139"/>
  <c r="D34" i="139" s="1"/>
  <c r="G30" i="139"/>
  <c r="F30" i="139"/>
  <c r="E30" i="139"/>
  <c r="D29" i="139"/>
  <c r="J29" i="139" s="1"/>
  <c r="D28" i="139"/>
  <c r="D30" i="139" s="1"/>
  <c r="G26" i="139"/>
  <c r="F26" i="139"/>
  <c r="E26" i="139"/>
  <c r="D25" i="139"/>
  <c r="J25" i="139" s="1"/>
  <c r="D24" i="139"/>
  <c r="D26" i="139" s="1"/>
  <c r="G22" i="139"/>
  <c r="F22" i="139"/>
  <c r="E22" i="139"/>
  <c r="D21" i="139"/>
  <c r="J21" i="139" s="1"/>
  <c r="D20" i="139"/>
  <c r="D22" i="139" s="1"/>
  <c r="G18" i="139"/>
  <c r="F18" i="139"/>
  <c r="E18" i="139"/>
  <c r="D17" i="139"/>
  <c r="J17" i="139" s="1"/>
  <c r="D16" i="139"/>
  <c r="D18" i="139" s="1"/>
  <c r="G14" i="139"/>
  <c r="F14" i="139"/>
  <c r="E14" i="139"/>
  <c r="D13" i="139"/>
  <c r="J13" i="139" s="1"/>
  <c r="D12" i="139"/>
  <c r="D14" i="139" s="1"/>
  <c r="I157" i="139" l="1"/>
  <c r="I158" i="139"/>
  <c r="I159" i="139"/>
  <c r="I45" i="139"/>
  <c r="I14" i="139"/>
  <c r="J14" i="139"/>
  <c r="I18" i="139"/>
  <c r="J18" i="139"/>
  <c r="I22" i="139"/>
  <c r="J22" i="139"/>
  <c r="I26" i="139"/>
  <c r="J26" i="139"/>
  <c r="I30" i="139"/>
  <c r="J30" i="139"/>
  <c r="I34" i="139"/>
  <c r="J34" i="139"/>
  <c r="I38" i="139"/>
  <c r="J38" i="139"/>
  <c r="I42" i="139"/>
  <c r="J42" i="139"/>
  <c r="I46" i="139"/>
  <c r="I50" i="139"/>
  <c r="J50" i="139"/>
  <c r="I54" i="139"/>
  <c r="J54" i="139"/>
  <c r="I58" i="139"/>
  <c r="J58" i="139"/>
  <c r="I62" i="139"/>
  <c r="J62" i="139"/>
  <c r="I66" i="139"/>
  <c r="J66" i="139"/>
  <c r="I70" i="139"/>
  <c r="J70" i="139"/>
  <c r="I74" i="139"/>
  <c r="J74" i="139"/>
  <c r="I78" i="139"/>
  <c r="J78" i="139"/>
  <c r="I82" i="139"/>
  <c r="J82" i="139"/>
  <c r="I86" i="139"/>
  <c r="J86" i="139"/>
  <c r="I90" i="139"/>
  <c r="J90" i="139"/>
  <c r="I94" i="139"/>
  <c r="J94" i="139"/>
  <c r="I98" i="139"/>
  <c r="J98" i="139"/>
  <c r="J112" i="139"/>
  <c r="I112" i="139"/>
  <c r="J118" i="139"/>
  <c r="I12" i="139"/>
  <c r="J12" i="139"/>
  <c r="I13" i="139"/>
  <c r="I16" i="139"/>
  <c r="J16" i="139"/>
  <c r="I17" i="139"/>
  <c r="I20" i="139"/>
  <c r="J20" i="139"/>
  <c r="I21" i="139"/>
  <c r="I24" i="139"/>
  <c r="J24" i="139"/>
  <c r="I25" i="139"/>
  <c r="I28" i="139"/>
  <c r="J28" i="139"/>
  <c r="I29" i="139"/>
  <c r="I32" i="139"/>
  <c r="J32" i="139"/>
  <c r="I33" i="139"/>
  <c r="I36" i="139"/>
  <c r="J36" i="139"/>
  <c r="I37" i="139"/>
  <c r="I40" i="139"/>
  <c r="J40" i="139"/>
  <c r="I41" i="139"/>
  <c r="I44" i="139"/>
  <c r="J44" i="139"/>
  <c r="I48" i="139"/>
  <c r="J48" i="139"/>
  <c r="I49" i="139"/>
  <c r="I52" i="139"/>
  <c r="J52" i="139"/>
  <c r="I53" i="139"/>
  <c r="I56" i="139"/>
  <c r="J56" i="139"/>
  <c r="I57" i="139"/>
  <c r="I60" i="139"/>
  <c r="J60" i="139"/>
  <c r="I61" i="139"/>
  <c r="I64" i="139"/>
  <c r="J64" i="139"/>
  <c r="I65" i="139"/>
  <c r="I68" i="139"/>
  <c r="J68" i="139"/>
  <c r="I72" i="139"/>
  <c r="J72" i="139"/>
  <c r="I76" i="139"/>
  <c r="J76" i="139"/>
  <c r="I80" i="139"/>
  <c r="J80" i="139"/>
  <c r="I84" i="139"/>
  <c r="J84" i="139"/>
  <c r="I88" i="139"/>
  <c r="J88" i="139"/>
  <c r="I92" i="139"/>
  <c r="J92" i="139"/>
  <c r="I96" i="139"/>
  <c r="J96" i="139"/>
  <c r="I108" i="139"/>
  <c r="J108" i="139"/>
  <c r="I109" i="139"/>
  <c r="I110" i="139"/>
  <c r="I111" i="139"/>
  <c r="I114" i="139"/>
  <c r="J114" i="139"/>
  <c r="I115" i="139"/>
  <c r="I116" i="139"/>
  <c r="I117" i="139"/>
  <c r="I120" i="139"/>
  <c r="J120" i="139"/>
  <c r="I121" i="139"/>
  <c r="J122" i="139"/>
  <c r="I122" i="139"/>
  <c r="I124" i="139"/>
  <c r="J124" i="139"/>
  <c r="I130" i="139"/>
  <c r="J130" i="139"/>
  <c r="I136" i="139"/>
  <c r="J136" i="139"/>
  <c r="I142" i="139"/>
  <c r="J142" i="139"/>
  <c r="I148" i="139"/>
  <c r="J148" i="139"/>
  <c r="I154" i="139"/>
  <c r="J154" i="139"/>
  <c r="I160" i="139"/>
  <c r="J160" i="139"/>
  <c r="I166" i="139"/>
  <c r="J166" i="139"/>
  <c r="I172" i="139"/>
  <c r="J172" i="139"/>
  <c r="I178" i="139"/>
  <c r="J178" i="139"/>
  <c r="I184" i="139"/>
  <c r="J184" i="139"/>
  <c r="I190" i="139"/>
  <c r="J190" i="139"/>
  <c r="I196" i="139"/>
  <c r="J196" i="139"/>
  <c r="I202" i="139"/>
  <c r="J202" i="139"/>
  <c r="I123" i="139"/>
  <c r="I126" i="139"/>
  <c r="J126" i="139"/>
  <c r="I127" i="139"/>
  <c r="I128" i="139"/>
  <c r="I129" i="139"/>
  <c r="I132" i="139"/>
  <c r="J132" i="139"/>
  <c r="I133" i="139"/>
  <c r="I134" i="139"/>
  <c r="I135" i="139"/>
  <c r="I138" i="139"/>
  <c r="J138" i="139"/>
  <c r="I139" i="139"/>
  <c r="I140" i="139"/>
  <c r="I141" i="139"/>
  <c r="I144" i="139"/>
  <c r="J144" i="139"/>
  <c r="I145" i="139"/>
  <c r="I146" i="139"/>
  <c r="I147" i="139"/>
  <c r="I150" i="139"/>
  <c r="J150" i="139"/>
  <c r="I151" i="139"/>
  <c r="I152" i="139"/>
  <c r="I153" i="139"/>
  <c r="I156" i="139"/>
  <c r="J156" i="139"/>
  <c r="I162" i="139"/>
  <c r="J162" i="139"/>
  <c r="I163" i="139"/>
  <c r="I164" i="139"/>
  <c r="I165" i="139"/>
  <c r="I168" i="139"/>
  <c r="J168" i="139"/>
  <c r="I169" i="139"/>
  <c r="I170" i="139"/>
  <c r="I171" i="139"/>
  <c r="I174" i="139"/>
  <c r="J174" i="139"/>
  <c r="I175" i="139"/>
  <c r="I176" i="139"/>
  <c r="I177" i="139"/>
  <c r="I180" i="139"/>
  <c r="J180" i="139"/>
  <c r="I181" i="139"/>
  <c r="I182" i="139"/>
  <c r="I183" i="139"/>
  <c r="I186" i="139"/>
  <c r="J186" i="139"/>
  <c r="I187" i="139"/>
  <c r="I188" i="139"/>
  <c r="I189" i="139"/>
  <c r="I192" i="139"/>
  <c r="J192" i="139"/>
  <c r="J194" i="139"/>
  <c r="I198" i="139"/>
  <c r="J198" i="139"/>
  <c r="J200" i="139"/>
  <c r="I208" i="139"/>
  <c r="J208" i="139"/>
  <c r="I214" i="139"/>
  <c r="J214" i="139"/>
  <c r="I220" i="139"/>
  <c r="J220" i="139"/>
  <c r="I226" i="139"/>
  <c r="J226" i="139"/>
  <c r="I232" i="139"/>
  <c r="J232" i="139"/>
  <c r="I238" i="139"/>
  <c r="J238" i="139"/>
  <c r="I204" i="139"/>
  <c r="J204" i="139"/>
  <c r="J206" i="139"/>
  <c r="I210" i="139"/>
  <c r="J210" i="139"/>
  <c r="J212" i="139"/>
  <c r="I216" i="139"/>
  <c r="J216" i="139"/>
  <c r="J218" i="139"/>
  <c r="I222" i="139"/>
  <c r="J222" i="139"/>
  <c r="J224" i="139"/>
  <c r="I228" i="139"/>
  <c r="J228" i="139"/>
  <c r="J230" i="139"/>
  <c r="I234" i="139"/>
  <c r="J234" i="139"/>
  <c r="J236" i="139"/>
  <c r="J301" i="136" l="1"/>
  <c r="I301" i="136"/>
  <c r="J280" i="136"/>
  <c r="I280" i="136"/>
  <c r="I6" i="102"/>
  <c r="I7" i="102"/>
  <c r="I8" i="102"/>
  <c r="I9" i="102"/>
  <c r="I10" i="102"/>
  <c r="I11" i="102"/>
  <c r="I12" i="102"/>
  <c r="I13" i="102"/>
  <c r="I14" i="102"/>
  <c r="I15" i="102"/>
  <c r="I16" i="102"/>
  <c r="I17" i="102"/>
  <c r="I18" i="102"/>
  <c r="I19" i="102"/>
  <c r="I20" i="102"/>
  <c r="I21" i="102"/>
  <c r="I22" i="102"/>
  <c r="I23" i="102"/>
  <c r="I24" i="102"/>
  <c r="I25" i="102"/>
  <c r="I26" i="102"/>
  <c r="I27" i="102"/>
  <c r="I28" i="102"/>
  <c r="I29" i="102"/>
  <c r="I30" i="102"/>
  <c r="I31" i="102"/>
  <c r="I32" i="102"/>
  <c r="I33" i="102"/>
  <c r="I34" i="102"/>
  <c r="I35" i="102"/>
  <c r="I36" i="102"/>
  <c r="I37" i="102"/>
  <c r="I38" i="102"/>
  <c r="I39" i="102"/>
  <c r="I40" i="102"/>
  <c r="I41" i="102"/>
  <c r="I42" i="102"/>
  <c r="I43" i="102"/>
  <c r="I44" i="102"/>
  <c r="I45" i="102"/>
  <c r="I46" i="102"/>
  <c r="I47" i="102"/>
  <c r="I48" i="102"/>
  <c r="I49" i="102"/>
  <c r="I50" i="102"/>
  <c r="I51" i="102"/>
  <c r="I52" i="102"/>
  <c r="I53" i="102"/>
  <c r="I54" i="102"/>
  <c r="I55" i="102"/>
  <c r="I56" i="102"/>
  <c r="I57" i="102"/>
  <c r="I58" i="102"/>
  <c r="I59" i="102"/>
  <c r="I60" i="102"/>
  <c r="I61" i="102"/>
  <c r="I62" i="102"/>
  <c r="I63" i="102"/>
  <c r="I64" i="102"/>
  <c r="I65" i="102"/>
  <c r="I66" i="102"/>
  <c r="I67" i="102"/>
  <c r="I68" i="102"/>
  <c r="I69" i="102"/>
  <c r="I70" i="102"/>
  <c r="I71" i="102"/>
  <c r="I72" i="102"/>
  <c r="I73" i="102"/>
  <c r="I74" i="102"/>
  <c r="I75" i="102"/>
  <c r="I76" i="102"/>
  <c r="I77" i="102"/>
  <c r="I78" i="102"/>
  <c r="I79" i="102"/>
  <c r="I80" i="102"/>
  <c r="I81" i="102"/>
  <c r="I82" i="102"/>
  <c r="I83" i="102"/>
  <c r="I84" i="102"/>
  <c r="I85" i="102"/>
  <c r="I86" i="102"/>
  <c r="I87" i="102"/>
  <c r="I88" i="102"/>
  <c r="I89" i="102"/>
  <c r="I90" i="102"/>
  <c r="I91" i="102"/>
  <c r="I92" i="102"/>
  <c r="I93" i="102"/>
  <c r="I94" i="102"/>
  <c r="I95" i="102"/>
  <c r="I96" i="102"/>
  <c r="I97" i="102"/>
  <c r="I98" i="102"/>
  <c r="I99" i="102"/>
  <c r="I100" i="102"/>
  <c r="I101" i="102"/>
  <c r="I102" i="102"/>
  <c r="I103" i="102"/>
  <c r="I104" i="102"/>
  <c r="I105" i="102"/>
  <c r="I106" i="102"/>
  <c r="I107" i="102"/>
  <c r="I108" i="102"/>
  <c r="I109" i="102"/>
  <c r="I110" i="102"/>
  <c r="I111" i="102"/>
  <c r="I112" i="102"/>
  <c r="I113" i="102"/>
  <c r="I114" i="102"/>
  <c r="I115" i="102"/>
  <c r="I116" i="102"/>
  <c r="I117" i="102"/>
  <c r="I118" i="102"/>
  <c r="I119" i="102"/>
  <c r="I120" i="102"/>
  <c r="I121" i="102"/>
  <c r="I122" i="102"/>
  <c r="I123" i="102"/>
  <c r="I124" i="102"/>
  <c r="I125" i="102"/>
  <c r="I126" i="102"/>
  <c r="I127" i="102"/>
  <c r="I128" i="102"/>
  <c r="I129" i="102"/>
  <c r="I130" i="102"/>
  <c r="I131" i="102"/>
  <c r="I132" i="102"/>
  <c r="I133" i="102"/>
  <c r="I134" i="102"/>
  <c r="I135" i="102"/>
  <c r="I136" i="102"/>
  <c r="I137" i="102"/>
  <c r="I138" i="102"/>
  <c r="I139" i="102"/>
  <c r="I140" i="102"/>
  <c r="I141" i="102"/>
  <c r="I142" i="102"/>
  <c r="I143" i="102"/>
  <c r="I144" i="102"/>
  <c r="I145" i="102"/>
  <c r="I146" i="102"/>
  <c r="I147" i="102"/>
  <c r="I148" i="102"/>
  <c r="I149" i="102"/>
  <c r="I150" i="102"/>
  <c r="I151" i="102"/>
  <c r="I152" i="102"/>
  <c r="I153" i="102"/>
  <c r="I154" i="102"/>
  <c r="I155" i="102"/>
  <c r="I156" i="102"/>
  <c r="I157" i="102"/>
  <c r="I158" i="102"/>
  <c r="I159" i="102"/>
  <c r="I160" i="102"/>
  <c r="I161" i="102"/>
  <c r="I162" i="102"/>
  <c r="I163" i="102"/>
  <c r="I164" i="102"/>
  <c r="I165" i="102"/>
  <c r="I166" i="102"/>
  <c r="I167" i="102"/>
  <c r="I168" i="102"/>
  <c r="I169" i="102"/>
  <c r="I170" i="102"/>
  <c r="I171" i="102"/>
  <c r="I172" i="102"/>
  <c r="I173" i="102"/>
  <c r="I174" i="102"/>
  <c r="I175" i="102"/>
  <c r="I176" i="102"/>
  <c r="I177" i="102"/>
  <c r="I178" i="102"/>
  <c r="I179" i="102"/>
  <c r="I180" i="102"/>
  <c r="I181" i="102"/>
  <c r="I182" i="102"/>
  <c r="I183" i="102"/>
  <c r="I184" i="102"/>
  <c r="I185" i="102"/>
  <c r="I186" i="102"/>
  <c r="I187" i="102"/>
  <c r="I188" i="102"/>
  <c r="I189" i="102"/>
  <c r="I190" i="102"/>
  <c r="I191" i="102"/>
  <c r="I192" i="102"/>
  <c r="I193" i="102"/>
  <c r="I194" i="102"/>
  <c r="I195" i="102"/>
  <c r="I196" i="102"/>
  <c r="I197" i="102"/>
  <c r="I198" i="102"/>
  <c r="I199" i="102"/>
  <c r="I200" i="102"/>
  <c r="I201" i="102"/>
  <c r="I202" i="102"/>
  <c r="I203" i="102"/>
  <c r="I204" i="102"/>
  <c r="I205" i="102"/>
  <c r="I206" i="102"/>
  <c r="I207" i="102"/>
  <c r="I208" i="102"/>
  <c r="I209" i="102"/>
  <c r="I210" i="102"/>
  <c r="I211" i="102"/>
  <c r="I212" i="102"/>
  <c r="I213" i="102"/>
  <c r="I214" i="102"/>
  <c r="I215" i="102"/>
  <c r="I216" i="102"/>
  <c r="I217" i="102"/>
  <c r="I218" i="102"/>
  <c r="I219" i="102"/>
  <c r="I220" i="102"/>
  <c r="I221" i="102"/>
  <c r="I222" i="102"/>
  <c r="I223" i="102"/>
  <c r="I224" i="102"/>
  <c r="I225" i="102"/>
  <c r="I226" i="102"/>
  <c r="I227" i="102"/>
  <c r="I228" i="102"/>
  <c r="I229" i="102"/>
  <c r="I230" i="102"/>
  <c r="I231" i="102"/>
  <c r="I232" i="102"/>
  <c r="I233" i="102"/>
  <c r="I234" i="102"/>
  <c r="I235" i="102"/>
  <c r="I236" i="102"/>
  <c r="I237" i="102"/>
  <c r="I238" i="102"/>
  <c r="I239" i="102"/>
  <c r="I240" i="102"/>
  <c r="I241" i="102"/>
  <c r="I242" i="102"/>
  <c r="I243" i="102"/>
  <c r="I244" i="102"/>
  <c r="I245" i="102"/>
  <c r="I246" i="102"/>
  <c r="I247" i="102"/>
  <c r="I248" i="102"/>
  <c r="I249" i="102"/>
  <c r="I250" i="102"/>
  <c r="I251" i="102"/>
  <c r="I252" i="102"/>
  <c r="I253" i="102"/>
  <c r="I254" i="102"/>
  <c r="I255" i="102"/>
  <c r="I256" i="102"/>
  <c r="I257" i="102"/>
  <c r="I258" i="102"/>
  <c r="I259" i="102"/>
  <c r="I260" i="102"/>
  <c r="I261" i="102"/>
  <c r="I262" i="102"/>
  <c r="I263" i="102"/>
  <c r="I264" i="102"/>
  <c r="I265" i="102"/>
  <c r="I266" i="102"/>
  <c r="I267" i="102"/>
  <c r="I268" i="102"/>
  <c r="I269" i="102"/>
  <c r="I270" i="102"/>
  <c r="I271" i="102"/>
  <c r="I272" i="102"/>
  <c r="I273" i="102"/>
  <c r="I274" i="102"/>
  <c r="I275" i="102"/>
  <c r="I276" i="102"/>
  <c r="I277" i="102"/>
  <c r="I278" i="102"/>
  <c r="I279" i="102"/>
  <c r="I280" i="102"/>
  <c r="I281" i="102"/>
  <c r="I282" i="102"/>
  <c r="I283" i="102"/>
  <c r="I284" i="102"/>
  <c r="I285" i="102"/>
  <c r="I286" i="102"/>
  <c r="I287" i="102"/>
  <c r="I288" i="102"/>
  <c r="I289" i="102"/>
  <c r="I290" i="102"/>
  <c r="I291" i="102"/>
  <c r="I292" i="102"/>
  <c r="I293" i="102"/>
  <c r="I294" i="102"/>
  <c r="I295" i="102"/>
  <c r="I296" i="102"/>
  <c r="I297" i="102"/>
  <c r="I298" i="102"/>
  <c r="I299" i="102"/>
  <c r="I300" i="102"/>
  <c r="I301" i="102"/>
  <c r="I302" i="102"/>
  <c r="I303" i="102"/>
  <c r="I304" i="102"/>
  <c r="I305" i="102"/>
  <c r="I306" i="102"/>
  <c r="I307" i="102"/>
  <c r="I308" i="102"/>
  <c r="I309" i="102"/>
  <c r="I310" i="102"/>
  <c r="I311" i="102"/>
  <c r="I312" i="102"/>
  <c r="I313" i="102"/>
  <c r="I314" i="102"/>
  <c r="I315" i="102"/>
  <c r="I316" i="102"/>
  <c r="I317" i="102"/>
  <c r="I318" i="102"/>
  <c r="I319" i="102"/>
  <c r="I320" i="102"/>
  <c r="I321" i="102"/>
  <c r="I322" i="102"/>
  <c r="I323" i="102"/>
  <c r="I324" i="102"/>
  <c r="I325" i="102"/>
  <c r="I326" i="102"/>
  <c r="I327" i="102"/>
  <c r="I328" i="102"/>
  <c r="I329" i="102"/>
  <c r="I330" i="102"/>
  <c r="I331" i="102"/>
  <c r="I332" i="102"/>
  <c r="I333" i="102"/>
  <c r="I334" i="102"/>
  <c r="I335" i="102"/>
  <c r="I336" i="102"/>
  <c r="I337" i="102"/>
  <c r="I338" i="102"/>
  <c r="I339" i="102"/>
  <c r="I340" i="102"/>
  <c r="I341" i="102"/>
</calcChain>
</file>

<file path=xl/sharedStrings.xml><?xml version="1.0" encoding="utf-8"?>
<sst xmlns="http://schemas.openxmlformats.org/spreadsheetml/2006/main" count="7186" uniqueCount="165">
  <si>
    <t>2004-2005</t>
  </si>
  <si>
    <t>Establishment and Employment Changes from Births and Deaths by Firm Size and Major Industry, 2004-2005</t>
  </si>
  <si>
    <t>1999-2000</t>
  </si>
  <si>
    <t>Agriculture, forestry, fishing, &amp; hunting</t>
  </si>
  <si>
    <t>Utilities</t>
  </si>
  <si>
    <t>Transportation &amp; Warehousing</t>
  </si>
  <si>
    <t>Information</t>
  </si>
  <si>
    <t>Finance &amp; insurance</t>
  </si>
  <si>
    <t>Real estate &amp; rental &amp; leasing</t>
  </si>
  <si>
    <t>Professional, scientific, &amp; technical services</t>
  </si>
  <si>
    <t>Management of companies &amp; enterprises</t>
  </si>
  <si>
    <t>Educational services</t>
  </si>
  <si>
    <t>Health care &amp; social assistance</t>
  </si>
  <si>
    <t>Arts, entertainment, &amp; recreation</t>
  </si>
  <si>
    <t>Accommodation &amp; foodservices</t>
  </si>
  <si>
    <t>Other services (except public administration)</t>
  </si>
  <si>
    <t>[j]</t>
  </si>
  <si>
    <t>[c]</t>
  </si>
  <si>
    <t>U.S., All Industries Employment Size of Firm</t>
  </si>
  <si>
    <t>Total</t>
  </si>
  <si>
    <t>5-9</t>
  </si>
  <si>
    <t>10-19</t>
  </si>
  <si>
    <t>&lt;20</t>
  </si>
  <si>
    <t>20-99</t>
  </si>
  <si>
    <t>100-499</t>
  </si>
  <si>
    <t>&lt;500</t>
  </si>
  <si>
    <t>500+</t>
  </si>
  <si>
    <t>Employment</t>
  </si>
  <si>
    <t>1-4</t>
  </si>
  <si>
    <t>2002-2003</t>
  </si>
  <si>
    <t>Establishment and Employment Changes from Births and Deaths by Firm Size and Major Industry, 2002-2003</t>
  </si>
  <si>
    <t>Admin. &amp; support &amp; waste mngt. &amp; remd. serv</t>
  </si>
  <si>
    <t>Aux., exc corp, subsidiary, &amp; regional mng. offices</t>
  </si>
  <si>
    <t>Represents March to March.  Because of the methodology in determining new and closed orgininal establishments, the U.S. Census Bureau considers these figures to be estimates.</t>
  </si>
  <si>
    <t>Firms</t>
  </si>
  <si>
    <t>(D)</t>
  </si>
  <si>
    <t>[m]</t>
  </si>
  <si>
    <t>Existing firm expansions</t>
  </si>
  <si>
    <t>Existing firm contractions</t>
  </si>
  <si>
    <t>Source:  Office of Advocacy, U.S. Small Business Administration, from data provided by the U.S. Bureau of the Census,</t>
  </si>
  <si>
    <t>Statistics of U.S. Business.</t>
  </si>
  <si>
    <t>[f]</t>
  </si>
  <si>
    <t>Wholesale trade</t>
  </si>
  <si>
    <t>Initial year establishments</t>
  </si>
  <si>
    <t>Births, original locations</t>
  </si>
  <si>
    <t>(new firms)</t>
  </si>
  <si>
    <t>Births, secondary locations</t>
  </si>
  <si>
    <t>Deaths, original locations</t>
  </si>
  <si>
    <t>(firm deaths)</t>
  </si>
  <si>
    <t>Deaths, secondary locations</t>
  </si>
  <si>
    <t>Establishment expansions</t>
  </si>
  <si>
    <t>Establishment contractions</t>
  </si>
  <si>
    <t>Change in establishments</t>
  </si>
  <si>
    <t>Initial year employment</t>
  </si>
  <si>
    <t>Change in employment</t>
  </si>
  <si>
    <t>Size Class as</t>
  </si>
  <si>
    <t>Beginning year employment size of firm</t>
  </si>
  <si>
    <t>Percent of Total</t>
  </si>
  <si>
    <t>Period</t>
  </si>
  <si>
    <t>1998-1999</t>
  </si>
  <si>
    <t>Firm births</t>
  </si>
  <si>
    <t xml:space="preserve">Firm deaths </t>
  </si>
  <si>
    <t>Net change</t>
  </si>
  <si>
    <t>1997-1998</t>
  </si>
  <si>
    <t>1996-1997</t>
  </si>
  <si>
    <t>1995-1996</t>
  </si>
  <si>
    <t>1994-1995</t>
  </si>
  <si>
    <t>1993-1994</t>
  </si>
  <si>
    <t>1992-1993</t>
  </si>
  <si>
    <t>1991-1992</t>
  </si>
  <si>
    <t>1990-1991</t>
  </si>
  <si>
    <t>1989-1990</t>
  </si>
  <si>
    <t>1990-1995</t>
  </si>
  <si>
    <t>Percent of size class is not calculated when size classes change in opposite directions.</t>
  </si>
  <si>
    <t>Percent change in estab.</t>
  </si>
  <si>
    <t xml:space="preserve">Birth empl., org. locations </t>
  </si>
  <si>
    <t xml:space="preserve">Birth empl., sec. locations </t>
  </si>
  <si>
    <t xml:space="preserve">Death empl., org. locations </t>
  </si>
  <si>
    <t xml:space="preserve">Death empl., sec. locations </t>
  </si>
  <si>
    <t>Establishment exp., empl.</t>
  </si>
  <si>
    <t>Establishment cont., empl.</t>
  </si>
  <si>
    <t>Percent change in empl.</t>
  </si>
  <si>
    <t>Mining</t>
  </si>
  <si>
    <t>Construction</t>
  </si>
  <si>
    <t>Manufacturing</t>
  </si>
  <si>
    <t>Retail Trade</t>
  </si>
  <si>
    <t>Unclassified</t>
  </si>
  <si>
    <t>2001-2002</t>
  </si>
  <si>
    <t>Industry</t>
  </si>
  <si>
    <t>2000-2001</t>
  </si>
  <si>
    <t xml:space="preserve">         (D)</t>
  </si>
  <si>
    <t>Source:  Office of Advocacy, U.S. Small Business Administration, from longitudinal data (establishments with some first quarter payroll) provided by the U.S. Census Bureau, Statistics of U.S. Business.</t>
  </si>
  <si>
    <t>Establishment and Employment Changes from Births and Deaths by Firm Size and Major Industry, 2005-2006</t>
  </si>
  <si>
    <t>2005-2006</t>
  </si>
  <si>
    <t>Notes: The data represent activity from March of the beginning year to March of the ending year.  Excludes establishments with</t>
  </si>
  <si>
    <t>no employment in the first quarter of the beginning year.  New firm births are classified by their first quarter employment size.</t>
  </si>
  <si>
    <t xml:space="preserve">New firms represent new original establishments and deaths represent closed original establishments.  Because of the </t>
  </si>
  <si>
    <t>methodology in determining new and closed orgininal establishments, Census considers these figures to be estimates.</t>
  </si>
  <si>
    <t>Establishment and Employment Changes from Births and Deaths by Firm Size and Major Industry, 2001-2002</t>
  </si>
  <si>
    <t>Administrative &amp; support &amp; waste mngt. &amp; remd. serv</t>
  </si>
  <si>
    <t>Auxiliaries, exc corp, subsidiary, &amp; regional mng. offices</t>
  </si>
  <si>
    <t xml:space="preserve">        UND.</t>
  </si>
  <si>
    <t>Establishment and Employment Changes from Births and Deaths by Firm Size and Major Industry, 2000-2001</t>
  </si>
  <si>
    <t>Establishment and Employment Changes from Births and Deaths by Firm Size and Major Industry, 1999-2000</t>
  </si>
  <si>
    <t>Establishment and Employment Changes from Births and Deaths by Firm Size and Major Industry, 1998-1999</t>
  </si>
  <si>
    <t>Administrative &amp; support &amp; waste management &amp; remediation serv</t>
  </si>
  <si>
    <t>Percent change in establishments</t>
  </si>
  <si>
    <t>UND.</t>
  </si>
  <si>
    <t xml:space="preserve">Birth employment, original locations </t>
  </si>
  <si>
    <t xml:space="preserve">Birth employment, secondary locations </t>
  </si>
  <si>
    <t xml:space="preserve">Death employment, original locations </t>
  </si>
  <si>
    <t xml:space="preserve">Death employment, secondary locations </t>
  </si>
  <si>
    <t>Establishment expansions, employment</t>
  </si>
  <si>
    <t>Establishment contractions, employment</t>
  </si>
  <si>
    <t>Percent change in employment</t>
  </si>
  <si>
    <t>Source:  Office of Advocacy, U.S. Small Business Administration, from longitudinal data (establishments with some first quarter payroll) provided by the U.S. Census Bureau.</t>
  </si>
  <si>
    <t>Auxiliaries, exc corp, subsidiary, &amp; regional managing offices</t>
  </si>
  <si>
    <t>2003-2004</t>
  </si>
  <si>
    <t>Establishment and Employment Changes from Births and Deaths by Firm Size and Major Industry, 2003-2004</t>
  </si>
  <si>
    <t>Source: Office of Advocacy, U.S. Small Business Administration, from longitudinal data (estab. with some first quarter payroll) provided by the U.S. Census Bureau, Statistics of U.S. Business.</t>
  </si>
  <si>
    <t>D</t>
  </si>
  <si>
    <t>2006-2007</t>
  </si>
  <si>
    <t>Establishment and Employment Changes from Births and Deaths by Firm Size and Major Industry, 2006-2007</t>
  </si>
  <si>
    <t>J</t>
  </si>
  <si>
    <t>I</t>
  </si>
  <si>
    <t>2007-2008</t>
  </si>
  <si>
    <t>Establishment and Employment Changes from Births and Deaths by Firm Size and Major Industry, 2007-2008</t>
  </si>
  <si>
    <t>Establishment and Employment Changes from Births and Deaths by Firm Size and Major Industry, 2008-2009</t>
  </si>
  <si>
    <t>Births, single location units</t>
  </si>
  <si>
    <t>Births, multiple location units</t>
  </si>
  <si>
    <t>Deaths, single location units</t>
  </si>
  <si>
    <t>Deaths, multiple location units</t>
  </si>
  <si>
    <t>Birth empl., single unit</t>
  </si>
  <si>
    <t>Birth empl., multiple units</t>
  </si>
  <si>
    <t>Death empl., single unit</t>
  </si>
  <si>
    <t>Death empl., multiple units</t>
  </si>
  <si>
    <t>2008-2009</t>
  </si>
  <si>
    <t>Firm births *</t>
  </si>
  <si>
    <t>Firm deaths *</t>
  </si>
  <si>
    <t>* Methodology from 2008 forward is defining firm births/deaths as establishment births/deaths for single location firms.</t>
  </si>
  <si>
    <t>2009-2010</t>
  </si>
  <si>
    <t>Establishment and Employment Changes from Births and Deaths by Firm Size and Major Industry, 2009-2010</t>
  </si>
  <si>
    <t>Employer Firm Births and Deaths by Employment Size of Firm, 1989-2011</t>
  </si>
  <si>
    <t>2010-2011</t>
  </si>
  <si>
    <t>Establishment and Employment Changes from Births and Deaths by Firm Size and Major Industry, 2010-2011</t>
  </si>
  <si>
    <t>0-4</t>
  </si>
  <si>
    <t>&lt; 500</t>
  </si>
  <si>
    <t>500 +</t>
  </si>
  <si>
    <t>Establishments</t>
  </si>
  <si>
    <t>Initial Year</t>
  </si>
  <si>
    <t>Net Change</t>
  </si>
  <si>
    <t>Expansions</t>
  </si>
  <si>
    <t>Contractions</t>
  </si>
  <si>
    <t>Single Unit</t>
  </si>
  <si>
    <t>Multiple Unit</t>
  </si>
  <si>
    <t>Births</t>
  </si>
  <si>
    <t>Deaths</t>
  </si>
  <si>
    <t>Other services (except public admin.)</t>
  </si>
  <si>
    <t>Admin. &amp; sprt. &amp; waste mngt. &amp; remd. serv</t>
  </si>
  <si>
    <t>Firm</t>
  </si>
  <si>
    <t>Size</t>
  </si>
  <si>
    <t>Bureau considers these figures to be estimates.</t>
  </si>
  <si>
    <t xml:space="preserve">Represents March to March.  Because of the methodology in determining new and closed orgininal establishments, the U.S. Census </t>
  </si>
  <si>
    <t>Source: Office of Advocacy, U.S. Small Business Administration, from longitudinal data (estab. with some first quarter payroll) provided</t>
  </si>
  <si>
    <t>by the U.S. Census Bureau, Statistics of U.S. Business.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</si>
</sst>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0.0%"/>
    <numFmt numFmtId="168" formatCode="_(* #,##0.000_);_(* \(#,##0.000\);_(* &quot;-&quot;??_);_(@_)"/>
    <numFmt numFmtId="169" formatCode="_(* #,##0.0000_);_(* \(#,##0.0000\);_(* &quot;-&quot;??_);_(@_)"/>
    <numFmt numFmtId="170" formatCode="0.0_);\(0.0\)"/>
    <numFmt numFmtId="171" formatCode="#,##0.000_);\(#,##0.000\)"/>
  </numFmts>
  <fonts count="13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2"/>
      <name val="Helv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6" fillId="0" borderId="0"/>
    <xf numFmtId="0" fontId="10" fillId="0" borderId="0"/>
    <xf numFmtId="0" fontId="9" fillId="0" borderId="0"/>
    <xf numFmtId="0" fontId="3" fillId="0" borderId="0"/>
    <xf numFmtId="9" fontId="7" fillId="0" borderId="0" applyFont="0" applyFill="0" applyBorder="0" applyAlignment="0" applyProtection="0"/>
    <xf numFmtId="0" fontId="8" fillId="0" borderId="0"/>
    <xf numFmtId="0" fontId="2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</cellStyleXfs>
  <cellXfs count="68">
    <xf numFmtId="0" fontId="0" fillId="0" borderId="0" xfId="0"/>
    <xf numFmtId="0" fontId="4" fillId="0" borderId="0" xfId="0" applyFont="1"/>
    <xf numFmtId="0" fontId="4" fillId="0" borderId="0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1" xfId="0" applyFont="1" applyBorder="1"/>
    <xf numFmtId="0" fontId="5" fillId="0" borderId="0" xfId="0" applyFont="1" applyBorder="1"/>
    <xf numFmtId="37" fontId="5" fillId="0" borderId="0" xfId="0" applyNumberFormat="1" applyFont="1" applyBorder="1" applyAlignment="1">
      <alignment horizontal="center"/>
    </xf>
    <xf numFmtId="16" fontId="5" fillId="0" borderId="0" xfId="0" quotePrefix="1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37" fontId="4" fillId="0" borderId="0" xfId="0" applyNumberFormat="1" applyFont="1"/>
    <xf numFmtId="170" fontId="4" fillId="0" borderId="0" xfId="0" applyNumberFormat="1" applyFont="1"/>
    <xf numFmtId="170" fontId="4" fillId="0" borderId="1" xfId="0" applyNumberFormat="1" applyFont="1" applyBorder="1"/>
    <xf numFmtId="0" fontId="0" fillId="0" borderId="0" xfId="0" applyBorder="1"/>
    <xf numFmtId="3" fontId="0" fillId="0" borderId="0" xfId="0" applyNumberFormat="1"/>
    <xf numFmtId="0" fontId="5" fillId="0" borderId="0" xfId="6" applyFont="1" applyBorder="1" applyAlignment="1"/>
    <xf numFmtId="165" fontId="0" fillId="0" borderId="0" xfId="0" applyNumberFormat="1"/>
    <xf numFmtId="0" fontId="4" fillId="0" borderId="0" xfId="6" applyFont="1" applyBorder="1"/>
    <xf numFmtId="2" fontId="0" fillId="0" borderId="0" xfId="0" applyNumberFormat="1"/>
    <xf numFmtId="37" fontId="5" fillId="0" borderId="0" xfId="0" applyNumberFormat="1" applyFont="1"/>
    <xf numFmtId="16" fontId="4" fillId="0" borderId="1" xfId="0" quotePrefix="1" applyNumberFormat="1" applyFont="1" applyBorder="1" applyAlignment="1">
      <alignment horizontal="center"/>
    </xf>
    <xf numFmtId="166" fontId="5" fillId="0" borderId="0" xfId="0" applyNumberFormat="1" applyFont="1"/>
    <xf numFmtId="171" fontId="4" fillId="0" borderId="0" xfId="0" applyNumberFormat="1" applyFont="1"/>
    <xf numFmtId="43" fontId="0" fillId="0" borderId="0" xfId="0" applyNumberFormat="1"/>
    <xf numFmtId="170" fontId="4" fillId="0" borderId="0" xfId="0" applyNumberFormat="1" applyFont="1" applyBorder="1"/>
    <xf numFmtId="37" fontId="4" fillId="0" borderId="0" xfId="0" applyNumberFormat="1" applyFont="1" applyAlignment="1">
      <alignment horizontal="right"/>
    </xf>
    <xf numFmtId="37" fontId="4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centerContinuous"/>
    </xf>
    <xf numFmtId="0" fontId="5" fillId="0" borderId="2" xfId="0" applyFont="1" applyBorder="1" applyAlignment="1">
      <alignment horizontal="centerContinuous"/>
    </xf>
    <xf numFmtId="16" fontId="5" fillId="0" borderId="1" xfId="0" quotePrefix="1" applyNumberFormat="1" applyFont="1" applyBorder="1" applyAlignment="1">
      <alignment horizontal="center"/>
    </xf>
    <xf numFmtId="0" fontId="5" fillId="0" borderId="0" xfId="6" applyFont="1" applyBorder="1"/>
    <xf numFmtId="37" fontId="4" fillId="0" borderId="0" xfId="0" applyNumberFormat="1" applyFont="1" applyBorder="1" applyAlignment="1">
      <alignment horizontal="right"/>
    </xf>
    <xf numFmtId="0" fontId="5" fillId="0" borderId="0" xfId="8" applyFont="1"/>
    <xf numFmtId="0" fontId="5" fillId="0" borderId="0" xfId="10" applyFont="1" applyAlignment="1">
      <alignment horizontal="centerContinuous"/>
    </xf>
    <xf numFmtId="0" fontId="5" fillId="0" borderId="1" xfId="10" applyFont="1" applyBorder="1"/>
    <xf numFmtId="0" fontId="5" fillId="0" borderId="0" xfId="10" applyFont="1" applyBorder="1"/>
    <xf numFmtId="0" fontId="5" fillId="0" borderId="0" xfId="10" applyFont="1" applyBorder="1" applyAlignment="1">
      <alignment horizontal="centerContinuous"/>
    </xf>
    <xf numFmtId="0" fontId="5" fillId="0" borderId="0" xfId="10" applyFont="1"/>
    <xf numFmtId="0" fontId="5" fillId="0" borderId="1" xfId="10" applyFont="1" applyBorder="1" applyAlignment="1">
      <alignment horizontal="centerContinuous"/>
    </xf>
    <xf numFmtId="0" fontId="5" fillId="0" borderId="0" xfId="10" applyFont="1" applyBorder="1" applyAlignment="1"/>
    <xf numFmtId="10" fontId="6" fillId="0" borderId="0" xfId="11" applyNumberFormat="1"/>
    <xf numFmtId="167" fontId="6" fillId="0" borderId="0" xfId="11" applyNumberFormat="1"/>
    <xf numFmtId="0" fontId="5" fillId="0" borderId="1" xfId="10" applyFont="1" applyBorder="1" applyAlignment="1">
      <alignment horizontal="center"/>
    </xf>
    <xf numFmtId="168" fontId="5" fillId="0" borderId="0" xfId="10" applyNumberFormat="1" applyFont="1"/>
    <xf numFmtId="169" fontId="5" fillId="0" borderId="0" xfId="10" applyNumberFormat="1" applyFont="1"/>
    <xf numFmtId="167" fontId="5" fillId="0" borderId="0" xfId="11" applyNumberFormat="1" applyFont="1"/>
    <xf numFmtId="165" fontId="5" fillId="0" borderId="0" xfId="10" applyNumberFormat="1" applyFont="1"/>
    <xf numFmtId="165" fontId="5" fillId="0" borderId="0" xfId="12" applyNumberFormat="1" applyFont="1"/>
    <xf numFmtId="164" fontId="5" fillId="0" borderId="0" xfId="12" applyNumberFormat="1" applyFont="1"/>
    <xf numFmtId="168" fontId="5" fillId="0" borderId="0" xfId="12" applyNumberFormat="1" applyFont="1"/>
    <xf numFmtId="165" fontId="0" fillId="0" borderId="0" xfId="0" applyNumberFormat="1" applyBorder="1"/>
    <xf numFmtId="165" fontId="5" fillId="0" borderId="0" xfId="12" applyNumberFormat="1" applyFont="1" applyAlignment="1">
      <alignment horizontal="right"/>
    </xf>
    <xf numFmtId="37" fontId="0" fillId="0" borderId="0" xfId="0" applyNumberFormat="1"/>
    <xf numFmtId="0" fontId="12" fillId="0" borderId="0" xfId="14" applyFont="1"/>
    <xf numFmtId="0" fontId="12" fillId="0" borderId="0" xfId="14" quotePrefix="1" applyFont="1"/>
    <xf numFmtId="165" fontId="12" fillId="0" borderId="0" xfId="13" applyNumberFormat="1" applyFont="1" applyAlignment="1">
      <alignment horizontal="right"/>
    </xf>
    <xf numFmtId="0" fontId="12" fillId="0" borderId="1" xfId="14" applyFont="1" applyBorder="1" applyAlignment="1">
      <alignment horizontal="centerContinuous"/>
    </xf>
    <xf numFmtId="0" fontId="12" fillId="0" borderId="1" xfId="14" applyFont="1" applyBorder="1" applyAlignment="1">
      <alignment horizontal="center"/>
    </xf>
    <xf numFmtId="0" fontId="12" fillId="0" borderId="1" xfId="14" applyFont="1" applyBorder="1"/>
    <xf numFmtId="0" fontId="12" fillId="0" borderId="0" xfId="14" applyFont="1" applyBorder="1"/>
    <xf numFmtId="0" fontId="12" fillId="0" borderId="0" xfId="14" applyFont="1" applyBorder="1" applyAlignment="1">
      <alignment horizontal="centerContinuous"/>
    </xf>
    <xf numFmtId="165" fontId="12" fillId="0" borderId="0" xfId="14" applyNumberFormat="1" applyFont="1"/>
    <xf numFmtId="43" fontId="5" fillId="0" borderId="0" xfId="12" applyNumberFormat="1" applyFont="1"/>
    <xf numFmtId="43" fontId="5" fillId="0" borderId="0" xfId="10" applyNumberFormat="1" applyFont="1"/>
  </cellXfs>
  <cellStyles count="15">
    <cellStyle name="Comma" xfId="13" builtinId="3"/>
    <cellStyle name="Comma 2" xfId="1"/>
    <cellStyle name="Comma 2 2" xfId="2"/>
    <cellStyle name="Comma 3" xfId="12"/>
    <cellStyle name="Normal" xfId="0" builtinId="0"/>
    <cellStyle name="Normal 2" xfId="3"/>
    <cellStyle name="Normal 2 2" xfId="4"/>
    <cellStyle name="Normal 3" xfId="5"/>
    <cellStyle name="Normal 3 2" xfId="9"/>
    <cellStyle name="Normal 4" xfId="14"/>
    <cellStyle name="Normal_A___" xfId="6"/>
    <cellStyle name="Normal_Sheet1_data_dynpdf 2" xfId="10"/>
    <cellStyle name="Normal_Sheet1_dynuspdf_99" xfId="8"/>
    <cellStyle name="Percent 2" xfId="7"/>
    <cellStyle name="Percent 3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7"/>
  <sheetViews>
    <sheetView tabSelected="1" workbookViewId="0"/>
  </sheetViews>
  <sheetFormatPr defaultRowHeight="12.75"/>
  <cols>
    <col min="1" max="1" width="6.5703125" style="41" customWidth="1"/>
    <col min="2" max="2" width="10.85546875" style="41" customWidth="1"/>
    <col min="3" max="3" width="20.85546875" style="41" customWidth="1"/>
    <col min="4" max="7" width="10.7109375" style="41" customWidth="1"/>
    <col min="8" max="8" width="1" style="41" customWidth="1"/>
    <col min="9" max="9" width="6.28515625" style="41" customWidth="1"/>
    <col min="10" max="10" width="7.28515625" style="41" customWidth="1"/>
    <col min="11" max="11" width="10.85546875" bestFit="1" customWidth="1"/>
    <col min="12" max="12" width="10.28515625" bestFit="1" customWidth="1"/>
    <col min="13" max="13" width="12.7109375" customWidth="1"/>
  </cols>
  <sheetData>
    <row r="1" spans="1:17">
      <c r="A1" s="37" t="s">
        <v>142</v>
      </c>
      <c r="B1" s="37"/>
      <c r="C1" s="37"/>
      <c r="D1" s="37"/>
      <c r="E1" s="37"/>
      <c r="F1" s="37"/>
      <c r="G1" s="37"/>
      <c r="H1" s="37"/>
      <c r="I1" s="37"/>
      <c r="J1" s="37"/>
    </row>
    <row r="2" spans="1:17" ht="3.75" customHeight="1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7" s="17" customFormat="1">
      <c r="A3" s="39"/>
      <c r="B3" s="39"/>
      <c r="C3" s="39"/>
      <c r="D3" s="40"/>
      <c r="E3" s="40"/>
      <c r="F3" s="40"/>
      <c r="G3" s="40"/>
      <c r="H3" s="40"/>
      <c r="I3" s="40" t="s">
        <v>55</v>
      </c>
      <c r="J3" s="40"/>
    </row>
    <row r="4" spans="1:17">
      <c r="D4" s="40"/>
      <c r="E4" s="42" t="s">
        <v>56</v>
      </c>
      <c r="F4" s="42"/>
      <c r="G4" s="42"/>
      <c r="H4" s="43"/>
      <c r="I4" s="42" t="s">
        <v>57</v>
      </c>
      <c r="J4" s="42"/>
      <c r="N4" s="44"/>
      <c r="Q4" s="45"/>
    </row>
    <row r="5" spans="1:17">
      <c r="A5" s="38"/>
      <c r="B5" s="38" t="s">
        <v>58</v>
      </c>
      <c r="C5" s="38" t="s">
        <v>88</v>
      </c>
      <c r="D5" s="46" t="s">
        <v>19</v>
      </c>
      <c r="E5" s="46" t="s">
        <v>22</v>
      </c>
      <c r="F5" s="46" t="s">
        <v>25</v>
      </c>
      <c r="G5" s="46" t="s">
        <v>26</v>
      </c>
      <c r="H5" s="46"/>
      <c r="I5" s="46" t="s">
        <v>22</v>
      </c>
      <c r="J5" s="46" t="s">
        <v>25</v>
      </c>
      <c r="Q5" s="45"/>
    </row>
    <row r="6" spans="1:17" ht="2.25" customHeight="1">
      <c r="C6" s="47"/>
      <c r="D6" s="48"/>
      <c r="E6" s="49"/>
      <c r="F6" s="49"/>
      <c r="G6" s="50"/>
      <c r="H6" s="50"/>
      <c r="I6" s="50"/>
      <c r="J6" s="50"/>
    </row>
    <row r="7" spans="1:17">
      <c r="A7" s="41" t="s">
        <v>34</v>
      </c>
      <c r="C7" s="47"/>
      <c r="D7" s="48"/>
      <c r="E7" s="49"/>
      <c r="F7" s="49"/>
      <c r="G7" s="50"/>
      <c r="H7" s="50"/>
      <c r="I7" s="50"/>
      <c r="J7" s="50"/>
    </row>
    <row r="8" spans="1:17">
      <c r="B8" s="41" t="s">
        <v>143</v>
      </c>
      <c r="C8" s="41" t="s">
        <v>137</v>
      </c>
      <c r="D8" s="51">
        <f>+F8+G8</f>
        <v>534907</v>
      </c>
      <c r="E8" s="51">
        <v>515099</v>
      </c>
      <c r="F8" s="51">
        <v>534796</v>
      </c>
      <c r="G8" s="51">
        <v>111</v>
      </c>
      <c r="H8" s="50"/>
      <c r="I8" s="52">
        <f>IF(E8&gt;D8,0,+(E8/D8)*100)</f>
        <v>96.296926381595298</v>
      </c>
      <c r="J8" s="66">
        <f>IF(F8&gt;D8,0,+(F8/D8)*100)</f>
        <v>99.979248729218355</v>
      </c>
    </row>
    <row r="9" spans="1:17">
      <c r="C9" s="41" t="s">
        <v>138</v>
      </c>
      <c r="D9" s="51">
        <f>+F9+G9</f>
        <v>575691</v>
      </c>
      <c r="E9" s="51">
        <v>557248</v>
      </c>
      <c r="F9" s="51">
        <v>575598</v>
      </c>
      <c r="G9" s="51">
        <v>93</v>
      </c>
      <c r="H9" s="50"/>
      <c r="I9" s="52">
        <f>IF(E9&gt;D9,0,+(E9/D9)*100)</f>
        <v>96.796371664660384</v>
      </c>
      <c r="J9" s="66">
        <f>IF(F9&gt;D9,0,+(F9/D9)*100)</f>
        <v>99.983845500450769</v>
      </c>
    </row>
    <row r="10" spans="1:17">
      <c r="C10" s="41" t="s">
        <v>62</v>
      </c>
      <c r="D10" s="51">
        <f>+D8-D9</f>
        <v>-40784</v>
      </c>
      <c r="E10" s="51">
        <f>+E8-E9</f>
        <v>-42149</v>
      </c>
      <c r="F10" s="51">
        <f>+F8-F9</f>
        <v>-40802</v>
      </c>
      <c r="G10" s="51">
        <f>+G8-G9</f>
        <v>18</v>
      </c>
      <c r="H10" s="50"/>
      <c r="I10" s="52">
        <v>0</v>
      </c>
      <c r="J10" s="66">
        <v>0</v>
      </c>
    </row>
    <row r="11" spans="1:17" ht="9" customHeight="1">
      <c r="C11" s="47"/>
      <c r="D11" s="48"/>
      <c r="E11" s="49"/>
      <c r="F11" s="49"/>
      <c r="G11" s="50"/>
      <c r="H11" s="50"/>
      <c r="I11" s="50"/>
      <c r="J11" s="67"/>
    </row>
    <row r="12" spans="1:17">
      <c r="B12" s="41" t="s">
        <v>140</v>
      </c>
      <c r="C12" s="41" t="s">
        <v>137</v>
      </c>
      <c r="D12" s="51">
        <f>+F12+G12</f>
        <v>533945</v>
      </c>
      <c r="E12" s="51">
        <v>514426</v>
      </c>
      <c r="F12" s="51">
        <v>533839</v>
      </c>
      <c r="G12" s="51">
        <v>106</v>
      </c>
      <c r="H12" s="50"/>
      <c r="I12" s="52">
        <f>IF(E12&gt;D12,0,+(E12/D12)*100)</f>
        <v>96.344380039142607</v>
      </c>
      <c r="J12" s="66">
        <f>IF(F12&gt;D12,0,+(F12/D12)*100)</f>
        <v>99.980147768028544</v>
      </c>
    </row>
    <row r="13" spans="1:17">
      <c r="C13" s="41" t="s">
        <v>138</v>
      </c>
      <c r="D13" s="51">
        <f>+F13+G13</f>
        <v>593347</v>
      </c>
      <c r="E13" s="51">
        <v>572941</v>
      </c>
      <c r="F13" s="51">
        <v>593197</v>
      </c>
      <c r="G13" s="51">
        <v>150</v>
      </c>
      <c r="H13" s="50"/>
      <c r="I13" s="52">
        <f>IF(E13&gt;D13,0,+(E13/D13)*100)</f>
        <v>96.560865732867953</v>
      </c>
      <c r="J13" s="66">
        <f>IF(F13&gt;D13,0,+(F13/D13)*100)</f>
        <v>99.974719683423018</v>
      </c>
    </row>
    <row r="14" spans="1:17">
      <c r="C14" s="41" t="s">
        <v>62</v>
      </c>
      <c r="D14" s="51">
        <f>+D12-D13</f>
        <v>-59402</v>
      </c>
      <c r="E14" s="51">
        <f>+E12-E13</f>
        <v>-58515</v>
      </c>
      <c r="F14" s="51">
        <f>+F12-F13</f>
        <v>-59358</v>
      </c>
      <c r="G14" s="51">
        <f>+G12-G13</f>
        <v>-44</v>
      </c>
      <c r="H14" s="50"/>
      <c r="I14" s="52">
        <f>IF(E14&gt;D14,0,+(E14/D14)*100)</f>
        <v>0</v>
      </c>
      <c r="J14" s="66">
        <f>IF(F14&gt;D14,0,+(F14/D14)*100)</f>
        <v>0</v>
      </c>
    </row>
    <row r="15" spans="1:17" ht="9" customHeight="1">
      <c r="C15" s="47"/>
      <c r="D15" s="51"/>
      <c r="E15" s="51"/>
      <c r="F15" s="51"/>
      <c r="G15" s="51"/>
      <c r="H15" s="50"/>
      <c r="I15" s="50"/>
      <c r="J15" s="67"/>
    </row>
    <row r="16" spans="1:17">
      <c r="B16" s="41" t="s">
        <v>136</v>
      </c>
      <c r="C16" s="41" t="s">
        <v>137</v>
      </c>
      <c r="D16" s="51">
        <f>+F16+G16</f>
        <v>518500</v>
      </c>
      <c r="E16" s="51">
        <v>497518</v>
      </c>
      <c r="F16" s="51">
        <v>518382</v>
      </c>
      <c r="G16" s="51">
        <v>118</v>
      </c>
      <c r="H16" s="50"/>
      <c r="I16" s="52">
        <f>IF(E16&gt;D16,0,+(E16/D16)*100)</f>
        <v>95.953326904532304</v>
      </c>
      <c r="J16" s="66">
        <f>IF(F16&gt;D16,0,+(F16/D16)*100)</f>
        <v>99.977242044358732</v>
      </c>
    </row>
    <row r="17" spans="2:10">
      <c r="C17" s="41" t="s">
        <v>138</v>
      </c>
      <c r="D17" s="51">
        <f>+F17+G17</f>
        <v>680716</v>
      </c>
      <c r="E17" s="51">
        <v>655858</v>
      </c>
      <c r="F17" s="51">
        <v>680516</v>
      </c>
      <c r="G17" s="51">
        <v>200</v>
      </c>
      <c r="H17" s="50"/>
      <c r="I17" s="52">
        <f>IF(E17&gt;D17,0,+(E17/D17)*100)</f>
        <v>96.348256835449732</v>
      </c>
      <c r="J17" s="66">
        <f>IF(F17&gt;D17,0,+(F17/D17)*100)</f>
        <v>99.97061917157815</v>
      </c>
    </row>
    <row r="18" spans="2:10">
      <c r="C18" s="41" t="s">
        <v>62</v>
      </c>
      <c r="D18" s="51">
        <f>+D16-D17</f>
        <v>-162216</v>
      </c>
      <c r="E18" s="51">
        <f>+E16-E17</f>
        <v>-158340</v>
      </c>
      <c r="F18" s="51">
        <f>+F16-F17</f>
        <v>-162134</v>
      </c>
      <c r="G18" s="51">
        <f>+G16-G17</f>
        <v>-82</v>
      </c>
      <c r="H18" s="50"/>
      <c r="I18" s="52">
        <f>IF(E18&gt;D18,0,+(E18/D18)*100)</f>
        <v>0</v>
      </c>
      <c r="J18" s="66">
        <f>IF(F18&gt;D18,0,+(F18/D18)*100)</f>
        <v>0</v>
      </c>
    </row>
    <row r="19" spans="2:10" ht="9" customHeight="1">
      <c r="C19" s="47"/>
      <c r="D19" s="51"/>
      <c r="E19" s="51"/>
      <c r="F19" s="51"/>
      <c r="G19" s="51"/>
      <c r="H19" s="50"/>
      <c r="I19" s="50"/>
      <c r="J19" s="67"/>
    </row>
    <row r="20" spans="2:10">
      <c r="B20" s="41" t="s">
        <v>125</v>
      </c>
      <c r="C20" s="41" t="s">
        <v>60</v>
      </c>
      <c r="D20" s="51">
        <f>+F20+G20</f>
        <v>597074</v>
      </c>
      <c r="E20" s="51">
        <v>570251</v>
      </c>
      <c r="F20" s="51">
        <v>596843</v>
      </c>
      <c r="G20" s="51">
        <v>231</v>
      </c>
      <c r="H20" s="50"/>
      <c r="I20" s="52">
        <f>IF(E20&gt;D20,0,+(E20/D20)*100)</f>
        <v>95.507592023769249</v>
      </c>
      <c r="J20" s="66">
        <f>IF(F20&gt;D20,0,+(F20/D20)*100)</f>
        <v>99.961311328244079</v>
      </c>
    </row>
    <row r="21" spans="2:10">
      <c r="C21" s="41" t="s">
        <v>61</v>
      </c>
      <c r="D21" s="51">
        <f>+F21+G21</f>
        <v>641400</v>
      </c>
      <c r="E21" s="51">
        <v>613794</v>
      </c>
      <c r="F21" s="51">
        <v>641158</v>
      </c>
      <c r="G21" s="51">
        <v>242</v>
      </c>
      <c r="H21" s="50"/>
      <c r="I21" s="52">
        <f>IF(E21&gt;D21,0,+(E21/D21)*100)</f>
        <v>95.695977549111319</v>
      </c>
      <c r="J21" s="66">
        <f>IF(F21&gt;D21,0,+(F21/D21)*100)</f>
        <v>99.962270034299976</v>
      </c>
    </row>
    <row r="22" spans="2:10">
      <c r="C22" s="41" t="s">
        <v>62</v>
      </c>
      <c r="D22" s="51">
        <f>+D20-D21</f>
        <v>-44326</v>
      </c>
      <c r="E22" s="51">
        <f>+E20-E21</f>
        <v>-43543</v>
      </c>
      <c r="F22" s="51">
        <f>+F20-F21</f>
        <v>-44315</v>
      </c>
      <c r="G22" s="51">
        <f>+G20-G21</f>
        <v>-11</v>
      </c>
      <c r="H22" s="50"/>
      <c r="I22" s="52">
        <f>IF(E22&gt;D22,0,+(E22/D22)*100)</f>
        <v>0</v>
      </c>
      <c r="J22" s="66">
        <f>IF(F22&gt;D22,0,+(F22/D22)*100)</f>
        <v>0</v>
      </c>
    </row>
    <row r="23" spans="2:10" ht="9" customHeight="1">
      <c r="C23" s="47"/>
      <c r="D23" s="51"/>
      <c r="E23" s="51"/>
      <c r="F23" s="51"/>
      <c r="G23" s="51"/>
      <c r="H23" s="50"/>
      <c r="I23" s="50"/>
      <c r="J23" s="67"/>
    </row>
    <row r="24" spans="2:10">
      <c r="B24" s="41" t="s">
        <v>121</v>
      </c>
      <c r="C24" s="41" t="s">
        <v>60</v>
      </c>
      <c r="D24" s="51">
        <f>+F24+G24</f>
        <v>668395</v>
      </c>
      <c r="E24" s="51">
        <v>639110</v>
      </c>
      <c r="F24" s="51">
        <v>668177</v>
      </c>
      <c r="G24" s="51">
        <v>218</v>
      </c>
      <c r="H24" s="50"/>
      <c r="I24" s="52">
        <f>IF(E24&gt;D24,0,+(E24/D24)*100)</f>
        <v>95.618608756797997</v>
      </c>
      <c r="J24" s="66">
        <f>IF(F24&gt;D24,0,+(F24/D24)*100)</f>
        <v>99.967384555539766</v>
      </c>
    </row>
    <row r="25" spans="2:10">
      <c r="C25" s="41" t="s">
        <v>61</v>
      </c>
      <c r="D25" s="51">
        <f>+F25+G25</f>
        <v>592410</v>
      </c>
      <c r="E25" s="51">
        <v>564345</v>
      </c>
      <c r="F25" s="51">
        <v>592148</v>
      </c>
      <c r="G25" s="51">
        <v>262</v>
      </c>
      <c r="H25" s="50"/>
      <c r="I25" s="52">
        <f>IF(E25&gt;D25,0,+(E25/D25)*100)</f>
        <v>95.262571529852636</v>
      </c>
      <c r="J25" s="66">
        <f>IF(F25&gt;D25,0,+(F25/D25)*100)</f>
        <v>99.955773872824565</v>
      </c>
    </row>
    <row r="26" spans="2:10">
      <c r="C26" s="41" t="s">
        <v>62</v>
      </c>
      <c r="D26" s="51">
        <f>+D24-D25</f>
        <v>75985</v>
      </c>
      <c r="E26" s="51">
        <f>+E24-E25</f>
        <v>74765</v>
      </c>
      <c r="F26" s="51">
        <f>+F24-F25</f>
        <v>76029</v>
      </c>
      <c r="G26" s="51">
        <f>+G24-G25</f>
        <v>-44</v>
      </c>
      <c r="H26" s="50"/>
      <c r="I26" s="52">
        <f>IF(E26&gt;D26,0,+(E26/D26)*100)</f>
        <v>98.394419951306176</v>
      </c>
      <c r="J26" s="66">
        <f>IF(F26&gt;D26,0,+(F26/D26)*100)</f>
        <v>0</v>
      </c>
    </row>
    <row r="27" spans="2:10" ht="9" customHeight="1">
      <c r="C27" s="47"/>
      <c r="D27" s="51"/>
      <c r="E27" s="51"/>
      <c r="F27" s="51"/>
      <c r="G27" s="51"/>
      <c r="H27" s="50"/>
      <c r="I27" s="50"/>
      <c r="J27" s="67"/>
    </row>
    <row r="28" spans="2:10">
      <c r="B28" s="41" t="s">
        <v>93</v>
      </c>
      <c r="C28" s="41" t="s">
        <v>60</v>
      </c>
      <c r="D28" s="51">
        <f>+F28+G28</f>
        <v>670058</v>
      </c>
      <c r="E28" s="51">
        <v>640710</v>
      </c>
      <c r="F28" s="51">
        <v>669841</v>
      </c>
      <c r="G28" s="51">
        <v>217</v>
      </c>
      <c r="H28" s="50"/>
      <c r="I28" s="52">
        <f>IF(E28&gt;D28,0,+(E28/D28)*100)</f>
        <v>95.620080649734803</v>
      </c>
      <c r="J28" s="66">
        <f>IF(F28&gt;D28,0,+(F28/D28)*100)</f>
        <v>99.967614743798293</v>
      </c>
    </row>
    <row r="29" spans="2:10">
      <c r="C29" s="41" t="s">
        <v>61</v>
      </c>
      <c r="D29" s="51">
        <f>+F29+G29</f>
        <v>599333</v>
      </c>
      <c r="E29" s="51">
        <v>573302</v>
      </c>
      <c r="F29" s="51">
        <v>599078</v>
      </c>
      <c r="G29" s="51">
        <v>255</v>
      </c>
      <c r="H29" s="50"/>
      <c r="I29" s="52">
        <f>IF(E29&gt;D29,0,+(E29/D29)*100)</f>
        <v>95.656671666669439</v>
      </c>
      <c r="J29" s="66">
        <f>IF(F29&gt;D29,0,+(F29/D29)*100)</f>
        <v>99.957452701586604</v>
      </c>
    </row>
    <row r="30" spans="2:10">
      <c r="C30" s="41" t="s">
        <v>62</v>
      </c>
      <c r="D30" s="51">
        <f>+D28-D29</f>
        <v>70725</v>
      </c>
      <c r="E30" s="51">
        <f>+E28-E29</f>
        <v>67408</v>
      </c>
      <c r="F30" s="51">
        <f>+F28-F29</f>
        <v>70763</v>
      </c>
      <c r="G30" s="51">
        <f>+G28-G29</f>
        <v>-38</v>
      </c>
      <c r="H30" s="50"/>
      <c r="I30" s="52">
        <f>IF(E30&gt;D30,0,+(E30/D30)*100)</f>
        <v>95.310003534817952</v>
      </c>
      <c r="J30" s="66">
        <f>IF(F30&gt;D30,0,+(F30/D30)*100)</f>
        <v>0</v>
      </c>
    </row>
    <row r="31" spans="2:10" ht="9" customHeight="1">
      <c r="C31" s="47"/>
      <c r="D31" s="51"/>
      <c r="E31" s="51"/>
      <c r="F31" s="51"/>
      <c r="G31" s="51"/>
      <c r="H31" s="50"/>
      <c r="I31" s="50"/>
      <c r="J31" s="67"/>
    </row>
    <row r="32" spans="2:10">
      <c r="B32" s="41" t="s">
        <v>0</v>
      </c>
      <c r="C32" s="41" t="s">
        <v>60</v>
      </c>
      <c r="D32" s="51">
        <f>+F32+G32</f>
        <v>644122</v>
      </c>
      <c r="E32" s="51">
        <v>616019</v>
      </c>
      <c r="F32" s="51">
        <v>643850</v>
      </c>
      <c r="G32" s="51">
        <v>272</v>
      </c>
      <c r="H32" s="50"/>
      <c r="I32" s="52">
        <f>IF(E32&gt;D32,0,+(E32/D32)*100)</f>
        <v>95.637006654018961</v>
      </c>
      <c r="J32" s="66">
        <f>IF(F32&gt;D32,0,+(F32/D32)*100)</f>
        <v>99.957771974874319</v>
      </c>
    </row>
    <row r="33" spans="2:10">
      <c r="C33" s="41" t="s">
        <v>61</v>
      </c>
      <c r="D33" s="51">
        <f>+F33+G33</f>
        <v>565745</v>
      </c>
      <c r="E33" s="51">
        <v>539061</v>
      </c>
      <c r="F33" s="51">
        <v>565482</v>
      </c>
      <c r="G33" s="51">
        <v>263</v>
      </c>
      <c r="H33" s="50"/>
      <c r="I33" s="52">
        <f>IF(E33&gt;D33,0,+(E33/D33)*100)</f>
        <v>95.283387391846148</v>
      </c>
      <c r="J33" s="66">
        <f>IF(F33&gt;D33,0,+(F33/D33)*100)</f>
        <v>99.953512624945873</v>
      </c>
    </row>
    <row r="34" spans="2:10">
      <c r="C34" s="41" t="s">
        <v>62</v>
      </c>
      <c r="D34" s="51">
        <f>+D32-D33</f>
        <v>78377</v>
      </c>
      <c r="E34" s="51">
        <f>+E32-E33</f>
        <v>76958</v>
      </c>
      <c r="F34" s="51">
        <f>+F32-F33</f>
        <v>78368</v>
      </c>
      <c r="G34" s="51">
        <f>+G32-G33</f>
        <v>9</v>
      </c>
      <c r="H34" s="50"/>
      <c r="I34" s="52">
        <f>IF(E34&gt;D34,0,+(E34/D34)*100)</f>
        <v>98.189519884660044</v>
      </c>
      <c r="J34" s="66">
        <f>IF(F34&gt;D34,0,+(F34/D34)*100)</f>
        <v>99.988517039437582</v>
      </c>
    </row>
    <row r="35" spans="2:10" ht="9" customHeight="1">
      <c r="C35" s="47"/>
      <c r="D35" s="51"/>
      <c r="E35" s="51"/>
      <c r="F35" s="51"/>
      <c r="G35" s="51"/>
      <c r="H35" s="50"/>
      <c r="I35" s="50"/>
      <c r="J35" s="67"/>
    </row>
    <row r="36" spans="2:10">
      <c r="B36" s="41" t="s">
        <v>117</v>
      </c>
      <c r="C36" s="41" t="s">
        <v>60</v>
      </c>
      <c r="D36" s="51">
        <f>+F36+G36</f>
        <v>628917</v>
      </c>
      <c r="E36" s="51">
        <v>601927</v>
      </c>
      <c r="F36" s="51">
        <v>628655</v>
      </c>
      <c r="G36" s="51">
        <v>262</v>
      </c>
      <c r="H36" s="50"/>
      <c r="I36" s="52">
        <f>IF(E36&gt;D36,0,+(E36/D36)*100)</f>
        <v>95.708495715650884</v>
      </c>
      <c r="J36" s="66">
        <f>IF(F36&gt;D36,0,+(F36/D36)*100)</f>
        <v>99.958341084753627</v>
      </c>
    </row>
    <row r="37" spans="2:10">
      <c r="C37" s="41" t="s">
        <v>61</v>
      </c>
      <c r="D37" s="51">
        <f>+F37+G37</f>
        <v>541047</v>
      </c>
      <c r="E37" s="51">
        <v>515031</v>
      </c>
      <c r="F37" s="51">
        <v>540746</v>
      </c>
      <c r="G37" s="51">
        <v>301</v>
      </c>
      <c r="H37" s="50"/>
      <c r="I37" s="52">
        <f>IF(E37&gt;D37,0,+(E37/D37)*100)</f>
        <v>95.191545281648359</v>
      </c>
      <c r="J37" s="66">
        <f>IF(F37&gt;D37,0,+(F37/D37)*100)</f>
        <v>99.944367125222016</v>
      </c>
    </row>
    <row r="38" spans="2:10">
      <c r="C38" s="41" t="s">
        <v>62</v>
      </c>
      <c r="D38" s="51">
        <f>+D36-D37</f>
        <v>87870</v>
      </c>
      <c r="E38" s="51">
        <f>+E36-E37</f>
        <v>86896</v>
      </c>
      <c r="F38" s="51">
        <f>+F36-F37</f>
        <v>87909</v>
      </c>
      <c r="G38" s="51">
        <f>+G36-G37</f>
        <v>-39</v>
      </c>
      <c r="H38" s="50"/>
      <c r="I38" s="52">
        <f>IF(E38&gt;D38,0,+(E38/D38)*100)</f>
        <v>98.891544326846486</v>
      </c>
      <c r="J38" s="66">
        <f>IF(F38&gt;D38,0,+(F38/D38)*100)</f>
        <v>0</v>
      </c>
    </row>
    <row r="39" spans="2:10" ht="9" customHeight="1">
      <c r="C39" s="47"/>
      <c r="D39" s="51"/>
      <c r="E39" s="51"/>
      <c r="F39" s="51"/>
      <c r="G39" s="51"/>
      <c r="H39" s="50"/>
      <c r="I39" s="50"/>
      <c r="J39" s="67"/>
    </row>
    <row r="40" spans="2:10">
      <c r="B40" s="41" t="s">
        <v>29</v>
      </c>
      <c r="C40" s="41" t="s">
        <v>60</v>
      </c>
      <c r="D40" s="51">
        <f>+F40+G40</f>
        <v>612296</v>
      </c>
      <c r="E40" s="51">
        <v>585552</v>
      </c>
      <c r="F40" s="51">
        <v>611976</v>
      </c>
      <c r="G40" s="51">
        <v>320</v>
      </c>
      <c r="H40" s="50"/>
      <c r="I40" s="52">
        <f>IF(E40&gt;D40,0,+(E40/D40)*100)</f>
        <v>95.632177900884543</v>
      </c>
      <c r="J40" s="66">
        <f>IF(F40&gt;D40,0,+(F40/D40)*100)</f>
        <v>99.947737695493686</v>
      </c>
    </row>
    <row r="41" spans="2:10">
      <c r="C41" s="41" t="s">
        <v>61</v>
      </c>
      <c r="D41" s="51">
        <f>+F41+G41</f>
        <v>540658</v>
      </c>
      <c r="E41" s="51">
        <v>514565</v>
      </c>
      <c r="F41" s="51">
        <v>540328</v>
      </c>
      <c r="G41" s="51">
        <v>330</v>
      </c>
      <c r="H41" s="50"/>
      <c r="I41" s="52">
        <f>IF(E41&gt;D41,0,+(E41/D41)*100)</f>
        <v>95.173843723758822</v>
      </c>
      <c r="J41" s="66">
        <f>IF(F41&gt;D41,0,+(F41/D41)*100)</f>
        <v>99.938963263282886</v>
      </c>
    </row>
    <row r="42" spans="2:10">
      <c r="C42" s="41" t="s">
        <v>62</v>
      </c>
      <c r="D42" s="51">
        <f>+D40-D41</f>
        <v>71638</v>
      </c>
      <c r="E42" s="51">
        <f>+E40-E41</f>
        <v>70987</v>
      </c>
      <c r="F42" s="51">
        <f>+F40-F41</f>
        <v>71648</v>
      </c>
      <c r="G42" s="51">
        <f>+G40-G41</f>
        <v>-10</v>
      </c>
      <c r="H42" s="50"/>
      <c r="I42" s="52">
        <f>IF(E42&gt;D42,0,+(E42/D42)*100)</f>
        <v>99.091264412741836</v>
      </c>
      <c r="J42" s="66">
        <f>IF(F42&gt;D42,0,+(F42/D42)*100)</f>
        <v>0</v>
      </c>
    </row>
    <row r="43" spans="2:10" ht="9" customHeight="1">
      <c r="C43" s="47"/>
      <c r="D43" s="51"/>
      <c r="E43" s="51"/>
      <c r="F43" s="51"/>
      <c r="G43" s="51"/>
      <c r="H43" s="50"/>
      <c r="I43" s="50"/>
      <c r="J43" s="67"/>
    </row>
    <row r="44" spans="2:10">
      <c r="B44" s="41" t="s">
        <v>87</v>
      </c>
      <c r="C44" s="41" t="s">
        <v>60</v>
      </c>
      <c r="D44" s="51">
        <f>+F44+G44</f>
        <v>569750</v>
      </c>
      <c r="E44" s="51">
        <v>541516</v>
      </c>
      <c r="F44" s="51">
        <v>568280</v>
      </c>
      <c r="G44" s="51">
        <v>1470</v>
      </c>
      <c r="H44" s="50"/>
      <c r="I44" s="52">
        <f>IF(E44&gt;D44,0,+(E44/D44)*100)</f>
        <v>95.044493198771391</v>
      </c>
      <c r="J44" s="66">
        <f>IF(F44&gt;D44,0,+(F44/D44)*100)</f>
        <v>99.741992101799042</v>
      </c>
    </row>
    <row r="45" spans="2:10">
      <c r="C45" s="41" t="s">
        <v>61</v>
      </c>
      <c r="D45" s="51">
        <f>+F45+G45</f>
        <v>586890</v>
      </c>
      <c r="E45" s="51">
        <v>557133</v>
      </c>
      <c r="F45" s="51">
        <v>586535</v>
      </c>
      <c r="G45" s="51">
        <v>355</v>
      </c>
      <c r="H45" s="50"/>
      <c r="I45" s="52">
        <f>IF(E45&gt;D45,0,+(E45/D45)*100)</f>
        <v>94.929714256504624</v>
      </c>
      <c r="J45" s="66">
        <f>IF(F45&gt;D45,0,+(F45/D45)*100)</f>
        <v>99.939511663173676</v>
      </c>
    </row>
    <row r="46" spans="2:10">
      <c r="C46" s="41" t="s">
        <v>62</v>
      </c>
      <c r="D46" s="51">
        <f>+D44-D45</f>
        <v>-17140</v>
      </c>
      <c r="E46" s="51">
        <f>+E44-E45</f>
        <v>-15617</v>
      </c>
      <c r="F46" s="51">
        <f>+F44-F45</f>
        <v>-18255</v>
      </c>
      <c r="G46" s="51">
        <f>+G44-G45</f>
        <v>1115</v>
      </c>
      <c r="H46" s="50"/>
      <c r="I46" s="52">
        <f>IF(E46&gt;D46,0,+(E46/D46)*100)</f>
        <v>0</v>
      </c>
      <c r="J46" s="66">
        <v>0</v>
      </c>
    </row>
    <row r="47" spans="2:10" ht="9" customHeight="1">
      <c r="C47" s="47"/>
      <c r="D47" s="51"/>
      <c r="E47" s="51"/>
      <c r="F47" s="51"/>
      <c r="G47" s="51"/>
      <c r="H47" s="50"/>
      <c r="I47" s="50"/>
      <c r="J47" s="67"/>
    </row>
    <row r="48" spans="2:10">
      <c r="B48" s="41" t="s">
        <v>89</v>
      </c>
      <c r="C48" s="41" t="s">
        <v>60</v>
      </c>
      <c r="D48" s="51">
        <f>+F48+G48</f>
        <v>585140</v>
      </c>
      <c r="E48" s="51">
        <v>558037</v>
      </c>
      <c r="F48" s="51">
        <v>584837</v>
      </c>
      <c r="G48" s="51">
        <v>303</v>
      </c>
      <c r="H48" s="50"/>
      <c r="I48" s="52">
        <f>IF(E48&gt;D48,0,+(E48/D48)*100)</f>
        <v>95.368117031821441</v>
      </c>
      <c r="J48" s="66">
        <f>IF(F48&gt;D48,0,+(F48/D48)*100)</f>
        <v>99.94821752059336</v>
      </c>
    </row>
    <row r="49" spans="2:10">
      <c r="C49" s="41" t="s">
        <v>61</v>
      </c>
      <c r="D49" s="51">
        <f>+F49+G49</f>
        <v>553291</v>
      </c>
      <c r="E49" s="51">
        <v>523960</v>
      </c>
      <c r="F49" s="51">
        <v>552839</v>
      </c>
      <c r="G49" s="51">
        <v>452</v>
      </c>
      <c r="H49" s="50"/>
      <c r="I49" s="52">
        <f>IF(E49&gt;D49,0,+(E49/D49)*100)</f>
        <v>94.698811294599054</v>
      </c>
      <c r="J49" s="66">
        <f>IF(F49&gt;D49,0,+(F49/D49)*100)</f>
        <v>99.918307003005651</v>
      </c>
    </row>
    <row r="50" spans="2:10">
      <c r="C50" s="41" t="s">
        <v>62</v>
      </c>
      <c r="D50" s="51">
        <f>+D48-D49</f>
        <v>31849</v>
      </c>
      <c r="E50" s="51">
        <f>+E48-E49</f>
        <v>34077</v>
      </c>
      <c r="F50" s="51">
        <f>+F48-F49</f>
        <v>31998</v>
      </c>
      <c r="G50" s="51">
        <f>+G48-G49</f>
        <v>-149</v>
      </c>
      <c r="H50" s="50"/>
      <c r="I50" s="52">
        <f>IF(E50&gt;D50,0,+(E50/D50)*100)</f>
        <v>0</v>
      </c>
      <c r="J50" s="66">
        <f>IF(F50&gt;D50,0,+(F50/D50)*100)</f>
        <v>0</v>
      </c>
    </row>
    <row r="51" spans="2:10" ht="9" customHeight="1">
      <c r="C51" s="47"/>
      <c r="D51" s="51"/>
      <c r="E51" s="51"/>
      <c r="F51" s="51"/>
      <c r="G51" s="51"/>
      <c r="H51" s="50"/>
      <c r="I51" s="50"/>
      <c r="J51" s="67"/>
    </row>
    <row r="52" spans="2:10">
      <c r="B52" s="41" t="s">
        <v>2</v>
      </c>
      <c r="C52" s="41" t="s">
        <v>60</v>
      </c>
      <c r="D52" s="51">
        <f>+F52+G52</f>
        <v>574300</v>
      </c>
      <c r="E52" s="51">
        <v>548030</v>
      </c>
      <c r="F52" s="51">
        <v>574023</v>
      </c>
      <c r="G52" s="51">
        <v>277</v>
      </c>
      <c r="H52" s="50"/>
      <c r="I52" s="52">
        <f>IF(E52&gt;D52,0,+(E52/D52)*100)</f>
        <v>95.425735678216967</v>
      </c>
      <c r="J52" s="66">
        <f>IF(F52&gt;D52,0,+(F52/D52)*100)</f>
        <v>99.95176736897092</v>
      </c>
    </row>
    <row r="53" spans="2:10">
      <c r="C53" s="41" t="s">
        <v>61</v>
      </c>
      <c r="D53" s="51">
        <f>+F53+G53</f>
        <v>542831</v>
      </c>
      <c r="E53" s="51">
        <v>514242</v>
      </c>
      <c r="F53" s="51">
        <v>542374</v>
      </c>
      <c r="G53" s="51">
        <v>457</v>
      </c>
      <c r="H53" s="50"/>
      <c r="I53" s="52">
        <f>IF(E53&gt;D53,0,+(E53/D53)*100)</f>
        <v>94.733351632460199</v>
      </c>
      <c r="J53" s="66">
        <f>IF(F53&gt;D53,0,+(F53/D53)*100)</f>
        <v>99.915811735144089</v>
      </c>
    </row>
    <row r="54" spans="2:10">
      <c r="C54" s="41" t="s">
        <v>62</v>
      </c>
      <c r="D54" s="51">
        <f>+D52-D53</f>
        <v>31469</v>
      </c>
      <c r="E54" s="51">
        <f>+E52-E53</f>
        <v>33788</v>
      </c>
      <c r="F54" s="51">
        <f>+F52-F53</f>
        <v>31649</v>
      </c>
      <c r="G54" s="51">
        <f>+G52-G53</f>
        <v>-180</v>
      </c>
      <c r="H54" s="50"/>
      <c r="I54" s="52">
        <f>IF(E54&gt;D54,0,+(E54/D54)*100)</f>
        <v>0</v>
      </c>
      <c r="J54" s="66">
        <f>IF(F54&gt;D54,0,+(F54/D54)*100)</f>
        <v>0</v>
      </c>
    </row>
    <row r="55" spans="2:10" ht="9" customHeight="1">
      <c r="C55" s="47"/>
      <c r="D55" s="51"/>
      <c r="E55" s="51"/>
      <c r="F55" s="51"/>
      <c r="G55" s="51"/>
      <c r="H55" s="50"/>
      <c r="I55" s="50"/>
      <c r="J55" s="67"/>
    </row>
    <row r="56" spans="2:10">
      <c r="B56" s="41" t="s">
        <v>59</v>
      </c>
      <c r="C56" s="41" t="s">
        <v>60</v>
      </c>
      <c r="D56" s="51">
        <f>+F56+G56</f>
        <v>579609</v>
      </c>
      <c r="E56" s="51">
        <v>554288</v>
      </c>
      <c r="F56" s="51">
        <v>579287</v>
      </c>
      <c r="G56" s="51">
        <v>322</v>
      </c>
      <c r="H56" s="50"/>
      <c r="I56" s="52">
        <f>IF(E56&gt;D56,0,+(E56/D56)*100)</f>
        <v>95.631365282457665</v>
      </c>
      <c r="J56" s="66">
        <f>IF(F56&gt;D56,0,+(F56/D56)*100)</f>
        <v>99.944445307094952</v>
      </c>
    </row>
    <row r="57" spans="2:10">
      <c r="C57" s="41" t="s">
        <v>61</v>
      </c>
      <c r="D57" s="51">
        <f>+F57+G57</f>
        <v>544487</v>
      </c>
      <c r="E57" s="51">
        <v>514293</v>
      </c>
      <c r="F57" s="51">
        <v>544040</v>
      </c>
      <c r="G57" s="51">
        <v>447</v>
      </c>
      <c r="H57" s="50"/>
      <c r="I57" s="52">
        <f>IF(E57&gt;D57,0,+(E57/D57)*100)</f>
        <v>94.454596712134546</v>
      </c>
      <c r="J57" s="66">
        <f>IF(F57&gt;D57,0,+(F57/D57)*100)</f>
        <v>99.917904376045712</v>
      </c>
    </row>
    <row r="58" spans="2:10">
      <c r="C58" s="41" t="s">
        <v>62</v>
      </c>
      <c r="D58" s="51">
        <f>+D56-D57</f>
        <v>35122</v>
      </c>
      <c r="E58" s="51">
        <f>+E56-E57</f>
        <v>39995</v>
      </c>
      <c r="F58" s="51">
        <f>+F56-F57</f>
        <v>35247</v>
      </c>
      <c r="G58" s="51">
        <f>+G56-G57</f>
        <v>-125</v>
      </c>
      <c r="H58" s="50"/>
      <c r="I58" s="52">
        <f>IF(E58&gt;D58,0,+(E58/D58)*100)</f>
        <v>0</v>
      </c>
      <c r="J58" s="66">
        <f>IF(F58&gt;D58,0,+(F58/D58)*100)</f>
        <v>0</v>
      </c>
    </row>
    <row r="59" spans="2:10" ht="9" customHeight="1">
      <c r="C59" s="47"/>
      <c r="D59" s="51"/>
      <c r="E59" s="51"/>
      <c r="F59" s="51"/>
      <c r="G59" s="51"/>
      <c r="H59" s="50"/>
      <c r="I59" s="50"/>
      <c r="J59" s="67"/>
    </row>
    <row r="60" spans="2:10">
      <c r="B60" s="41" t="s">
        <v>63</v>
      </c>
      <c r="C60" s="41" t="s">
        <v>60</v>
      </c>
      <c r="D60" s="51">
        <f>+F60+G60</f>
        <v>589982</v>
      </c>
      <c r="E60" s="51">
        <v>564804</v>
      </c>
      <c r="F60" s="51">
        <v>589706</v>
      </c>
      <c r="G60" s="51">
        <v>276</v>
      </c>
      <c r="H60" s="51"/>
      <c r="I60" s="52">
        <f>IF(E60&gt;D60,0,+(E60/D60)*100)</f>
        <v>95.732412175286711</v>
      </c>
      <c r="J60" s="66">
        <f>IF(F60&gt;D60,0,+(F60/D60)*100)</f>
        <v>99.953218911763415</v>
      </c>
    </row>
    <row r="61" spans="2:10">
      <c r="C61" s="41" t="s">
        <v>61</v>
      </c>
      <c r="D61" s="51">
        <f>+F61+G61</f>
        <v>540601</v>
      </c>
      <c r="E61" s="51">
        <v>511567</v>
      </c>
      <c r="F61" s="51">
        <v>540112</v>
      </c>
      <c r="G61" s="51">
        <v>489</v>
      </c>
      <c r="H61" s="51"/>
      <c r="I61" s="52">
        <f>IF(E61&gt;D61,0,+(E61/D61)*100)</f>
        <v>94.629310711596901</v>
      </c>
      <c r="J61" s="66">
        <f>IF(F61&gt;D61,0,+(F61/D61)*100)</f>
        <v>99.909545117378613</v>
      </c>
    </row>
    <row r="62" spans="2:10">
      <c r="C62" s="41" t="s">
        <v>62</v>
      </c>
      <c r="D62" s="51">
        <f>+D60-D61</f>
        <v>49381</v>
      </c>
      <c r="E62" s="51">
        <f>+E60-E61</f>
        <v>53237</v>
      </c>
      <c r="F62" s="51">
        <f>+F60-F61</f>
        <v>49594</v>
      </c>
      <c r="G62" s="51">
        <f>+G60-G61</f>
        <v>-213</v>
      </c>
      <c r="H62" s="51"/>
      <c r="I62" s="52">
        <f>IF(E62&gt;D62,0,+(E62/D62)*100)</f>
        <v>0</v>
      </c>
      <c r="J62" s="66">
        <f>IF(F62&gt;D62,0,+(F62/D62)*100)</f>
        <v>0</v>
      </c>
    </row>
    <row r="63" spans="2:10" ht="9" customHeight="1">
      <c r="D63" s="51"/>
      <c r="E63" s="51"/>
      <c r="F63" s="51"/>
      <c r="G63" s="51"/>
      <c r="H63" s="51"/>
      <c r="I63" s="51"/>
      <c r="J63" s="66"/>
    </row>
    <row r="64" spans="2:10">
      <c r="B64" s="41" t="s">
        <v>64</v>
      </c>
      <c r="C64" s="41" t="s">
        <v>60</v>
      </c>
      <c r="D64" s="51">
        <f>+F64+G64</f>
        <v>590644</v>
      </c>
      <c r="E64" s="51">
        <v>564197</v>
      </c>
      <c r="F64" s="51">
        <v>590335</v>
      </c>
      <c r="G64" s="51">
        <v>309</v>
      </c>
      <c r="H64" s="51"/>
      <c r="I64" s="52">
        <f>IF(E64&gt;D64,0,+(E64/D64)*100)</f>
        <v>95.522345101279285</v>
      </c>
      <c r="J64" s="66">
        <f>IF(F64&gt;D64,0,+(F64/D64)*100)</f>
        <v>99.947684222645123</v>
      </c>
    </row>
    <row r="65" spans="2:10">
      <c r="C65" s="41" t="s">
        <v>61</v>
      </c>
      <c r="D65" s="51">
        <f>+F65+G65</f>
        <v>530003</v>
      </c>
      <c r="E65" s="51">
        <v>500014</v>
      </c>
      <c r="F65" s="51">
        <v>529481</v>
      </c>
      <c r="G65" s="51">
        <v>522</v>
      </c>
      <c r="H65" s="51"/>
      <c r="I65" s="52">
        <f>IF(E65&gt;D65,0,+(E65/D65)*100)</f>
        <v>94.341730141150151</v>
      </c>
      <c r="J65" s="66">
        <f>IF(F65&gt;D65,0,+(F65/D65)*100)</f>
        <v>99.901509991452869</v>
      </c>
    </row>
    <row r="66" spans="2:10">
      <c r="C66" s="41" t="s">
        <v>62</v>
      </c>
      <c r="D66" s="51">
        <f>+D64-D65</f>
        <v>60641</v>
      </c>
      <c r="E66" s="51">
        <f>+E64-E65</f>
        <v>64183</v>
      </c>
      <c r="F66" s="51">
        <f>+F64-F65</f>
        <v>60854</v>
      </c>
      <c r="G66" s="51">
        <f>+G64-G65</f>
        <v>-213</v>
      </c>
      <c r="H66" s="51"/>
      <c r="I66" s="52">
        <f>IF(E66&gt;D66,0,+(E66/D66)*100)</f>
        <v>0</v>
      </c>
      <c r="J66" s="66">
        <f>IF(F66&gt;D66,0,+(F66/D66)*100)</f>
        <v>0</v>
      </c>
    </row>
    <row r="67" spans="2:10" ht="9" customHeight="1">
      <c r="D67" s="51"/>
      <c r="E67" s="51"/>
      <c r="F67" s="51"/>
      <c r="G67" s="51"/>
      <c r="H67" s="51"/>
      <c r="I67" s="51"/>
      <c r="J67" s="66"/>
    </row>
    <row r="68" spans="2:10">
      <c r="B68" s="41" t="s">
        <v>65</v>
      </c>
      <c r="C68" s="41" t="s">
        <v>60</v>
      </c>
      <c r="D68" s="51">
        <f>+F68+G68</f>
        <v>597792</v>
      </c>
      <c r="E68" s="51">
        <f>450061+85223+37158</f>
        <v>572442</v>
      </c>
      <c r="F68" s="51">
        <v>597503</v>
      </c>
      <c r="G68" s="51">
        <v>289</v>
      </c>
      <c r="H68" s="51"/>
      <c r="I68" s="52">
        <f>IF(E68&gt;D68,0,+(E68/D68)*100)</f>
        <v>95.759394572025045</v>
      </c>
      <c r="J68" s="66">
        <f>IF(F68&gt;D68,0,+(F68/D68)*100)</f>
        <v>99.951655425298441</v>
      </c>
    </row>
    <row r="69" spans="2:10">
      <c r="C69" s="41" t="s">
        <v>61</v>
      </c>
      <c r="D69" s="51">
        <f>+F69+G69</f>
        <v>512402</v>
      </c>
      <c r="E69" s="51">
        <f>381079+70172+34258</f>
        <v>485509</v>
      </c>
      <c r="F69" s="51">
        <v>512024</v>
      </c>
      <c r="G69" s="51">
        <v>378</v>
      </c>
      <c r="H69" s="51"/>
      <c r="I69" s="52">
        <f>IF(E69&gt;D69,0,+(E69/D69)*100)</f>
        <v>94.751581765879138</v>
      </c>
      <c r="J69" s="66">
        <f>IF(F69&gt;D69,0,+(F69/D69)*100)</f>
        <v>99.926229796136624</v>
      </c>
    </row>
    <row r="70" spans="2:10">
      <c r="C70" s="41" t="s">
        <v>62</v>
      </c>
      <c r="D70" s="51">
        <f>+D68-D69</f>
        <v>85390</v>
      </c>
      <c r="E70" s="51">
        <f>+E68-E69</f>
        <v>86933</v>
      </c>
      <c r="F70" s="51">
        <f>+F68-F69</f>
        <v>85479</v>
      </c>
      <c r="G70" s="51">
        <f>+G68-G69</f>
        <v>-89</v>
      </c>
      <c r="H70" s="51"/>
      <c r="I70" s="52">
        <f>IF(E70&gt;D70,0,+(E70/D70)*100)</f>
        <v>0</v>
      </c>
      <c r="J70" s="66">
        <f>IF(F70&gt;D70,0,+(F70/D70)*100)</f>
        <v>0</v>
      </c>
    </row>
    <row r="71" spans="2:10" ht="9" customHeight="1">
      <c r="D71" s="51"/>
      <c r="E71" s="51"/>
      <c r="F71" s="51"/>
      <c r="G71" s="51"/>
      <c r="H71" s="51"/>
      <c r="I71" s="51"/>
      <c r="J71" s="66"/>
    </row>
    <row r="72" spans="2:10">
      <c r="B72" s="41" t="s">
        <v>66</v>
      </c>
      <c r="C72" s="41" t="s">
        <v>60</v>
      </c>
      <c r="D72" s="51">
        <f>+F72+G72</f>
        <v>594369</v>
      </c>
      <c r="E72" s="51">
        <f>447091+84782+37023</f>
        <v>568896</v>
      </c>
      <c r="F72" s="51">
        <v>594119</v>
      </c>
      <c r="G72" s="51">
        <v>250</v>
      </c>
      <c r="H72" s="51"/>
      <c r="I72" s="52">
        <f>IF(E72&gt;D72,0,+(E72/D72)*100)</f>
        <v>95.714278503757768</v>
      </c>
      <c r="J72" s="66">
        <f>IF(F72&gt;D72,0,+(F72/D72)*100)</f>
        <v>99.957938586972062</v>
      </c>
    </row>
    <row r="73" spans="2:10">
      <c r="C73" s="41" t="s">
        <v>61</v>
      </c>
      <c r="D73" s="51">
        <f>+F73+G73</f>
        <v>497246</v>
      </c>
      <c r="E73" s="51">
        <f>370769+68630+33042</f>
        <v>472441</v>
      </c>
      <c r="F73" s="51">
        <v>496874</v>
      </c>
      <c r="G73" s="51">
        <v>372</v>
      </c>
      <c r="H73" s="51"/>
      <c r="I73" s="52">
        <f>IF(E73&gt;D73,0,+(E73/D73)*100)</f>
        <v>95.011523471279816</v>
      </c>
      <c r="J73" s="66">
        <f>IF(F73&gt;D73,0,+(F73/D73)*100)</f>
        <v>99.925187935146781</v>
      </c>
    </row>
    <row r="74" spans="2:10">
      <c r="C74" s="41" t="s">
        <v>62</v>
      </c>
      <c r="D74" s="51">
        <f>+D72-D73</f>
        <v>97123</v>
      </c>
      <c r="E74" s="51">
        <f>+E72-E73</f>
        <v>96455</v>
      </c>
      <c r="F74" s="51">
        <f>+F72-F73</f>
        <v>97245</v>
      </c>
      <c r="G74" s="51">
        <f>+G72-G73</f>
        <v>-122</v>
      </c>
      <c r="H74" s="51"/>
      <c r="I74" s="52">
        <f>IF(E74&gt;D74,0,+(E74/D74)*100)</f>
        <v>99.312212349289041</v>
      </c>
      <c r="J74" s="66">
        <f>IF(F74&gt;D74,0,+(F74/D74)*100)</f>
        <v>0</v>
      </c>
    </row>
    <row r="75" spans="2:10" ht="9" customHeight="1">
      <c r="D75" s="51"/>
      <c r="E75" s="51"/>
      <c r="F75" s="51"/>
      <c r="G75" s="51"/>
      <c r="H75" s="51"/>
      <c r="I75" s="51"/>
      <c r="J75" s="66"/>
    </row>
    <row r="76" spans="2:10">
      <c r="B76" s="41" t="s">
        <v>67</v>
      </c>
      <c r="C76" s="41" t="s">
        <v>60</v>
      </c>
      <c r="D76" s="51">
        <f>+F76+G76</f>
        <v>570587</v>
      </c>
      <c r="E76" s="51">
        <f>430094+80852+35491</f>
        <v>546437</v>
      </c>
      <c r="F76" s="51">
        <v>570337</v>
      </c>
      <c r="G76" s="51">
        <v>250</v>
      </c>
      <c r="H76" s="51"/>
      <c r="I76" s="52">
        <f>IF(E76&gt;D76,0,+(E76/D76)*100)</f>
        <v>95.767516610087512</v>
      </c>
      <c r="J76" s="66">
        <f>IF(F76&gt;D76,0,+(F76/D76)*100)</f>
        <v>99.956185472154118</v>
      </c>
    </row>
    <row r="77" spans="2:10">
      <c r="C77" s="41" t="s">
        <v>61</v>
      </c>
      <c r="D77" s="51">
        <f>+F77+G77</f>
        <v>503563</v>
      </c>
      <c r="E77" s="51">
        <f>372014+70417+34236</f>
        <v>476667</v>
      </c>
      <c r="F77" s="51">
        <v>503125</v>
      </c>
      <c r="G77" s="51">
        <v>438</v>
      </c>
      <c r="H77" s="51"/>
      <c r="I77" s="52">
        <f>IF(E77&gt;D77,0,+(E77/D77)*100)</f>
        <v>94.658860956821684</v>
      </c>
      <c r="J77" s="66">
        <f>IF(F77&gt;D77,0,+(F77/D77)*100)</f>
        <v>99.913019820757285</v>
      </c>
    </row>
    <row r="78" spans="2:10">
      <c r="C78" s="41" t="s">
        <v>62</v>
      </c>
      <c r="D78" s="51">
        <f>+D76-D77</f>
        <v>67024</v>
      </c>
      <c r="E78" s="51">
        <f>+E76-E77</f>
        <v>69770</v>
      </c>
      <c r="F78" s="51">
        <f>+F76-F77</f>
        <v>67212</v>
      </c>
      <c r="G78" s="51">
        <f>+G76-G77</f>
        <v>-188</v>
      </c>
      <c r="H78" s="51"/>
      <c r="I78" s="52">
        <f>IF(E78&gt;D78,0,+(E78/D78)*100)</f>
        <v>0</v>
      </c>
      <c r="J78" s="66">
        <f>IF(F78&gt;D78,0,+(F78/D78)*100)</f>
        <v>0</v>
      </c>
    </row>
    <row r="79" spans="2:10" ht="9" customHeight="1">
      <c r="D79" s="51"/>
      <c r="E79" s="51"/>
      <c r="F79" s="51"/>
      <c r="G79" s="51"/>
      <c r="H79" s="51"/>
      <c r="I79" s="51"/>
      <c r="J79" s="66"/>
    </row>
    <row r="80" spans="2:10">
      <c r="B80" s="41" t="s">
        <v>68</v>
      </c>
      <c r="C80" s="41" t="s">
        <v>60</v>
      </c>
      <c r="D80" s="51">
        <f>+F80+G80</f>
        <v>564504</v>
      </c>
      <c r="E80" s="51">
        <f>422730+81917+34954</f>
        <v>539601</v>
      </c>
      <c r="F80" s="51">
        <v>564093</v>
      </c>
      <c r="G80" s="51">
        <v>411</v>
      </c>
      <c r="H80" s="51"/>
      <c r="I80" s="52">
        <f>IF(E80&gt;D80,0,+(E80/D80)*100)</f>
        <v>95.588516644700476</v>
      </c>
      <c r="J80" s="66">
        <f>IF(F80&gt;D80,0,+(F80/D80)*100)</f>
        <v>99.927192721397901</v>
      </c>
    </row>
    <row r="81" spans="2:10">
      <c r="C81" s="41" t="s">
        <v>61</v>
      </c>
      <c r="D81" s="51">
        <f>+F81+G81</f>
        <v>492651</v>
      </c>
      <c r="E81" s="51">
        <f>364350+68606+33594</f>
        <v>466550</v>
      </c>
      <c r="F81" s="51">
        <v>492266</v>
      </c>
      <c r="G81" s="51">
        <v>385</v>
      </c>
      <c r="H81" s="51"/>
      <c r="I81" s="52">
        <f>IF(E81&gt;D81,0,+(E81/D81)*100)</f>
        <v>94.701928951732555</v>
      </c>
      <c r="J81" s="66">
        <f>IF(F81&gt;D81,0,+(F81/D81)*100)</f>
        <v>99.921851371457677</v>
      </c>
    </row>
    <row r="82" spans="2:10">
      <c r="C82" s="41" t="s">
        <v>62</v>
      </c>
      <c r="D82" s="51">
        <f>+D80-D81</f>
        <v>71853</v>
      </c>
      <c r="E82" s="51">
        <f>+E80-E81</f>
        <v>73051</v>
      </c>
      <c r="F82" s="51">
        <f>+F80-F81</f>
        <v>71827</v>
      </c>
      <c r="G82" s="51">
        <f>+G80-G81</f>
        <v>26</v>
      </c>
      <c r="H82" s="51"/>
      <c r="I82" s="52">
        <f>IF(E82&gt;D82,0,+(E82/D82)*100)</f>
        <v>0</v>
      </c>
      <c r="J82" s="66">
        <f>IF(F82&gt;D82,0,+(F82/D82)*100)</f>
        <v>99.963815011203423</v>
      </c>
    </row>
    <row r="83" spans="2:10" ht="9" customHeight="1">
      <c r="D83" s="51"/>
      <c r="E83" s="51"/>
      <c r="F83" s="51"/>
      <c r="G83" s="51"/>
      <c r="H83" s="51"/>
      <c r="I83" s="51"/>
      <c r="J83" s="66"/>
    </row>
    <row r="84" spans="2:10">
      <c r="B84" s="41" t="s">
        <v>69</v>
      </c>
      <c r="C84" s="41" t="s">
        <v>60</v>
      </c>
      <c r="D84" s="51">
        <f>+F84+G84</f>
        <v>544596</v>
      </c>
      <c r="E84" s="51">
        <f>404129+79652+35233</f>
        <v>519014</v>
      </c>
      <c r="F84" s="51">
        <v>544278</v>
      </c>
      <c r="G84" s="51">
        <v>318</v>
      </c>
      <c r="H84" s="51"/>
      <c r="I84" s="52">
        <f>IF(E84&gt;D84,0,+(E84/D84)*100)</f>
        <v>95.302572916437128</v>
      </c>
      <c r="J84" s="66">
        <f>IF(F84&gt;D84,0,+(F84/D84)*100)</f>
        <v>99.94160809113545</v>
      </c>
    </row>
    <row r="85" spans="2:10">
      <c r="C85" s="41" t="s">
        <v>61</v>
      </c>
      <c r="D85" s="51">
        <f>+F85+G85</f>
        <v>521606</v>
      </c>
      <c r="E85" s="51">
        <f>383162+72588+36996</f>
        <v>492746</v>
      </c>
      <c r="F85" s="51">
        <v>521176</v>
      </c>
      <c r="G85" s="51">
        <v>430</v>
      </c>
      <c r="H85" s="51"/>
      <c r="I85" s="52">
        <f>IF(E85&gt;D85,0,+(E85/D85)*100)</f>
        <v>94.467088185335285</v>
      </c>
      <c r="J85" s="66">
        <f>IF(F85&gt;D85,0,+(F85/D85)*100)</f>
        <v>99.9175622979797</v>
      </c>
    </row>
    <row r="86" spans="2:10">
      <c r="C86" s="41" t="s">
        <v>62</v>
      </c>
      <c r="D86" s="51">
        <f>+D84-D85</f>
        <v>22990</v>
      </c>
      <c r="E86" s="51">
        <f>+E84-E85</f>
        <v>26268</v>
      </c>
      <c r="F86" s="51">
        <f>+F84-F85</f>
        <v>23102</v>
      </c>
      <c r="G86" s="51">
        <f>+G84-G85</f>
        <v>-112</v>
      </c>
      <c r="H86" s="51"/>
      <c r="I86" s="52">
        <f>IF(E86&gt;D86,0,+(E86/D86)*100)</f>
        <v>0</v>
      </c>
      <c r="J86" s="66">
        <f>IF(F86&gt;D86,0,+(F86/D86)*100)</f>
        <v>0</v>
      </c>
    </row>
    <row r="87" spans="2:10" ht="9" customHeight="1">
      <c r="D87" s="51"/>
      <c r="E87" s="51"/>
      <c r="F87" s="51"/>
      <c r="G87" s="51"/>
      <c r="H87" s="51"/>
      <c r="I87" s="51"/>
      <c r="J87" s="66"/>
    </row>
    <row r="88" spans="2:10">
      <c r="B88" s="41" t="s">
        <v>70</v>
      </c>
      <c r="C88" s="41" t="s">
        <v>60</v>
      </c>
      <c r="D88" s="51">
        <f>+F88+G88</f>
        <v>541141</v>
      </c>
      <c r="E88" s="51">
        <f>400460+79509+35901</f>
        <v>515870</v>
      </c>
      <c r="F88" s="51">
        <v>540889</v>
      </c>
      <c r="G88" s="51">
        <v>252</v>
      </c>
      <c r="H88" s="51"/>
      <c r="I88" s="52">
        <f>IF(E88&gt;D88,0,+(E88/D88)*100)</f>
        <v>95.330052611056999</v>
      </c>
      <c r="J88" s="66">
        <f>IF(F88&gt;D88,0,+(F88/D88)*100)</f>
        <v>99.953431730362325</v>
      </c>
    </row>
    <row r="89" spans="2:10">
      <c r="C89" s="41" t="s">
        <v>61</v>
      </c>
      <c r="D89" s="51">
        <f>+F89+G89</f>
        <v>546518</v>
      </c>
      <c r="E89" s="51">
        <f>400344+78750+37870</f>
        <v>516964</v>
      </c>
      <c r="F89" s="51">
        <v>546149</v>
      </c>
      <c r="G89" s="51">
        <v>369</v>
      </c>
      <c r="H89" s="51"/>
      <c r="I89" s="52">
        <f>IF(E89&gt;D89,0,+(E89/D89)*100)</f>
        <v>94.592309859876522</v>
      </c>
      <c r="J89" s="66">
        <f>IF(F89&gt;D89,0,+(F89/D89)*100)</f>
        <v>99.932481638299194</v>
      </c>
    </row>
    <row r="90" spans="2:10">
      <c r="C90" s="41" t="s">
        <v>62</v>
      </c>
      <c r="D90" s="51">
        <f>+D88-D89</f>
        <v>-5377</v>
      </c>
      <c r="E90" s="51">
        <f>+E88-E89</f>
        <v>-1094</v>
      </c>
      <c r="F90" s="51">
        <f>+F88-F89</f>
        <v>-5260</v>
      </c>
      <c r="G90" s="51">
        <f>+G88-G89</f>
        <v>-117</v>
      </c>
      <c r="H90" s="51"/>
      <c r="I90" s="52">
        <f>IF(E90&gt;D90,0,+(E90/D90)*100)</f>
        <v>0</v>
      </c>
      <c r="J90" s="66">
        <f>IF(F90&gt;D90,0,+(F90/D90)*100)</f>
        <v>0</v>
      </c>
    </row>
    <row r="91" spans="2:10" ht="9" customHeight="1">
      <c r="D91" s="51"/>
      <c r="E91" s="51"/>
      <c r="F91" s="51"/>
      <c r="G91" s="51"/>
      <c r="H91" s="51"/>
      <c r="I91" s="51"/>
      <c r="J91" s="66"/>
    </row>
    <row r="92" spans="2:10">
      <c r="B92" s="41" t="s">
        <v>71</v>
      </c>
      <c r="C92" s="41" t="s">
        <v>60</v>
      </c>
      <c r="D92" s="51">
        <f>+F92+G92</f>
        <v>584892</v>
      </c>
      <c r="E92" s="51">
        <f>429925+89337+39216</f>
        <v>558478</v>
      </c>
      <c r="F92" s="51">
        <v>584660</v>
      </c>
      <c r="G92" s="51">
        <v>232</v>
      </c>
      <c r="H92" s="51"/>
      <c r="I92" s="52">
        <f>IF(E92&gt;D92,0,+(E92/D92)*100)</f>
        <v>95.483952592957337</v>
      </c>
      <c r="J92" s="66">
        <f>IF(F92&gt;D92,0,+(F92/D92)*100)</f>
        <v>99.960334557490967</v>
      </c>
    </row>
    <row r="93" spans="2:10">
      <c r="C93" s="41" t="s">
        <v>61</v>
      </c>
      <c r="D93" s="51">
        <f>+F93+G93</f>
        <v>531400</v>
      </c>
      <c r="E93" s="51">
        <f>387141+77756+37788</f>
        <v>502685</v>
      </c>
      <c r="F93" s="51">
        <v>530991</v>
      </c>
      <c r="G93" s="51">
        <v>409</v>
      </c>
      <c r="H93" s="51"/>
      <c r="I93" s="52">
        <f>IF(E93&gt;D93,0,+(E93/D93)*100)</f>
        <v>94.596349266089575</v>
      </c>
      <c r="J93" s="66">
        <f>IF(F93&gt;D93,0,+(F93/D93)*100)</f>
        <v>99.923033496424537</v>
      </c>
    </row>
    <row r="94" spans="2:10">
      <c r="C94" s="41" t="s">
        <v>62</v>
      </c>
      <c r="D94" s="51">
        <f>+D92-D93</f>
        <v>53492</v>
      </c>
      <c r="E94" s="51">
        <f>+E92-E93</f>
        <v>55793</v>
      </c>
      <c r="F94" s="51">
        <f>+F92-F93</f>
        <v>53669</v>
      </c>
      <c r="G94" s="51">
        <f>+G92-G93</f>
        <v>-177</v>
      </c>
      <c r="H94" s="51"/>
      <c r="I94" s="52">
        <f>IF(E94&gt;D94,0,+(E94/D94)*100)</f>
        <v>0</v>
      </c>
      <c r="J94" s="66">
        <f>IF(F94&gt;D94,0,+(F94/D94)*100)</f>
        <v>0</v>
      </c>
    </row>
    <row r="95" spans="2:10" ht="9" hidden="1" customHeight="1">
      <c r="D95" s="51"/>
      <c r="E95" s="53"/>
      <c r="F95" s="51"/>
      <c r="G95" s="51"/>
      <c r="H95" s="51"/>
      <c r="I95" s="51"/>
      <c r="J95" s="51"/>
    </row>
    <row r="96" spans="2:10" hidden="1">
      <c r="B96" s="41" t="s">
        <v>72</v>
      </c>
      <c r="C96" s="41" t="s">
        <v>60</v>
      </c>
      <c r="D96" s="51">
        <f>+F96+G96</f>
        <v>1797117</v>
      </c>
      <c r="E96" s="51">
        <f>1200693+320476+158662</f>
        <v>1679831</v>
      </c>
      <c r="F96" s="51">
        <v>1795661</v>
      </c>
      <c r="G96" s="51">
        <v>1456</v>
      </c>
      <c r="H96" s="51"/>
      <c r="I96" s="52">
        <f>IF(E96&gt;D96,0,+(E96/D96)*100)</f>
        <v>93.473658086813487</v>
      </c>
      <c r="J96" s="52">
        <f>IF(F96&gt;D96,0,+(F96/D96)*100)</f>
        <v>99.918981346233991</v>
      </c>
    </row>
    <row r="97" spans="1:13" hidden="1">
      <c r="C97" s="41" t="s">
        <v>61</v>
      </c>
      <c r="D97" s="51">
        <f>+F97+G97</f>
        <v>1546705</v>
      </c>
      <c r="E97" s="51">
        <f>1006057+274320+145663</f>
        <v>1426040</v>
      </c>
      <c r="F97" s="51">
        <v>1545007</v>
      </c>
      <c r="G97" s="51">
        <v>1698</v>
      </c>
      <c r="H97" s="51"/>
      <c r="I97" s="52">
        <f>IF(E97&gt;D97,0,+(E97/D97)*100)</f>
        <v>92.198576974924123</v>
      </c>
      <c r="J97" s="52">
        <f>IF(F97&gt;D97,0,+(F97/D97)*100)</f>
        <v>99.890218238125556</v>
      </c>
    </row>
    <row r="98" spans="1:13" hidden="1">
      <c r="C98" s="41" t="s">
        <v>62</v>
      </c>
      <c r="D98" s="51">
        <f>+D96-D97</f>
        <v>250412</v>
      </c>
      <c r="E98" s="51">
        <f>+E96-E97</f>
        <v>253791</v>
      </c>
      <c r="F98" s="51">
        <f>+F96-F97</f>
        <v>250654</v>
      </c>
      <c r="G98" s="51">
        <f>+G96-G97</f>
        <v>-242</v>
      </c>
      <c r="H98" s="51"/>
      <c r="I98" s="52">
        <f>IF(E98&gt;D98,0,+(E98/D98)*100)</f>
        <v>0</v>
      </c>
      <c r="J98" s="52">
        <f>IF(F98&gt;D98,0,+(F98/D98)*100)</f>
        <v>0</v>
      </c>
    </row>
    <row r="99" spans="1:13" ht="12" hidden="1" customHeight="1">
      <c r="D99" s="51"/>
      <c r="E99" s="51"/>
      <c r="F99" s="51"/>
      <c r="G99" s="51"/>
      <c r="H99" s="51"/>
      <c r="I99" s="52"/>
      <c r="J99" s="52"/>
    </row>
    <row r="100" spans="1:13" ht="9.75" customHeight="1">
      <c r="D100" s="53"/>
      <c r="E100" s="53"/>
      <c r="F100" s="53"/>
      <c r="G100" s="53"/>
      <c r="H100" s="51"/>
      <c r="I100" s="51"/>
      <c r="J100" s="51"/>
    </row>
    <row r="101" spans="1:13">
      <c r="A101" s="41" t="s">
        <v>27</v>
      </c>
      <c r="D101" s="53"/>
      <c r="E101" s="51"/>
      <c r="F101" s="51"/>
      <c r="G101" s="51"/>
      <c r="H101" s="51"/>
      <c r="I101" s="51"/>
      <c r="J101" s="51"/>
    </row>
    <row r="102" spans="1:13">
      <c r="B102" s="41" t="s">
        <v>143</v>
      </c>
      <c r="C102" s="41" t="s">
        <v>137</v>
      </c>
      <c r="D102" s="51">
        <f>+F102+G102</f>
        <v>2619013</v>
      </c>
      <c r="E102" s="51">
        <v>1569627</v>
      </c>
      <c r="F102" s="51">
        <v>2468684</v>
      </c>
      <c r="G102" s="51">
        <v>150329</v>
      </c>
      <c r="H102" s="51"/>
      <c r="I102" s="52">
        <f>IF(E102&gt;D102,0,+(E102/D102)*100)</f>
        <v>59.932004919410474</v>
      </c>
      <c r="J102" s="52">
        <f>IF(F102&gt;D102,0,+(F102/D102)*100)</f>
        <v>94.260089583365954</v>
      </c>
      <c r="K102" s="54"/>
      <c r="L102" s="17"/>
      <c r="M102" s="17"/>
    </row>
    <row r="103" spans="1:13">
      <c r="C103" s="41" t="s">
        <v>138</v>
      </c>
      <c r="D103" s="51">
        <f>+F103+G103</f>
        <v>2613790</v>
      </c>
      <c r="E103" s="51">
        <v>1630919</v>
      </c>
      <c r="F103" s="51">
        <v>2495603</v>
      </c>
      <c r="G103" s="51">
        <v>118187</v>
      </c>
      <c r="H103" s="51"/>
      <c r="I103" s="52">
        <f>IF(E103&gt;D103,0,+(E103/D103)*100)</f>
        <v>62.396711288971183</v>
      </c>
      <c r="J103" s="52">
        <f>IF(F103&gt;D103,0,+(F103/D103)*100)</f>
        <v>95.478328404347707</v>
      </c>
      <c r="K103" s="20"/>
    </row>
    <row r="104" spans="1:13">
      <c r="C104" s="41" t="s">
        <v>37</v>
      </c>
      <c r="D104" s="51">
        <f>F104+G104</f>
        <v>12367780</v>
      </c>
      <c r="E104" s="55">
        <v>2624516</v>
      </c>
      <c r="F104" s="51">
        <v>5975138</v>
      </c>
      <c r="G104" s="51">
        <v>6392642</v>
      </c>
      <c r="H104" s="51"/>
      <c r="I104" s="52">
        <f>IF(E104&gt;D104,0,+(E104/D104)*100)</f>
        <v>21.220590922542286</v>
      </c>
      <c r="J104" s="52">
        <f>IF(F104&gt;D104,0,+(F104/D104)*100)</f>
        <v>48.312130390417686</v>
      </c>
    </row>
    <row r="105" spans="1:13">
      <c r="C105" s="41" t="s">
        <v>38</v>
      </c>
      <c r="D105" s="51">
        <f>F105+G105</f>
        <v>10948143</v>
      </c>
      <c r="E105" s="55">
        <v>2052119</v>
      </c>
      <c r="F105" s="51">
        <v>5185589</v>
      </c>
      <c r="G105" s="51">
        <v>5762554</v>
      </c>
      <c r="H105" s="51"/>
      <c r="I105" s="52">
        <f>IF(E105&gt;D105,0,+(E105/D105)*100)</f>
        <v>18.743991560943257</v>
      </c>
      <c r="J105" s="52">
        <f>IF(F105&gt;D105,0,+(F105/D105)*100)</f>
        <v>47.365009755535709</v>
      </c>
    </row>
    <row r="106" spans="1:13">
      <c r="C106" s="41" t="s">
        <v>62</v>
      </c>
      <c r="D106" s="51">
        <f>+D102-D103+D104-D105</f>
        <v>1424860</v>
      </c>
      <c r="E106" s="51">
        <f>+E102-E103+E104-E105</f>
        <v>511105</v>
      </c>
      <c r="F106" s="51">
        <f>+F102-F103+F104-F105</f>
        <v>762630</v>
      </c>
      <c r="G106" s="51">
        <f>+G102-G103+G104-G105</f>
        <v>662230</v>
      </c>
      <c r="H106" s="51"/>
      <c r="I106" s="52">
        <f>IF(E106&gt;D106,0,+(E106/D106)*100)</f>
        <v>35.870541667251523</v>
      </c>
      <c r="J106" s="52">
        <f>IF(F106&gt;D106,0,+(F106/D106)*100)</f>
        <v>53.5231531518886</v>
      </c>
      <c r="L106" s="20"/>
      <c r="M106" s="20"/>
    </row>
    <row r="107" spans="1:13" ht="9" customHeight="1">
      <c r="D107" s="51"/>
      <c r="E107" s="51"/>
      <c r="F107" s="51"/>
      <c r="G107" s="51"/>
    </row>
    <row r="108" spans="1:13">
      <c r="B108" s="41" t="s">
        <v>140</v>
      </c>
      <c r="C108" s="41" t="s">
        <v>137</v>
      </c>
      <c r="D108" s="51">
        <f>+F108+G108</f>
        <v>2697105</v>
      </c>
      <c r="E108" s="51">
        <v>1612731</v>
      </c>
      <c r="F108" s="51">
        <v>2549757</v>
      </c>
      <c r="G108" s="51">
        <v>147348</v>
      </c>
      <c r="H108" s="51"/>
      <c r="I108" s="52">
        <f>IF(E108&gt;D108,0,+(E108/D108)*100)</f>
        <v>59.794891188885856</v>
      </c>
      <c r="J108" s="52">
        <f>IF(F108&gt;D108,0,+(F108/D108)*100)</f>
        <v>94.536808911777626</v>
      </c>
      <c r="K108" s="54"/>
      <c r="L108" s="17"/>
      <c r="M108" s="17"/>
    </row>
    <row r="109" spans="1:13">
      <c r="C109" s="41" t="s">
        <v>138</v>
      </c>
      <c r="D109" s="51">
        <f>+F109+G109</f>
        <v>2857218</v>
      </c>
      <c r="E109" s="51">
        <v>1664446</v>
      </c>
      <c r="F109" s="51">
        <v>2601586</v>
      </c>
      <c r="G109" s="51">
        <v>255632</v>
      </c>
      <c r="H109" s="51"/>
      <c r="I109" s="52">
        <f>IF(E109&gt;D109,0,+(E109/D109)*100)</f>
        <v>58.25407791775077</v>
      </c>
      <c r="J109" s="52">
        <f>IF(F109&gt;D109,0,+(F109/D109)*100)</f>
        <v>91.053115303067528</v>
      </c>
      <c r="K109" s="20"/>
    </row>
    <row r="110" spans="1:13">
      <c r="C110" s="41" t="s">
        <v>37</v>
      </c>
      <c r="D110" s="51">
        <f>F110+G110</f>
        <v>11132049</v>
      </c>
      <c r="E110" s="55">
        <v>2501829</v>
      </c>
      <c r="F110" s="51">
        <v>5471510</v>
      </c>
      <c r="G110" s="51">
        <v>5660539</v>
      </c>
      <c r="H110" s="51"/>
      <c r="I110" s="52">
        <f>IF(E110&gt;D110,0,+(E110/D110)*100)</f>
        <v>22.474110561317147</v>
      </c>
      <c r="J110" s="52">
        <f>IF(F110&gt;D110,0,+(F110/D110)*100)</f>
        <v>49.150969421712034</v>
      </c>
    </row>
    <row r="111" spans="1:13">
      <c r="C111" s="41" t="s">
        <v>38</v>
      </c>
      <c r="D111" s="51">
        <f>F111+G111</f>
        <v>13507078</v>
      </c>
      <c r="E111" s="55">
        <v>2171915</v>
      </c>
      <c r="F111" s="51">
        <v>6247796</v>
      </c>
      <c r="G111" s="51">
        <v>7259282</v>
      </c>
      <c r="H111" s="51"/>
      <c r="I111" s="52">
        <f>IF(E111&gt;D111,0,+(E111/D111)*100)</f>
        <v>16.079828664645309</v>
      </c>
      <c r="J111" s="52">
        <f>IF(F111&gt;D111,0,+(F111/D111)*100)</f>
        <v>46.25571866839001</v>
      </c>
    </row>
    <row r="112" spans="1:13">
      <c r="C112" s="41" t="s">
        <v>62</v>
      </c>
      <c r="D112" s="51">
        <f>+D108-D109+D110-D111</f>
        <v>-2535142</v>
      </c>
      <c r="E112" s="51">
        <v>278199</v>
      </c>
      <c r="F112" s="51">
        <v>-828115</v>
      </c>
      <c r="G112" s="51">
        <v>-1707027</v>
      </c>
      <c r="H112" s="51"/>
      <c r="I112" s="52">
        <f>IF(E112&gt;D112,0,+(E112/D112)*100)</f>
        <v>0</v>
      </c>
      <c r="J112" s="52">
        <f>IF(F112&gt;D112,0,+(F112/D112)*100)</f>
        <v>0</v>
      </c>
      <c r="L112" s="20"/>
      <c r="M112" s="20"/>
    </row>
    <row r="113" spans="2:13" ht="9" customHeight="1">
      <c r="D113" s="51"/>
      <c r="E113" s="51"/>
      <c r="F113" s="51"/>
      <c r="G113" s="51"/>
    </row>
    <row r="114" spans="2:13">
      <c r="B114" s="41" t="s">
        <v>136</v>
      </c>
      <c r="C114" s="41" t="s">
        <v>137</v>
      </c>
      <c r="D114" s="51">
        <f>+F114+G114</f>
        <v>2696829</v>
      </c>
      <c r="E114" s="51">
        <v>1545103</v>
      </c>
      <c r="F114" s="51">
        <v>2523347</v>
      </c>
      <c r="G114" s="51">
        <v>173482</v>
      </c>
      <c r="H114" s="51"/>
      <c r="I114" s="52">
        <f>IF(E114&gt;D114,0,+(E114/D114)*100)</f>
        <v>57.293324864127456</v>
      </c>
      <c r="J114" s="52">
        <f>IF(F114&gt;D114,0,+(F114/D114)*100)</f>
        <v>93.567185757791833</v>
      </c>
      <c r="K114" s="17"/>
      <c r="L114" s="17"/>
      <c r="M114" s="17"/>
    </row>
    <row r="115" spans="2:13">
      <c r="C115" s="41" t="s">
        <v>138</v>
      </c>
      <c r="D115" s="51">
        <f>+F115+G115</f>
        <v>3458848</v>
      </c>
      <c r="E115" s="51">
        <v>1927625</v>
      </c>
      <c r="F115" s="51">
        <v>3194731</v>
      </c>
      <c r="G115" s="51">
        <v>264117</v>
      </c>
      <c r="H115" s="51"/>
      <c r="I115" s="52">
        <f>IF(E115&gt;D115,0,+(E115/D115)*100)</f>
        <v>55.730260479789806</v>
      </c>
      <c r="J115" s="52">
        <f>IF(F115&gt;D115,0,+(F115/D115)*100)</f>
        <v>92.364018308986118</v>
      </c>
    </row>
    <row r="116" spans="2:13">
      <c r="C116" s="41" t="s">
        <v>37</v>
      </c>
      <c r="D116" s="51">
        <f>F116+G116</f>
        <v>10967954</v>
      </c>
      <c r="E116" s="55" t="s">
        <v>120</v>
      </c>
      <c r="F116" s="51">
        <v>5160010</v>
      </c>
      <c r="G116" s="51">
        <v>5807944</v>
      </c>
      <c r="H116" s="51"/>
      <c r="I116" s="52">
        <f>IF(E116&gt;D116,0,+(E116/D116)*100)</f>
        <v>0</v>
      </c>
      <c r="J116" s="52">
        <f>IF(F116&gt;D116,0,+(F116/D116)*100)</f>
        <v>47.046240347105758</v>
      </c>
    </row>
    <row r="117" spans="2:13">
      <c r="C117" s="41" t="s">
        <v>38</v>
      </c>
      <c r="D117" s="51">
        <f>F117+G117</f>
        <v>16577673</v>
      </c>
      <c r="E117" s="55" t="s">
        <v>120</v>
      </c>
      <c r="F117" s="51">
        <v>7763743</v>
      </c>
      <c r="G117" s="51">
        <v>8813930</v>
      </c>
      <c r="H117" s="51"/>
      <c r="I117" s="52">
        <f>IF(E117&gt;D117,0,+(E117/D117)*100)</f>
        <v>0</v>
      </c>
      <c r="J117" s="52">
        <f>IF(F117&gt;D117,0,+(F117/D117)*100)</f>
        <v>46.832525891902918</v>
      </c>
    </row>
    <row r="118" spans="2:13">
      <c r="C118" s="41" t="s">
        <v>62</v>
      </c>
      <c r="D118" s="51">
        <f>+D114-D115+D116-D117</f>
        <v>-6371738</v>
      </c>
      <c r="E118" s="51">
        <v>-431805</v>
      </c>
      <c r="F118" s="51">
        <f>+F114-F115+F116-F117</f>
        <v>-3275117</v>
      </c>
      <c r="G118" s="51">
        <f>+G114-G115+G116-G117</f>
        <v>-3096621</v>
      </c>
      <c r="H118" s="51"/>
      <c r="I118" s="52">
        <f>IF(E118&gt;D118,0,+(E118/D118)*100)</f>
        <v>0</v>
      </c>
      <c r="J118" s="52">
        <f>IF(F118&gt;D118,0,+(F118/D118)*100)</f>
        <v>0</v>
      </c>
    </row>
    <row r="119" spans="2:13" ht="9" customHeight="1">
      <c r="D119" s="51"/>
      <c r="E119" s="51"/>
      <c r="F119" s="51"/>
      <c r="G119" s="51"/>
    </row>
    <row r="120" spans="2:13">
      <c r="B120" s="41" t="s">
        <v>125</v>
      </c>
      <c r="C120" s="41" t="s">
        <v>60</v>
      </c>
      <c r="D120" s="51">
        <f>+F120+G120</f>
        <v>3376055</v>
      </c>
      <c r="E120" s="51">
        <v>1784026</v>
      </c>
      <c r="F120" s="51">
        <v>3057812</v>
      </c>
      <c r="G120" s="51">
        <v>318243</v>
      </c>
      <c r="H120" s="51"/>
      <c r="I120" s="52">
        <f>IF(E120&gt;D120,0,+(E120/D120)*100)</f>
        <v>52.843511139480846</v>
      </c>
      <c r="J120" s="52">
        <f>IF(F120&gt;D120,0,+(F120/D120)*100)</f>
        <v>90.573524424217027</v>
      </c>
      <c r="K120" s="17"/>
      <c r="L120" s="17"/>
      <c r="M120" s="17"/>
    </row>
    <row r="121" spans="2:13">
      <c r="C121" s="41" t="s">
        <v>61</v>
      </c>
      <c r="D121" s="51">
        <f>+F121+G121</f>
        <v>3413379</v>
      </c>
      <c r="E121" s="51">
        <v>1845973</v>
      </c>
      <c r="F121" s="51">
        <v>3173765</v>
      </c>
      <c r="G121" s="51">
        <v>239614</v>
      </c>
      <c r="H121" s="51"/>
      <c r="I121" s="52">
        <f>IF(E121&gt;D121,0,+(E121/D121)*100)</f>
        <v>54.080516696212165</v>
      </c>
      <c r="J121" s="52">
        <f>IF(F121&gt;D121,0,+(F121/D121)*100)</f>
        <v>92.980152511631431</v>
      </c>
    </row>
    <row r="122" spans="2:13">
      <c r="C122" s="41" t="s">
        <v>37</v>
      </c>
      <c r="D122" s="51">
        <f>F122+G122</f>
        <v>11885005</v>
      </c>
      <c r="E122" s="51">
        <v>2931675</v>
      </c>
      <c r="F122" s="51">
        <v>6765271</v>
      </c>
      <c r="G122" s="51">
        <v>5119734</v>
      </c>
      <c r="H122" s="51"/>
      <c r="I122" s="52">
        <f>IF(E122&gt;D122,0,+(E122/D122)*100)</f>
        <v>24.667006871263411</v>
      </c>
      <c r="J122" s="52">
        <f>IF(F122&gt;D122,0,+(F122/D122)*100)</f>
        <v>56.922744247898926</v>
      </c>
      <c r="K122" s="56"/>
    </row>
    <row r="123" spans="2:13">
      <c r="C123" s="41" t="s">
        <v>38</v>
      </c>
      <c r="D123" s="51">
        <f>F123+G123</f>
        <v>11708855</v>
      </c>
      <c r="E123" s="51">
        <v>2286803</v>
      </c>
      <c r="F123" s="51">
        <v>6148939</v>
      </c>
      <c r="G123" s="51">
        <v>5559916</v>
      </c>
      <c r="H123" s="51"/>
      <c r="I123" s="52">
        <f>IF(E123&gt;D123,0,+(E123/D123)*100)</f>
        <v>19.530543336645643</v>
      </c>
      <c r="J123" s="52">
        <f>IF(F123&gt;D123,0,+(F123/D123)*100)</f>
        <v>52.515288642655499</v>
      </c>
      <c r="K123" s="56"/>
    </row>
    <row r="124" spans="2:13">
      <c r="C124" s="41" t="s">
        <v>62</v>
      </c>
      <c r="D124" s="51">
        <f>+D120-D121+D122-D123</f>
        <v>138826</v>
      </c>
      <c r="E124" s="51">
        <f>+E120-E121+E122-E123</f>
        <v>582925</v>
      </c>
      <c r="F124" s="51">
        <f>+F120-F121+F122-F123</f>
        <v>500379</v>
      </c>
      <c r="G124" s="51">
        <f>+G120-G121+G122-G123</f>
        <v>-361553</v>
      </c>
      <c r="H124" s="51"/>
      <c r="I124" s="52">
        <f>IF(E124&gt;D124,0,+(E124/D124)*100)</f>
        <v>0</v>
      </c>
      <c r="J124" s="52">
        <f>IF(F124&gt;D124,0,+(F124/D124)*100)</f>
        <v>0</v>
      </c>
      <c r="K124" s="56"/>
    </row>
    <row r="125" spans="2:13" ht="9" customHeight="1">
      <c r="D125" s="51"/>
      <c r="E125" s="51"/>
      <c r="F125" s="51"/>
      <c r="G125" s="51"/>
    </row>
    <row r="126" spans="2:13">
      <c r="B126" s="41" t="s">
        <v>121</v>
      </c>
      <c r="C126" s="41" t="s">
        <v>60</v>
      </c>
      <c r="D126" s="51">
        <f>+F126+G126</f>
        <v>3554300</v>
      </c>
      <c r="E126" s="51">
        <v>1945096</v>
      </c>
      <c r="F126" s="51">
        <v>3325473</v>
      </c>
      <c r="G126" s="51">
        <v>228827</v>
      </c>
      <c r="H126" s="51"/>
      <c r="I126" s="52">
        <f>IF(E126&gt;D126,0,+(E126/D126)*100)</f>
        <v>54.725149818529673</v>
      </c>
      <c r="J126" s="52">
        <f>IF(F126&gt;D126,0,+(F126/D126)*100)</f>
        <v>93.561967194665613</v>
      </c>
      <c r="K126" s="17"/>
      <c r="L126" s="17"/>
      <c r="M126" s="17"/>
    </row>
    <row r="127" spans="2:13">
      <c r="C127" s="41" t="s">
        <v>61</v>
      </c>
      <c r="D127" s="51">
        <f>+F127+G127</f>
        <v>3481861</v>
      </c>
      <c r="E127" s="51">
        <v>1733875</v>
      </c>
      <c r="F127" s="51">
        <v>3126276</v>
      </c>
      <c r="G127" s="51">
        <v>355585</v>
      </c>
      <c r="H127" s="51"/>
      <c r="I127" s="52">
        <f>IF(E127&gt;D127,0,+(E127/D127)*100)</f>
        <v>49.797364110744226</v>
      </c>
      <c r="J127" s="52">
        <f>IF(F127&gt;D127,0,+(F127/D127)*100)</f>
        <v>89.787501568844945</v>
      </c>
    </row>
    <row r="128" spans="2:13">
      <c r="C128" s="41" t="s">
        <v>37</v>
      </c>
      <c r="D128" s="51">
        <f>F128+G128</f>
        <v>16100255</v>
      </c>
      <c r="E128" s="51">
        <v>3136047</v>
      </c>
      <c r="F128" s="51">
        <v>7864245</v>
      </c>
      <c r="G128" s="51">
        <v>8236010</v>
      </c>
      <c r="H128" s="51"/>
      <c r="I128" s="52">
        <f>IF(E128&gt;D128,0,+(E128/D128)*100)</f>
        <v>19.478244288677416</v>
      </c>
      <c r="J128" s="52">
        <f>IF(F128&gt;D128,0,+(F128/D128)*100)</f>
        <v>48.84546859661539</v>
      </c>
    </row>
    <row r="129" spans="2:13">
      <c r="C129" s="41" t="s">
        <v>38</v>
      </c>
      <c r="D129" s="51">
        <f>F129+G129</f>
        <v>15635492</v>
      </c>
      <c r="E129" s="51">
        <v>2360649</v>
      </c>
      <c r="F129" s="51">
        <v>7438165</v>
      </c>
      <c r="G129" s="51">
        <v>8197327</v>
      </c>
      <c r="H129" s="51"/>
      <c r="I129" s="52">
        <f>IF(E129&gt;D129,0,+(E129/D129)*100)</f>
        <v>15.098015463792249</v>
      </c>
      <c r="J129" s="52">
        <f>IF(F129&gt;D129,0,+(F129/D129)*100)</f>
        <v>47.572311763518535</v>
      </c>
    </row>
    <row r="130" spans="2:13">
      <c r="C130" s="41" t="s">
        <v>62</v>
      </c>
      <c r="D130" s="51">
        <f>+D126-D127+D128-D129</f>
        <v>537202</v>
      </c>
      <c r="E130" s="51">
        <f>+E126-E127+E128-E129</f>
        <v>986619</v>
      </c>
      <c r="F130" s="51">
        <f>+F126-F127+F128-F129</f>
        <v>625277</v>
      </c>
      <c r="G130" s="51">
        <f>+G126-G127+G128-G129</f>
        <v>-88075</v>
      </c>
      <c r="H130" s="51"/>
      <c r="I130" s="52">
        <f>IF(E130&gt;D130,0,+(E130/D130)*100)</f>
        <v>0</v>
      </c>
      <c r="J130" s="52">
        <f>IF(F130&gt;D130,0,+(F130/D130)*100)</f>
        <v>0</v>
      </c>
    </row>
    <row r="131" spans="2:13" ht="9" customHeight="1">
      <c r="D131" s="51"/>
      <c r="E131" s="51"/>
      <c r="F131" s="51"/>
      <c r="G131" s="51"/>
    </row>
    <row r="132" spans="2:13">
      <c r="B132" s="41" t="s">
        <v>93</v>
      </c>
      <c r="C132" s="41" t="s">
        <v>60</v>
      </c>
      <c r="D132" s="51">
        <f>+F132+G132</f>
        <v>3682455</v>
      </c>
      <c r="E132" s="51">
        <v>1999214</v>
      </c>
      <c r="F132" s="51">
        <v>3412404</v>
      </c>
      <c r="G132" s="51">
        <v>270051</v>
      </c>
      <c r="H132" s="51"/>
      <c r="I132" s="52">
        <f>IF(E132&gt;D132,0,+(E132/D132)*100)</f>
        <v>54.29024930379326</v>
      </c>
      <c r="J132" s="52">
        <f>IF(F132&gt;D132,0,+(F132/D132)*100)</f>
        <v>92.666549896740079</v>
      </c>
      <c r="K132" s="17"/>
      <c r="L132" s="17"/>
      <c r="M132" s="17"/>
    </row>
    <row r="133" spans="2:13">
      <c r="C133" s="41" t="s">
        <v>61</v>
      </c>
      <c r="D133" s="51">
        <f>+F133+G133</f>
        <v>3219966</v>
      </c>
      <c r="E133" s="51">
        <v>1710592</v>
      </c>
      <c r="F133" s="51">
        <v>2964123</v>
      </c>
      <c r="G133" s="51">
        <v>255843</v>
      </c>
      <c r="H133" s="51"/>
      <c r="I133" s="52">
        <f>IF(E133&gt;D133,0,+(E133/D133)*100)</f>
        <v>53.12453609758613</v>
      </c>
      <c r="J133" s="52">
        <f>IF(F133&gt;D133,0,+(F133/D133)*100)</f>
        <v>92.054481320610222</v>
      </c>
    </row>
    <row r="134" spans="2:13">
      <c r="C134" s="41" t="s">
        <v>37</v>
      </c>
      <c r="D134" s="51">
        <f>F134+G134</f>
        <v>15210462</v>
      </c>
      <c r="E134" s="51">
        <v>3320715</v>
      </c>
      <c r="F134" s="51">
        <v>7637379</v>
      </c>
      <c r="G134" s="51">
        <v>7573083</v>
      </c>
      <c r="H134" s="51"/>
      <c r="I134" s="52">
        <f>IF(E134&gt;D134,0,+(E134/D134)*100)</f>
        <v>21.831782624354208</v>
      </c>
      <c r="J134" s="52">
        <f>IF(F134&gt;D134,0,+(F134/D134)*100)</f>
        <v>50.211354526903918</v>
      </c>
    </row>
    <row r="135" spans="2:13">
      <c r="C135" s="41" t="s">
        <v>38</v>
      </c>
      <c r="D135" s="51">
        <f>F135+G135</f>
        <v>12074631</v>
      </c>
      <c r="E135" s="51">
        <v>2019791</v>
      </c>
      <c r="F135" s="51">
        <v>5560050</v>
      </c>
      <c r="G135" s="51">
        <v>6514581</v>
      </c>
      <c r="H135" s="51"/>
      <c r="I135" s="52">
        <f>IF(E135&gt;D135,0,+(E135/D135)*100)</f>
        <v>16.727558796620784</v>
      </c>
      <c r="J135" s="52">
        <f>IF(F135&gt;D135,0,+(F135/D135)*100)</f>
        <v>46.047369894781873</v>
      </c>
    </row>
    <row r="136" spans="2:13">
      <c r="C136" s="41" t="s">
        <v>62</v>
      </c>
      <c r="D136" s="51">
        <f>+D132-D133+D134-D135</f>
        <v>3598320</v>
      </c>
      <c r="E136" s="51">
        <f>+E132-E133+E134-E135</f>
        <v>1589546</v>
      </c>
      <c r="F136" s="51">
        <f>+F132-F133+F134-F135</f>
        <v>2525610</v>
      </c>
      <c r="G136" s="51">
        <f>+G132-G133+G134-G135</f>
        <v>1072710</v>
      </c>
      <c r="H136" s="51"/>
      <c r="I136" s="52">
        <f>IF(E136&gt;D136,0,+(E136/D136)*100)</f>
        <v>44.174670401743036</v>
      </c>
      <c r="J136" s="52">
        <f>IF(F136&gt;D136,0,+(F136/D136)*100)</f>
        <v>70.188588007736939</v>
      </c>
    </row>
    <row r="137" spans="2:13" ht="9" customHeight="1">
      <c r="D137" s="51"/>
      <c r="E137" s="51"/>
      <c r="F137" s="51"/>
      <c r="G137" s="51"/>
    </row>
    <row r="138" spans="2:13">
      <c r="B138" s="41" t="s">
        <v>0</v>
      </c>
      <c r="C138" s="41" t="s">
        <v>60</v>
      </c>
      <c r="D138" s="51">
        <f>+F138+G138</f>
        <v>3609285</v>
      </c>
      <c r="E138" s="51">
        <v>1931018</v>
      </c>
      <c r="F138" s="51">
        <v>3278823</v>
      </c>
      <c r="G138" s="51">
        <v>330462</v>
      </c>
      <c r="H138" s="51"/>
      <c r="I138" s="52">
        <f>IF(E138&gt;D138,0,+(E138/D138)*100)</f>
        <v>53.501399861745469</v>
      </c>
      <c r="J138" s="52">
        <f>IF(F138&gt;D138,0,+(F138/D138)*100)</f>
        <v>90.844114554544745</v>
      </c>
      <c r="K138" s="17"/>
      <c r="L138" s="17"/>
      <c r="M138" s="17"/>
    </row>
    <row r="139" spans="2:13">
      <c r="C139" s="41" t="s">
        <v>61</v>
      </c>
      <c r="D139" s="51">
        <f>+F139+G139</f>
        <v>3307415</v>
      </c>
      <c r="E139" s="51">
        <v>1684505</v>
      </c>
      <c r="F139" s="51">
        <v>2981221</v>
      </c>
      <c r="G139" s="51">
        <v>326194</v>
      </c>
      <c r="H139" s="51"/>
      <c r="I139" s="52">
        <f>IF(E139&gt;D139,0,+(E139/D139)*100)</f>
        <v>50.931165275600435</v>
      </c>
      <c r="J139" s="52">
        <f>IF(F139&gt;D139,0,+(F139/D139)*100)</f>
        <v>90.137494085259945</v>
      </c>
    </row>
    <row r="140" spans="2:13">
      <c r="C140" s="41" t="s">
        <v>37</v>
      </c>
      <c r="D140" s="51">
        <f>F140+G140</f>
        <v>13970562</v>
      </c>
      <c r="E140" s="51">
        <v>3091028</v>
      </c>
      <c r="F140" s="51">
        <v>6910039</v>
      </c>
      <c r="G140" s="51">
        <v>7060523</v>
      </c>
      <c r="H140" s="51"/>
      <c r="I140" s="52">
        <f>IF(E140&gt;D140,0,+(E140/D140)*100)</f>
        <v>22.125294601605862</v>
      </c>
      <c r="J140" s="52">
        <f>IF(F140&gt;D140,0,+(F140/D140)*100)</f>
        <v>49.461424672822751</v>
      </c>
    </row>
    <row r="141" spans="2:13">
      <c r="C141" s="41" t="s">
        <v>38</v>
      </c>
      <c r="D141" s="51">
        <f>F141+G141</f>
        <v>13031004</v>
      </c>
      <c r="E141" s="51">
        <v>2311147</v>
      </c>
      <c r="F141" s="51">
        <v>6228539</v>
      </c>
      <c r="G141" s="51">
        <v>6802465</v>
      </c>
      <c r="H141" s="51"/>
      <c r="I141" s="52">
        <f>IF(E141&gt;D141,0,+(E141/D141)*100)</f>
        <v>17.735755433733271</v>
      </c>
      <c r="J141" s="52">
        <f>IF(F141&gt;D141,0,+(F141/D141)*100)</f>
        <v>47.797844279688654</v>
      </c>
    </row>
    <row r="142" spans="2:13">
      <c r="C142" s="41" t="s">
        <v>62</v>
      </c>
      <c r="D142" s="51">
        <f>+D138-D139+D140-D141</f>
        <v>1241428</v>
      </c>
      <c r="E142" s="51">
        <f>+E138-E139+E140-E141</f>
        <v>1026394</v>
      </c>
      <c r="F142" s="51">
        <f>+F138-F139+F140-F141</f>
        <v>979102</v>
      </c>
      <c r="G142" s="51">
        <f>+G138-G139+G140-G141</f>
        <v>262326</v>
      </c>
      <c r="H142" s="51"/>
      <c r="I142" s="52">
        <f>IF(E142&gt;D142,0,+(E142/D142)*100)</f>
        <v>82.678496054543643</v>
      </c>
      <c r="J142" s="52">
        <f>IF(F142&gt;D142,0,+(F142/D142)*100)</f>
        <v>78.869012137635039</v>
      </c>
    </row>
    <row r="143" spans="2:13" ht="9" customHeight="1">
      <c r="D143" s="51"/>
      <c r="E143" s="51"/>
      <c r="F143" s="51"/>
      <c r="G143" s="51"/>
    </row>
    <row r="144" spans="2:13">
      <c r="B144" s="41" t="s">
        <v>117</v>
      </c>
      <c r="C144" s="41" t="s">
        <v>60</v>
      </c>
      <c r="D144" s="51">
        <f>+F144+G144</f>
        <v>3574679</v>
      </c>
      <c r="E144" s="51">
        <v>1889381</v>
      </c>
      <c r="F144" s="51">
        <v>3240945</v>
      </c>
      <c r="G144" s="51">
        <v>333734</v>
      </c>
      <c r="H144" s="51"/>
      <c r="I144" s="52">
        <f>IF(E144&gt;D144,0,+(E144/D144)*100)</f>
        <v>52.854564004208491</v>
      </c>
      <c r="J144" s="52">
        <f>IF(F144&gt;D144,0,+(F144/D144)*100)</f>
        <v>90.663944930439911</v>
      </c>
      <c r="K144" s="17"/>
      <c r="L144" s="17"/>
      <c r="M144" s="17"/>
    </row>
    <row r="145" spans="2:13">
      <c r="C145" s="41" t="s">
        <v>61</v>
      </c>
      <c r="D145" s="51">
        <f>+F145+G145</f>
        <v>3220504</v>
      </c>
      <c r="E145" s="51">
        <v>1614965</v>
      </c>
      <c r="F145" s="51">
        <v>2867719</v>
      </c>
      <c r="G145" s="51">
        <v>352785</v>
      </c>
      <c r="H145" s="51"/>
      <c r="I145" s="52">
        <f>IF(E145&gt;D145,0,+(E145/D145)*100)</f>
        <v>50.146343553679799</v>
      </c>
      <c r="J145" s="52">
        <f>IF(F145&gt;D145,0,+(F145/D145)*100)</f>
        <v>89.04565869193145</v>
      </c>
    </row>
    <row r="146" spans="2:13">
      <c r="C146" s="41" t="s">
        <v>37</v>
      </c>
      <c r="D146" s="51">
        <f>F146+G146</f>
        <v>11702153</v>
      </c>
      <c r="E146" s="51">
        <v>3353449</v>
      </c>
      <c r="F146" s="51">
        <v>6798614</v>
      </c>
      <c r="G146" s="51">
        <v>4903539</v>
      </c>
      <c r="H146" s="51"/>
      <c r="I146" s="52">
        <f>IF(E146&gt;D146,0,+(E146/D146)*100)</f>
        <v>28.656683945253491</v>
      </c>
      <c r="J146" s="52">
        <f>IF(F146&gt;D146,0,+(F146/D146)*100)</f>
        <v>58.09712110241594</v>
      </c>
    </row>
    <row r="147" spans="2:13">
      <c r="C147" s="41" t="s">
        <v>38</v>
      </c>
      <c r="D147" s="51">
        <f>F147+G147</f>
        <v>10380380</v>
      </c>
      <c r="E147" s="51">
        <v>2001072</v>
      </c>
      <c r="F147" s="51">
        <v>5314770</v>
      </c>
      <c r="G147" s="51">
        <v>5065610</v>
      </c>
      <c r="H147" s="51"/>
      <c r="I147" s="52">
        <f>IF(E147&gt;D147,0,+(E147/D147)*100)</f>
        <v>19.277444563686494</v>
      </c>
      <c r="J147" s="52">
        <f>IF(F147&gt;D147,0,+(F147/D147)*100)</f>
        <v>51.200148742146247</v>
      </c>
    </row>
    <row r="148" spans="2:13">
      <c r="C148" s="41" t="s">
        <v>62</v>
      </c>
      <c r="D148" s="51">
        <f>+D144-D145+D146-D147</f>
        <v>1675948</v>
      </c>
      <c r="E148" s="51">
        <f>+E144-E145+E146-E147</f>
        <v>1626793</v>
      </c>
      <c r="F148" s="51">
        <f>+F144-F145+F146-F147</f>
        <v>1857070</v>
      </c>
      <c r="G148" s="51">
        <f>+G144-G145+G146-G147</f>
        <v>-181122</v>
      </c>
      <c r="H148" s="51"/>
      <c r="I148" s="52">
        <f>IF(E148&gt;D148,0,+(E148/D148)*100)</f>
        <v>97.067033106039091</v>
      </c>
      <c r="J148" s="52">
        <f>IF(F148&gt;D148,0,+(F148/D148)*100)</f>
        <v>0</v>
      </c>
    </row>
    <row r="149" spans="2:13" ht="9" customHeight="1">
      <c r="D149" s="51"/>
      <c r="E149" s="51"/>
      <c r="F149" s="51"/>
      <c r="G149" s="51"/>
    </row>
    <row r="150" spans="2:13">
      <c r="B150" s="41" t="s">
        <v>29</v>
      </c>
      <c r="C150" s="41" t="s">
        <v>60</v>
      </c>
      <c r="D150" s="51">
        <f>+F150+G150</f>
        <v>3667154</v>
      </c>
      <c r="E150" s="51">
        <v>1855516</v>
      </c>
      <c r="F150" s="51">
        <v>3174129</v>
      </c>
      <c r="G150" s="51">
        <v>493025</v>
      </c>
      <c r="H150" s="51"/>
      <c r="I150" s="52">
        <f>IF(E150&gt;D150,0,+(E150/D150)*100)</f>
        <v>50.598256849862324</v>
      </c>
      <c r="J150" s="52">
        <f>IF(F150&gt;D150,0,+(F150/D150)*100)</f>
        <v>86.555650512631871</v>
      </c>
      <c r="K150" s="17"/>
      <c r="L150" s="17"/>
      <c r="M150" s="17"/>
    </row>
    <row r="151" spans="2:13">
      <c r="C151" s="41" t="s">
        <v>61</v>
      </c>
      <c r="D151" s="51">
        <f>+F151+G151</f>
        <v>3324483</v>
      </c>
      <c r="E151" s="51">
        <v>1608299</v>
      </c>
      <c r="F151" s="51">
        <v>2879797</v>
      </c>
      <c r="G151" s="51">
        <v>444686</v>
      </c>
      <c r="H151" s="51"/>
      <c r="I151" s="52">
        <f>IF(E151&gt;D151,0,+(E151/D151)*100)</f>
        <v>48.377416879556911</v>
      </c>
      <c r="J151" s="52">
        <f>IF(F151&gt;D151,0,+(F151/D151)*100)</f>
        <v>86.623905130512028</v>
      </c>
    </row>
    <row r="152" spans="2:13">
      <c r="C152" s="41" t="s">
        <v>37</v>
      </c>
      <c r="D152" s="51">
        <f>F152+G152</f>
        <v>14677406</v>
      </c>
      <c r="E152" s="51">
        <v>3438778</v>
      </c>
      <c r="F152" s="51">
        <v>7641202</v>
      </c>
      <c r="G152" s="51">
        <v>7036204</v>
      </c>
      <c r="H152" s="51"/>
      <c r="I152" s="52">
        <f>IF(E152&gt;D152,0,+(E152/D152)*100)</f>
        <v>23.429058240945299</v>
      </c>
      <c r="J152" s="52">
        <f>IF(F152&gt;D152,0,+(F152/D152)*100)</f>
        <v>52.060984073071225</v>
      </c>
    </row>
    <row r="153" spans="2:13">
      <c r="C153" s="41" t="s">
        <v>38</v>
      </c>
      <c r="D153" s="51">
        <f>F153+G153</f>
        <v>14024418</v>
      </c>
      <c r="E153" s="51">
        <v>2112533</v>
      </c>
      <c r="F153" s="51">
        <v>5945208</v>
      </c>
      <c r="G153" s="51">
        <v>8079210</v>
      </c>
      <c r="H153" s="51"/>
      <c r="I153" s="52">
        <f>IF(E153&gt;D153,0,+(E153/D153)*100)</f>
        <v>15.063248970474211</v>
      </c>
      <c r="J153" s="52">
        <f>IF(F153&gt;D153,0,+(F153/D153)*100)</f>
        <v>42.391834014074597</v>
      </c>
    </row>
    <row r="154" spans="2:13">
      <c r="C154" s="41" t="s">
        <v>62</v>
      </c>
      <c r="D154" s="51">
        <f>+D150-D151+D152-D153</f>
        <v>995659</v>
      </c>
      <c r="E154" s="51">
        <f>+E150-E151+E152-E153</f>
        <v>1573462</v>
      </c>
      <c r="F154" s="51">
        <f>+F150-F151+F152-F153</f>
        <v>1990326</v>
      </c>
      <c r="G154" s="51">
        <f>+G150-G151+G152-G153</f>
        <v>-994667</v>
      </c>
      <c r="H154" s="51"/>
      <c r="I154" s="52">
        <f>IF(E154&gt;D154,0,+(E154/D154)*100)</f>
        <v>0</v>
      </c>
      <c r="J154" s="52">
        <f>IF(F154&gt;D154,0,+(F154/D154)*100)</f>
        <v>0</v>
      </c>
    </row>
    <row r="155" spans="2:13" ht="9" customHeight="1">
      <c r="D155" s="51"/>
      <c r="E155" s="51"/>
      <c r="F155" s="51"/>
      <c r="G155" s="51"/>
    </row>
    <row r="156" spans="2:13">
      <c r="B156" s="41" t="s">
        <v>87</v>
      </c>
      <c r="C156" s="41" t="s">
        <v>60</v>
      </c>
      <c r="D156" s="51">
        <f>+F156+G156</f>
        <v>3369930</v>
      </c>
      <c r="E156" s="51">
        <v>1748097</v>
      </c>
      <c r="F156" s="51">
        <v>3033734</v>
      </c>
      <c r="G156" s="51">
        <v>336196</v>
      </c>
      <c r="H156" s="51"/>
      <c r="I156" s="52">
        <f>IF(E156&gt;D156,0,+(E156/D156)*100)</f>
        <v>51.873392028914544</v>
      </c>
      <c r="J156" s="52">
        <f>IF(F156&gt;D156,0,+(F156/D156)*100)</f>
        <v>90.02365034288546</v>
      </c>
      <c r="K156" s="17"/>
      <c r="L156" s="17"/>
      <c r="M156" s="17"/>
    </row>
    <row r="157" spans="2:13">
      <c r="C157" s="41" t="s">
        <v>61</v>
      </c>
      <c r="D157" s="51">
        <f>+F157+G157</f>
        <v>3660161</v>
      </c>
      <c r="E157" s="51">
        <v>1755255</v>
      </c>
      <c r="F157" s="51">
        <v>3256851</v>
      </c>
      <c r="G157" s="51">
        <v>403310</v>
      </c>
      <c r="H157" s="51"/>
      <c r="I157" s="52">
        <f>IF(E157&gt;D157,0,+(E157/D157)*100)</f>
        <v>47.955677359547842</v>
      </c>
      <c r="J157" s="52">
        <f>IF(F157&gt;D157,0,+(F157/D157)*100)</f>
        <v>88.981085804695482</v>
      </c>
    </row>
    <row r="158" spans="2:13">
      <c r="C158" s="41" t="s">
        <v>37</v>
      </c>
      <c r="D158" s="51">
        <f>F158+G158</f>
        <v>15385726</v>
      </c>
      <c r="E158" s="51">
        <v>3149876</v>
      </c>
      <c r="F158" s="51">
        <v>7587961</v>
      </c>
      <c r="G158" s="51">
        <v>7797765</v>
      </c>
      <c r="H158" s="51"/>
      <c r="I158" s="52">
        <f>IF(E158&gt;D158,0,+(E158/D158)*100)</f>
        <v>20.472716074626575</v>
      </c>
      <c r="J158" s="52">
        <f>IF(F158&gt;D158,0,+(F158/D158)*100)</f>
        <v>49.318186220136766</v>
      </c>
    </row>
    <row r="159" spans="2:13">
      <c r="C159" s="41" t="s">
        <v>38</v>
      </c>
      <c r="D159" s="51">
        <f>F159+G159</f>
        <v>17756053</v>
      </c>
      <c r="E159" s="51">
        <v>2289644</v>
      </c>
      <c r="F159" s="51">
        <v>7794376</v>
      </c>
      <c r="G159" s="51">
        <v>9961677</v>
      </c>
      <c r="H159" s="51"/>
      <c r="I159" s="52">
        <f>IF(E159&gt;D159,0,+(E159/D159)*100)</f>
        <v>12.895005438427109</v>
      </c>
      <c r="J159" s="52">
        <f>IF(F159&gt;D159,0,+(F159/D159)*100)</f>
        <v>43.897007966804338</v>
      </c>
    </row>
    <row r="160" spans="2:13">
      <c r="C160" s="41" t="s">
        <v>62</v>
      </c>
      <c r="D160" s="51">
        <f>+D156-D157+D158-D159</f>
        <v>-2660558</v>
      </c>
      <c r="E160" s="51">
        <f>+E156-E157+E158-E159</f>
        <v>853074</v>
      </c>
      <c r="F160" s="51">
        <f>+F156-F157+F158-F159</f>
        <v>-429532</v>
      </c>
      <c r="G160" s="51">
        <f>+G156-G157+G158-G159</f>
        <v>-2231026</v>
      </c>
      <c r="H160" s="51"/>
      <c r="I160" s="52">
        <f>IF(E160&gt;D160,0,+(E160/D160)*100)</f>
        <v>0</v>
      </c>
      <c r="J160" s="52">
        <f>IF(F160&gt;D160,0,+(F160/D160)*100)</f>
        <v>0</v>
      </c>
    </row>
    <row r="161" spans="2:13" ht="9" customHeight="1">
      <c r="D161" s="51"/>
      <c r="E161" s="51"/>
      <c r="F161" s="51"/>
      <c r="G161" s="51"/>
    </row>
    <row r="162" spans="2:13">
      <c r="B162" s="41" t="s">
        <v>89</v>
      </c>
      <c r="C162" s="41" t="s">
        <v>60</v>
      </c>
      <c r="D162" s="51">
        <f>+F162+G162</f>
        <v>3418369</v>
      </c>
      <c r="E162" s="51">
        <v>1821298</v>
      </c>
      <c r="F162" s="51">
        <v>3108501</v>
      </c>
      <c r="G162" s="51">
        <v>309868</v>
      </c>
      <c r="H162" s="51"/>
      <c r="I162" s="52">
        <f>IF(E162&gt;D162,0,+(E162/D162)*100)</f>
        <v>53.279736622933335</v>
      </c>
      <c r="J162" s="52">
        <f>IF(F162&gt;D162,0,+(F162/D162)*100)</f>
        <v>90.935209159689904</v>
      </c>
      <c r="K162" s="17"/>
      <c r="L162" s="17"/>
      <c r="M162" s="17"/>
    </row>
    <row r="163" spans="2:13">
      <c r="C163" s="41" t="s">
        <v>61</v>
      </c>
      <c r="D163" s="51">
        <f>+F163+G163</f>
        <v>3261621</v>
      </c>
      <c r="E163" s="51">
        <v>1700677</v>
      </c>
      <c r="F163" s="51">
        <v>3049714</v>
      </c>
      <c r="G163" s="51">
        <v>211907</v>
      </c>
      <c r="H163" s="51"/>
      <c r="I163" s="52">
        <f>IF(E163&gt;D163,0,+(E163/D163)*100)</f>
        <v>52.142079045971315</v>
      </c>
      <c r="J163" s="52">
        <f>IF(F163&gt;D163,0,+(F163/D163)*100)</f>
        <v>93.503015831698406</v>
      </c>
    </row>
    <row r="164" spans="2:13">
      <c r="C164" s="41" t="s">
        <v>37</v>
      </c>
      <c r="D164" s="51">
        <f>F164+G164</f>
        <v>14939658</v>
      </c>
      <c r="E164" s="51">
        <v>3065106</v>
      </c>
      <c r="F164" s="51">
        <v>7033084</v>
      </c>
      <c r="G164" s="51">
        <v>7906574</v>
      </c>
      <c r="H164" s="51"/>
      <c r="I164" s="52">
        <f>IF(E164&gt;D164,0,+(E164/D164)*100)</f>
        <v>20.516574074185634</v>
      </c>
      <c r="J164" s="52">
        <f>IF(F164&gt;D164,0,+(F164/D164)*100)</f>
        <v>47.076606439049669</v>
      </c>
    </row>
    <row r="165" spans="2:13">
      <c r="C165" s="41" t="s">
        <v>38</v>
      </c>
      <c r="D165" s="51">
        <f>F165+G165</f>
        <v>14096436</v>
      </c>
      <c r="E165" s="51">
        <v>2074544</v>
      </c>
      <c r="F165" s="51">
        <v>5940996</v>
      </c>
      <c r="G165" s="51">
        <v>8155440</v>
      </c>
      <c r="H165" s="51"/>
      <c r="I165" s="52">
        <f>IF(E165&gt;D165,0,+(E165/D165)*100)</f>
        <v>14.716797919701122</v>
      </c>
      <c r="J165" s="52">
        <f>IF(F165&gt;D165,0,+(F165/D165)*100)</f>
        <v>42.145376320652964</v>
      </c>
    </row>
    <row r="166" spans="2:13">
      <c r="C166" s="41" t="s">
        <v>62</v>
      </c>
      <c r="D166" s="51">
        <f>+D162-D163+D164-D165</f>
        <v>999970</v>
      </c>
      <c r="E166" s="51">
        <f>+E162-E163+E164-E165</f>
        <v>1111183</v>
      </c>
      <c r="F166" s="51">
        <f>+F162-F163+F164-F165</f>
        <v>1150875</v>
      </c>
      <c r="G166" s="51">
        <f>+G162-G163+G164-G165</f>
        <v>-150905</v>
      </c>
      <c r="H166" s="51"/>
      <c r="I166" s="52">
        <f>IF(E166&gt;D166,0,+(E166/D166)*100)</f>
        <v>0</v>
      </c>
      <c r="J166" s="52">
        <f>IF(F166&gt;D166,0,+(F166/D166)*100)</f>
        <v>0</v>
      </c>
    </row>
    <row r="167" spans="2:13" ht="9" customHeight="1">
      <c r="D167" s="51"/>
      <c r="E167" s="51"/>
      <c r="F167" s="51"/>
      <c r="G167" s="51"/>
    </row>
    <row r="168" spans="2:13">
      <c r="B168" s="41" t="s">
        <v>2</v>
      </c>
      <c r="C168" s="41" t="s">
        <v>60</v>
      </c>
      <c r="D168" s="51">
        <f>+F168+G168</f>
        <v>3228804</v>
      </c>
      <c r="E168" s="51">
        <v>1792946</v>
      </c>
      <c r="F168" s="51">
        <v>3031079</v>
      </c>
      <c r="G168" s="51">
        <v>197725</v>
      </c>
      <c r="H168" s="51"/>
      <c r="I168" s="52">
        <f>IF(E168&gt;D168,0,+(E168/D168)*100)</f>
        <v>55.529725557822651</v>
      </c>
      <c r="J168" s="52">
        <f>IF(F168&gt;D168,0,+(F168/D168)*100)</f>
        <v>93.876215465540795</v>
      </c>
      <c r="K168" s="17"/>
      <c r="L168" s="17"/>
      <c r="M168" s="17"/>
    </row>
    <row r="169" spans="2:13">
      <c r="C169" s="41" t="s">
        <v>61</v>
      </c>
      <c r="D169" s="51">
        <f>+F169+G169</f>
        <v>3176609</v>
      </c>
      <c r="E169" s="51">
        <v>1653694</v>
      </c>
      <c r="F169" s="51">
        <v>2946120</v>
      </c>
      <c r="G169" s="51">
        <v>230489</v>
      </c>
      <c r="H169" s="51"/>
      <c r="I169" s="52">
        <f>IF(E169&gt;D169,0,+(E169/D169)*100)</f>
        <v>52.058468637468444</v>
      </c>
      <c r="J169" s="52">
        <f>IF(F169&gt;D169,0,+(F169/D169)*100)</f>
        <v>92.744180980410235</v>
      </c>
    </row>
    <row r="170" spans="2:13">
      <c r="C170" s="41" t="s">
        <v>37</v>
      </c>
      <c r="D170" s="51">
        <f>F170+G170</f>
        <v>15857582</v>
      </c>
      <c r="E170" s="51">
        <v>3378838</v>
      </c>
      <c r="F170" s="51">
        <v>7744430</v>
      </c>
      <c r="G170" s="51">
        <v>8113152</v>
      </c>
      <c r="H170" s="51"/>
      <c r="I170" s="52">
        <f>IF(E170&gt;D170,0,+(E170/D170)*100)</f>
        <v>21.307397306852963</v>
      </c>
      <c r="J170" s="52">
        <f>IF(F170&gt;D170,0,+(F170/D170)*100)</f>
        <v>48.837395259882619</v>
      </c>
    </row>
    <row r="171" spans="2:13">
      <c r="C171" s="41" t="s">
        <v>38</v>
      </c>
      <c r="D171" s="51">
        <f>F171+G171</f>
        <v>12550358</v>
      </c>
      <c r="E171" s="51">
        <v>1924624</v>
      </c>
      <c r="F171" s="51">
        <v>5323677</v>
      </c>
      <c r="G171" s="51">
        <v>7226681</v>
      </c>
      <c r="H171" s="51"/>
      <c r="I171" s="52">
        <f>IF(E171&gt;D171,0,+(E171/D171)*100)</f>
        <v>15.33521195172281</v>
      </c>
      <c r="J171" s="52">
        <f>IF(F171&gt;D171,0,+(F171/D171)*100)</f>
        <v>42.41852702528486</v>
      </c>
    </row>
    <row r="172" spans="2:13">
      <c r="C172" s="41" t="s">
        <v>62</v>
      </c>
      <c r="D172" s="51">
        <f>+D168-D169+D170-D171</f>
        <v>3359419</v>
      </c>
      <c r="E172" s="51">
        <f>+E168-E169+E170-E171</f>
        <v>1593466</v>
      </c>
      <c r="F172" s="51">
        <f>+F168-F169+F170-F171</f>
        <v>2505712</v>
      </c>
      <c r="G172" s="51">
        <f>+G168-G169+G170-G171</f>
        <v>853707</v>
      </c>
      <c r="H172" s="51"/>
      <c r="I172" s="52">
        <f>IF(E172&gt;D172,0,+(E172/D172)*100)</f>
        <v>47.432785252449904</v>
      </c>
      <c r="J172" s="52">
        <f>IF(F172&gt;D172,0,+(F172/D172)*100)</f>
        <v>74.587659354191899</v>
      </c>
    </row>
    <row r="173" spans="2:13" ht="9" customHeight="1">
      <c r="D173" s="51"/>
      <c r="E173" s="51"/>
      <c r="F173" s="51"/>
      <c r="G173" s="51"/>
    </row>
    <row r="174" spans="2:13">
      <c r="B174" s="41" t="s">
        <v>59</v>
      </c>
      <c r="C174" s="41" t="s">
        <v>60</v>
      </c>
      <c r="D174" s="51">
        <f>+F174+G174</f>
        <v>3247335</v>
      </c>
      <c r="E174" s="51">
        <v>1763823</v>
      </c>
      <c r="F174" s="51">
        <v>3011400</v>
      </c>
      <c r="G174" s="51">
        <v>235935</v>
      </c>
      <c r="H174" s="51"/>
      <c r="I174" s="52">
        <f>IF(E174&gt;D174,0,+(E174/D174)*100)</f>
        <v>54.316016056243043</v>
      </c>
      <c r="J174" s="52">
        <f>IF(F174&gt;D174,0,+(F174/D174)*100)</f>
        <v>92.734503831603448</v>
      </c>
      <c r="K174" s="17"/>
      <c r="L174" s="17"/>
      <c r="M174" s="17"/>
    </row>
    <row r="175" spans="2:13">
      <c r="C175" s="41" t="s">
        <v>61</v>
      </c>
      <c r="D175" s="51">
        <f>+F175+G175</f>
        <v>3267136</v>
      </c>
      <c r="E175" s="51">
        <v>1676282</v>
      </c>
      <c r="F175" s="51">
        <v>3052630</v>
      </c>
      <c r="G175" s="51">
        <v>214506</v>
      </c>
      <c r="H175" s="51"/>
      <c r="I175" s="52">
        <f>IF(E175&gt;D175,0,+(E175/D175)*100)</f>
        <v>51.307383592234913</v>
      </c>
      <c r="J175" s="52">
        <f>IF(F175&gt;D175,0,+(F175/D175)*100)</f>
        <v>93.434433093694295</v>
      </c>
      <c r="K175" s="20"/>
    </row>
    <row r="176" spans="2:13">
      <c r="C176" s="41" t="s">
        <v>37</v>
      </c>
      <c r="D176" s="51">
        <f>F176+G176</f>
        <v>14843903</v>
      </c>
      <c r="E176" s="51">
        <v>3245218</v>
      </c>
      <c r="F176" s="51">
        <v>7266399</v>
      </c>
      <c r="G176" s="51">
        <v>7577504</v>
      </c>
      <c r="H176" s="51"/>
      <c r="I176" s="52">
        <f>IF(E176&gt;D176,0,+(E176/D176)*100)</f>
        <v>21.862295920419314</v>
      </c>
      <c r="J176" s="52">
        <f>IF(F176&gt;D176,0,+(F176/D176)*100)</f>
        <v>48.952078169737433</v>
      </c>
    </row>
    <row r="177" spans="2:11">
      <c r="B177" s="50"/>
      <c r="C177" s="41" t="s">
        <v>38</v>
      </c>
      <c r="D177" s="51">
        <f>F177+G177</f>
        <v>12236364</v>
      </c>
      <c r="E177" s="51">
        <v>1969501</v>
      </c>
      <c r="F177" s="51">
        <v>5482142</v>
      </c>
      <c r="G177" s="51">
        <v>6754222</v>
      </c>
      <c r="H177" s="51"/>
      <c r="I177" s="52">
        <f>IF(E177&gt;D177,0,+(E177/D177)*100)</f>
        <v>16.095475747534152</v>
      </c>
      <c r="J177" s="52">
        <f>IF(F177&gt;D177,0,+(F177/D177)*100)</f>
        <v>44.802050674530442</v>
      </c>
    </row>
    <row r="178" spans="2:11">
      <c r="C178" s="41" t="s">
        <v>62</v>
      </c>
      <c r="D178" s="51">
        <f>+D174-D175+D176-D177</f>
        <v>2587738</v>
      </c>
      <c r="E178" s="51">
        <f>+E174-E175+E176-E177</f>
        <v>1363258</v>
      </c>
      <c r="F178" s="51">
        <f>+F174-F175+F176-F177</f>
        <v>1743027</v>
      </c>
      <c r="G178" s="51">
        <f>+G174-G175+G176-G177</f>
        <v>844711</v>
      </c>
      <c r="H178" s="51"/>
      <c r="I178" s="52">
        <f>IF(E178&gt;D178,0,+(E178/D178)*100)</f>
        <v>52.681453841153939</v>
      </c>
      <c r="J178" s="52">
        <f>IF(F178&gt;D178,0,+(F178/D178)*100)</f>
        <v>67.357166761086319</v>
      </c>
    </row>
    <row r="179" spans="2:11" ht="9" customHeight="1">
      <c r="D179" s="51"/>
      <c r="E179" s="51"/>
      <c r="F179" s="51"/>
      <c r="G179" s="51"/>
    </row>
    <row r="180" spans="2:11">
      <c r="B180" s="41" t="s">
        <v>63</v>
      </c>
      <c r="C180" s="41" t="s">
        <v>60</v>
      </c>
      <c r="D180" s="51">
        <f>+F180+G180</f>
        <v>3205451</v>
      </c>
      <c r="E180" s="51">
        <v>1812103</v>
      </c>
      <c r="F180" s="51">
        <v>3002401</v>
      </c>
      <c r="G180" s="51">
        <v>203050</v>
      </c>
      <c r="H180" s="51"/>
      <c r="I180" s="52">
        <f>IF(E180&gt;D180,0,+(E180/D180)*100)</f>
        <v>56.531920157257119</v>
      </c>
      <c r="J180" s="52">
        <f>IF(F180&gt;D180,0,+(F180/D180)*100)</f>
        <v>93.665477962383449</v>
      </c>
      <c r="K180" s="18"/>
    </row>
    <row r="181" spans="2:11">
      <c r="C181" s="41" t="s">
        <v>61</v>
      </c>
      <c r="D181" s="51">
        <f>+F181+G181</f>
        <v>3233412</v>
      </c>
      <c r="E181" s="51">
        <v>1661544</v>
      </c>
      <c r="F181" s="51">
        <v>2991722</v>
      </c>
      <c r="G181" s="51">
        <v>241690</v>
      </c>
      <c r="H181" s="51"/>
      <c r="I181" s="52">
        <f>IF(E181&gt;D181,0,+(E181/D181)*100)</f>
        <v>51.386708529565674</v>
      </c>
      <c r="J181" s="52">
        <f>IF(F181&gt;D181,0,+(F181/D181)*100)</f>
        <v>92.525233406692379</v>
      </c>
      <c r="K181" s="18"/>
    </row>
    <row r="182" spans="2:11">
      <c r="C182" s="41" t="s">
        <v>37</v>
      </c>
      <c r="D182" s="51">
        <f>+F182+G182</f>
        <v>14885560</v>
      </c>
      <c r="E182" s="51">
        <v>3238047</v>
      </c>
      <c r="F182" s="51">
        <v>7471622</v>
      </c>
      <c r="G182" s="51">
        <v>7413938</v>
      </c>
      <c r="H182" s="51"/>
      <c r="I182" s="52">
        <f>IF(E182&gt;D182,0,+(E182/D182)*100)</f>
        <v>21.752940433547678</v>
      </c>
      <c r="J182" s="52">
        <f>IF(F182&gt;D182,0,+(F182/D182)*100)</f>
        <v>50.193758246246702</v>
      </c>
    </row>
    <row r="183" spans="2:11">
      <c r="C183" s="41" t="s">
        <v>38</v>
      </c>
      <c r="D183" s="51">
        <f>+F183+G183</f>
        <v>12044422</v>
      </c>
      <c r="E183" s="51">
        <v>2002313</v>
      </c>
      <c r="F183" s="51">
        <v>5747725</v>
      </c>
      <c r="G183" s="51">
        <v>6296697</v>
      </c>
      <c r="H183" s="51"/>
      <c r="I183" s="52">
        <f>IF(E183&gt;D183,0,+(E183/D183)*100)</f>
        <v>16.624400905248919</v>
      </c>
      <c r="J183" s="52">
        <f>IF(F183&gt;D183,0,+(F183/D183)*100)</f>
        <v>47.721052948825601</v>
      </c>
    </row>
    <row r="184" spans="2:11">
      <c r="C184" s="41" t="s">
        <v>62</v>
      </c>
      <c r="D184" s="51">
        <f>+D180-D181+D182-D183</f>
        <v>2813177</v>
      </c>
      <c r="E184" s="51">
        <f>+E180-E181+E182-E183</f>
        <v>1386293</v>
      </c>
      <c r="F184" s="51">
        <f>+F180-F181+F182-F183</f>
        <v>1734576</v>
      </c>
      <c r="G184" s="51">
        <f>+G180-G181+G182-G183</f>
        <v>1078601</v>
      </c>
      <c r="H184" s="51"/>
      <c r="I184" s="52">
        <f>IF(E184&gt;D184,0,+(E184/D184)*100)</f>
        <v>49.278555881837512</v>
      </c>
      <c r="J184" s="52">
        <f>IF(F184&gt;D184,0,+(F184/D184)*100)</f>
        <v>61.658971333833598</v>
      </c>
    </row>
    <row r="185" spans="2:11" ht="9" customHeight="1">
      <c r="D185" s="51"/>
      <c r="E185" s="51"/>
      <c r="F185" s="51"/>
      <c r="G185" s="51"/>
      <c r="H185" s="51"/>
      <c r="I185" s="51"/>
      <c r="J185" s="51"/>
    </row>
    <row r="186" spans="2:11">
      <c r="B186" s="41" t="s">
        <v>64</v>
      </c>
      <c r="C186" s="41" t="s">
        <v>60</v>
      </c>
      <c r="D186" s="51">
        <f>+F186+G186</f>
        <v>3227556</v>
      </c>
      <c r="E186" s="51">
        <v>1813539</v>
      </c>
      <c r="F186" s="51">
        <v>3029666</v>
      </c>
      <c r="G186" s="51">
        <v>197890</v>
      </c>
      <c r="H186" s="51"/>
      <c r="I186" s="52">
        <f>IF(E186&gt;D186,0,+(E186/D186)*100)</f>
        <v>56.189234206935524</v>
      </c>
      <c r="J186" s="52">
        <f>IF(F186&gt;D186,0,+(F186/D186)*100)</f>
        <v>93.868735352694117</v>
      </c>
    </row>
    <row r="187" spans="2:11">
      <c r="C187" s="41" t="s">
        <v>61</v>
      </c>
      <c r="D187" s="51">
        <f>+F187+G187</f>
        <v>3274604</v>
      </c>
      <c r="E187" s="51">
        <v>1620797</v>
      </c>
      <c r="F187" s="51">
        <v>2960814</v>
      </c>
      <c r="G187" s="51">
        <v>313790</v>
      </c>
      <c r="H187" s="51"/>
      <c r="I187" s="52">
        <f>IF(E187&gt;D187,0,+(E187/D187)*100)</f>
        <v>49.495969588994576</v>
      </c>
      <c r="J187" s="52">
        <f>IF(F187&gt;D187,0,+(F187/D187)*100)</f>
        <v>90.417467272378587</v>
      </c>
    </row>
    <row r="188" spans="2:11">
      <c r="C188" s="41" t="s">
        <v>37</v>
      </c>
      <c r="D188" s="51">
        <f>+F188+G188</f>
        <v>16243424</v>
      </c>
      <c r="E188" s="51">
        <v>3400037</v>
      </c>
      <c r="F188" s="51">
        <v>8628839</v>
      </c>
      <c r="G188" s="51">
        <v>7614585</v>
      </c>
      <c r="H188" s="51"/>
      <c r="I188" s="52">
        <f>IF(E188&gt;D188,0,+(E188/D188)*100)</f>
        <v>20.931775221775901</v>
      </c>
      <c r="J188" s="52">
        <f>IF(F188&gt;D188,0,+(F188/D188)*100)</f>
        <v>53.12204495800885</v>
      </c>
    </row>
    <row r="189" spans="2:11">
      <c r="C189" s="41" t="s">
        <v>38</v>
      </c>
      <c r="D189" s="51">
        <f>+F189+G189</f>
        <v>13092093</v>
      </c>
      <c r="E189" s="51">
        <v>2035083</v>
      </c>
      <c r="F189" s="51">
        <v>6343489</v>
      </c>
      <c r="G189" s="51">
        <v>6748604</v>
      </c>
      <c r="H189" s="51"/>
      <c r="I189" s="52">
        <f>IF(E189&gt;D189,0,+(E189/D189)*100)</f>
        <v>15.544367122964983</v>
      </c>
      <c r="J189" s="52">
        <f>IF(F189&gt;D189,0,+(F189/D189)*100)</f>
        <v>48.452825686465864</v>
      </c>
    </row>
    <row r="190" spans="2:11">
      <c r="C190" s="41" t="s">
        <v>62</v>
      </c>
      <c r="D190" s="51">
        <f>+D186-D187+D188-D189</f>
        <v>3104283</v>
      </c>
      <c r="E190" s="51">
        <f>+E186-E187+E188-E189</f>
        <v>1557696</v>
      </c>
      <c r="F190" s="51">
        <f>+F186-F187+F188-F189</f>
        <v>2354202</v>
      </c>
      <c r="G190" s="51">
        <f>+G186-G187+G188-G189</f>
        <v>750081</v>
      </c>
      <c r="H190" s="51"/>
      <c r="I190" s="52">
        <f>IF(E190&gt;D190,0,+(E190/D190)*100)</f>
        <v>50.178930207071971</v>
      </c>
      <c r="J190" s="52">
        <f>IF(F190&gt;D190,0,+(F190/D190)*100)</f>
        <v>75.83722231510464</v>
      </c>
    </row>
    <row r="191" spans="2:11" ht="9" customHeight="1">
      <c r="D191" s="51"/>
      <c r="E191" s="51"/>
      <c r="F191" s="51"/>
      <c r="G191" s="51"/>
      <c r="H191" s="51"/>
      <c r="I191" s="51"/>
      <c r="J191" s="51"/>
    </row>
    <row r="192" spans="2:11">
      <c r="B192" s="41" t="s">
        <v>65</v>
      </c>
      <c r="C192" s="41" t="s">
        <v>60</v>
      </c>
      <c r="D192" s="51">
        <f>+F192+G192</f>
        <v>3255676</v>
      </c>
      <c r="E192" s="51">
        <f>807783+546966+489767</f>
        <v>1844516</v>
      </c>
      <c r="F192" s="51">
        <v>3055596</v>
      </c>
      <c r="G192" s="51">
        <v>200080</v>
      </c>
      <c r="H192" s="51"/>
      <c r="I192" s="52">
        <f>IF(E192&gt;D192,0,+(E192/D192)*100)</f>
        <v>56.655391998466676</v>
      </c>
      <c r="J192" s="52">
        <f>IF(F192&gt;D192,0,+(F192/D192)*100)</f>
        <v>93.854425317507022</v>
      </c>
    </row>
    <row r="193" spans="2:10">
      <c r="C193" s="41" t="s">
        <v>61</v>
      </c>
      <c r="D193" s="51">
        <f>+F193+G193</f>
        <v>3099589</v>
      </c>
      <c r="E193" s="51">
        <f>664178+450828+444592</f>
        <v>1559598</v>
      </c>
      <c r="F193" s="51">
        <v>2808493</v>
      </c>
      <c r="G193" s="51">
        <v>291096</v>
      </c>
      <c r="H193" s="51"/>
      <c r="I193" s="52">
        <f>IF(E193&gt;D193,0,+(E193/D193)*100)</f>
        <v>50.316283868603229</v>
      </c>
      <c r="J193" s="52">
        <f>IF(F193&gt;D193,0,+(F193/D193)*100)</f>
        <v>90.608561328614854</v>
      </c>
    </row>
    <row r="194" spans="2:10">
      <c r="C194" s="41" t="s">
        <v>37</v>
      </c>
      <c r="D194" s="51">
        <f>+F194+G194</f>
        <v>12937389</v>
      </c>
      <c r="E194" s="51">
        <f>2733+3398+7916+1274425+906962+926632</f>
        <v>3122066</v>
      </c>
      <c r="F194" s="51">
        <f>373438+6351697</f>
        <v>6725135</v>
      </c>
      <c r="G194" s="51">
        <f>2279185+3933069</f>
        <v>6212254</v>
      </c>
      <c r="H194" s="51"/>
      <c r="I194" s="52">
        <f>IF(E194&gt;D194,0,+(E194/D194)*100)</f>
        <v>24.132118157690087</v>
      </c>
      <c r="J194" s="52">
        <f>IF(F194&gt;D194,0,+(F194/D194)*100)</f>
        <v>51.982165798678551</v>
      </c>
    </row>
    <row r="195" spans="2:10">
      <c r="C195" s="41" t="s">
        <v>38</v>
      </c>
      <c r="D195" s="51">
        <f>+F195+G195</f>
        <v>11226231</v>
      </c>
      <c r="E195" s="51">
        <f>2985+6900+17376+435933+704280+804057</f>
        <v>1971531</v>
      </c>
      <c r="F195" s="51">
        <f>363189+5149537</f>
        <v>5512726</v>
      </c>
      <c r="G195" s="51">
        <f>1532438+4181067</f>
        <v>5713505</v>
      </c>
      <c r="H195" s="51"/>
      <c r="I195" s="52">
        <f>IF(E195&gt;D195,0,+(E195/D195)*100)</f>
        <v>17.561824623063611</v>
      </c>
      <c r="J195" s="52">
        <f>IF(F195&gt;D195,0,+(F195/D195)*100)</f>
        <v>49.105759537640012</v>
      </c>
    </row>
    <row r="196" spans="2:10">
      <c r="C196" s="41" t="s">
        <v>62</v>
      </c>
      <c r="D196" s="51">
        <f>+D192-D193+D194-D195</f>
        <v>1867245</v>
      </c>
      <c r="E196" s="51">
        <f>+E192-E193+E194-E195</f>
        <v>1435453</v>
      </c>
      <c r="F196" s="51">
        <f>+F192-F193+F194-F195</f>
        <v>1459512</v>
      </c>
      <c r="G196" s="51">
        <f>+G192-G193+G194-G195</f>
        <v>407733</v>
      </c>
      <c r="H196" s="51"/>
      <c r="I196" s="52">
        <f>IF(E196&gt;D196,0,+(E196/D196)*100)</f>
        <v>76.875450195341273</v>
      </c>
      <c r="J196" s="52">
        <f>IF(F196&gt;D196,0,+(F196/D196)*100)</f>
        <v>78.163925997927436</v>
      </c>
    </row>
    <row r="197" spans="2:10" ht="9" customHeight="1">
      <c r="D197" s="51"/>
      <c r="E197" s="51"/>
      <c r="F197" s="51"/>
      <c r="G197" s="51"/>
      <c r="H197" s="51"/>
      <c r="I197" s="51"/>
      <c r="J197" s="51"/>
    </row>
    <row r="198" spans="2:10">
      <c r="B198" s="36" t="s">
        <v>66</v>
      </c>
      <c r="C198" s="41" t="s">
        <v>60</v>
      </c>
      <c r="D198" s="51">
        <f>+F198+G198</f>
        <v>3322001</v>
      </c>
      <c r="E198" s="51">
        <f>803500+544323+488330</f>
        <v>1836153</v>
      </c>
      <c r="F198" s="51">
        <v>3049456</v>
      </c>
      <c r="G198" s="51">
        <v>272545</v>
      </c>
      <c r="H198" s="51"/>
      <c r="I198" s="52">
        <f>IF(E198&gt;D198,0,+(E198/D198)*100)</f>
        <v>55.272499917971132</v>
      </c>
      <c r="J198" s="52">
        <f>IF(F198&gt;D198,0,+(F198/D198)*100)</f>
        <v>91.795758038603836</v>
      </c>
    </row>
    <row r="199" spans="2:10">
      <c r="B199" s="36"/>
      <c r="C199" s="41" t="s">
        <v>61</v>
      </c>
      <c r="D199" s="51">
        <f>+F199+G199</f>
        <v>2822627</v>
      </c>
      <c r="E199" s="51">
        <f>648100+441102+427350</f>
        <v>1516552</v>
      </c>
      <c r="F199" s="51">
        <v>2633587</v>
      </c>
      <c r="G199" s="51">
        <v>189040</v>
      </c>
      <c r="H199" s="51"/>
      <c r="I199" s="52">
        <f>IF(E199&gt;D199,0,+(E199/D199)*100)</f>
        <v>53.728388483494271</v>
      </c>
      <c r="J199" s="52">
        <f>IF(F199&gt;D199,0,+(F199/D199)*100)</f>
        <v>93.30269284606149</v>
      </c>
    </row>
    <row r="200" spans="2:10">
      <c r="B200" s="36"/>
      <c r="C200" s="41" t="s">
        <v>37</v>
      </c>
      <c r="D200" s="51">
        <f>+F200+G200</f>
        <v>13034649</v>
      </c>
      <c r="E200" s="51">
        <f>2426+3178+6184+1302175+936448+985529</f>
        <v>3235940</v>
      </c>
      <c r="F200" s="51">
        <f>407379+6790326</f>
        <v>7197705</v>
      </c>
      <c r="G200" s="51">
        <f>2034220+3802724</f>
        <v>5836944</v>
      </c>
      <c r="H200" s="51"/>
      <c r="I200" s="52">
        <f>IF(E200&gt;D200,0,+(E200/D200)*100)</f>
        <v>24.825678083084554</v>
      </c>
      <c r="J200" s="52">
        <f>IF(F200&gt;D200,0,+(F200/D200)*100)</f>
        <v>55.219783823868219</v>
      </c>
    </row>
    <row r="201" spans="2:10">
      <c r="B201" s="36"/>
      <c r="C201" s="41" t="s">
        <v>38</v>
      </c>
      <c r="D201" s="51">
        <f>+F201+G201</f>
        <v>9942456</v>
      </c>
      <c r="E201" s="51">
        <f>2879+6673+17497+428175+675598+746936</f>
        <v>1877758</v>
      </c>
      <c r="F201" s="51">
        <f>378235+4622034</f>
        <v>5000269</v>
      </c>
      <c r="G201" s="51">
        <f>1329843+3612344</f>
        <v>4942187</v>
      </c>
      <c r="H201" s="51"/>
      <c r="I201" s="52">
        <f>IF(E201&gt;D201,0,+(E201/D201)*100)</f>
        <v>18.88625908930349</v>
      </c>
      <c r="J201" s="52">
        <f>IF(F201&gt;D201,0,+(F201/D201)*100)</f>
        <v>50.292090807341772</v>
      </c>
    </row>
    <row r="202" spans="2:10">
      <c r="B202" s="36"/>
      <c r="C202" s="41" t="s">
        <v>62</v>
      </c>
      <c r="D202" s="51">
        <f>+D198-D199+D200-D201</f>
        <v>3591567</v>
      </c>
      <c r="E202" s="51">
        <f>+E198-E199+E200-E201</f>
        <v>1677783</v>
      </c>
      <c r="F202" s="51">
        <f>+F198-F199+F200-F201</f>
        <v>2613305</v>
      </c>
      <c r="G202" s="51">
        <f>+G198-G199+G200-G201</f>
        <v>978262</v>
      </c>
      <c r="H202" s="51"/>
      <c r="I202" s="52">
        <f>IF(E202&gt;D202,0,+(E202/D202)*100)</f>
        <v>46.71451207787576</v>
      </c>
      <c r="J202" s="52">
        <f>IF(F202&gt;D202,0,+(F202/D202)*100)</f>
        <v>72.762251128824829</v>
      </c>
    </row>
    <row r="203" spans="2:10" ht="9" customHeight="1">
      <c r="D203" s="51"/>
      <c r="E203" s="51"/>
      <c r="F203" s="51"/>
      <c r="G203" s="51"/>
      <c r="H203" s="51"/>
      <c r="I203" s="51"/>
      <c r="J203" s="51"/>
    </row>
    <row r="204" spans="2:10">
      <c r="B204" s="41" t="s">
        <v>67</v>
      </c>
      <c r="C204" s="41" t="s">
        <v>60</v>
      </c>
      <c r="D204" s="51">
        <f>+F204+G204</f>
        <v>3105753</v>
      </c>
      <c r="E204" s="51">
        <f>773290+520390+466642</f>
        <v>1760322</v>
      </c>
      <c r="F204" s="51">
        <v>2889507</v>
      </c>
      <c r="G204" s="51">
        <v>216246</v>
      </c>
      <c r="H204" s="51"/>
      <c r="I204" s="52">
        <f>IF(E204&gt;D204,0,+(E204/D204)*100)</f>
        <v>56.679394658879822</v>
      </c>
      <c r="J204" s="52">
        <f>IF(F204&gt;D204,0,+(F204/D204)*100)</f>
        <v>93.037244107950627</v>
      </c>
    </row>
    <row r="205" spans="2:10">
      <c r="C205" s="41" t="s">
        <v>61</v>
      </c>
      <c r="D205" s="51">
        <f>+F205+G205</f>
        <v>3077307</v>
      </c>
      <c r="E205" s="51">
        <f>657693+451592+439787</f>
        <v>1549072</v>
      </c>
      <c r="F205" s="51">
        <v>2800933</v>
      </c>
      <c r="G205" s="51">
        <v>276374</v>
      </c>
      <c r="H205" s="51"/>
      <c r="I205" s="52">
        <f>IF(E205&gt;D205,0,+(E205/D205)*100)</f>
        <v>50.338559006299988</v>
      </c>
      <c r="J205" s="52">
        <f>IF(F205&gt;D205,0,+(F205/D205)*100)</f>
        <v>91.018965608566191</v>
      </c>
    </row>
    <row r="206" spans="2:10">
      <c r="C206" s="41" t="s">
        <v>37</v>
      </c>
      <c r="D206" s="51">
        <f>+F206+G206</f>
        <v>12366436</v>
      </c>
      <c r="E206" s="51">
        <f>3258+4253+10497+1270017+908856+942944</f>
        <v>3139825</v>
      </c>
      <c r="F206" s="51">
        <f>395450+6509732</f>
        <v>6905182</v>
      </c>
      <c r="G206" s="51">
        <f>1769647+3691607</f>
        <v>5461254</v>
      </c>
      <c r="H206" s="51"/>
      <c r="I206" s="52">
        <f>IF(E206&gt;D206,0,+(E206/D206)*100)</f>
        <v>25.389894064870429</v>
      </c>
      <c r="J206" s="52">
        <f>IF(F206&gt;D206,0,+(F206/D206)*100)</f>
        <v>55.838092721298196</v>
      </c>
    </row>
    <row r="207" spans="2:10">
      <c r="C207" s="41" t="s">
        <v>38</v>
      </c>
      <c r="D207" s="51">
        <f>+F207+G207</f>
        <v>10450422</v>
      </c>
      <c r="E207" s="51">
        <f>3165+8051+22110+452519+724302+829388</f>
        <v>2039535</v>
      </c>
      <c r="F207" s="51">
        <f>395918+5004488</f>
        <v>5400406</v>
      </c>
      <c r="G207" s="51">
        <f>1464511+3585505</f>
        <v>5050016</v>
      </c>
      <c r="H207" s="51"/>
      <c r="I207" s="52">
        <f>IF(E207&gt;D207,0,+(E207/D207)*100)</f>
        <v>19.516293217632743</v>
      </c>
      <c r="J207" s="52">
        <f>IF(F207&gt;D207,0,+(F207/D207)*100)</f>
        <v>51.676439477755068</v>
      </c>
    </row>
    <row r="208" spans="2:10">
      <c r="C208" s="41" t="s">
        <v>62</v>
      </c>
      <c r="D208" s="51">
        <f>+D204-D205+D206-D207</f>
        <v>1944460</v>
      </c>
      <c r="E208" s="51">
        <f>+E204-E205+E206-E207</f>
        <v>1311540</v>
      </c>
      <c r="F208" s="51">
        <f>+F204-F205+F206-F207</f>
        <v>1593350</v>
      </c>
      <c r="G208" s="51">
        <f>+G204-G205+G206-G207</f>
        <v>351110</v>
      </c>
      <c r="H208" s="51"/>
      <c r="I208" s="52">
        <f>IF(E208&gt;D208,0,+(E208/D208)*100)</f>
        <v>67.450088970716806</v>
      </c>
      <c r="J208" s="52">
        <f>IF(F208&gt;D208,0,+(F208/D208)*100)</f>
        <v>81.943058741244357</v>
      </c>
    </row>
    <row r="209" spans="2:10" ht="9" customHeight="1">
      <c r="D209" s="51"/>
      <c r="E209" s="51"/>
      <c r="F209" s="51"/>
      <c r="G209" s="51"/>
      <c r="H209" s="51"/>
      <c r="I209" s="51"/>
      <c r="J209" s="51"/>
    </row>
    <row r="210" spans="2:10">
      <c r="B210" s="41" t="s">
        <v>68</v>
      </c>
      <c r="C210" s="41" t="s">
        <v>60</v>
      </c>
      <c r="D210" s="51">
        <f>+F210+G210</f>
        <v>3438106</v>
      </c>
      <c r="E210" s="51">
        <f>762004+529320+459338</f>
        <v>1750662</v>
      </c>
      <c r="F210" s="51">
        <v>3053765</v>
      </c>
      <c r="G210" s="51">
        <v>384341</v>
      </c>
      <c r="H210" s="51"/>
      <c r="I210" s="52">
        <f>IF(E210&gt;D210,0,+(E210/D210)*100)</f>
        <v>50.919372468446291</v>
      </c>
      <c r="J210" s="52">
        <f>IF(F210&gt;D210,0,+(F210/D210)*100)</f>
        <v>88.821141640193758</v>
      </c>
    </row>
    <row r="211" spans="2:10">
      <c r="C211" s="41" t="s">
        <v>61</v>
      </c>
      <c r="D211" s="51">
        <f>+F211+G211</f>
        <v>2906260</v>
      </c>
      <c r="E211" s="51">
        <f>641558+440157+434181</f>
        <v>1515896</v>
      </c>
      <c r="F211" s="51">
        <v>2697656</v>
      </c>
      <c r="G211" s="51">
        <v>208604</v>
      </c>
      <c r="H211" s="51"/>
      <c r="I211" s="52">
        <f>IF(E211&gt;D211,0,+(E211/D211)*100)</f>
        <v>52.159682891413709</v>
      </c>
      <c r="J211" s="52">
        <f>IF(F211&gt;D211,0,+(F211/D211)*100)</f>
        <v>92.822252654614516</v>
      </c>
    </row>
    <row r="212" spans="2:10">
      <c r="C212" s="41" t="s">
        <v>37</v>
      </c>
      <c r="D212" s="51">
        <f>+F212+G212</f>
        <v>12157943</v>
      </c>
      <c r="E212" s="51">
        <f>5302+3424+15435+1379891+900744+901305</f>
        <v>3206101</v>
      </c>
      <c r="F212" s="51">
        <f>359765+6458070</f>
        <v>6817835</v>
      </c>
      <c r="G212" s="51">
        <f>1709668+3630440</f>
        <v>5340108</v>
      </c>
      <c r="H212" s="51"/>
      <c r="I212" s="52">
        <f>IF(E212&gt;D212,0,+(E212/D212)*100)</f>
        <v>26.37042302303934</v>
      </c>
      <c r="J212" s="52">
        <f>IF(F212&gt;D212,0,+(F212/D212)*100)</f>
        <v>56.077208126407562</v>
      </c>
    </row>
    <row r="213" spans="2:10">
      <c r="C213" s="41" t="s">
        <v>38</v>
      </c>
      <c r="D213" s="51">
        <f>+F213+G213</f>
        <v>10741536</v>
      </c>
      <c r="E213" s="51">
        <f>2661+6791+17689+421603+698347+817948</f>
        <v>1965039</v>
      </c>
      <c r="F213" s="51">
        <f>367229+5019479</f>
        <v>5386708</v>
      </c>
      <c r="G213" s="51">
        <f>1555121+3799707</f>
        <v>5354828</v>
      </c>
      <c r="H213" s="51"/>
      <c r="I213" s="52">
        <f>IF(E213&gt;D213,0,+(E213/D213)*100)</f>
        <v>18.293836188790877</v>
      </c>
      <c r="J213" s="52">
        <f>IF(F213&gt;D213,0,+(F213/D213)*100)</f>
        <v>50.14839590911393</v>
      </c>
    </row>
    <row r="214" spans="2:10">
      <c r="C214" s="41" t="s">
        <v>62</v>
      </c>
      <c r="D214" s="51">
        <f>+D210-D211+D212-D213</f>
        <v>1948253</v>
      </c>
      <c r="E214" s="51">
        <f>+E210-E211+E212-E213</f>
        <v>1475828</v>
      </c>
      <c r="F214" s="51">
        <f>+F210-F211+F212-F213</f>
        <v>1787236</v>
      </c>
      <c r="G214" s="51">
        <f>+G210-G211+G212-G213</f>
        <v>161017</v>
      </c>
      <c r="H214" s="51"/>
      <c r="I214" s="52">
        <f>IF(E214&gt;D214,0,+(E214/D214)*100)</f>
        <v>75.751352622067046</v>
      </c>
      <c r="J214" s="52">
        <f>IF(F214&gt;D214,0,+(F214/D214)*100)</f>
        <v>91.735313637397198</v>
      </c>
    </row>
    <row r="215" spans="2:10" ht="9" customHeight="1">
      <c r="D215" s="51"/>
      <c r="E215" s="51"/>
      <c r="F215" s="51"/>
      <c r="G215" s="51"/>
      <c r="H215" s="51"/>
      <c r="I215" s="51"/>
      <c r="J215" s="51"/>
    </row>
    <row r="216" spans="2:10">
      <c r="B216" s="41" t="s">
        <v>69</v>
      </c>
      <c r="C216" s="41" t="s">
        <v>60</v>
      </c>
      <c r="D216" s="51">
        <f>+F216+G216</f>
        <v>3200969</v>
      </c>
      <c r="E216" s="51">
        <f>733731+511264+458496</f>
        <v>1703491</v>
      </c>
      <c r="F216" s="51">
        <v>2863799</v>
      </c>
      <c r="G216" s="51">
        <v>337170</v>
      </c>
      <c r="H216" s="51"/>
      <c r="I216" s="52">
        <f>IF(E216&gt;D216,0,+(E216/D216)*100)</f>
        <v>53.217978680830711</v>
      </c>
      <c r="J216" s="52">
        <f>IF(F216&gt;D216,0,+(F216/D216)*100)</f>
        <v>89.466627136970089</v>
      </c>
    </row>
    <row r="217" spans="2:10">
      <c r="C217" s="41" t="s">
        <v>61</v>
      </c>
      <c r="D217" s="51">
        <f>+F217+G217</f>
        <v>3126463</v>
      </c>
      <c r="E217" s="51">
        <f>677496+460045+465038</f>
        <v>1602579</v>
      </c>
      <c r="F217" s="51">
        <v>2894127</v>
      </c>
      <c r="G217" s="51">
        <v>232336</v>
      </c>
      <c r="H217" s="51"/>
      <c r="I217" s="52">
        <f>IF(E217&gt;D217,0,+(E217/D217)*100)</f>
        <v>51.258530806217763</v>
      </c>
      <c r="J217" s="52">
        <f>IF(F217&gt;D217,0,+(F217/D217)*100)</f>
        <v>92.568727024756086</v>
      </c>
    </row>
    <row r="218" spans="2:10">
      <c r="C218" s="41" t="s">
        <v>37</v>
      </c>
      <c r="D218" s="51">
        <f>+F218+G218</f>
        <v>12894780</v>
      </c>
      <c r="E218" s="51">
        <f>6667+20279+110780+1306091+860514+893628</f>
        <v>3197959</v>
      </c>
      <c r="F218" s="51">
        <f>1428460+6081932</f>
        <v>7510392</v>
      </c>
      <c r="G218" s="51">
        <f>1903112+3481276</f>
        <v>5384388</v>
      </c>
      <c r="H218" s="51"/>
      <c r="I218" s="52">
        <f>IF(E218&gt;D218,0,+(E218/D218)*100)</f>
        <v>24.800415361875118</v>
      </c>
      <c r="J218" s="52">
        <f>IF(F218&gt;D218,0,+(F218/D218)*100)</f>
        <v>58.243661388561883</v>
      </c>
    </row>
    <row r="219" spans="2:10">
      <c r="C219" s="41" t="s">
        <v>38</v>
      </c>
      <c r="D219" s="51">
        <f>+F219+G219</f>
        <v>12446175</v>
      </c>
      <c r="E219" s="51">
        <f>5901+16616+40899+430754+734371+927861</f>
        <v>2156402</v>
      </c>
      <c r="F219" s="51">
        <f>463461+6171905</f>
        <v>6635366</v>
      </c>
      <c r="G219" s="51">
        <f>1721019+4089790</f>
        <v>5810809</v>
      </c>
      <c r="H219" s="51"/>
      <c r="I219" s="52">
        <f>IF(E219&gt;D219,0,+(E219/D219)*100)</f>
        <v>17.325820985162107</v>
      </c>
      <c r="J219" s="52">
        <f>IF(F219&gt;D219,0,+(F219/D219)*100)</f>
        <v>53.312491588781299</v>
      </c>
    </row>
    <row r="220" spans="2:10">
      <c r="C220" s="41" t="s">
        <v>62</v>
      </c>
      <c r="D220" s="51">
        <f>+D216-D217+D218-D219</f>
        <v>523111</v>
      </c>
      <c r="E220" s="51">
        <f>+E216-E217+E218-E219</f>
        <v>1142469</v>
      </c>
      <c r="F220" s="51">
        <f>+F216-F217+F218-F219</f>
        <v>844698</v>
      </c>
      <c r="G220" s="51">
        <f>+G216-G217+G218-G219</f>
        <v>-321587</v>
      </c>
      <c r="H220" s="51"/>
      <c r="I220" s="52">
        <f>IF(E220&gt;D220,0,+(E220/D220)*100)</f>
        <v>0</v>
      </c>
      <c r="J220" s="52">
        <f>IF(F220&gt;D220,0,+(F220/D220)*100)</f>
        <v>0</v>
      </c>
    </row>
    <row r="221" spans="2:10" ht="9" customHeight="1">
      <c r="D221" s="51"/>
      <c r="E221" s="51"/>
      <c r="F221" s="51"/>
      <c r="G221" s="51"/>
      <c r="H221" s="51"/>
      <c r="I221" s="51"/>
      <c r="J221" s="51"/>
    </row>
    <row r="222" spans="2:10">
      <c r="B222" s="41" t="s">
        <v>70</v>
      </c>
      <c r="C222" s="41" t="s">
        <v>60</v>
      </c>
      <c r="D222" s="51">
        <f>+F222+G222</f>
        <v>3105363</v>
      </c>
      <c r="E222" s="51">
        <f>728647+512299+471910</f>
        <v>1712856</v>
      </c>
      <c r="F222" s="51">
        <v>2907351</v>
      </c>
      <c r="G222" s="51">
        <v>198012</v>
      </c>
      <c r="H222" s="51"/>
      <c r="I222" s="52">
        <f>IF(E222&gt;D222,0,+(E222/D222)*100)</f>
        <v>55.157996021721132</v>
      </c>
      <c r="J222" s="52">
        <f>IF(F222&gt;D222,0,+(F222/D222)*100)</f>
        <v>93.623547392044031</v>
      </c>
    </row>
    <row r="223" spans="2:10">
      <c r="C223" s="41" t="s">
        <v>61</v>
      </c>
      <c r="D223" s="51">
        <f>+F223+G223</f>
        <v>3208099</v>
      </c>
      <c r="E223" s="51">
        <f>721294+507197+494668</f>
        <v>1723159</v>
      </c>
      <c r="F223" s="51">
        <v>3044470</v>
      </c>
      <c r="G223" s="51">
        <v>163629</v>
      </c>
      <c r="H223" s="51"/>
      <c r="I223" s="52">
        <f>IF(E223&gt;D223,0,+(E223/D223)*100)</f>
        <v>53.712775073337824</v>
      </c>
      <c r="J223" s="52">
        <f>IF(F223&gt;D223,0,+(F223/D223)*100)</f>
        <v>94.8995027896583</v>
      </c>
    </row>
    <row r="224" spans="2:10">
      <c r="C224" s="41" t="s">
        <v>37</v>
      </c>
      <c r="D224" s="51">
        <f>+F224+G224</f>
        <v>11174786</v>
      </c>
      <c r="E224" s="51">
        <f>2066+4555+32659+1221393+804690+790135</f>
        <v>2855498</v>
      </c>
      <c r="F224" s="51">
        <f>835106+5488118</f>
        <v>6323224</v>
      </c>
      <c r="G224" s="51">
        <f>1780025+3071537</f>
        <v>4851562</v>
      </c>
      <c r="H224" s="51"/>
      <c r="I224" s="52">
        <f>IF(E224&gt;D224,0,+(E224/D224)*100)</f>
        <v>25.553044147780547</v>
      </c>
      <c r="J224" s="52">
        <f>IF(F224&gt;D224,0,+(F224/D224)*100)</f>
        <v>56.584743546766802</v>
      </c>
    </row>
    <row r="225" spans="1:11">
      <c r="C225" s="41" t="s">
        <v>38</v>
      </c>
      <c r="D225" s="51">
        <f>+F225+G225</f>
        <v>12233766</v>
      </c>
      <c r="E225" s="51">
        <f>2914+6197+13445+460997+808897+1001820</f>
        <v>2294270</v>
      </c>
      <c r="F225" s="51">
        <f>401566+6492057</f>
        <v>6893623</v>
      </c>
      <c r="G225" s="51">
        <f>1299796+4040347</f>
        <v>5340143</v>
      </c>
      <c r="H225" s="51"/>
      <c r="I225" s="52">
        <f>IF(E225&gt;D225,0,+(E225/D225)*100)</f>
        <v>18.753587407181076</v>
      </c>
      <c r="J225" s="52">
        <f>IF(F225&gt;D225,0,+(F225/D225)*100)</f>
        <v>56.349148741278853</v>
      </c>
    </row>
    <row r="226" spans="1:11">
      <c r="C226" s="41" t="s">
        <v>62</v>
      </c>
      <c r="D226" s="51">
        <f>+D222-D223+D224-D225</f>
        <v>-1161716</v>
      </c>
      <c r="E226" s="51">
        <f>+E222-E223+E224-E225</f>
        <v>550925</v>
      </c>
      <c r="F226" s="51">
        <f>+F222-F223+F224-F225</f>
        <v>-707518</v>
      </c>
      <c r="G226" s="51">
        <f>+G222-G223+G224-G225</f>
        <v>-454198</v>
      </c>
      <c r="H226" s="51"/>
      <c r="I226" s="52">
        <f>IF(E226&gt;D226,0,+(E226/D226)*100)</f>
        <v>0</v>
      </c>
      <c r="J226" s="52">
        <f>IF(F226&gt;D226,0,+(F226/D226)*100)</f>
        <v>0</v>
      </c>
      <c r="K226" s="27"/>
    </row>
    <row r="227" spans="1:11" ht="9" customHeight="1">
      <c r="D227" s="51"/>
      <c r="E227" s="51"/>
      <c r="F227" s="51"/>
      <c r="G227" s="51"/>
      <c r="H227" s="51"/>
      <c r="I227" s="51"/>
      <c r="J227" s="51"/>
    </row>
    <row r="228" spans="1:11">
      <c r="B228" s="41" t="s">
        <v>71</v>
      </c>
      <c r="C228" s="41" t="s">
        <v>60</v>
      </c>
      <c r="D228" s="51">
        <f>+F228+G228</f>
        <v>3211064</v>
      </c>
      <c r="E228" s="51">
        <f>793310+576596+516405</f>
        <v>1886311</v>
      </c>
      <c r="F228" s="51">
        <v>3090643</v>
      </c>
      <c r="G228" s="51">
        <v>120421</v>
      </c>
      <c r="H228" s="51"/>
      <c r="I228" s="52">
        <f>IF(E228&gt;D228,0,+(E228/D228)*100)</f>
        <v>58.744110986264985</v>
      </c>
      <c r="J228" s="52">
        <f>IF(F228&gt;D228,0,+(F228/D228)*100)</f>
        <v>96.249810031815002</v>
      </c>
    </row>
    <row r="229" spans="1:11">
      <c r="C229" s="41" t="s">
        <v>61</v>
      </c>
      <c r="D229" s="51">
        <f>+F229+G229</f>
        <v>3198829</v>
      </c>
      <c r="E229" s="51">
        <f>692207+500337+490630</f>
        <v>1683174</v>
      </c>
      <c r="F229" s="51">
        <v>2988436</v>
      </c>
      <c r="G229" s="51">
        <v>210393</v>
      </c>
      <c r="H229" s="51"/>
      <c r="I229" s="52">
        <f>IF(E229&gt;D229,0,+(E229/D229)*100)</f>
        <v>52.618442561324784</v>
      </c>
      <c r="J229" s="52">
        <f>IF(F229&gt;D229,0,+(F229/D229)*100)</f>
        <v>93.422811910233406</v>
      </c>
    </row>
    <row r="230" spans="1:11">
      <c r="C230" s="41" t="s">
        <v>37</v>
      </c>
      <c r="D230" s="51">
        <f>+F230+G230</f>
        <v>12084225</v>
      </c>
      <c r="E230" s="51">
        <f>2127+3417+8340+1348940+941015+962745</f>
        <v>3266584</v>
      </c>
      <c r="F230" s="51">
        <f>444313+6410537</f>
        <v>6854850</v>
      </c>
      <c r="G230" s="51">
        <f>1687089+3542286</f>
        <v>5229375</v>
      </c>
      <c r="H230" s="51"/>
      <c r="I230" s="52">
        <f>IF(E230&gt;D230,0,+(E230/D230)*100)</f>
        <v>27.031803859991022</v>
      </c>
      <c r="J230" s="52">
        <f>IF(F230&gt;D230,0,+(F230/D230)*100)</f>
        <v>56.725607144852077</v>
      </c>
    </row>
    <row r="231" spans="1:11">
      <c r="C231" s="41" t="s">
        <v>38</v>
      </c>
      <c r="D231" s="51">
        <f>+F231+G231</f>
        <v>10253279</v>
      </c>
      <c r="E231" s="51">
        <f>2975+6390+15792+407356+694499+826472</f>
        <v>1953484</v>
      </c>
      <c r="F231" s="51">
        <f>385021+5169318</f>
        <v>5554339</v>
      </c>
      <c r="G231" s="51">
        <f>1279231+3419709</f>
        <v>4698940</v>
      </c>
      <c r="H231" s="51"/>
      <c r="I231" s="52">
        <f>IF(E231&gt;D231,0,+(E231/D231)*100)</f>
        <v>19.052285615167598</v>
      </c>
      <c r="J231" s="52">
        <f>IF(F231&gt;D231,0,+(F231/D231)*100)</f>
        <v>54.171343625780587</v>
      </c>
    </row>
    <row r="232" spans="1:11">
      <c r="C232" s="41" t="s">
        <v>62</v>
      </c>
      <c r="D232" s="51">
        <f>+D228-D229+D230-D231</f>
        <v>1843181</v>
      </c>
      <c r="E232" s="51">
        <f>+E228-E229+E230-E231</f>
        <v>1516237</v>
      </c>
      <c r="F232" s="51">
        <f>+F228-F229+F230-F231</f>
        <v>1402718</v>
      </c>
      <c r="G232" s="51">
        <f>+G228-G229+G230-G231</f>
        <v>440463</v>
      </c>
      <c r="H232" s="51"/>
      <c r="I232" s="52">
        <f>IF(E232&gt;D232,0,+(E232/D232)*100)</f>
        <v>82.261969931330668</v>
      </c>
      <c r="J232" s="52">
        <f>IF(F232&gt;D232,0,+(F232/D232)*100)</f>
        <v>76.103106531588594</v>
      </c>
    </row>
    <row r="233" spans="1:11" ht="9" hidden="1" customHeight="1">
      <c r="D233" s="51"/>
      <c r="E233" s="51"/>
      <c r="F233" s="51"/>
      <c r="G233" s="51"/>
      <c r="H233" s="51"/>
      <c r="I233" s="51"/>
      <c r="J233" s="51"/>
    </row>
    <row r="234" spans="1:11" hidden="1">
      <c r="B234" s="41" t="s">
        <v>72</v>
      </c>
      <c r="C234" s="41" t="s">
        <v>60</v>
      </c>
      <c r="D234" s="51">
        <f>+F234+G234</f>
        <v>13304645</v>
      </c>
      <c r="E234" s="51">
        <f>2345524+2076217+2092641</f>
        <v>6514382</v>
      </c>
      <c r="F234" s="51">
        <v>12126607</v>
      </c>
      <c r="G234" s="51">
        <v>1178038</v>
      </c>
      <c r="H234" s="51"/>
      <c r="I234" s="52">
        <f>IF(E234&gt;D234,0,+(E234/D234)*100)</f>
        <v>48.963215478503933</v>
      </c>
      <c r="J234" s="52">
        <f>IF(F234&gt;D234,0,+(F234/D234)*100)</f>
        <v>91.145663788849689</v>
      </c>
    </row>
    <row r="235" spans="1:11" hidden="1">
      <c r="C235" s="41" t="s">
        <v>61</v>
      </c>
      <c r="D235" s="51">
        <f>+F235+G235</f>
        <v>11808721</v>
      </c>
      <c r="E235" s="51">
        <f>1960701+1766868+1884399</f>
        <v>5611968</v>
      </c>
      <c r="F235" s="51">
        <v>11113149</v>
      </c>
      <c r="G235" s="51">
        <v>695572</v>
      </c>
      <c r="H235" s="51"/>
      <c r="I235" s="52">
        <f>IF(E235&gt;D235,0,+(E235/D235)*100)</f>
        <v>47.52392744311598</v>
      </c>
      <c r="J235" s="52">
        <f>IF(F235&gt;D235,0,+(F235/D235)*100)</f>
        <v>94.109675383134203</v>
      </c>
    </row>
    <row r="236" spans="1:11" hidden="1">
      <c r="B236" s="47"/>
      <c r="C236" s="41" t="s">
        <v>37</v>
      </c>
      <c r="D236" s="51">
        <f>+F236+G236</f>
        <v>27790464</v>
      </c>
      <c r="E236" s="51">
        <f>7185+25982+116048+1919563+1386285+1462029</f>
        <v>4917092</v>
      </c>
      <c r="F236" s="51">
        <f>2964614+10135804</f>
        <v>13100418</v>
      </c>
      <c r="G236" s="51">
        <f>8830541+5859505</f>
        <v>14690046</v>
      </c>
      <c r="H236" s="51"/>
      <c r="I236" s="52">
        <f>IF(E236&gt;D236,0,+(E236/D236)*100)</f>
        <v>17.693450530368978</v>
      </c>
      <c r="J236" s="52">
        <f>IF(F236&gt;D236,0,+(F236/D236)*100)</f>
        <v>47.139975784499313</v>
      </c>
    </row>
    <row r="237" spans="1:11" hidden="1">
      <c r="B237" s="47"/>
      <c r="C237" s="41" t="s">
        <v>38</v>
      </c>
      <c r="D237" s="51">
        <f>+F237+G237</f>
        <v>22432604</v>
      </c>
      <c r="E237" s="51">
        <f>9841+30351+81598+422184+827565+1088071</f>
        <v>2459610</v>
      </c>
      <c r="F237" s="51">
        <f>1668644+7203753</f>
        <v>8872397</v>
      </c>
      <c r="G237" s="51">
        <f>6849437+6710770</f>
        <v>13560207</v>
      </c>
      <c r="H237" s="51"/>
      <c r="I237" s="52">
        <f>IF(E237&gt;D237,0,+(E237/D237)*100)</f>
        <v>10.964442647853097</v>
      </c>
      <c r="J237" s="52">
        <f>IF(F237&gt;D237,0,+(F237/D237)*100)</f>
        <v>39.551346780783895</v>
      </c>
    </row>
    <row r="238" spans="1:11" hidden="1">
      <c r="C238" s="41" t="s">
        <v>62</v>
      </c>
      <c r="D238" s="51">
        <f>+D234-D235+D236-D237</f>
        <v>6853784</v>
      </c>
      <c r="E238" s="51">
        <f>+E234-E235+E236-E237</f>
        <v>3359896</v>
      </c>
      <c r="F238" s="51">
        <f>+F234-F235+F236-F237</f>
        <v>5241479</v>
      </c>
      <c r="G238" s="51">
        <f>+G234-G235+G236-G237</f>
        <v>1612305</v>
      </c>
      <c r="H238" s="51"/>
      <c r="I238" s="52">
        <f>IF(E238&gt;D238,0,+(E238/D238)*100)</f>
        <v>49.022496186048464</v>
      </c>
      <c r="J238" s="52">
        <f>IF(F238&gt;D238,0,+(F238/D238)*100)</f>
        <v>76.475695761640566</v>
      </c>
    </row>
    <row r="239" spans="1:11" ht="9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</row>
    <row r="240" spans="1:11">
      <c r="A240" s="39" t="s">
        <v>139</v>
      </c>
      <c r="B240" s="39"/>
      <c r="C240" s="39"/>
      <c r="D240" s="39"/>
      <c r="E240" s="39"/>
      <c r="F240" s="39"/>
      <c r="G240" s="39"/>
      <c r="H240" s="39"/>
      <c r="I240" s="39"/>
      <c r="J240" s="39"/>
    </row>
    <row r="241" spans="1:10" ht="9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</row>
    <row r="242" spans="1:10">
      <c r="A242" s="19" t="s">
        <v>94</v>
      </c>
      <c r="B242" s="19"/>
      <c r="C242" s="39"/>
      <c r="D242" s="39"/>
      <c r="E242" s="39"/>
      <c r="F242" s="39"/>
      <c r="G242" s="39"/>
      <c r="H242" s="39"/>
      <c r="I242" s="39"/>
      <c r="J242" s="39"/>
    </row>
    <row r="243" spans="1:10">
      <c r="A243" s="19" t="s">
        <v>95</v>
      </c>
      <c r="B243" s="19"/>
      <c r="C243" s="19"/>
    </row>
    <row r="244" spans="1:10">
      <c r="A244" s="39" t="s">
        <v>73</v>
      </c>
      <c r="B244" s="39"/>
      <c r="C244" s="19"/>
    </row>
    <row r="245" spans="1:10">
      <c r="A245" s="39" t="s">
        <v>96</v>
      </c>
      <c r="B245" s="39"/>
      <c r="C245" s="19"/>
    </row>
    <row r="246" spans="1:10">
      <c r="A246" s="39" t="s">
        <v>97</v>
      </c>
      <c r="B246" s="39"/>
      <c r="C246" s="19"/>
    </row>
    <row r="247" spans="1:10" ht="6.75" customHeight="1">
      <c r="A247" s="39"/>
      <c r="B247" s="39"/>
      <c r="C247" s="19"/>
    </row>
    <row r="248" spans="1:10">
      <c r="A248" s="19" t="s">
        <v>39</v>
      </c>
      <c r="B248" s="19"/>
    </row>
    <row r="249" spans="1:10">
      <c r="A249" s="41" t="s">
        <v>40</v>
      </c>
    </row>
    <row r="267" spans="16:16">
      <c r="P267" s="22"/>
    </row>
  </sheetData>
  <printOptions horizontalCentered="1"/>
  <pageMargins left="0.5" right="0.5" top="0.65" bottom="0.6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zoomScaleNormal="100" workbookViewId="0">
      <pane xSplit="2" ySplit="5" topLeftCell="C6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2"/>
  <cols>
    <col min="1" max="1" width="18.28515625" style="5" customWidth="1"/>
    <col min="2" max="2" width="33.42578125" style="5" customWidth="1"/>
    <col min="3" max="3" width="9.85546875" style="5" customWidth="1"/>
    <col min="4" max="10" width="9.7109375" style="5" customWidth="1"/>
    <col min="11" max="11" width="9.42578125" style="5" bestFit="1" customWidth="1"/>
    <col min="12" max="16384" width="9.140625" style="5"/>
  </cols>
  <sheetData>
    <row r="1" spans="1:10" s="1" customFormat="1" ht="11.25">
      <c r="A1" s="8" t="s">
        <v>118</v>
      </c>
      <c r="B1" s="8"/>
      <c r="C1" s="8"/>
      <c r="D1" s="8"/>
      <c r="E1" s="8"/>
      <c r="F1" s="8"/>
      <c r="G1" s="8"/>
      <c r="H1" s="8"/>
      <c r="I1" s="8"/>
      <c r="J1" s="8"/>
    </row>
    <row r="2" spans="1:10" ht="2.25" customHeight="1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s="2" customFormat="1" ht="11.25">
      <c r="D3" s="7" t="s">
        <v>18</v>
      </c>
      <c r="E3" s="7"/>
      <c r="F3" s="7"/>
      <c r="G3" s="7"/>
      <c r="H3" s="7"/>
      <c r="I3" s="7"/>
      <c r="J3" s="7"/>
    </row>
    <row r="4" spans="1:10" s="1" customFormat="1" ht="11.25">
      <c r="A4" s="3"/>
      <c r="B4" s="3" t="s">
        <v>88</v>
      </c>
      <c r="C4" s="4" t="s">
        <v>19</v>
      </c>
      <c r="D4" s="24" t="s">
        <v>28</v>
      </c>
      <c r="E4" s="24" t="s">
        <v>20</v>
      </c>
      <c r="F4" s="24" t="s">
        <v>21</v>
      </c>
      <c r="G4" s="4" t="s">
        <v>23</v>
      </c>
      <c r="H4" s="4" t="s">
        <v>24</v>
      </c>
      <c r="I4" s="4" t="s">
        <v>25</v>
      </c>
      <c r="J4" s="4" t="s">
        <v>26</v>
      </c>
    </row>
    <row r="5" spans="1:10" ht="2.25" customHeight="1">
      <c r="A5" s="10"/>
      <c r="B5" s="10"/>
      <c r="C5" s="11"/>
      <c r="D5" s="12"/>
      <c r="E5" s="12"/>
      <c r="F5" s="12"/>
      <c r="G5" s="13"/>
      <c r="H5" s="13"/>
      <c r="I5" s="13"/>
      <c r="J5" s="13"/>
    </row>
    <row r="6" spans="1:10">
      <c r="A6" s="1" t="s">
        <v>43</v>
      </c>
      <c r="B6" s="1" t="s">
        <v>19</v>
      </c>
      <c r="C6" s="29">
        <v>6455018</v>
      </c>
      <c r="D6" s="29">
        <v>2735744</v>
      </c>
      <c r="E6" s="29">
        <v>1036809</v>
      </c>
      <c r="F6" s="29">
        <v>654950</v>
      </c>
      <c r="G6" s="29">
        <v>686367</v>
      </c>
      <c r="H6" s="29">
        <v>329224</v>
      </c>
      <c r="I6" s="29">
        <v>5443094</v>
      </c>
      <c r="J6" s="29">
        <v>1011924</v>
      </c>
    </row>
    <row r="7" spans="1:10">
      <c r="A7" s="1"/>
      <c r="B7" s="1" t="s">
        <v>3</v>
      </c>
      <c r="C7" s="29">
        <v>21474</v>
      </c>
      <c r="D7" s="29">
        <v>12661</v>
      </c>
      <c r="E7" s="29">
        <v>4232</v>
      </c>
      <c r="F7" s="29">
        <v>2227</v>
      </c>
      <c r="G7" s="29">
        <v>1466</v>
      </c>
      <c r="H7" s="29">
        <v>398</v>
      </c>
      <c r="I7" s="29">
        <v>20984</v>
      </c>
      <c r="J7" s="29">
        <v>490</v>
      </c>
    </row>
    <row r="8" spans="1:10">
      <c r="A8" s="1"/>
      <c r="B8" s="1" t="s">
        <v>82</v>
      </c>
      <c r="C8" s="29">
        <v>21497</v>
      </c>
      <c r="D8" s="29">
        <v>8430</v>
      </c>
      <c r="E8" s="29">
        <v>2971</v>
      </c>
      <c r="F8" s="29">
        <v>2249</v>
      </c>
      <c r="G8" s="29">
        <v>2724</v>
      </c>
      <c r="H8" s="29">
        <v>1330</v>
      </c>
      <c r="I8" s="29">
        <v>17704</v>
      </c>
      <c r="J8" s="29">
        <v>3793</v>
      </c>
    </row>
    <row r="9" spans="1:10">
      <c r="A9" s="1"/>
      <c r="B9" s="1" t="s">
        <v>4</v>
      </c>
      <c r="C9" s="29">
        <v>17666</v>
      </c>
      <c r="D9" s="29">
        <v>3392</v>
      </c>
      <c r="E9" s="29">
        <v>1321</v>
      </c>
      <c r="F9" s="29">
        <v>572</v>
      </c>
      <c r="G9" s="29">
        <v>1410</v>
      </c>
      <c r="H9" s="29">
        <v>1134</v>
      </c>
      <c r="I9" s="29">
        <v>7829</v>
      </c>
      <c r="J9" s="29">
        <v>9837</v>
      </c>
    </row>
    <row r="10" spans="1:10">
      <c r="A10" s="1"/>
      <c r="B10" s="1" t="s">
        <v>83</v>
      </c>
      <c r="C10" s="29">
        <v>609835</v>
      </c>
      <c r="D10" s="29">
        <v>348630</v>
      </c>
      <c r="E10" s="29">
        <v>121075</v>
      </c>
      <c r="F10" s="29">
        <v>71022</v>
      </c>
      <c r="G10" s="29">
        <v>53994</v>
      </c>
      <c r="H10" s="29">
        <v>7873</v>
      </c>
      <c r="I10" s="29">
        <v>602594</v>
      </c>
      <c r="J10" s="29">
        <v>7241</v>
      </c>
    </row>
    <row r="11" spans="1:10">
      <c r="A11" s="1"/>
      <c r="B11" s="1" t="s">
        <v>84</v>
      </c>
      <c r="C11" s="29">
        <v>320518</v>
      </c>
      <c r="D11" s="29">
        <v>96061</v>
      </c>
      <c r="E11" s="29">
        <v>55323</v>
      </c>
      <c r="F11" s="29">
        <v>47214</v>
      </c>
      <c r="G11" s="29">
        <v>62407</v>
      </c>
      <c r="H11" s="29">
        <v>23669</v>
      </c>
      <c r="I11" s="29">
        <v>284674</v>
      </c>
      <c r="J11" s="29">
        <v>35844</v>
      </c>
    </row>
    <row r="12" spans="1:10">
      <c r="A12" s="1"/>
      <c r="B12" s="1" t="s">
        <v>42</v>
      </c>
      <c r="C12" s="29">
        <v>395996</v>
      </c>
      <c r="D12" s="29">
        <v>157556</v>
      </c>
      <c r="E12" s="29">
        <v>61394</v>
      </c>
      <c r="F12" s="29">
        <v>44232</v>
      </c>
      <c r="G12" s="29">
        <v>53544</v>
      </c>
      <c r="H12" s="29">
        <v>26087</v>
      </c>
      <c r="I12" s="29">
        <v>342813</v>
      </c>
      <c r="J12" s="29">
        <v>53183</v>
      </c>
    </row>
    <row r="13" spans="1:10">
      <c r="A13" s="1"/>
      <c r="B13" s="1" t="s">
        <v>85</v>
      </c>
      <c r="C13" s="29">
        <v>1025074</v>
      </c>
      <c r="D13" s="29">
        <v>343575</v>
      </c>
      <c r="E13" s="29">
        <v>153116</v>
      </c>
      <c r="F13" s="29">
        <v>93331</v>
      </c>
      <c r="G13" s="29">
        <v>95299</v>
      </c>
      <c r="H13" s="29">
        <v>50784</v>
      </c>
      <c r="I13" s="29">
        <v>736105</v>
      </c>
      <c r="J13" s="29">
        <v>288969</v>
      </c>
    </row>
    <row r="14" spans="1:10">
      <c r="A14" s="1"/>
      <c r="B14" s="1" t="s">
        <v>5</v>
      </c>
      <c r="C14" s="29">
        <v>178403</v>
      </c>
      <c r="D14" s="29">
        <v>78696</v>
      </c>
      <c r="E14" s="29">
        <v>23448</v>
      </c>
      <c r="F14" s="29">
        <v>16412</v>
      </c>
      <c r="G14" s="29">
        <v>18297</v>
      </c>
      <c r="H14" s="29">
        <v>9081</v>
      </c>
      <c r="I14" s="29">
        <v>145934</v>
      </c>
      <c r="J14" s="29">
        <v>32469</v>
      </c>
    </row>
    <row r="15" spans="1:10">
      <c r="A15" s="1"/>
      <c r="B15" s="1" t="s">
        <v>6</v>
      </c>
      <c r="C15" s="29">
        <v>126174</v>
      </c>
      <c r="D15" s="29">
        <v>32127</v>
      </c>
      <c r="E15" s="29">
        <v>11734</v>
      </c>
      <c r="F15" s="29">
        <v>8770</v>
      </c>
      <c r="G15" s="29">
        <v>11215</v>
      </c>
      <c r="H15" s="29">
        <v>5664</v>
      </c>
      <c r="I15" s="29">
        <v>69510</v>
      </c>
      <c r="J15" s="29">
        <v>56664</v>
      </c>
    </row>
    <row r="16" spans="1:10">
      <c r="A16" s="1"/>
      <c r="B16" s="1" t="s">
        <v>7</v>
      </c>
      <c r="C16" s="29">
        <v>426278</v>
      </c>
      <c r="D16" s="29">
        <v>141313</v>
      </c>
      <c r="E16" s="29">
        <v>36164</v>
      </c>
      <c r="F16" s="29">
        <v>20068</v>
      </c>
      <c r="G16" s="29">
        <v>33982</v>
      </c>
      <c r="H16" s="29">
        <v>31055</v>
      </c>
      <c r="I16" s="29">
        <v>262582</v>
      </c>
      <c r="J16" s="29">
        <v>163696</v>
      </c>
    </row>
    <row r="17" spans="1:10">
      <c r="A17" s="1"/>
      <c r="B17" s="1" t="s">
        <v>8</v>
      </c>
      <c r="C17" s="29">
        <v>287181</v>
      </c>
      <c r="D17" s="29">
        <v>161065</v>
      </c>
      <c r="E17" s="29">
        <v>34896</v>
      </c>
      <c r="F17" s="29">
        <v>18069</v>
      </c>
      <c r="G17" s="29">
        <v>18229</v>
      </c>
      <c r="H17" s="29">
        <v>11650</v>
      </c>
      <c r="I17" s="29">
        <v>243909</v>
      </c>
      <c r="J17" s="29">
        <v>43272</v>
      </c>
    </row>
    <row r="18" spans="1:10">
      <c r="A18" s="1"/>
      <c r="B18" s="1" t="s">
        <v>9</v>
      </c>
      <c r="C18" s="29">
        <v>665683</v>
      </c>
      <c r="D18" s="29">
        <v>398863</v>
      </c>
      <c r="E18" s="29">
        <v>101568</v>
      </c>
      <c r="F18" s="29">
        <v>57378</v>
      </c>
      <c r="G18" s="29">
        <v>48469</v>
      </c>
      <c r="H18" s="29">
        <v>17606</v>
      </c>
      <c r="I18" s="29">
        <v>623884</v>
      </c>
      <c r="J18" s="29">
        <v>41799</v>
      </c>
    </row>
    <row r="19" spans="1:10">
      <c r="A19" s="1"/>
      <c r="B19" s="1" t="s">
        <v>10</v>
      </c>
      <c r="C19" s="29">
        <v>45649</v>
      </c>
      <c r="D19" s="29">
        <v>3493</v>
      </c>
      <c r="E19" s="29">
        <v>844</v>
      </c>
      <c r="F19" s="29">
        <v>1253</v>
      </c>
      <c r="G19" s="29">
        <v>6063</v>
      </c>
      <c r="H19" s="29">
        <v>9324</v>
      </c>
      <c r="I19" s="29">
        <v>20977</v>
      </c>
      <c r="J19" s="29">
        <v>24672</v>
      </c>
    </row>
    <row r="20" spans="1:10">
      <c r="A20" s="1"/>
      <c r="B20" s="1" t="s">
        <v>31</v>
      </c>
      <c r="C20" s="29">
        <v>294105</v>
      </c>
      <c r="D20" s="29">
        <v>133808</v>
      </c>
      <c r="E20" s="29">
        <v>45557</v>
      </c>
      <c r="F20" s="29">
        <v>28901</v>
      </c>
      <c r="G20" s="29">
        <v>30651</v>
      </c>
      <c r="H20" s="29">
        <v>14522</v>
      </c>
      <c r="I20" s="29">
        <v>253439</v>
      </c>
      <c r="J20" s="29">
        <v>40666</v>
      </c>
    </row>
    <row r="21" spans="1:10">
      <c r="A21" s="1"/>
      <c r="B21" s="1" t="s">
        <v>11</v>
      </c>
      <c r="C21" s="29">
        <v>67627</v>
      </c>
      <c r="D21" s="29">
        <v>24492</v>
      </c>
      <c r="E21" s="29">
        <v>10436</v>
      </c>
      <c r="F21" s="29">
        <v>8856</v>
      </c>
      <c r="G21" s="29">
        <v>14063</v>
      </c>
      <c r="H21" s="29">
        <v>5361</v>
      </c>
      <c r="I21" s="29">
        <v>63208</v>
      </c>
      <c r="J21" s="29">
        <v>4419</v>
      </c>
    </row>
    <row r="22" spans="1:10">
      <c r="A22" s="1"/>
      <c r="B22" s="1" t="s">
        <v>12</v>
      </c>
      <c r="C22" s="29">
        <v>662436</v>
      </c>
      <c r="D22" s="29">
        <v>240860</v>
      </c>
      <c r="E22" s="29">
        <v>135476</v>
      </c>
      <c r="F22" s="29">
        <v>79921</v>
      </c>
      <c r="G22" s="29">
        <v>78555</v>
      </c>
      <c r="H22" s="29">
        <v>58661</v>
      </c>
      <c r="I22" s="29">
        <v>593473</v>
      </c>
      <c r="J22" s="29">
        <v>68963</v>
      </c>
    </row>
    <row r="23" spans="1:10">
      <c r="A23" s="1"/>
      <c r="B23" s="1" t="s">
        <v>13</v>
      </c>
      <c r="C23" s="29">
        <v>90149</v>
      </c>
      <c r="D23" s="29">
        <v>41933</v>
      </c>
      <c r="E23" s="29">
        <v>14792</v>
      </c>
      <c r="F23" s="29">
        <v>10954</v>
      </c>
      <c r="G23" s="29">
        <v>13443</v>
      </c>
      <c r="H23" s="29">
        <v>3747</v>
      </c>
      <c r="I23" s="29">
        <v>84869</v>
      </c>
      <c r="J23" s="29">
        <v>5280</v>
      </c>
    </row>
    <row r="24" spans="1:10">
      <c r="A24" s="1"/>
      <c r="B24" s="1" t="s">
        <v>14</v>
      </c>
      <c r="C24" s="29">
        <v>509033</v>
      </c>
      <c r="D24" s="29">
        <v>129230</v>
      </c>
      <c r="E24" s="29">
        <v>85387</v>
      </c>
      <c r="F24" s="29">
        <v>73963</v>
      </c>
      <c r="G24" s="29">
        <v>89517</v>
      </c>
      <c r="H24" s="29">
        <v>35672</v>
      </c>
      <c r="I24" s="29">
        <v>413769</v>
      </c>
      <c r="J24" s="29">
        <v>95264</v>
      </c>
    </row>
    <row r="25" spans="1:10">
      <c r="A25" s="1"/>
      <c r="B25" s="1" t="s">
        <v>15</v>
      </c>
      <c r="C25" s="29">
        <v>673560</v>
      </c>
      <c r="D25" s="29">
        <v>364789</v>
      </c>
      <c r="E25" s="29">
        <v>135606</v>
      </c>
      <c r="F25" s="29">
        <v>69216</v>
      </c>
      <c r="G25" s="29">
        <v>52940</v>
      </c>
      <c r="H25" s="29">
        <v>15606</v>
      </c>
      <c r="I25" s="29">
        <v>638157</v>
      </c>
      <c r="J25" s="29">
        <v>35403</v>
      </c>
    </row>
    <row r="26" spans="1:10">
      <c r="A26" s="1"/>
      <c r="B26" s="1" t="s">
        <v>86</v>
      </c>
      <c r="C26" s="29">
        <v>16680</v>
      </c>
      <c r="D26" s="29">
        <v>14770</v>
      </c>
      <c r="E26" s="29">
        <v>1469</v>
      </c>
      <c r="F26" s="29">
        <v>342</v>
      </c>
      <c r="G26" s="29">
        <v>99</v>
      </c>
      <c r="H26" s="29">
        <v>0</v>
      </c>
      <c r="I26" s="29">
        <v>16680</v>
      </c>
      <c r="J26" s="29">
        <v>0</v>
      </c>
    </row>
    <row r="27" spans="1:10">
      <c r="A27" s="1" t="s">
        <v>44</v>
      </c>
      <c r="B27" s="1" t="s">
        <v>19</v>
      </c>
      <c r="C27" s="29">
        <v>628917</v>
      </c>
      <c r="D27" s="29">
        <v>482127</v>
      </c>
      <c r="E27" s="29">
        <v>82020</v>
      </c>
      <c r="F27" s="29">
        <v>37780</v>
      </c>
      <c r="G27" s="29">
        <v>24052</v>
      </c>
      <c r="H27" s="29">
        <v>2676</v>
      </c>
      <c r="I27" s="29">
        <v>628655</v>
      </c>
      <c r="J27" s="29">
        <v>262</v>
      </c>
    </row>
    <row r="28" spans="1:10">
      <c r="A28" s="1" t="s">
        <v>45</v>
      </c>
      <c r="B28" s="1" t="s">
        <v>3</v>
      </c>
      <c r="C28" s="29">
        <v>2717</v>
      </c>
      <c r="D28" s="29">
        <v>2215</v>
      </c>
      <c r="E28" s="29">
        <v>335</v>
      </c>
      <c r="F28" s="29">
        <v>118</v>
      </c>
      <c r="G28" s="29">
        <v>41</v>
      </c>
      <c r="H28" s="29">
        <v>8</v>
      </c>
      <c r="I28" s="29">
        <v>2717</v>
      </c>
      <c r="J28" s="29">
        <v>0</v>
      </c>
    </row>
    <row r="29" spans="1:10">
      <c r="A29" s="1"/>
      <c r="B29" s="1" t="s">
        <v>82</v>
      </c>
      <c r="C29" s="29">
        <v>1695</v>
      </c>
      <c r="D29" s="29">
        <v>1233</v>
      </c>
      <c r="E29" s="29">
        <v>231</v>
      </c>
      <c r="F29" s="29">
        <v>131</v>
      </c>
      <c r="G29" s="29">
        <v>88</v>
      </c>
      <c r="H29" s="29">
        <v>12</v>
      </c>
      <c r="I29" s="29">
        <v>1695</v>
      </c>
      <c r="J29" s="29">
        <v>0</v>
      </c>
    </row>
    <row r="30" spans="1:10">
      <c r="A30" s="1"/>
      <c r="B30" s="1" t="s">
        <v>4</v>
      </c>
      <c r="C30" s="29">
        <v>407</v>
      </c>
      <c r="D30" s="29">
        <v>303</v>
      </c>
      <c r="E30" s="29">
        <v>52</v>
      </c>
      <c r="F30" s="29">
        <v>22</v>
      </c>
      <c r="G30" s="29">
        <v>24</v>
      </c>
      <c r="H30" s="29">
        <v>5</v>
      </c>
      <c r="I30" s="29">
        <v>406</v>
      </c>
      <c r="J30" s="29">
        <v>1</v>
      </c>
    </row>
    <row r="31" spans="1:10">
      <c r="A31" s="1"/>
      <c r="B31" s="1" t="s">
        <v>83</v>
      </c>
      <c r="C31" s="29">
        <v>98738</v>
      </c>
      <c r="D31" s="29">
        <v>80410</v>
      </c>
      <c r="E31" s="29">
        <v>11774</v>
      </c>
      <c r="F31" s="29">
        <v>4319</v>
      </c>
      <c r="G31" s="29">
        <v>2071</v>
      </c>
      <c r="H31" s="29">
        <v>157</v>
      </c>
      <c r="I31" s="29">
        <v>98731</v>
      </c>
      <c r="J31" s="29">
        <v>7</v>
      </c>
    </row>
    <row r="32" spans="1:10">
      <c r="A32" s="1"/>
      <c r="B32" s="1" t="s">
        <v>84</v>
      </c>
      <c r="C32" s="29">
        <v>20100</v>
      </c>
      <c r="D32" s="29">
        <v>13099</v>
      </c>
      <c r="E32" s="29">
        <v>3063</v>
      </c>
      <c r="F32" s="29">
        <v>1943</v>
      </c>
      <c r="G32" s="29">
        <v>1652</v>
      </c>
      <c r="H32" s="29">
        <v>309</v>
      </c>
      <c r="I32" s="29">
        <v>20066</v>
      </c>
      <c r="J32" s="29">
        <v>34</v>
      </c>
    </row>
    <row r="33" spans="1:10">
      <c r="A33" s="1"/>
      <c r="B33" s="1" t="s">
        <v>42</v>
      </c>
      <c r="C33" s="29">
        <v>28313</v>
      </c>
      <c r="D33" s="29">
        <v>23056</v>
      </c>
      <c r="E33" s="29">
        <v>3111</v>
      </c>
      <c r="F33" s="29">
        <v>1275</v>
      </c>
      <c r="G33" s="29">
        <v>790</v>
      </c>
      <c r="H33" s="29">
        <v>74</v>
      </c>
      <c r="I33" s="29">
        <v>28306</v>
      </c>
      <c r="J33" s="29">
        <v>7</v>
      </c>
    </row>
    <row r="34" spans="1:10">
      <c r="A34" s="1"/>
      <c r="B34" s="1" t="s">
        <v>85</v>
      </c>
      <c r="C34" s="29">
        <v>75232</v>
      </c>
      <c r="D34" s="29">
        <v>57109</v>
      </c>
      <c r="E34" s="29">
        <v>11402</v>
      </c>
      <c r="F34" s="29">
        <v>4444</v>
      </c>
      <c r="G34" s="29">
        <v>2112</v>
      </c>
      <c r="H34" s="29">
        <v>161</v>
      </c>
      <c r="I34" s="29">
        <v>75228</v>
      </c>
      <c r="J34" s="29">
        <v>4</v>
      </c>
    </row>
    <row r="35" spans="1:10">
      <c r="A35" s="1"/>
      <c r="B35" s="1" t="s">
        <v>5</v>
      </c>
      <c r="C35" s="29">
        <v>20618</v>
      </c>
      <c r="D35" s="29">
        <v>16825</v>
      </c>
      <c r="E35" s="29">
        <v>2064</v>
      </c>
      <c r="F35" s="29">
        <v>975</v>
      </c>
      <c r="G35" s="29">
        <v>676</v>
      </c>
      <c r="H35" s="29">
        <v>70</v>
      </c>
      <c r="I35" s="29">
        <v>20610</v>
      </c>
      <c r="J35" s="29">
        <v>8</v>
      </c>
    </row>
    <row r="36" spans="1:10">
      <c r="A36" s="1"/>
      <c r="B36" s="1" t="s">
        <v>6</v>
      </c>
      <c r="C36" s="29">
        <v>8776</v>
      </c>
      <c r="D36" s="29">
        <v>6839</v>
      </c>
      <c r="E36" s="29">
        <v>1025</v>
      </c>
      <c r="F36" s="29">
        <v>479</v>
      </c>
      <c r="G36" s="29">
        <v>368</v>
      </c>
      <c r="H36" s="29">
        <v>51</v>
      </c>
      <c r="I36" s="29">
        <v>8762</v>
      </c>
      <c r="J36" s="29">
        <v>14</v>
      </c>
    </row>
    <row r="37" spans="1:10">
      <c r="A37" s="1"/>
      <c r="B37" s="1" t="s">
        <v>7</v>
      </c>
      <c r="C37" s="29">
        <v>26651</v>
      </c>
      <c r="D37" s="29">
        <v>22630</v>
      </c>
      <c r="E37" s="29">
        <v>2471</v>
      </c>
      <c r="F37" s="29">
        <v>895</v>
      </c>
      <c r="G37" s="29">
        <v>555</v>
      </c>
      <c r="H37" s="29">
        <v>91</v>
      </c>
      <c r="I37" s="29">
        <v>26642</v>
      </c>
      <c r="J37" s="29">
        <v>9</v>
      </c>
    </row>
    <row r="38" spans="1:10">
      <c r="A38" s="1"/>
      <c r="B38" s="1" t="s">
        <v>8</v>
      </c>
      <c r="C38" s="29">
        <v>32233</v>
      </c>
      <c r="D38" s="29">
        <v>28067</v>
      </c>
      <c r="E38" s="29">
        <v>2598</v>
      </c>
      <c r="F38" s="29">
        <v>977</v>
      </c>
      <c r="G38" s="29">
        <v>523</v>
      </c>
      <c r="H38" s="29">
        <v>62</v>
      </c>
      <c r="I38" s="29">
        <v>32227</v>
      </c>
      <c r="J38" s="29">
        <v>6</v>
      </c>
    </row>
    <row r="39" spans="1:10">
      <c r="A39" s="1"/>
      <c r="B39" s="1" t="s">
        <v>9</v>
      </c>
      <c r="C39" s="29">
        <v>81948</v>
      </c>
      <c r="D39" s="29">
        <v>71423</v>
      </c>
      <c r="E39" s="29">
        <v>6532</v>
      </c>
      <c r="F39" s="29">
        <v>2485</v>
      </c>
      <c r="G39" s="29">
        <v>1293</v>
      </c>
      <c r="H39" s="29">
        <v>192</v>
      </c>
      <c r="I39" s="29">
        <v>81925</v>
      </c>
      <c r="J39" s="29">
        <v>23</v>
      </c>
    </row>
    <row r="40" spans="1:10">
      <c r="A40" s="1"/>
      <c r="B40" s="1" t="s">
        <v>10</v>
      </c>
      <c r="C40" s="29">
        <v>727</v>
      </c>
      <c r="D40" s="29">
        <v>429</v>
      </c>
      <c r="E40" s="29">
        <v>86</v>
      </c>
      <c r="F40" s="29">
        <v>46</v>
      </c>
      <c r="G40" s="29">
        <v>108</v>
      </c>
      <c r="H40" s="29">
        <v>46</v>
      </c>
      <c r="I40" s="29">
        <v>715</v>
      </c>
      <c r="J40" s="29">
        <v>12</v>
      </c>
    </row>
    <row r="41" spans="1:10">
      <c r="A41" s="1"/>
      <c r="B41" s="1" t="s">
        <v>31</v>
      </c>
      <c r="C41" s="29">
        <v>37724</v>
      </c>
      <c r="D41" s="29">
        <v>28310</v>
      </c>
      <c r="E41" s="29">
        <v>4917</v>
      </c>
      <c r="F41" s="29">
        <v>2137</v>
      </c>
      <c r="G41" s="29">
        <v>1835</v>
      </c>
      <c r="H41" s="29">
        <v>451</v>
      </c>
      <c r="I41" s="29">
        <v>37650</v>
      </c>
      <c r="J41" s="29">
        <v>74</v>
      </c>
    </row>
    <row r="42" spans="1:10">
      <c r="A42" s="1"/>
      <c r="B42" s="1" t="s">
        <v>11</v>
      </c>
      <c r="C42" s="29">
        <v>7197</v>
      </c>
      <c r="D42" s="29">
        <v>5179</v>
      </c>
      <c r="E42" s="29">
        <v>1080</v>
      </c>
      <c r="F42" s="29">
        <v>566</v>
      </c>
      <c r="G42" s="29">
        <v>335</v>
      </c>
      <c r="H42" s="29">
        <v>30</v>
      </c>
      <c r="I42" s="29">
        <v>7190</v>
      </c>
      <c r="J42" s="29">
        <v>7</v>
      </c>
    </row>
    <row r="43" spans="1:10">
      <c r="A43" s="1"/>
      <c r="B43" s="1" t="s">
        <v>12</v>
      </c>
      <c r="C43" s="29">
        <v>48618</v>
      </c>
      <c r="D43" s="29">
        <v>34270</v>
      </c>
      <c r="E43" s="29">
        <v>8061</v>
      </c>
      <c r="F43" s="29">
        <v>3585</v>
      </c>
      <c r="G43" s="29">
        <v>2280</v>
      </c>
      <c r="H43" s="29">
        <v>396</v>
      </c>
      <c r="I43" s="29">
        <v>48592</v>
      </c>
      <c r="J43" s="29">
        <v>26</v>
      </c>
    </row>
    <row r="44" spans="1:10">
      <c r="A44" s="1"/>
      <c r="B44" s="1" t="s">
        <v>13</v>
      </c>
      <c r="C44" s="29">
        <v>12874</v>
      </c>
      <c r="D44" s="29">
        <v>8956</v>
      </c>
      <c r="E44" s="29">
        <v>2191</v>
      </c>
      <c r="F44" s="29">
        <v>982</v>
      </c>
      <c r="G44" s="29">
        <v>676</v>
      </c>
      <c r="H44" s="29">
        <v>61</v>
      </c>
      <c r="I44" s="29">
        <v>12866</v>
      </c>
      <c r="J44" s="29">
        <v>8</v>
      </c>
    </row>
    <row r="45" spans="1:10">
      <c r="A45" s="1"/>
      <c r="B45" s="1" t="s">
        <v>14</v>
      </c>
      <c r="C45" s="29">
        <v>56930</v>
      </c>
      <c r="D45" s="29">
        <v>26146</v>
      </c>
      <c r="E45" s="29">
        <v>12982</v>
      </c>
      <c r="F45" s="29">
        <v>9760</v>
      </c>
      <c r="G45" s="29">
        <v>7584</v>
      </c>
      <c r="H45" s="29">
        <v>441</v>
      </c>
      <c r="I45" s="29">
        <v>56913</v>
      </c>
      <c r="J45" s="29">
        <v>17</v>
      </c>
    </row>
    <row r="46" spans="1:10">
      <c r="A46" s="1"/>
      <c r="B46" s="1" t="s">
        <v>15</v>
      </c>
      <c r="C46" s="29">
        <v>53385</v>
      </c>
      <c r="D46" s="29">
        <v>43289</v>
      </c>
      <c r="E46" s="29">
        <v>6729</v>
      </c>
      <c r="F46" s="29">
        <v>2365</v>
      </c>
      <c r="G46" s="29">
        <v>939</v>
      </c>
      <c r="H46" s="29">
        <v>58</v>
      </c>
      <c r="I46" s="29">
        <v>53380</v>
      </c>
      <c r="J46" s="29">
        <v>5</v>
      </c>
    </row>
    <row r="47" spans="1:10">
      <c r="A47" s="1"/>
      <c r="B47" s="1" t="s">
        <v>86</v>
      </c>
      <c r="C47" s="29">
        <v>14034</v>
      </c>
      <c r="D47" s="29">
        <v>12339</v>
      </c>
      <c r="E47" s="29">
        <v>1316</v>
      </c>
      <c r="F47" s="29">
        <v>276</v>
      </c>
      <c r="G47" s="29">
        <v>102</v>
      </c>
      <c r="H47" s="29">
        <v>1</v>
      </c>
      <c r="I47" s="29">
        <v>14034</v>
      </c>
      <c r="J47" s="29">
        <v>0</v>
      </c>
    </row>
    <row r="48" spans="1:10">
      <c r="A48" s="1" t="s">
        <v>46</v>
      </c>
      <c r="B48" s="1" t="s">
        <v>19</v>
      </c>
      <c r="C48" s="29">
        <v>119739</v>
      </c>
      <c r="D48" s="29">
        <v>145</v>
      </c>
      <c r="E48" s="29">
        <v>162</v>
      </c>
      <c r="F48" s="29">
        <v>407</v>
      </c>
      <c r="G48" s="29">
        <v>3946</v>
      </c>
      <c r="H48" s="29">
        <v>14599</v>
      </c>
      <c r="I48" s="29">
        <v>19259</v>
      </c>
      <c r="J48" s="29">
        <v>100480</v>
      </c>
    </row>
    <row r="49" spans="1:10">
      <c r="A49" s="1"/>
      <c r="B49" s="1" t="s">
        <v>3</v>
      </c>
      <c r="C49" s="29">
        <v>58</v>
      </c>
      <c r="D49" s="29">
        <v>1</v>
      </c>
      <c r="E49" s="29">
        <v>4</v>
      </c>
      <c r="F49" s="29">
        <v>1</v>
      </c>
      <c r="G49" s="29">
        <v>4</v>
      </c>
      <c r="H49" s="29">
        <v>28</v>
      </c>
      <c r="I49" s="29">
        <v>38</v>
      </c>
      <c r="J49" s="29">
        <v>20</v>
      </c>
    </row>
    <row r="50" spans="1:10">
      <c r="A50" s="1"/>
      <c r="B50" s="1" t="s">
        <v>82</v>
      </c>
      <c r="C50" s="29">
        <v>422</v>
      </c>
      <c r="D50" s="29">
        <v>0</v>
      </c>
      <c r="E50" s="29">
        <v>0</v>
      </c>
      <c r="F50" s="29">
        <v>5</v>
      </c>
      <c r="G50" s="29">
        <v>24</v>
      </c>
      <c r="H50" s="29">
        <v>62</v>
      </c>
      <c r="I50" s="29">
        <v>91</v>
      </c>
      <c r="J50" s="29">
        <v>331</v>
      </c>
    </row>
    <row r="51" spans="1:10">
      <c r="A51" s="1"/>
      <c r="B51" s="1" t="s">
        <v>4</v>
      </c>
      <c r="C51" s="29">
        <v>866</v>
      </c>
      <c r="D51" s="29">
        <v>0</v>
      </c>
      <c r="E51" s="29">
        <v>0</v>
      </c>
      <c r="F51" s="29">
        <v>0</v>
      </c>
      <c r="G51" s="29">
        <v>4</v>
      </c>
      <c r="H51" s="29">
        <v>33</v>
      </c>
      <c r="I51" s="29">
        <v>37</v>
      </c>
      <c r="J51" s="29">
        <v>829</v>
      </c>
    </row>
    <row r="52" spans="1:10">
      <c r="A52" s="1"/>
      <c r="B52" s="1" t="s">
        <v>83</v>
      </c>
      <c r="C52" s="29">
        <v>574</v>
      </c>
      <c r="D52" s="29">
        <v>2</v>
      </c>
      <c r="E52" s="29">
        <v>1</v>
      </c>
      <c r="F52" s="29">
        <v>2</v>
      </c>
      <c r="G52" s="29">
        <v>60</v>
      </c>
      <c r="H52" s="29">
        <v>95</v>
      </c>
      <c r="I52" s="29">
        <v>160</v>
      </c>
      <c r="J52" s="29">
        <v>414</v>
      </c>
    </row>
    <row r="53" spans="1:10">
      <c r="A53" s="1"/>
      <c r="B53" s="1" t="s">
        <v>84</v>
      </c>
      <c r="C53" s="29">
        <v>2428</v>
      </c>
      <c r="D53" s="29">
        <v>9</v>
      </c>
      <c r="E53" s="29">
        <v>4</v>
      </c>
      <c r="F53" s="29">
        <v>21</v>
      </c>
      <c r="G53" s="29">
        <v>346</v>
      </c>
      <c r="H53" s="29">
        <v>671</v>
      </c>
      <c r="I53" s="29">
        <v>1051</v>
      </c>
      <c r="J53" s="29">
        <v>1377</v>
      </c>
    </row>
    <row r="54" spans="1:10">
      <c r="A54" s="1"/>
      <c r="B54" s="1" t="s">
        <v>42</v>
      </c>
      <c r="C54" s="29">
        <v>7652</v>
      </c>
      <c r="D54" s="29">
        <v>16</v>
      </c>
      <c r="E54" s="29">
        <v>11</v>
      </c>
      <c r="F54" s="29">
        <v>33</v>
      </c>
      <c r="G54" s="29">
        <v>387</v>
      </c>
      <c r="H54" s="29">
        <v>1058</v>
      </c>
      <c r="I54" s="29">
        <v>1505</v>
      </c>
      <c r="J54" s="29">
        <v>6147</v>
      </c>
    </row>
    <row r="55" spans="1:10">
      <c r="A55" s="1"/>
      <c r="B55" s="1" t="s">
        <v>85</v>
      </c>
      <c r="C55" s="29">
        <v>21549</v>
      </c>
      <c r="D55" s="29">
        <v>23</v>
      </c>
      <c r="E55" s="29">
        <v>58</v>
      </c>
      <c r="F55" s="29">
        <v>102</v>
      </c>
      <c r="G55" s="29">
        <v>778</v>
      </c>
      <c r="H55" s="29">
        <v>2175</v>
      </c>
      <c r="I55" s="29">
        <v>3136</v>
      </c>
      <c r="J55" s="29">
        <v>18413</v>
      </c>
    </row>
    <row r="56" spans="1:10">
      <c r="A56" s="1"/>
      <c r="B56" s="1" t="s">
        <v>5</v>
      </c>
      <c r="C56" s="29">
        <v>4518</v>
      </c>
      <c r="D56" s="29">
        <v>4</v>
      </c>
      <c r="E56" s="29">
        <v>5</v>
      </c>
      <c r="F56" s="29">
        <v>8</v>
      </c>
      <c r="G56" s="29">
        <v>114</v>
      </c>
      <c r="H56" s="29">
        <v>417</v>
      </c>
      <c r="I56" s="29">
        <v>548</v>
      </c>
      <c r="J56" s="29">
        <v>3970</v>
      </c>
    </row>
    <row r="57" spans="1:10">
      <c r="A57" s="1"/>
      <c r="B57" s="1" t="s">
        <v>6</v>
      </c>
      <c r="C57" s="29">
        <v>9626</v>
      </c>
      <c r="D57" s="29">
        <v>2</v>
      </c>
      <c r="E57" s="29">
        <v>0</v>
      </c>
      <c r="F57" s="29">
        <v>11</v>
      </c>
      <c r="G57" s="29">
        <v>97</v>
      </c>
      <c r="H57" s="29">
        <v>304</v>
      </c>
      <c r="I57" s="29">
        <v>414</v>
      </c>
      <c r="J57" s="29">
        <v>9212</v>
      </c>
    </row>
    <row r="58" spans="1:10">
      <c r="A58" s="1"/>
      <c r="B58" s="1" t="s">
        <v>7</v>
      </c>
      <c r="C58" s="29">
        <v>25403</v>
      </c>
      <c r="D58" s="29">
        <v>19</v>
      </c>
      <c r="E58" s="29">
        <v>7</v>
      </c>
      <c r="F58" s="29">
        <v>48</v>
      </c>
      <c r="G58" s="29">
        <v>343</v>
      </c>
      <c r="H58" s="29">
        <v>1790</v>
      </c>
      <c r="I58" s="29">
        <v>2207</v>
      </c>
      <c r="J58" s="29">
        <v>23196</v>
      </c>
    </row>
    <row r="59" spans="1:10">
      <c r="A59" s="1"/>
      <c r="B59" s="1" t="s">
        <v>8</v>
      </c>
      <c r="C59" s="29">
        <v>6533</v>
      </c>
      <c r="D59" s="29">
        <v>4</v>
      </c>
      <c r="E59" s="29">
        <v>9</v>
      </c>
      <c r="F59" s="29">
        <v>33</v>
      </c>
      <c r="G59" s="29">
        <v>222</v>
      </c>
      <c r="H59" s="29">
        <v>1303</v>
      </c>
      <c r="I59" s="29">
        <v>1571</v>
      </c>
      <c r="J59" s="29">
        <v>4962</v>
      </c>
    </row>
    <row r="60" spans="1:10">
      <c r="A60" s="1"/>
      <c r="B60" s="1" t="s">
        <v>9</v>
      </c>
      <c r="C60" s="29">
        <v>9056</v>
      </c>
      <c r="D60" s="29">
        <v>11</v>
      </c>
      <c r="E60" s="29">
        <v>9</v>
      </c>
      <c r="F60" s="29">
        <v>29</v>
      </c>
      <c r="G60" s="29">
        <v>248</v>
      </c>
      <c r="H60" s="29">
        <v>796</v>
      </c>
      <c r="I60" s="29">
        <v>1093</v>
      </c>
      <c r="J60" s="29">
        <v>7963</v>
      </c>
    </row>
    <row r="61" spans="1:10">
      <c r="A61" s="1"/>
      <c r="B61" s="1" t="s">
        <v>10</v>
      </c>
      <c r="C61" s="29">
        <v>2937</v>
      </c>
      <c r="D61" s="29">
        <v>3</v>
      </c>
      <c r="E61" s="29">
        <v>4</v>
      </c>
      <c r="F61" s="29">
        <v>10</v>
      </c>
      <c r="G61" s="29">
        <v>134</v>
      </c>
      <c r="H61" s="29">
        <v>393</v>
      </c>
      <c r="I61" s="29">
        <v>544</v>
      </c>
      <c r="J61" s="29">
        <v>2393</v>
      </c>
    </row>
    <row r="62" spans="1:10">
      <c r="A62" s="1"/>
      <c r="B62" s="1" t="s">
        <v>31</v>
      </c>
      <c r="C62" s="29">
        <v>5168</v>
      </c>
      <c r="D62" s="29">
        <v>7</v>
      </c>
      <c r="E62" s="29">
        <v>15</v>
      </c>
      <c r="F62" s="29">
        <v>4</v>
      </c>
      <c r="G62" s="29">
        <v>140</v>
      </c>
      <c r="H62" s="29">
        <v>700</v>
      </c>
      <c r="I62" s="29">
        <v>866</v>
      </c>
      <c r="J62" s="29">
        <v>4302</v>
      </c>
    </row>
    <row r="63" spans="1:10">
      <c r="A63" s="1"/>
      <c r="B63" s="1" t="s">
        <v>11</v>
      </c>
      <c r="C63" s="29">
        <v>497</v>
      </c>
      <c r="D63" s="29">
        <v>1</v>
      </c>
      <c r="E63" s="29">
        <v>0</v>
      </c>
      <c r="F63" s="29">
        <v>3</v>
      </c>
      <c r="G63" s="29">
        <v>30</v>
      </c>
      <c r="H63" s="29">
        <v>129</v>
      </c>
      <c r="I63" s="29">
        <v>163</v>
      </c>
      <c r="J63" s="29">
        <v>334</v>
      </c>
    </row>
    <row r="64" spans="1:10">
      <c r="A64" s="1"/>
      <c r="B64" s="1" t="s">
        <v>12</v>
      </c>
      <c r="C64" s="29">
        <v>9006</v>
      </c>
      <c r="D64" s="29">
        <v>16</v>
      </c>
      <c r="E64" s="29">
        <v>15</v>
      </c>
      <c r="F64" s="29">
        <v>55</v>
      </c>
      <c r="G64" s="29">
        <v>473</v>
      </c>
      <c r="H64" s="29">
        <v>2320</v>
      </c>
      <c r="I64" s="29">
        <v>2879</v>
      </c>
      <c r="J64" s="29">
        <v>6127</v>
      </c>
    </row>
    <row r="65" spans="1:10">
      <c r="A65" s="1"/>
      <c r="B65" s="1" t="s">
        <v>13</v>
      </c>
      <c r="C65" s="29">
        <v>476</v>
      </c>
      <c r="D65" s="29">
        <v>3</v>
      </c>
      <c r="E65" s="29">
        <v>2</v>
      </c>
      <c r="F65" s="29">
        <v>4</v>
      </c>
      <c r="G65" s="29">
        <v>23</v>
      </c>
      <c r="H65" s="29">
        <v>109</v>
      </c>
      <c r="I65" s="29">
        <v>141</v>
      </c>
      <c r="J65" s="29">
        <v>335</v>
      </c>
    </row>
    <row r="66" spans="1:10">
      <c r="A66" s="1"/>
      <c r="B66" s="1" t="s">
        <v>14</v>
      </c>
      <c r="C66" s="29">
        <v>8500</v>
      </c>
      <c r="D66" s="29">
        <v>13</v>
      </c>
      <c r="E66" s="29">
        <v>8</v>
      </c>
      <c r="F66" s="29">
        <v>10</v>
      </c>
      <c r="G66" s="29">
        <v>297</v>
      </c>
      <c r="H66" s="29">
        <v>1562</v>
      </c>
      <c r="I66" s="29">
        <v>1890</v>
      </c>
      <c r="J66" s="29">
        <v>6610</v>
      </c>
    </row>
    <row r="67" spans="1:10">
      <c r="A67" s="1"/>
      <c r="B67" s="1" t="s">
        <v>15</v>
      </c>
      <c r="C67" s="29">
        <v>4468</v>
      </c>
      <c r="D67" s="29">
        <v>11</v>
      </c>
      <c r="E67" s="29">
        <v>10</v>
      </c>
      <c r="F67" s="29">
        <v>28</v>
      </c>
      <c r="G67" s="29">
        <v>222</v>
      </c>
      <c r="H67" s="29">
        <v>654</v>
      </c>
      <c r="I67" s="29">
        <v>925</v>
      </c>
      <c r="J67" s="29">
        <v>3543</v>
      </c>
    </row>
    <row r="68" spans="1:10">
      <c r="A68" s="1"/>
      <c r="B68" s="1" t="s">
        <v>86</v>
      </c>
      <c r="C68" s="29">
        <v>2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2</v>
      </c>
    </row>
    <row r="69" spans="1:10">
      <c r="A69" s="1" t="s">
        <v>47</v>
      </c>
      <c r="B69" s="1" t="s">
        <v>19</v>
      </c>
      <c r="C69" s="29">
        <v>541047</v>
      </c>
      <c r="D69" s="29">
        <v>411765</v>
      </c>
      <c r="E69" s="29">
        <v>68968</v>
      </c>
      <c r="F69" s="29">
        <v>34298</v>
      </c>
      <c r="G69" s="29">
        <v>23085</v>
      </c>
      <c r="H69" s="29">
        <v>2630</v>
      </c>
      <c r="I69" s="29">
        <v>540746</v>
      </c>
      <c r="J69" s="29">
        <v>301</v>
      </c>
    </row>
    <row r="70" spans="1:10">
      <c r="A70" s="1" t="s">
        <v>48</v>
      </c>
      <c r="B70" s="1" t="s">
        <v>3</v>
      </c>
      <c r="C70" s="29">
        <v>2719</v>
      </c>
      <c r="D70" s="29">
        <v>2198</v>
      </c>
      <c r="E70" s="29">
        <v>322</v>
      </c>
      <c r="F70" s="29">
        <v>128</v>
      </c>
      <c r="G70" s="29">
        <v>66</v>
      </c>
      <c r="H70" s="29">
        <v>5</v>
      </c>
      <c r="I70" s="29">
        <v>2719</v>
      </c>
      <c r="J70" s="29">
        <v>0</v>
      </c>
    </row>
    <row r="71" spans="1:10">
      <c r="A71" s="1"/>
      <c r="B71" s="1" t="s">
        <v>82</v>
      </c>
      <c r="C71" s="29">
        <v>1418</v>
      </c>
      <c r="D71" s="29">
        <v>1027</v>
      </c>
      <c r="E71" s="29">
        <v>176</v>
      </c>
      <c r="F71" s="29">
        <v>107</v>
      </c>
      <c r="G71" s="29">
        <v>93</v>
      </c>
      <c r="H71" s="29">
        <v>14</v>
      </c>
      <c r="I71" s="29">
        <v>1417</v>
      </c>
      <c r="J71" s="29">
        <v>1</v>
      </c>
    </row>
    <row r="72" spans="1:10">
      <c r="A72" s="1"/>
      <c r="B72" s="1" t="s">
        <v>4</v>
      </c>
      <c r="C72" s="29">
        <v>557</v>
      </c>
      <c r="D72" s="29">
        <v>396</v>
      </c>
      <c r="E72" s="29">
        <v>90</v>
      </c>
      <c r="F72" s="29">
        <v>45</v>
      </c>
      <c r="G72" s="29">
        <v>24</v>
      </c>
      <c r="H72" s="29">
        <v>2</v>
      </c>
      <c r="I72" s="29">
        <v>557</v>
      </c>
      <c r="J72" s="29">
        <v>0</v>
      </c>
    </row>
    <row r="73" spans="1:10">
      <c r="A73" s="1"/>
      <c r="B73" s="1" t="s">
        <v>83</v>
      </c>
      <c r="C73" s="29">
        <v>76921</v>
      </c>
      <c r="D73" s="29">
        <v>60338</v>
      </c>
      <c r="E73" s="29">
        <v>9606</v>
      </c>
      <c r="F73" s="29">
        <v>4414</v>
      </c>
      <c r="G73" s="29">
        <v>2388</v>
      </c>
      <c r="H73" s="29">
        <v>164</v>
      </c>
      <c r="I73" s="29">
        <v>76910</v>
      </c>
      <c r="J73" s="29">
        <v>11</v>
      </c>
    </row>
    <row r="74" spans="1:10">
      <c r="A74" s="1"/>
      <c r="B74" s="1" t="s">
        <v>84</v>
      </c>
      <c r="C74" s="29">
        <v>24086</v>
      </c>
      <c r="D74" s="29">
        <v>14973</v>
      </c>
      <c r="E74" s="29">
        <v>3762</v>
      </c>
      <c r="F74" s="29">
        <v>2541</v>
      </c>
      <c r="G74" s="29">
        <v>2439</v>
      </c>
      <c r="H74" s="29">
        <v>348</v>
      </c>
      <c r="I74" s="29">
        <v>24063</v>
      </c>
      <c r="J74" s="29">
        <v>23</v>
      </c>
    </row>
    <row r="75" spans="1:10">
      <c r="A75" s="1"/>
      <c r="B75" s="1" t="s">
        <v>42</v>
      </c>
      <c r="C75" s="29">
        <v>29742</v>
      </c>
      <c r="D75" s="29">
        <v>23163</v>
      </c>
      <c r="E75" s="29">
        <v>3417</v>
      </c>
      <c r="F75" s="29">
        <v>1719</v>
      </c>
      <c r="G75" s="29">
        <v>1302</v>
      </c>
      <c r="H75" s="29">
        <v>130</v>
      </c>
      <c r="I75" s="29">
        <v>29731</v>
      </c>
      <c r="J75" s="29">
        <v>11</v>
      </c>
    </row>
    <row r="76" spans="1:10">
      <c r="A76" s="1"/>
      <c r="B76" s="1" t="s">
        <v>85</v>
      </c>
      <c r="C76" s="29">
        <v>71142</v>
      </c>
      <c r="D76" s="29">
        <v>54119</v>
      </c>
      <c r="E76" s="29">
        <v>10363</v>
      </c>
      <c r="F76" s="29">
        <v>4293</v>
      </c>
      <c r="G76" s="29">
        <v>2194</v>
      </c>
      <c r="H76" s="29">
        <v>163</v>
      </c>
      <c r="I76" s="29">
        <v>71132</v>
      </c>
      <c r="J76" s="29">
        <v>10</v>
      </c>
    </row>
    <row r="77" spans="1:10">
      <c r="A77" s="1"/>
      <c r="B77" s="1" t="s">
        <v>5</v>
      </c>
      <c r="C77" s="29">
        <v>19279</v>
      </c>
      <c r="D77" s="29">
        <v>15208</v>
      </c>
      <c r="E77" s="29">
        <v>2023</v>
      </c>
      <c r="F77" s="29">
        <v>1101</v>
      </c>
      <c r="G77" s="29">
        <v>839</v>
      </c>
      <c r="H77" s="29">
        <v>98</v>
      </c>
      <c r="I77" s="29">
        <v>19269</v>
      </c>
      <c r="J77" s="29">
        <v>10</v>
      </c>
    </row>
    <row r="78" spans="1:10">
      <c r="A78" s="1"/>
      <c r="B78" s="1" t="s">
        <v>6</v>
      </c>
      <c r="C78" s="29">
        <v>8456</v>
      </c>
      <c r="D78" s="29">
        <v>6313</v>
      </c>
      <c r="E78" s="29">
        <v>991</v>
      </c>
      <c r="F78" s="29">
        <v>564</v>
      </c>
      <c r="G78" s="29">
        <v>491</v>
      </c>
      <c r="H78" s="29">
        <v>88</v>
      </c>
      <c r="I78" s="29">
        <v>8447</v>
      </c>
      <c r="J78" s="29">
        <v>9</v>
      </c>
    </row>
    <row r="79" spans="1:10">
      <c r="A79" s="1"/>
      <c r="B79" s="1" t="s">
        <v>7</v>
      </c>
      <c r="C79" s="29">
        <v>20368</v>
      </c>
      <c r="D79" s="29">
        <v>17149</v>
      </c>
      <c r="E79" s="29">
        <v>1781</v>
      </c>
      <c r="F79" s="29">
        <v>765</v>
      </c>
      <c r="G79" s="29">
        <v>570</v>
      </c>
      <c r="H79" s="29">
        <v>85</v>
      </c>
      <c r="I79" s="29">
        <v>20350</v>
      </c>
      <c r="J79" s="29">
        <v>18</v>
      </c>
    </row>
    <row r="80" spans="1:10">
      <c r="A80" s="1"/>
      <c r="B80" s="1" t="s">
        <v>8</v>
      </c>
      <c r="C80" s="29">
        <v>23924</v>
      </c>
      <c r="D80" s="29">
        <v>20326</v>
      </c>
      <c r="E80" s="29">
        <v>2149</v>
      </c>
      <c r="F80" s="29">
        <v>880</v>
      </c>
      <c r="G80" s="29">
        <v>501</v>
      </c>
      <c r="H80" s="29">
        <v>64</v>
      </c>
      <c r="I80" s="29">
        <v>23920</v>
      </c>
      <c r="J80" s="29">
        <v>4</v>
      </c>
    </row>
    <row r="81" spans="1:10">
      <c r="A81" s="1"/>
      <c r="B81" s="1" t="s">
        <v>9</v>
      </c>
      <c r="C81" s="29">
        <v>69122</v>
      </c>
      <c r="D81" s="29">
        <v>59554</v>
      </c>
      <c r="E81" s="29">
        <v>5382</v>
      </c>
      <c r="F81" s="29">
        <v>2394</v>
      </c>
      <c r="G81" s="29">
        <v>1540</v>
      </c>
      <c r="H81" s="29">
        <v>219</v>
      </c>
      <c r="I81" s="29">
        <v>69089</v>
      </c>
      <c r="J81" s="29">
        <v>33</v>
      </c>
    </row>
    <row r="82" spans="1:10">
      <c r="A82" s="1"/>
      <c r="B82" s="1" t="s">
        <v>10</v>
      </c>
      <c r="C82" s="29">
        <v>987</v>
      </c>
      <c r="D82" s="29">
        <v>651</v>
      </c>
      <c r="E82" s="29">
        <v>89</v>
      </c>
      <c r="F82" s="29">
        <v>68</v>
      </c>
      <c r="G82" s="29">
        <v>111</v>
      </c>
      <c r="H82" s="29">
        <v>51</v>
      </c>
      <c r="I82" s="29">
        <v>970</v>
      </c>
      <c r="J82" s="29">
        <v>17</v>
      </c>
    </row>
    <row r="83" spans="1:10">
      <c r="A83" s="1"/>
      <c r="B83" s="1" t="s">
        <v>31</v>
      </c>
      <c r="C83" s="29">
        <v>32778</v>
      </c>
      <c r="D83" s="29">
        <v>24188</v>
      </c>
      <c r="E83" s="29">
        <v>4061</v>
      </c>
      <c r="F83" s="29">
        <v>2180</v>
      </c>
      <c r="G83" s="29">
        <v>1821</v>
      </c>
      <c r="H83" s="29">
        <v>444</v>
      </c>
      <c r="I83" s="29">
        <v>32694</v>
      </c>
      <c r="J83" s="29">
        <v>84</v>
      </c>
    </row>
    <row r="84" spans="1:10">
      <c r="A84" s="1"/>
      <c r="B84" s="1" t="s">
        <v>11</v>
      </c>
      <c r="C84" s="29">
        <v>5346</v>
      </c>
      <c r="D84" s="29">
        <v>3873</v>
      </c>
      <c r="E84" s="29">
        <v>719</v>
      </c>
      <c r="F84" s="29">
        <v>396</v>
      </c>
      <c r="G84" s="29">
        <v>319</v>
      </c>
      <c r="H84" s="29">
        <v>28</v>
      </c>
      <c r="I84" s="29">
        <v>5335</v>
      </c>
      <c r="J84" s="29">
        <v>11</v>
      </c>
    </row>
    <row r="85" spans="1:10">
      <c r="A85" s="1"/>
      <c r="B85" s="1" t="s">
        <v>12</v>
      </c>
      <c r="C85" s="29">
        <v>37154</v>
      </c>
      <c r="D85" s="29">
        <v>26296</v>
      </c>
      <c r="E85" s="29">
        <v>5903</v>
      </c>
      <c r="F85" s="29">
        <v>2705</v>
      </c>
      <c r="G85" s="29">
        <v>1904</v>
      </c>
      <c r="H85" s="29">
        <v>316</v>
      </c>
      <c r="I85" s="29">
        <v>37124</v>
      </c>
      <c r="J85" s="29">
        <v>30</v>
      </c>
    </row>
    <row r="86" spans="1:10">
      <c r="A86" s="1"/>
      <c r="B86" s="1" t="s">
        <v>13</v>
      </c>
      <c r="C86" s="29">
        <v>9517</v>
      </c>
      <c r="D86" s="29">
        <v>6944</v>
      </c>
      <c r="E86" s="29">
        <v>1237</v>
      </c>
      <c r="F86" s="29">
        <v>710</v>
      </c>
      <c r="G86" s="29">
        <v>562</v>
      </c>
      <c r="H86" s="29">
        <v>60</v>
      </c>
      <c r="I86" s="29">
        <v>9513</v>
      </c>
      <c r="J86" s="29">
        <v>4</v>
      </c>
    </row>
    <row r="87" spans="1:10">
      <c r="A87" s="1"/>
      <c r="B87" s="1" t="s">
        <v>14</v>
      </c>
      <c r="C87" s="29">
        <v>47851</v>
      </c>
      <c r="D87" s="29">
        <v>25360</v>
      </c>
      <c r="E87" s="29">
        <v>10394</v>
      </c>
      <c r="F87" s="29">
        <v>6865</v>
      </c>
      <c r="G87" s="29">
        <v>4920</v>
      </c>
      <c r="H87" s="29">
        <v>291</v>
      </c>
      <c r="I87" s="29">
        <v>47830</v>
      </c>
      <c r="J87" s="29">
        <v>21</v>
      </c>
    </row>
    <row r="88" spans="1:10">
      <c r="A88" s="1"/>
      <c r="B88" s="1" t="s">
        <v>15</v>
      </c>
      <c r="C88" s="29">
        <v>50327</v>
      </c>
      <c r="D88" s="29">
        <v>41366</v>
      </c>
      <c r="E88" s="29">
        <v>5727</v>
      </c>
      <c r="F88" s="29">
        <v>2234</v>
      </c>
      <c r="G88" s="29">
        <v>936</v>
      </c>
      <c r="H88" s="29">
        <v>60</v>
      </c>
      <c r="I88" s="29">
        <v>50323</v>
      </c>
      <c r="J88" s="29">
        <v>4</v>
      </c>
    </row>
    <row r="89" spans="1:10">
      <c r="A89" s="1"/>
      <c r="B89" s="1" t="s">
        <v>86</v>
      </c>
      <c r="C89" s="29">
        <v>9353</v>
      </c>
      <c r="D89" s="29">
        <v>8323</v>
      </c>
      <c r="E89" s="29">
        <v>776</v>
      </c>
      <c r="F89" s="29">
        <v>189</v>
      </c>
      <c r="G89" s="29">
        <v>65</v>
      </c>
      <c r="H89" s="29">
        <v>0</v>
      </c>
      <c r="I89" s="29">
        <v>9353</v>
      </c>
      <c r="J89" s="29">
        <v>0</v>
      </c>
    </row>
    <row r="90" spans="1:10">
      <c r="A90" s="1" t="s">
        <v>49</v>
      </c>
      <c r="B90" s="1" t="s">
        <v>19</v>
      </c>
      <c r="C90" s="29">
        <v>117191</v>
      </c>
      <c r="D90" s="29">
        <v>607</v>
      </c>
      <c r="E90" s="29">
        <v>873</v>
      </c>
      <c r="F90" s="29">
        <v>1803</v>
      </c>
      <c r="G90" s="29">
        <v>7653</v>
      </c>
      <c r="H90" s="29">
        <v>13669</v>
      </c>
      <c r="I90" s="29">
        <v>24605</v>
      </c>
      <c r="J90" s="29">
        <v>92586</v>
      </c>
    </row>
    <row r="91" spans="1:10">
      <c r="A91" s="1"/>
      <c r="B91" s="1" t="s">
        <v>3</v>
      </c>
      <c r="C91" s="29">
        <v>125</v>
      </c>
      <c r="D91" s="29">
        <v>0</v>
      </c>
      <c r="E91" s="29">
        <v>1</v>
      </c>
      <c r="F91" s="29">
        <v>2</v>
      </c>
      <c r="G91" s="29">
        <v>18</v>
      </c>
      <c r="H91" s="29">
        <v>63</v>
      </c>
      <c r="I91" s="29">
        <v>84</v>
      </c>
      <c r="J91" s="29">
        <v>41</v>
      </c>
    </row>
    <row r="92" spans="1:10">
      <c r="A92" s="1"/>
      <c r="B92" s="1" t="s">
        <v>82</v>
      </c>
      <c r="C92" s="29">
        <v>561</v>
      </c>
      <c r="D92" s="29">
        <v>1</v>
      </c>
      <c r="E92" s="29">
        <v>4</v>
      </c>
      <c r="F92" s="29">
        <v>17</v>
      </c>
      <c r="G92" s="29">
        <v>35</v>
      </c>
      <c r="H92" s="29">
        <v>78</v>
      </c>
      <c r="I92" s="29">
        <v>135</v>
      </c>
      <c r="J92" s="29">
        <v>426</v>
      </c>
    </row>
    <row r="93" spans="1:10">
      <c r="A93" s="1"/>
      <c r="B93" s="1" t="s">
        <v>4</v>
      </c>
      <c r="C93" s="29">
        <v>1037</v>
      </c>
      <c r="D93" s="29">
        <v>0</v>
      </c>
      <c r="E93" s="29">
        <v>1</v>
      </c>
      <c r="F93" s="29">
        <v>2</v>
      </c>
      <c r="G93" s="29">
        <v>5</v>
      </c>
      <c r="H93" s="29">
        <v>28</v>
      </c>
      <c r="I93" s="29">
        <v>36</v>
      </c>
      <c r="J93" s="29">
        <v>1001</v>
      </c>
    </row>
    <row r="94" spans="1:10">
      <c r="A94" s="1"/>
      <c r="B94" s="1" t="s">
        <v>83</v>
      </c>
      <c r="C94" s="29">
        <v>798</v>
      </c>
      <c r="D94" s="29">
        <v>9</v>
      </c>
      <c r="E94" s="29">
        <v>4</v>
      </c>
      <c r="F94" s="29">
        <v>14</v>
      </c>
      <c r="G94" s="29">
        <v>53</v>
      </c>
      <c r="H94" s="29">
        <v>127</v>
      </c>
      <c r="I94" s="29">
        <v>207</v>
      </c>
      <c r="J94" s="29">
        <v>591</v>
      </c>
    </row>
    <row r="95" spans="1:10">
      <c r="A95" s="1"/>
      <c r="B95" s="1" t="s">
        <v>84</v>
      </c>
      <c r="C95" s="29">
        <v>3386</v>
      </c>
      <c r="D95" s="29">
        <v>17</v>
      </c>
      <c r="E95" s="29">
        <v>28</v>
      </c>
      <c r="F95" s="29">
        <v>45</v>
      </c>
      <c r="G95" s="29">
        <v>419</v>
      </c>
      <c r="H95" s="29">
        <v>818</v>
      </c>
      <c r="I95" s="29">
        <v>1327</v>
      </c>
      <c r="J95" s="29">
        <v>2059</v>
      </c>
    </row>
    <row r="96" spans="1:10">
      <c r="A96" s="1"/>
      <c r="B96" s="1" t="s">
        <v>42</v>
      </c>
      <c r="C96" s="29">
        <v>6515</v>
      </c>
      <c r="D96" s="29">
        <v>49</v>
      </c>
      <c r="E96" s="29">
        <v>105</v>
      </c>
      <c r="F96" s="29">
        <v>167</v>
      </c>
      <c r="G96" s="29">
        <v>703</v>
      </c>
      <c r="H96" s="29">
        <v>1075</v>
      </c>
      <c r="I96" s="29">
        <v>2099</v>
      </c>
      <c r="J96" s="29">
        <v>4416</v>
      </c>
    </row>
    <row r="97" spans="1:10">
      <c r="A97" s="1"/>
      <c r="B97" s="1" t="s">
        <v>85</v>
      </c>
      <c r="C97" s="29">
        <v>22829</v>
      </c>
      <c r="D97" s="29">
        <v>146</v>
      </c>
      <c r="E97" s="29">
        <v>198</v>
      </c>
      <c r="F97" s="29">
        <v>525</v>
      </c>
      <c r="G97" s="29">
        <v>1914</v>
      </c>
      <c r="H97" s="29">
        <v>2688</v>
      </c>
      <c r="I97" s="29">
        <v>5471</v>
      </c>
      <c r="J97" s="29">
        <v>17358</v>
      </c>
    </row>
    <row r="98" spans="1:10">
      <c r="A98" s="1"/>
      <c r="B98" s="1" t="s">
        <v>5</v>
      </c>
      <c r="C98" s="29">
        <v>3793</v>
      </c>
      <c r="D98" s="29">
        <v>13</v>
      </c>
      <c r="E98" s="29">
        <v>24</v>
      </c>
      <c r="F98" s="29">
        <v>48</v>
      </c>
      <c r="G98" s="29">
        <v>194</v>
      </c>
      <c r="H98" s="29">
        <v>473</v>
      </c>
      <c r="I98" s="29">
        <v>752</v>
      </c>
      <c r="J98" s="29">
        <v>3041</v>
      </c>
    </row>
    <row r="99" spans="1:10">
      <c r="A99" s="1"/>
      <c r="B99" s="1" t="s">
        <v>6</v>
      </c>
      <c r="C99" s="29">
        <v>9518</v>
      </c>
      <c r="D99" s="29">
        <v>15</v>
      </c>
      <c r="E99" s="29">
        <v>19</v>
      </c>
      <c r="F99" s="29">
        <v>33</v>
      </c>
      <c r="G99" s="29">
        <v>210</v>
      </c>
      <c r="H99" s="29">
        <v>295</v>
      </c>
      <c r="I99" s="29">
        <v>572</v>
      </c>
      <c r="J99" s="29">
        <v>8946</v>
      </c>
    </row>
    <row r="100" spans="1:10">
      <c r="A100" s="1"/>
      <c r="B100" s="1" t="s">
        <v>7</v>
      </c>
      <c r="C100" s="29">
        <v>27117</v>
      </c>
      <c r="D100" s="29">
        <v>42</v>
      </c>
      <c r="E100" s="29">
        <v>58</v>
      </c>
      <c r="F100" s="29">
        <v>151</v>
      </c>
      <c r="G100" s="29">
        <v>491</v>
      </c>
      <c r="H100" s="29">
        <v>1122</v>
      </c>
      <c r="I100" s="29">
        <v>1864</v>
      </c>
      <c r="J100" s="29">
        <v>25253</v>
      </c>
    </row>
    <row r="101" spans="1:10">
      <c r="A101" s="1"/>
      <c r="B101" s="1" t="s">
        <v>8</v>
      </c>
      <c r="C101" s="29">
        <v>4475</v>
      </c>
      <c r="D101" s="29">
        <v>57</v>
      </c>
      <c r="E101" s="29">
        <v>104</v>
      </c>
      <c r="F101" s="29">
        <v>113</v>
      </c>
      <c r="G101" s="29">
        <v>436</v>
      </c>
      <c r="H101" s="29">
        <v>943</v>
      </c>
      <c r="I101" s="29">
        <v>1653</v>
      </c>
      <c r="J101" s="29">
        <v>2822</v>
      </c>
    </row>
    <row r="102" spans="1:10">
      <c r="A102" s="1"/>
      <c r="B102" s="1" t="s">
        <v>9</v>
      </c>
      <c r="C102" s="29">
        <v>5846</v>
      </c>
      <c r="D102" s="29">
        <v>43</v>
      </c>
      <c r="E102" s="29">
        <v>50</v>
      </c>
      <c r="F102" s="29">
        <v>101</v>
      </c>
      <c r="G102" s="29">
        <v>481</v>
      </c>
      <c r="H102" s="29">
        <v>864</v>
      </c>
      <c r="I102" s="29">
        <v>1539</v>
      </c>
      <c r="J102" s="29">
        <v>4307</v>
      </c>
    </row>
    <row r="103" spans="1:10">
      <c r="A103" s="1"/>
      <c r="B103" s="1" t="s">
        <v>10</v>
      </c>
      <c r="C103" s="29">
        <v>3328</v>
      </c>
      <c r="D103" s="29">
        <v>17</v>
      </c>
      <c r="E103" s="29">
        <v>38</v>
      </c>
      <c r="F103" s="29">
        <v>56</v>
      </c>
      <c r="G103" s="29">
        <v>223</v>
      </c>
      <c r="H103" s="29">
        <v>387</v>
      </c>
      <c r="I103" s="29">
        <v>721</v>
      </c>
      <c r="J103" s="29">
        <v>2607</v>
      </c>
    </row>
    <row r="104" spans="1:10">
      <c r="A104" s="1"/>
      <c r="B104" s="1" t="s">
        <v>31</v>
      </c>
      <c r="C104" s="29">
        <v>5975</v>
      </c>
      <c r="D104" s="29">
        <v>30</v>
      </c>
      <c r="E104" s="29">
        <v>39</v>
      </c>
      <c r="F104" s="29">
        <v>85</v>
      </c>
      <c r="G104" s="29">
        <v>288</v>
      </c>
      <c r="H104" s="29">
        <v>761</v>
      </c>
      <c r="I104" s="29">
        <v>1203</v>
      </c>
      <c r="J104" s="29">
        <v>4772</v>
      </c>
    </row>
    <row r="105" spans="1:10">
      <c r="A105" s="1"/>
      <c r="B105" s="1" t="s">
        <v>11</v>
      </c>
      <c r="C105" s="29">
        <v>488</v>
      </c>
      <c r="D105" s="29">
        <v>2</v>
      </c>
      <c r="E105" s="29">
        <v>9</v>
      </c>
      <c r="F105" s="29">
        <v>17</v>
      </c>
      <c r="G105" s="29">
        <v>56</v>
      </c>
      <c r="H105" s="29">
        <v>165</v>
      </c>
      <c r="I105" s="29">
        <v>249</v>
      </c>
      <c r="J105" s="29">
        <v>239</v>
      </c>
    </row>
    <row r="106" spans="1:10">
      <c r="A106" s="1"/>
      <c r="B106" s="1" t="s">
        <v>12</v>
      </c>
      <c r="C106" s="29">
        <v>6865</v>
      </c>
      <c r="D106" s="29">
        <v>55</v>
      </c>
      <c r="E106" s="29">
        <v>82</v>
      </c>
      <c r="F106" s="29">
        <v>139</v>
      </c>
      <c r="G106" s="29">
        <v>843</v>
      </c>
      <c r="H106" s="29">
        <v>1687</v>
      </c>
      <c r="I106" s="29">
        <v>2806</v>
      </c>
      <c r="J106" s="29">
        <v>4059</v>
      </c>
    </row>
    <row r="107" spans="1:10">
      <c r="A107" s="1"/>
      <c r="B107" s="1" t="s">
        <v>13</v>
      </c>
      <c r="C107" s="29">
        <v>455</v>
      </c>
      <c r="D107" s="29">
        <v>8</v>
      </c>
      <c r="E107" s="29">
        <v>1</v>
      </c>
      <c r="F107" s="29">
        <v>8</v>
      </c>
      <c r="G107" s="29">
        <v>70</v>
      </c>
      <c r="H107" s="29">
        <v>61</v>
      </c>
      <c r="I107" s="29">
        <v>148</v>
      </c>
      <c r="J107" s="29">
        <v>307</v>
      </c>
    </row>
    <row r="108" spans="1:10">
      <c r="A108" s="1"/>
      <c r="B108" s="1" t="s">
        <v>14</v>
      </c>
      <c r="C108" s="29">
        <v>8780</v>
      </c>
      <c r="D108" s="29">
        <v>42</v>
      </c>
      <c r="E108" s="29">
        <v>54</v>
      </c>
      <c r="F108" s="29">
        <v>120</v>
      </c>
      <c r="G108" s="29">
        <v>734</v>
      </c>
      <c r="H108" s="29">
        <v>1359</v>
      </c>
      <c r="I108" s="29">
        <v>2309</v>
      </c>
      <c r="J108" s="29">
        <v>6471</v>
      </c>
    </row>
    <row r="109" spans="1:10">
      <c r="A109" s="1"/>
      <c r="B109" s="1" t="s">
        <v>15</v>
      </c>
      <c r="C109" s="29">
        <v>5300</v>
      </c>
      <c r="D109" s="29">
        <v>61</v>
      </c>
      <c r="E109" s="29">
        <v>54</v>
      </c>
      <c r="F109" s="29">
        <v>160</v>
      </c>
      <c r="G109" s="29">
        <v>480</v>
      </c>
      <c r="H109" s="29">
        <v>675</v>
      </c>
      <c r="I109" s="29">
        <v>1430</v>
      </c>
      <c r="J109" s="29">
        <v>3870</v>
      </c>
    </row>
    <row r="110" spans="1:10">
      <c r="A110" s="1"/>
      <c r="B110" s="1" t="s">
        <v>86</v>
      </c>
      <c r="C110" s="29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</row>
    <row r="111" spans="1:10">
      <c r="A111" s="1" t="s">
        <v>50</v>
      </c>
      <c r="B111" s="1" t="s">
        <v>19</v>
      </c>
      <c r="C111" s="29">
        <v>1842871</v>
      </c>
      <c r="D111" s="29">
        <v>590138</v>
      </c>
      <c r="E111" s="29">
        <v>327014</v>
      </c>
      <c r="F111" s="29">
        <v>235238</v>
      </c>
      <c r="G111" s="29">
        <v>256251</v>
      </c>
      <c r="H111" s="29">
        <v>114896</v>
      </c>
      <c r="I111" s="29">
        <v>1523537</v>
      </c>
      <c r="J111" s="29">
        <v>319334</v>
      </c>
    </row>
    <row r="112" spans="1:10">
      <c r="A112" s="1"/>
      <c r="B112" s="1" t="s">
        <v>3</v>
      </c>
      <c r="C112" s="29">
        <v>5797</v>
      </c>
      <c r="D112" s="29">
        <v>2743</v>
      </c>
      <c r="E112" s="29">
        <v>1487</v>
      </c>
      <c r="F112" s="29">
        <v>813</v>
      </c>
      <c r="G112" s="29">
        <v>552</v>
      </c>
      <c r="H112" s="29">
        <v>82</v>
      </c>
      <c r="I112" s="29">
        <v>5677</v>
      </c>
      <c r="J112" s="29">
        <v>120</v>
      </c>
    </row>
    <row r="113" spans="1:15">
      <c r="A113" s="1"/>
      <c r="B113" s="1" t="s">
        <v>82</v>
      </c>
      <c r="C113" s="29">
        <v>6412</v>
      </c>
      <c r="D113" s="29">
        <v>1659</v>
      </c>
      <c r="E113" s="29">
        <v>1064</v>
      </c>
      <c r="F113" s="29">
        <v>928</v>
      </c>
      <c r="G113" s="29">
        <v>1182</v>
      </c>
      <c r="H113" s="29">
        <v>516</v>
      </c>
      <c r="I113" s="29">
        <v>5349</v>
      </c>
      <c r="J113" s="29">
        <v>1063</v>
      </c>
    </row>
    <row r="114" spans="1:15">
      <c r="A114" s="1"/>
      <c r="B114" s="1" t="s">
        <v>4</v>
      </c>
      <c r="C114" s="29">
        <v>4144</v>
      </c>
      <c r="D114" s="29">
        <v>662</v>
      </c>
      <c r="E114" s="29">
        <v>303</v>
      </c>
      <c r="F114" s="29">
        <v>180</v>
      </c>
      <c r="G114" s="29">
        <v>397</v>
      </c>
      <c r="H114" s="29">
        <v>307</v>
      </c>
      <c r="I114" s="29">
        <v>1849</v>
      </c>
      <c r="J114" s="29">
        <v>2295</v>
      </c>
    </row>
    <row r="115" spans="1:15">
      <c r="A115" s="1"/>
      <c r="B115" s="1" t="s">
        <v>83</v>
      </c>
      <c r="C115" s="29">
        <v>194340</v>
      </c>
      <c r="D115" s="29">
        <v>92790</v>
      </c>
      <c r="E115" s="29">
        <v>43104</v>
      </c>
      <c r="F115" s="29">
        <v>28576</v>
      </c>
      <c r="G115" s="29">
        <v>23745</v>
      </c>
      <c r="H115" s="29">
        <v>3541</v>
      </c>
      <c r="I115" s="29">
        <v>191756</v>
      </c>
      <c r="J115" s="29">
        <v>2584</v>
      </c>
    </row>
    <row r="116" spans="1:15">
      <c r="A116" s="1"/>
      <c r="B116" s="1" t="s">
        <v>84</v>
      </c>
      <c r="C116" s="29">
        <v>104655</v>
      </c>
      <c r="D116" s="29">
        <v>22574</v>
      </c>
      <c r="E116" s="29">
        <v>17838</v>
      </c>
      <c r="F116" s="29">
        <v>17635</v>
      </c>
      <c r="G116" s="29">
        <v>25571</v>
      </c>
      <c r="H116" s="29">
        <v>9435</v>
      </c>
      <c r="I116" s="29">
        <v>93053</v>
      </c>
      <c r="J116" s="29">
        <v>11602</v>
      </c>
    </row>
    <row r="117" spans="1:15">
      <c r="A117" s="1"/>
      <c r="B117" s="1" t="s">
        <v>42</v>
      </c>
      <c r="C117" s="29">
        <v>107343</v>
      </c>
      <c r="D117" s="29">
        <v>30880</v>
      </c>
      <c r="E117" s="29">
        <v>18571</v>
      </c>
      <c r="F117" s="29">
        <v>15380</v>
      </c>
      <c r="G117" s="29">
        <v>19275</v>
      </c>
      <c r="H117" s="29">
        <v>8781</v>
      </c>
      <c r="I117" s="29">
        <v>92887</v>
      </c>
      <c r="J117" s="29">
        <v>14456</v>
      </c>
    </row>
    <row r="118" spans="1:15">
      <c r="A118" s="1"/>
      <c r="B118" s="1" t="s">
        <v>85</v>
      </c>
      <c r="C118" s="29">
        <v>310046</v>
      </c>
      <c r="D118" s="29">
        <v>78358</v>
      </c>
      <c r="E118" s="29">
        <v>47073</v>
      </c>
      <c r="F118" s="29">
        <v>31766</v>
      </c>
      <c r="G118" s="29">
        <v>32597</v>
      </c>
      <c r="H118" s="29">
        <v>16160</v>
      </c>
      <c r="I118" s="29">
        <v>205954</v>
      </c>
      <c r="J118" s="29">
        <v>104092</v>
      </c>
    </row>
    <row r="119" spans="1:15">
      <c r="A119" s="1"/>
      <c r="B119" s="1" t="s">
        <v>5</v>
      </c>
      <c r="C119" s="29">
        <v>49610</v>
      </c>
      <c r="D119" s="29">
        <v>15977</v>
      </c>
      <c r="E119" s="29">
        <v>7894</v>
      </c>
      <c r="F119" s="29">
        <v>6248</v>
      </c>
      <c r="G119" s="29">
        <v>7024</v>
      </c>
      <c r="H119" s="29">
        <v>3303</v>
      </c>
      <c r="I119" s="29">
        <v>40446</v>
      </c>
      <c r="J119" s="29">
        <v>9164</v>
      </c>
    </row>
    <row r="120" spans="1:15">
      <c r="A120" s="1"/>
      <c r="B120" s="1" t="s">
        <v>6</v>
      </c>
      <c r="C120" s="29">
        <v>33823</v>
      </c>
      <c r="D120" s="29">
        <v>6043</v>
      </c>
      <c r="E120" s="29">
        <v>3546</v>
      </c>
      <c r="F120" s="29">
        <v>3086</v>
      </c>
      <c r="G120" s="29">
        <v>3932</v>
      </c>
      <c r="H120" s="29">
        <v>1813</v>
      </c>
      <c r="I120" s="29">
        <v>18420</v>
      </c>
      <c r="J120" s="29">
        <v>15403</v>
      </c>
    </row>
    <row r="121" spans="1:15">
      <c r="A121" s="1"/>
      <c r="B121" s="1" t="s">
        <v>7</v>
      </c>
      <c r="C121" s="29">
        <v>110822</v>
      </c>
      <c r="D121" s="29">
        <v>27706</v>
      </c>
      <c r="E121" s="29">
        <v>10347</v>
      </c>
      <c r="F121" s="29">
        <v>6737</v>
      </c>
      <c r="G121" s="29">
        <v>11389</v>
      </c>
      <c r="H121" s="29">
        <v>9891</v>
      </c>
      <c r="I121" s="29">
        <v>66070</v>
      </c>
      <c r="J121" s="29">
        <v>44752</v>
      </c>
    </row>
    <row r="122" spans="1:15">
      <c r="A122" s="1"/>
      <c r="B122" s="1" t="s">
        <v>8</v>
      </c>
      <c r="C122" s="29">
        <v>61569</v>
      </c>
      <c r="D122" s="29">
        <v>27092</v>
      </c>
      <c r="E122" s="29">
        <v>9730</v>
      </c>
      <c r="F122" s="29">
        <v>5807</v>
      </c>
      <c r="G122" s="29">
        <v>5811</v>
      </c>
      <c r="H122" s="29">
        <v>3490</v>
      </c>
      <c r="I122" s="29">
        <v>51930</v>
      </c>
      <c r="J122" s="29">
        <v>9639</v>
      </c>
    </row>
    <row r="123" spans="1:15">
      <c r="A123" s="1"/>
      <c r="B123" s="1" t="s">
        <v>9</v>
      </c>
      <c r="C123" s="29">
        <v>161339</v>
      </c>
      <c r="D123" s="29">
        <v>72377</v>
      </c>
      <c r="E123" s="29">
        <v>31582</v>
      </c>
      <c r="F123" s="29">
        <v>20977</v>
      </c>
      <c r="G123" s="29">
        <v>18758</v>
      </c>
      <c r="H123" s="29">
        <v>6377</v>
      </c>
      <c r="I123" s="29">
        <v>150071</v>
      </c>
      <c r="J123" s="29">
        <v>11268</v>
      </c>
    </row>
    <row r="124" spans="1:15">
      <c r="A124" s="1"/>
      <c r="B124" s="1" t="s">
        <v>10</v>
      </c>
      <c r="C124" s="29">
        <v>12347</v>
      </c>
      <c r="D124" s="29">
        <v>406</v>
      </c>
      <c r="E124" s="29">
        <v>175</v>
      </c>
      <c r="F124" s="29">
        <v>269</v>
      </c>
      <c r="G124" s="29">
        <v>1587</v>
      </c>
      <c r="H124" s="29">
        <v>2995</v>
      </c>
      <c r="I124" s="29">
        <v>5432</v>
      </c>
      <c r="J124" s="29">
        <v>6915</v>
      </c>
    </row>
    <row r="125" spans="1:15">
      <c r="A125" s="1"/>
      <c r="B125" s="1" t="s">
        <v>31</v>
      </c>
      <c r="C125" s="29">
        <v>86963</v>
      </c>
      <c r="D125" s="29">
        <v>31357</v>
      </c>
      <c r="E125" s="29">
        <v>14782</v>
      </c>
      <c r="F125" s="29">
        <v>10571</v>
      </c>
      <c r="G125" s="29">
        <v>12124</v>
      </c>
      <c r="H125" s="29">
        <v>5512</v>
      </c>
      <c r="I125" s="29">
        <v>74346</v>
      </c>
      <c r="J125" s="29">
        <v>12617</v>
      </c>
      <c r="O125" s="25"/>
    </row>
    <row r="126" spans="1:15">
      <c r="A126" s="1"/>
      <c r="B126" s="1" t="s">
        <v>11</v>
      </c>
      <c r="C126" s="29">
        <v>23409</v>
      </c>
      <c r="D126" s="29">
        <v>5959</v>
      </c>
      <c r="E126" s="29">
        <v>3809</v>
      </c>
      <c r="F126" s="29">
        <v>3501</v>
      </c>
      <c r="G126" s="29">
        <v>6109</v>
      </c>
      <c r="H126" s="29">
        <v>2208</v>
      </c>
      <c r="I126" s="29">
        <v>21586</v>
      </c>
      <c r="J126" s="29">
        <v>1823</v>
      </c>
      <c r="O126" s="25"/>
    </row>
    <row r="127" spans="1:15">
      <c r="A127" s="1"/>
      <c r="B127" s="1" t="s">
        <v>12</v>
      </c>
      <c r="C127" s="29">
        <v>202391</v>
      </c>
      <c r="D127" s="29">
        <v>55560</v>
      </c>
      <c r="E127" s="29">
        <v>43950</v>
      </c>
      <c r="F127" s="29">
        <v>29434</v>
      </c>
      <c r="G127" s="29">
        <v>30271</v>
      </c>
      <c r="H127" s="29">
        <v>20327</v>
      </c>
      <c r="I127" s="29">
        <v>179542</v>
      </c>
      <c r="J127" s="29">
        <v>22849</v>
      </c>
      <c r="O127" s="25"/>
    </row>
    <row r="128" spans="1:15">
      <c r="A128" s="1"/>
      <c r="B128" s="1" t="s">
        <v>13</v>
      </c>
      <c r="C128" s="29">
        <v>26369</v>
      </c>
      <c r="D128" s="29">
        <v>9025</v>
      </c>
      <c r="E128" s="29">
        <v>4966</v>
      </c>
      <c r="F128" s="29">
        <v>4005</v>
      </c>
      <c r="G128" s="29">
        <v>5037</v>
      </c>
      <c r="H128" s="29">
        <v>1408</v>
      </c>
      <c r="I128" s="29">
        <v>24441</v>
      </c>
      <c r="J128" s="29">
        <v>1928</v>
      </c>
      <c r="O128" s="25"/>
    </row>
    <row r="129" spans="1:15">
      <c r="A129" s="1"/>
      <c r="B129" s="1" t="s">
        <v>14</v>
      </c>
      <c r="C129" s="29">
        <v>169718</v>
      </c>
      <c r="D129" s="29">
        <v>32850</v>
      </c>
      <c r="E129" s="29">
        <v>27162</v>
      </c>
      <c r="F129" s="29">
        <v>26037</v>
      </c>
      <c r="G129" s="29">
        <v>32492</v>
      </c>
      <c r="H129" s="29">
        <v>14138</v>
      </c>
      <c r="I129" s="29">
        <v>132679</v>
      </c>
      <c r="J129" s="29">
        <v>37039</v>
      </c>
      <c r="O129" s="25"/>
    </row>
    <row r="130" spans="1:15">
      <c r="A130" s="1"/>
      <c r="B130" s="1" t="s">
        <v>15</v>
      </c>
      <c r="C130" s="29">
        <v>170393</v>
      </c>
      <c r="D130" s="29">
        <v>74987</v>
      </c>
      <c r="E130" s="29">
        <v>39457</v>
      </c>
      <c r="F130" s="29">
        <v>23225</v>
      </c>
      <c r="G130" s="29">
        <v>18387</v>
      </c>
      <c r="H130" s="29">
        <v>4612</v>
      </c>
      <c r="I130" s="29">
        <v>160668</v>
      </c>
      <c r="J130" s="29">
        <v>9725</v>
      </c>
      <c r="O130" s="25"/>
    </row>
    <row r="131" spans="1:15">
      <c r="A131" s="1"/>
      <c r="B131" s="1" t="s">
        <v>86</v>
      </c>
      <c r="C131" s="29">
        <v>1381</v>
      </c>
      <c r="D131" s="29">
        <v>1133</v>
      </c>
      <c r="E131" s="29">
        <v>174</v>
      </c>
      <c r="F131" s="29">
        <v>63</v>
      </c>
      <c r="G131" s="29">
        <v>11</v>
      </c>
      <c r="H131" s="29">
        <v>0</v>
      </c>
      <c r="I131" s="29">
        <v>1381</v>
      </c>
      <c r="J131" s="29">
        <v>0</v>
      </c>
      <c r="O131" s="25"/>
    </row>
    <row r="132" spans="1:15">
      <c r="A132" s="1" t="s">
        <v>51</v>
      </c>
      <c r="B132" s="1" t="s">
        <v>19</v>
      </c>
      <c r="C132" s="29">
        <v>1671243</v>
      </c>
      <c r="D132" s="29">
        <v>351832</v>
      </c>
      <c r="E132" s="29">
        <v>356345</v>
      </c>
      <c r="F132" s="29">
        <v>262565</v>
      </c>
      <c r="G132" s="29">
        <v>273349</v>
      </c>
      <c r="H132" s="29">
        <v>110885</v>
      </c>
      <c r="I132" s="29">
        <v>1354976</v>
      </c>
      <c r="J132" s="29">
        <v>316267</v>
      </c>
      <c r="O132" s="25"/>
    </row>
    <row r="133" spans="1:15">
      <c r="A133" s="1"/>
      <c r="B133" s="1" t="s">
        <v>3</v>
      </c>
      <c r="C133" s="29">
        <v>4977</v>
      </c>
      <c r="D133" s="29">
        <v>1694</v>
      </c>
      <c r="E133" s="29">
        <v>1455</v>
      </c>
      <c r="F133" s="29">
        <v>939</v>
      </c>
      <c r="G133" s="29">
        <v>602</v>
      </c>
      <c r="H133" s="29">
        <v>139</v>
      </c>
      <c r="I133" s="29">
        <v>4829</v>
      </c>
      <c r="J133" s="29">
        <v>148</v>
      </c>
      <c r="O133" s="25"/>
    </row>
    <row r="134" spans="1:15">
      <c r="A134" s="1"/>
      <c r="B134" s="1" t="s">
        <v>82</v>
      </c>
      <c r="C134" s="29">
        <v>4817</v>
      </c>
      <c r="D134" s="29">
        <v>899</v>
      </c>
      <c r="E134" s="29">
        <v>816</v>
      </c>
      <c r="F134" s="29">
        <v>732</v>
      </c>
      <c r="G134" s="29">
        <v>859</v>
      </c>
      <c r="H134" s="29">
        <v>399</v>
      </c>
      <c r="I134" s="29">
        <v>3705</v>
      </c>
      <c r="J134" s="29">
        <v>1112</v>
      </c>
      <c r="O134" s="25"/>
    </row>
    <row r="135" spans="1:15">
      <c r="A135" s="1"/>
      <c r="B135" s="1" t="s">
        <v>4</v>
      </c>
      <c r="C135" s="29">
        <v>4722</v>
      </c>
      <c r="D135" s="29">
        <v>315</v>
      </c>
      <c r="E135" s="29">
        <v>332</v>
      </c>
      <c r="F135" s="29">
        <v>143</v>
      </c>
      <c r="G135" s="29">
        <v>403</v>
      </c>
      <c r="H135" s="29">
        <v>240</v>
      </c>
      <c r="I135" s="29">
        <v>1433</v>
      </c>
      <c r="J135" s="29">
        <v>3289</v>
      </c>
      <c r="O135" s="25"/>
    </row>
    <row r="136" spans="1:15">
      <c r="A136" s="1"/>
      <c r="B136" s="1" t="s">
        <v>83</v>
      </c>
      <c r="C136" s="29">
        <v>154639</v>
      </c>
      <c r="D136" s="29">
        <v>49166</v>
      </c>
      <c r="E136" s="29">
        <v>44719</v>
      </c>
      <c r="F136" s="29">
        <v>30113</v>
      </c>
      <c r="G136" s="29">
        <v>24652</v>
      </c>
      <c r="H136" s="29">
        <v>3531</v>
      </c>
      <c r="I136" s="29">
        <v>152181</v>
      </c>
      <c r="J136" s="29">
        <v>2458</v>
      </c>
      <c r="O136" s="25"/>
    </row>
    <row r="137" spans="1:15">
      <c r="A137" s="1"/>
      <c r="B137" s="1" t="s">
        <v>84</v>
      </c>
      <c r="C137" s="29">
        <v>105926</v>
      </c>
      <c r="D137" s="29">
        <v>14425</v>
      </c>
      <c r="E137" s="29">
        <v>19215</v>
      </c>
      <c r="F137" s="29">
        <v>19256</v>
      </c>
      <c r="G137" s="29">
        <v>27921</v>
      </c>
      <c r="H137" s="29">
        <v>10280</v>
      </c>
      <c r="I137" s="29">
        <v>91097</v>
      </c>
      <c r="J137" s="29">
        <v>14829</v>
      </c>
      <c r="O137" s="25"/>
    </row>
    <row r="138" spans="1:15">
      <c r="A138" s="1"/>
      <c r="B138" s="1" t="s">
        <v>42</v>
      </c>
      <c r="C138" s="29">
        <v>98588</v>
      </c>
      <c r="D138" s="29">
        <v>19672</v>
      </c>
      <c r="E138" s="29">
        <v>20293</v>
      </c>
      <c r="F138" s="29">
        <v>16832</v>
      </c>
      <c r="G138" s="29">
        <v>18719</v>
      </c>
      <c r="H138" s="29">
        <v>8020</v>
      </c>
      <c r="I138" s="29">
        <v>83536</v>
      </c>
      <c r="J138" s="29">
        <v>15052</v>
      </c>
      <c r="O138" s="25"/>
    </row>
    <row r="139" spans="1:15">
      <c r="A139" s="1"/>
      <c r="B139" s="1" t="s">
        <v>85</v>
      </c>
      <c r="C139" s="29">
        <v>282330</v>
      </c>
      <c r="D139" s="29">
        <v>48463</v>
      </c>
      <c r="E139" s="29">
        <v>52845</v>
      </c>
      <c r="F139" s="29">
        <v>36892</v>
      </c>
      <c r="G139" s="29">
        <v>35318</v>
      </c>
      <c r="H139" s="29">
        <v>16369</v>
      </c>
      <c r="I139" s="29">
        <v>189887</v>
      </c>
      <c r="J139" s="29">
        <v>92443</v>
      </c>
      <c r="O139" s="25"/>
    </row>
    <row r="140" spans="1:15">
      <c r="A140" s="1"/>
      <c r="B140" s="1" t="s">
        <v>5</v>
      </c>
      <c r="C140" s="29">
        <v>43716</v>
      </c>
      <c r="D140" s="29">
        <v>9529</v>
      </c>
      <c r="E140" s="29">
        <v>8223</v>
      </c>
      <c r="F140" s="29">
        <v>6402</v>
      </c>
      <c r="G140" s="29">
        <v>7174</v>
      </c>
      <c r="H140" s="29">
        <v>3005</v>
      </c>
      <c r="I140" s="29">
        <v>34333</v>
      </c>
      <c r="J140" s="29">
        <v>9383</v>
      </c>
      <c r="O140" s="25"/>
    </row>
    <row r="141" spans="1:15">
      <c r="A141" s="1"/>
      <c r="B141" s="1" t="s">
        <v>6</v>
      </c>
      <c r="C141" s="29">
        <v>36583</v>
      </c>
      <c r="D141" s="29">
        <v>4121</v>
      </c>
      <c r="E141" s="29">
        <v>4065</v>
      </c>
      <c r="F141" s="29">
        <v>3426</v>
      </c>
      <c r="G141" s="29">
        <v>4447</v>
      </c>
      <c r="H141" s="29">
        <v>1985</v>
      </c>
      <c r="I141" s="29">
        <v>18044</v>
      </c>
      <c r="J141" s="29">
        <v>18539</v>
      </c>
      <c r="O141" s="25"/>
    </row>
    <row r="142" spans="1:15">
      <c r="A142" s="1"/>
      <c r="B142" s="1" t="s">
        <v>7</v>
      </c>
      <c r="C142" s="29">
        <v>90738</v>
      </c>
      <c r="D142" s="29">
        <v>16371</v>
      </c>
      <c r="E142" s="29">
        <v>11764</v>
      </c>
      <c r="F142" s="29">
        <v>6743</v>
      </c>
      <c r="G142" s="29">
        <v>8467</v>
      </c>
      <c r="H142" s="29">
        <v>7248</v>
      </c>
      <c r="I142" s="29">
        <v>50593</v>
      </c>
      <c r="J142" s="29">
        <v>40145</v>
      </c>
      <c r="O142" s="25"/>
    </row>
    <row r="143" spans="1:15">
      <c r="A143" s="1"/>
      <c r="B143" s="1" t="s">
        <v>8</v>
      </c>
      <c r="C143" s="29">
        <v>57111</v>
      </c>
      <c r="D143" s="29">
        <v>17439</v>
      </c>
      <c r="E143" s="29">
        <v>11817</v>
      </c>
      <c r="F143" s="29">
        <v>6776</v>
      </c>
      <c r="G143" s="29">
        <v>6042</v>
      </c>
      <c r="H143" s="29">
        <v>3097</v>
      </c>
      <c r="I143" s="29">
        <v>45171</v>
      </c>
      <c r="J143" s="29">
        <v>11940</v>
      </c>
      <c r="O143" s="25"/>
    </row>
    <row r="144" spans="1:15">
      <c r="A144" s="1"/>
      <c r="B144" s="1" t="s">
        <v>9</v>
      </c>
      <c r="C144" s="29">
        <v>143303</v>
      </c>
      <c r="D144" s="29">
        <v>46784</v>
      </c>
      <c r="E144" s="29">
        <v>35583</v>
      </c>
      <c r="F144" s="29">
        <v>22724</v>
      </c>
      <c r="G144" s="29">
        <v>18790</v>
      </c>
      <c r="H144" s="29">
        <v>6130</v>
      </c>
      <c r="I144" s="29">
        <v>130011</v>
      </c>
      <c r="J144" s="29">
        <v>13292</v>
      </c>
      <c r="O144" s="25"/>
    </row>
    <row r="145" spans="1:15">
      <c r="A145" s="1"/>
      <c r="B145" s="1" t="s">
        <v>10</v>
      </c>
      <c r="C145" s="29">
        <v>11949</v>
      </c>
      <c r="D145" s="29">
        <v>171</v>
      </c>
      <c r="E145" s="29">
        <v>202</v>
      </c>
      <c r="F145" s="29">
        <v>302</v>
      </c>
      <c r="G145" s="29">
        <v>1640</v>
      </c>
      <c r="H145" s="29">
        <v>2917</v>
      </c>
      <c r="I145" s="29">
        <v>5232</v>
      </c>
      <c r="J145" s="29">
        <v>6717</v>
      </c>
      <c r="O145" s="25"/>
    </row>
    <row r="146" spans="1:15">
      <c r="A146" s="1"/>
      <c r="B146" s="1" t="s">
        <v>31</v>
      </c>
      <c r="C146" s="29">
        <v>78469</v>
      </c>
      <c r="D146" s="29">
        <v>18423</v>
      </c>
      <c r="E146" s="29">
        <v>16642</v>
      </c>
      <c r="F146" s="29">
        <v>12073</v>
      </c>
      <c r="G146" s="29">
        <v>13106</v>
      </c>
      <c r="H146" s="29">
        <v>5607</v>
      </c>
      <c r="I146" s="29">
        <v>65851</v>
      </c>
      <c r="J146" s="29">
        <v>12618</v>
      </c>
      <c r="O146" s="25"/>
    </row>
    <row r="147" spans="1:15">
      <c r="A147" s="1"/>
      <c r="B147" s="1" t="s">
        <v>11</v>
      </c>
      <c r="C147" s="29">
        <v>19294</v>
      </c>
      <c r="D147" s="29">
        <v>3055</v>
      </c>
      <c r="E147" s="29">
        <v>3543</v>
      </c>
      <c r="F147" s="29">
        <v>3481</v>
      </c>
      <c r="G147" s="29">
        <v>5717</v>
      </c>
      <c r="H147" s="29">
        <v>1913</v>
      </c>
      <c r="I147" s="29">
        <v>17709</v>
      </c>
      <c r="J147" s="29">
        <v>1585</v>
      </c>
      <c r="O147" s="25"/>
    </row>
    <row r="148" spans="1:15">
      <c r="A148" s="1"/>
      <c r="B148" s="1" t="s">
        <v>12</v>
      </c>
      <c r="C148" s="29">
        <v>172001</v>
      </c>
      <c r="D148" s="29">
        <v>28825</v>
      </c>
      <c r="E148" s="29">
        <v>42051</v>
      </c>
      <c r="F148" s="29">
        <v>30857</v>
      </c>
      <c r="G148" s="29">
        <v>28318</v>
      </c>
      <c r="H148" s="29">
        <v>19061</v>
      </c>
      <c r="I148" s="29">
        <v>149112</v>
      </c>
      <c r="J148" s="29">
        <v>22889</v>
      </c>
      <c r="O148" s="25"/>
    </row>
    <row r="149" spans="1:15">
      <c r="A149" s="1"/>
      <c r="B149" s="1" t="s">
        <v>13</v>
      </c>
      <c r="C149" s="29">
        <v>25145</v>
      </c>
      <c r="D149" s="29">
        <v>5067</v>
      </c>
      <c r="E149" s="29">
        <v>5322</v>
      </c>
      <c r="F149" s="29">
        <v>4694</v>
      </c>
      <c r="G149" s="29">
        <v>6371</v>
      </c>
      <c r="H149" s="29">
        <v>1683</v>
      </c>
      <c r="I149" s="29">
        <v>23137</v>
      </c>
      <c r="J149" s="29">
        <v>2008</v>
      </c>
      <c r="O149" s="25"/>
    </row>
    <row r="150" spans="1:15">
      <c r="A150" s="1"/>
      <c r="B150" s="1" t="s">
        <v>14</v>
      </c>
      <c r="C150" s="29">
        <v>174129</v>
      </c>
      <c r="D150" s="29">
        <v>18969</v>
      </c>
      <c r="E150" s="29">
        <v>29777</v>
      </c>
      <c r="F150" s="29">
        <v>30957</v>
      </c>
      <c r="G150" s="29">
        <v>42262</v>
      </c>
      <c r="H150" s="29">
        <v>14231</v>
      </c>
      <c r="I150" s="29">
        <v>136196</v>
      </c>
      <c r="J150" s="29">
        <v>37933</v>
      </c>
      <c r="O150" s="25"/>
    </row>
    <row r="151" spans="1:15">
      <c r="A151" s="1"/>
      <c r="B151" s="1" t="s">
        <v>15</v>
      </c>
      <c r="C151" s="29">
        <v>161535</v>
      </c>
      <c r="D151" s="29">
        <v>47572</v>
      </c>
      <c r="E151" s="29">
        <v>47376</v>
      </c>
      <c r="F151" s="29">
        <v>29151</v>
      </c>
      <c r="G151" s="29">
        <v>22519</v>
      </c>
      <c r="H151" s="29">
        <v>5030</v>
      </c>
      <c r="I151" s="29">
        <v>151648</v>
      </c>
      <c r="J151" s="29">
        <v>9887</v>
      </c>
      <c r="O151" s="25"/>
    </row>
    <row r="152" spans="1:15">
      <c r="A152" s="1"/>
      <c r="B152" s="1" t="s">
        <v>86</v>
      </c>
      <c r="C152" s="29">
        <v>1271</v>
      </c>
      <c r="D152" s="29">
        <v>872</v>
      </c>
      <c r="E152" s="29">
        <v>305</v>
      </c>
      <c r="F152" s="29">
        <v>72</v>
      </c>
      <c r="G152" s="29">
        <v>22</v>
      </c>
      <c r="H152" s="29">
        <v>0</v>
      </c>
      <c r="I152" s="29">
        <v>1271</v>
      </c>
      <c r="J152" s="29">
        <v>0</v>
      </c>
      <c r="O152" s="25"/>
    </row>
    <row r="153" spans="1:15">
      <c r="A153" s="1" t="s">
        <v>52</v>
      </c>
      <c r="B153" s="1" t="s">
        <v>19</v>
      </c>
      <c r="C153" s="29">
        <v>90418</v>
      </c>
      <c r="D153" s="29">
        <v>69900</v>
      </c>
      <c r="E153" s="29">
        <v>12341</v>
      </c>
      <c r="F153" s="29">
        <v>2086</v>
      </c>
      <c r="G153" s="29">
        <v>-2740</v>
      </c>
      <c r="H153" s="29">
        <v>976</v>
      </c>
      <c r="I153" s="29">
        <v>82563</v>
      </c>
      <c r="J153" s="29">
        <v>7855</v>
      </c>
      <c r="O153" s="25"/>
    </row>
    <row r="154" spans="1:15">
      <c r="A154" s="1"/>
      <c r="B154" s="1" t="s">
        <v>3</v>
      </c>
      <c r="C154" s="29">
        <v>-69</v>
      </c>
      <c r="D154" s="29">
        <v>18</v>
      </c>
      <c r="E154" s="29">
        <v>16</v>
      </c>
      <c r="F154" s="29">
        <v>-11</v>
      </c>
      <c r="G154" s="29">
        <v>-39</v>
      </c>
      <c r="H154" s="29">
        <v>-32</v>
      </c>
      <c r="I154" s="29">
        <v>-48</v>
      </c>
      <c r="J154" s="29">
        <v>-21</v>
      </c>
      <c r="O154" s="25"/>
    </row>
    <row r="155" spans="1:15">
      <c r="A155" s="14"/>
      <c r="B155" s="1" t="s">
        <v>82</v>
      </c>
      <c r="C155" s="29">
        <v>138</v>
      </c>
      <c r="D155" s="29">
        <v>205</v>
      </c>
      <c r="E155" s="29">
        <v>51</v>
      </c>
      <c r="F155" s="29">
        <v>12</v>
      </c>
      <c r="G155" s="29">
        <v>-16</v>
      </c>
      <c r="H155" s="29">
        <v>-18</v>
      </c>
      <c r="I155" s="29">
        <v>234</v>
      </c>
      <c r="J155" s="29">
        <v>-96</v>
      </c>
      <c r="O155" s="25"/>
    </row>
    <row r="156" spans="1:15">
      <c r="A156" s="1"/>
      <c r="B156" s="1" t="s">
        <v>4</v>
      </c>
      <c r="C156" s="29">
        <v>-321</v>
      </c>
      <c r="D156" s="29">
        <v>-93</v>
      </c>
      <c r="E156" s="29">
        <v>-39</v>
      </c>
      <c r="F156" s="29">
        <v>-25</v>
      </c>
      <c r="G156" s="29">
        <v>-1</v>
      </c>
      <c r="H156" s="29">
        <v>8</v>
      </c>
      <c r="I156" s="29">
        <v>-150</v>
      </c>
      <c r="J156" s="29">
        <v>-171</v>
      </c>
      <c r="O156" s="25"/>
    </row>
    <row r="157" spans="1:15">
      <c r="A157" s="1"/>
      <c r="B157" s="1" t="s">
        <v>83</v>
      </c>
      <c r="C157" s="29">
        <v>21593</v>
      </c>
      <c r="D157" s="29">
        <v>20065</v>
      </c>
      <c r="E157" s="29">
        <v>2165</v>
      </c>
      <c r="F157" s="29">
        <v>-107</v>
      </c>
      <c r="G157" s="29">
        <v>-310</v>
      </c>
      <c r="H157" s="29">
        <v>-39</v>
      </c>
      <c r="I157" s="29">
        <v>21774</v>
      </c>
      <c r="J157" s="29">
        <v>-181</v>
      </c>
      <c r="O157" s="25"/>
    </row>
    <row r="158" spans="1:15">
      <c r="A158" s="1"/>
      <c r="B158" s="1" t="s">
        <v>84</v>
      </c>
      <c r="C158" s="29">
        <v>-4944</v>
      </c>
      <c r="D158" s="29">
        <v>-1882</v>
      </c>
      <c r="E158" s="29">
        <v>-723</v>
      </c>
      <c r="F158" s="29">
        <v>-622</v>
      </c>
      <c r="G158" s="29">
        <v>-860</v>
      </c>
      <c r="H158" s="29">
        <v>-186</v>
      </c>
      <c r="I158" s="29">
        <v>-4273</v>
      </c>
      <c r="J158" s="29">
        <v>-671</v>
      </c>
      <c r="O158" s="25"/>
    </row>
    <row r="159" spans="1:15">
      <c r="A159" s="1"/>
      <c r="B159" s="1" t="s">
        <v>42</v>
      </c>
      <c r="C159" s="29">
        <v>-292</v>
      </c>
      <c r="D159" s="29">
        <v>-140</v>
      </c>
      <c r="E159" s="29">
        <v>-400</v>
      </c>
      <c r="F159" s="29">
        <v>-578</v>
      </c>
      <c r="G159" s="29">
        <v>-828</v>
      </c>
      <c r="H159" s="29">
        <v>-73</v>
      </c>
      <c r="I159" s="29">
        <v>-2019</v>
      </c>
      <c r="J159" s="29">
        <v>1727</v>
      </c>
      <c r="O159" s="25"/>
    </row>
    <row r="160" spans="1:15">
      <c r="A160" s="1"/>
      <c r="B160" s="1" t="s">
        <v>85</v>
      </c>
      <c r="C160" s="29">
        <v>2810</v>
      </c>
      <c r="D160" s="29">
        <v>2867</v>
      </c>
      <c r="E160" s="29">
        <v>899</v>
      </c>
      <c r="F160" s="29">
        <v>-272</v>
      </c>
      <c r="G160" s="29">
        <v>-1218</v>
      </c>
      <c r="H160" s="29">
        <v>-515</v>
      </c>
      <c r="I160" s="29">
        <v>1761</v>
      </c>
      <c r="J160" s="29">
        <v>1049</v>
      </c>
      <c r="O160" s="25"/>
    </row>
    <row r="161" spans="1:15">
      <c r="A161" s="1"/>
      <c r="B161" s="1" t="s">
        <v>5</v>
      </c>
      <c r="C161" s="29">
        <v>2064</v>
      </c>
      <c r="D161" s="29">
        <v>1608</v>
      </c>
      <c r="E161" s="29">
        <v>22</v>
      </c>
      <c r="F161" s="29">
        <v>-166</v>
      </c>
      <c r="G161" s="29">
        <v>-243</v>
      </c>
      <c r="H161" s="29">
        <v>-84</v>
      </c>
      <c r="I161" s="29">
        <v>1137</v>
      </c>
      <c r="J161" s="29">
        <v>927</v>
      </c>
      <c r="O161" s="25"/>
    </row>
    <row r="162" spans="1:15">
      <c r="A162" s="1"/>
      <c r="B162" s="1" t="s">
        <v>6</v>
      </c>
      <c r="C162" s="29">
        <v>428</v>
      </c>
      <c r="D162" s="29">
        <v>513</v>
      </c>
      <c r="E162" s="29">
        <v>15</v>
      </c>
      <c r="F162" s="29">
        <v>-107</v>
      </c>
      <c r="G162" s="29">
        <v>-236</v>
      </c>
      <c r="H162" s="29">
        <v>-28</v>
      </c>
      <c r="I162" s="29">
        <v>157</v>
      </c>
      <c r="J162" s="29">
        <v>271</v>
      </c>
      <c r="O162" s="25"/>
    </row>
    <row r="163" spans="1:15">
      <c r="A163" s="1"/>
      <c r="B163" s="1" t="s">
        <v>7</v>
      </c>
      <c r="C163" s="29">
        <v>4569</v>
      </c>
      <c r="D163" s="29">
        <v>5458</v>
      </c>
      <c r="E163" s="29">
        <v>639</v>
      </c>
      <c r="F163" s="29">
        <v>27</v>
      </c>
      <c r="G163" s="29">
        <v>-163</v>
      </c>
      <c r="H163" s="29">
        <v>674</v>
      </c>
      <c r="I163" s="29">
        <v>6635</v>
      </c>
      <c r="J163" s="29">
        <v>-2066</v>
      </c>
      <c r="O163" s="25"/>
    </row>
    <row r="164" spans="1:15">
      <c r="A164" s="1"/>
      <c r="B164" s="1" t="s">
        <v>8</v>
      </c>
      <c r="C164" s="29">
        <v>10367</v>
      </c>
      <c r="D164" s="29">
        <v>7688</v>
      </c>
      <c r="E164" s="29">
        <v>354</v>
      </c>
      <c r="F164" s="29">
        <v>17</v>
      </c>
      <c r="G164" s="29">
        <v>-192</v>
      </c>
      <c r="H164" s="29">
        <v>358</v>
      </c>
      <c r="I164" s="29">
        <v>8225</v>
      </c>
      <c r="J164" s="29">
        <v>2142</v>
      </c>
      <c r="O164" s="25"/>
    </row>
    <row r="165" spans="1:15">
      <c r="A165" s="1"/>
      <c r="B165" s="1" t="s">
        <v>9</v>
      </c>
      <c r="C165" s="29">
        <v>16036</v>
      </c>
      <c r="D165" s="29">
        <v>11837</v>
      </c>
      <c r="E165" s="29">
        <v>1109</v>
      </c>
      <c r="F165" s="29">
        <v>19</v>
      </c>
      <c r="G165" s="29">
        <v>-480</v>
      </c>
      <c r="H165" s="29">
        <v>-95</v>
      </c>
      <c r="I165" s="29">
        <v>12390</v>
      </c>
      <c r="J165" s="29">
        <v>3646</v>
      </c>
      <c r="O165" s="25"/>
    </row>
    <row r="166" spans="1:15">
      <c r="A166" s="1"/>
      <c r="B166" s="1" t="s">
        <v>10</v>
      </c>
      <c r="C166" s="29">
        <v>-651</v>
      </c>
      <c r="D166" s="29">
        <v>-236</v>
      </c>
      <c r="E166" s="29">
        <v>-37</v>
      </c>
      <c r="F166" s="29">
        <v>-68</v>
      </c>
      <c r="G166" s="29">
        <v>-92</v>
      </c>
      <c r="H166" s="29">
        <v>1</v>
      </c>
      <c r="I166" s="29">
        <v>-432</v>
      </c>
      <c r="J166" s="29">
        <v>-219</v>
      </c>
      <c r="O166" s="25"/>
    </row>
    <row r="167" spans="1:15">
      <c r="A167" s="1"/>
      <c r="B167" s="1" t="s">
        <v>31</v>
      </c>
      <c r="C167" s="29">
        <v>4139</v>
      </c>
      <c r="D167" s="29">
        <v>4099</v>
      </c>
      <c r="E167" s="29">
        <v>832</v>
      </c>
      <c r="F167" s="29">
        <v>-124</v>
      </c>
      <c r="G167" s="29">
        <v>-134</v>
      </c>
      <c r="H167" s="29">
        <v>-54</v>
      </c>
      <c r="I167" s="29">
        <v>4619</v>
      </c>
      <c r="J167" s="29">
        <v>-480</v>
      </c>
      <c r="O167" s="25"/>
    </row>
    <row r="168" spans="1:15">
      <c r="A168" s="1"/>
      <c r="B168" s="1" t="s">
        <v>11</v>
      </c>
      <c r="C168" s="29">
        <v>1860</v>
      </c>
      <c r="D168" s="29">
        <v>1305</v>
      </c>
      <c r="E168" s="29">
        <v>352</v>
      </c>
      <c r="F168" s="29">
        <v>156</v>
      </c>
      <c r="G168" s="29">
        <v>-10</v>
      </c>
      <c r="H168" s="29">
        <v>-34</v>
      </c>
      <c r="I168" s="29">
        <v>1769</v>
      </c>
      <c r="J168" s="29">
        <v>91</v>
      </c>
      <c r="O168" s="25"/>
    </row>
    <row r="169" spans="1:15">
      <c r="A169" s="1"/>
      <c r="B169" s="1" t="s">
        <v>12</v>
      </c>
      <c r="C169" s="29">
        <v>13605</v>
      </c>
      <c r="D169" s="29">
        <v>7935</v>
      </c>
      <c r="E169" s="29">
        <v>2091</v>
      </c>
      <c r="F169" s="29">
        <v>796</v>
      </c>
      <c r="G169" s="29">
        <v>6</v>
      </c>
      <c r="H169" s="29">
        <v>713</v>
      </c>
      <c r="I169" s="29">
        <v>11541</v>
      </c>
      <c r="J169" s="29">
        <v>2064</v>
      </c>
    </row>
    <row r="170" spans="1:15">
      <c r="A170" s="1"/>
      <c r="B170" s="1" t="s">
        <v>13</v>
      </c>
      <c r="C170" s="29">
        <v>3378</v>
      </c>
      <c r="D170" s="29">
        <v>2007</v>
      </c>
      <c r="E170" s="29">
        <v>955</v>
      </c>
      <c r="F170" s="29">
        <v>268</v>
      </c>
      <c r="G170" s="29">
        <v>67</v>
      </c>
      <c r="H170" s="29">
        <v>49</v>
      </c>
      <c r="I170" s="29">
        <v>3346</v>
      </c>
      <c r="J170" s="29">
        <v>32</v>
      </c>
    </row>
    <row r="171" spans="1:15">
      <c r="A171" s="1"/>
      <c r="B171" s="1" t="s">
        <v>14</v>
      </c>
      <c r="C171" s="29">
        <v>8799</v>
      </c>
      <c r="D171" s="29">
        <v>757</v>
      </c>
      <c r="E171" s="29">
        <v>2542</v>
      </c>
      <c r="F171" s="29">
        <v>2785</v>
      </c>
      <c r="G171" s="29">
        <v>2227</v>
      </c>
      <c r="H171" s="29">
        <v>353</v>
      </c>
      <c r="I171" s="29">
        <v>8664</v>
      </c>
      <c r="J171" s="29">
        <v>135</v>
      </c>
    </row>
    <row r="172" spans="1:15">
      <c r="A172" s="1"/>
      <c r="B172" s="1" t="s">
        <v>15</v>
      </c>
      <c r="C172" s="29">
        <v>2226</v>
      </c>
      <c r="D172" s="29">
        <v>1873</v>
      </c>
      <c r="E172" s="29">
        <v>958</v>
      </c>
      <c r="F172" s="29">
        <v>-1</v>
      </c>
      <c r="G172" s="29">
        <v>-255</v>
      </c>
      <c r="H172" s="29">
        <v>-23</v>
      </c>
      <c r="I172" s="29">
        <v>2552</v>
      </c>
      <c r="J172" s="29">
        <v>-326</v>
      </c>
    </row>
    <row r="173" spans="1:15">
      <c r="A173" s="1"/>
      <c r="B173" s="1" t="s">
        <v>86</v>
      </c>
      <c r="C173" s="29">
        <v>4683</v>
      </c>
      <c r="D173" s="29">
        <v>4016</v>
      </c>
      <c r="E173" s="29">
        <v>540</v>
      </c>
      <c r="F173" s="29">
        <v>87</v>
      </c>
      <c r="G173" s="29">
        <v>37</v>
      </c>
      <c r="H173" s="29">
        <v>1</v>
      </c>
      <c r="I173" s="29">
        <v>4681</v>
      </c>
      <c r="J173" s="29">
        <v>2</v>
      </c>
    </row>
    <row r="174" spans="1:15">
      <c r="A174" s="1" t="s">
        <v>53</v>
      </c>
      <c r="B174" s="1" t="s">
        <v>19</v>
      </c>
      <c r="C174" s="29">
        <v>113373663</v>
      </c>
      <c r="D174" s="29">
        <v>5763689</v>
      </c>
      <c r="E174" s="29">
        <v>6726871</v>
      </c>
      <c r="F174" s="29">
        <v>8324696</v>
      </c>
      <c r="G174" s="29">
        <v>20180760</v>
      </c>
      <c r="H174" s="29">
        <v>16428144</v>
      </c>
      <c r="I174" s="29">
        <v>57424160</v>
      </c>
      <c r="J174" s="29">
        <v>55949503</v>
      </c>
    </row>
    <row r="175" spans="1:15">
      <c r="A175" s="1"/>
      <c r="B175" s="1" t="s">
        <v>3</v>
      </c>
      <c r="C175" s="29">
        <v>180685</v>
      </c>
      <c r="D175" s="29" t="s">
        <v>35</v>
      </c>
      <c r="E175" s="29">
        <v>27724</v>
      </c>
      <c r="F175" s="29" t="s">
        <v>35</v>
      </c>
      <c r="G175" s="29">
        <v>48411</v>
      </c>
      <c r="H175" s="29" t="s">
        <v>35</v>
      </c>
      <c r="I175" s="29" t="s">
        <v>36</v>
      </c>
      <c r="J175" s="29" t="s">
        <v>16</v>
      </c>
    </row>
    <row r="176" spans="1:15">
      <c r="A176" s="1"/>
      <c r="B176" s="1" t="s">
        <v>82</v>
      </c>
      <c r="C176" s="29">
        <v>454548</v>
      </c>
      <c r="D176" s="29" t="s">
        <v>35</v>
      </c>
      <c r="E176" s="29">
        <v>18950</v>
      </c>
      <c r="F176" s="29">
        <v>27966</v>
      </c>
      <c r="G176" s="29">
        <v>75905</v>
      </c>
      <c r="H176" s="29">
        <v>61018</v>
      </c>
      <c r="I176" s="29" t="s">
        <v>36</v>
      </c>
      <c r="J176" s="29" t="s">
        <v>36</v>
      </c>
    </row>
    <row r="177" spans="1:10">
      <c r="A177" s="1"/>
      <c r="B177" s="1" t="s">
        <v>4</v>
      </c>
      <c r="C177" s="29">
        <v>675963</v>
      </c>
      <c r="D177" s="29">
        <v>7597</v>
      </c>
      <c r="E177" s="29">
        <v>8142</v>
      </c>
      <c r="F177" s="29" t="s">
        <v>35</v>
      </c>
      <c r="G177" s="29">
        <v>38629</v>
      </c>
      <c r="H177" s="29" t="s">
        <v>35</v>
      </c>
      <c r="I177" s="29">
        <v>106959</v>
      </c>
      <c r="J177" s="29">
        <v>569004</v>
      </c>
    </row>
    <row r="178" spans="1:10">
      <c r="A178" s="1"/>
      <c r="B178" s="1" t="s">
        <v>83</v>
      </c>
      <c r="C178" s="29">
        <v>6379150</v>
      </c>
      <c r="D178" s="29">
        <v>734024</v>
      </c>
      <c r="E178" s="29">
        <v>791946</v>
      </c>
      <c r="F178" s="29">
        <v>948410</v>
      </c>
      <c r="G178" s="29">
        <v>1987183</v>
      </c>
      <c r="H178" s="29">
        <v>1023360</v>
      </c>
      <c r="I178" s="29">
        <v>5484923</v>
      </c>
      <c r="J178" s="29">
        <v>894227</v>
      </c>
    </row>
    <row r="179" spans="1:10">
      <c r="A179" s="1"/>
      <c r="B179" s="1" t="s">
        <v>84</v>
      </c>
      <c r="C179" s="29">
        <v>14131031</v>
      </c>
      <c r="D179" s="29">
        <v>217021</v>
      </c>
      <c r="E179" s="29">
        <v>369205</v>
      </c>
      <c r="F179" s="29">
        <v>639785</v>
      </c>
      <c r="G179" s="29">
        <v>2380878</v>
      </c>
      <c r="H179" s="29">
        <v>2494132</v>
      </c>
      <c r="I179" s="29">
        <v>6101021</v>
      </c>
      <c r="J179" s="29">
        <v>8030010</v>
      </c>
    </row>
    <row r="180" spans="1:10">
      <c r="A180" s="1"/>
      <c r="B180" s="1" t="s">
        <v>42</v>
      </c>
      <c r="C180" s="29">
        <v>5863154</v>
      </c>
      <c r="D180" s="29">
        <v>329404</v>
      </c>
      <c r="E180" s="29">
        <v>396325</v>
      </c>
      <c r="F180" s="29">
        <v>546556</v>
      </c>
      <c r="G180" s="29">
        <v>1385471</v>
      </c>
      <c r="H180" s="29">
        <v>981918</v>
      </c>
      <c r="I180" s="29">
        <v>3639674</v>
      </c>
      <c r="J180" s="29">
        <v>2223480</v>
      </c>
    </row>
    <row r="181" spans="1:10">
      <c r="A181" s="1"/>
      <c r="B181" s="1" t="s">
        <v>85</v>
      </c>
      <c r="C181" s="29">
        <v>14865483</v>
      </c>
      <c r="D181" s="29">
        <v>768684</v>
      </c>
      <c r="E181" s="29">
        <v>984061</v>
      </c>
      <c r="F181" s="29">
        <v>1110129</v>
      </c>
      <c r="G181" s="29">
        <v>2219493</v>
      </c>
      <c r="H181" s="29">
        <v>1319929</v>
      </c>
      <c r="I181" s="29">
        <v>6402296</v>
      </c>
      <c r="J181" s="29">
        <v>8463187</v>
      </c>
    </row>
    <row r="182" spans="1:10">
      <c r="A182" s="1"/>
      <c r="B182" s="1" t="s">
        <v>5</v>
      </c>
      <c r="C182" s="29">
        <v>4067495</v>
      </c>
      <c r="D182" s="29">
        <v>152331</v>
      </c>
      <c r="E182" s="29">
        <v>152712</v>
      </c>
      <c r="F182" s="29">
        <v>213248</v>
      </c>
      <c r="G182" s="29">
        <v>561445</v>
      </c>
      <c r="H182" s="29">
        <v>472173</v>
      </c>
      <c r="I182" s="29">
        <v>1551909</v>
      </c>
      <c r="J182" s="29">
        <v>2515586</v>
      </c>
    </row>
    <row r="183" spans="1:10">
      <c r="A183" s="1"/>
      <c r="B183" s="1" t="s">
        <v>6</v>
      </c>
      <c r="C183" s="29">
        <v>3599978</v>
      </c>
      <c r="D183" s="29">
        <v>64709</v>
      </c>
      <c r="E183" s="29">
        <v>76525</v>
      </c>
      <c r="F183" s="29">
        <v>112534</v>
      </c>
      <c r="G183" s="29">
        <v>334148</v>
      </c>
      <c r="H183" s="29">
        <v>333682</v>
      </c>
      <c r="I183" s="29">
        <v>921598</v>
      </c>
      <c r="J183" s="29">
        <v>2678380</v>
      </c>
    </row>
    <row r="184" spans="1:10">
      <c r="A184" s="1"/>
      <c r="B184" s="1" t="s">
        <v>7</v>
      </c>
      <c r="C184" s="29">
        <v>6463493</v>
      </c>
      <c r="D184" s="29">
        <v>287947</v>
      </c>
      <c r="E184" s="29">
        <v>225321</v>
      </c>
      <c r="F184" s="29">
        <v>224965</v>
      </c>
      <c r="G184" s="29">
        <v>628433</v>
      </c>
      <c r="H184" s="29">
        <v>697738</v>
      </c>
      <c r="I184" s="29">
        <v>2064404</v>
      </c>
      <c r="J184" s="29">
        <v>4399089</v>
      </c>
    </row>
    <row r="185" spans="1:10">
      <c r="A185" s="1"/>
      <c r="B185" s="1" t="s">
        <v>8</v>
      </c>
      <c r="C185" s="29">
        <v>2044571</v>
      </c>
      <c r="D185" s="29">
        <v>307860</v>
      </c>
      <c r="E185" s="29">
        <v>217832</v>
      </c>
      <c r="F185" s="29">
        <v>206585</v>
      </c>
      <c r="G185" s="29">
        <v>386120</v>
      </c>
      <c r="H185" s="29">
        <v>297523</v>
      </c>
      <c r="I185" s="29">
        <v>1415920</v>
      </c>
      <c r="J185" s="29">
        <v>628651</v>
      </c>
    </row>
    <row r="186" spans="1:10">
      <c r="A186" s="1"/>
      <c r="B186" s="1" t="s">
        <v>9</v>
      </c>
      <c r="C186" s="29">
        <v>7338965</v>
      </c>
      <c r="D186" s="29">
        <v>767922</v>
      </c>
      <c r="E186" s="29">
        <v>657929</v>
      </c>
      <c r="F186" s="29">
        <v>730493</v>
      </c>
      <c r="G186" s="29">
        <v>1388284</v>
      </c>
      <c r="H186" s="29">
        <v>1000781</v>
      </c>
      <c r="I186" s="29">
        <v>4545409</v>
      </c>
      <c r="J186" s="29">
        <v>2793556</v>
      </c>
    </row>
    <row r="187" spans="1:10">
      <c r="A187" s="1"/>
      <c r="B187" s="1" t="s">
        <v>10</v>
      </c>
      <c r="C187" s="29">
        <v>2879092</v>
      </c>
      <c r="D187" s="29">
        <v>5738</v>
      </c>
      <c r="E187" s="29">
        <v>3948</v>
      </c>
      <c r="F187" s="29">
        <v>8419</v>
      </c>
      <c r="G187" s="29">
        <v>74395</v>
      </c>
      <c r="H187" s="29">
        <v>255645</v>
      </c>
      <c r="I187" s="29">
        <v>348145</v>
      </c>
      <c r="J187" s="29">
        <v>2530947</v>
      </c>
    </row>
    <row r="188" spans="1:10">
      <c r="A188" s="1"/>
      <c r="B188" s="1" t="s">
        <v>31</v>
      </c>
      <c r="C188" s="29">
        <v>8508961</v>
      </c>
      <c r="D188" s="29">
        <v>279070</v>
      </c>
      <c r="E188" s="29">
        <v>296451</v>
      </c>
      <c r="F188" s="29">
        <v>377485</v>
      </c>
      <c r="G188" s="29">
        <v>1087660</v>
      </c>
      <c r="H188" s="29">
        <v>1423512</v>
      </c>
      <c r="I188" s="29">
        <v>3464178</v>
      </c>
      <c r="J188" s="29">
        <v>5044783</v>
      </c>
    </row>
    <row r="189" spans="1:10">
      <c r="A189" s="1"/>
      <c r="B189" s="1" t="s">
        <v>11</v>
      </c>
      <c r="C189" s="29">
        <v>2776547</v>
      </c>
      <c r="D189" s="29">
        <v>51043</v>
      </c>
      <c r="E189" s="29">
        <v>68814</v>
      </c>
      <c r="F189" s="29">
        <v>118791</v>
      </c>
      <c r="G189" s="29">
        <v>525400</v>
      </c>
      <c r="H189" s="29">
        <v>541296</v>
      </c>
      <c r="I189" s="29">
        <v>1305344</v>
      </c>
      <c r="J189" s="29">
        <v>1471203</v>
      </c>
    </row>
    <row r="190" spans="1:10">
      <c r="A190" s="1"/>
      <c r="B190" s="1" t="s">
        <v>12</v>
      </c>
      <c r="C190" s="29">
        <v>15469345</v>
      </c>
      <c r="D190" s="29">
        <v>542782</v>
      </c>
      <c r="E190" s="29">
        <v>885918</v>
      </c>
      <c r="F190" s="29">
        <v>1002575</v>
      </c>
      <c r="G190" s="29">
        <v>2163050</v>
      </c>
      <c r="H190" s="29">
        <v>2862155</v>
      </c>
      <c r="I190" s="29">
        <v>7456480</v>
      </c>
      <c r="J190" s="29">
        <v>8012865</v>
      </c>
    </row>
    <row r="191" spans="1:10">
      <c r="A191" s="1"/>
      <c r="B191" s="1" t="s">
        <v>13</v>
      </c>
      <c r="C191" s="29">
        <v>1832511</v>
      </c>
      <c r="D191" s="29">
        <v>84264</v>
      </c>
      <c r="E191" s="29">
        <v>97209</v>
      </c>
      <c r="F191" s="29">
        <v>146421</v>
      </c>
      <c r="G191" s="29">
        <v>498831</v>
      </c>
      <c r="H191" s="29">
        <v>409505</v>
      </c>
      <c r="I191" s="29">
        <v>1236230</v>
      </c>
      <c r="J191" s="29">
        <v>596281</v>
      </c>
    </row>
    <row r="192" spans="1:10">
      <c r="A192" s="1"/>
      <c r="B192" s="1" t="s">
        <v>14</v>
      </c>
      <c r="C192" s="29">
        <v>10436249</v>
      </c>
      <c r="D192" s="29">
        <v>306709</v>
      </c>
      <c r="E192" s="29">
        <v>566985</v>
      </c>
      <c r="F192" s="29">
        <v>999835</v>
      </c>
      <c r="G192" s="29">
        <v>2925009</v>
      </c>
      <c r="H192" s="29">
        <v>1547532</v>
      </c>
      <c r="I192" s="29">
        <v>6346070</v>
      </c>
      <c r="J192" s="29">
        <v>4090179</v>
      </c>
    </row>
    <row r="193" spans="1:10">
      <c r="A193" s="1"/>
      <c r="B193" s="1" t="s">
        <v>15</v>
      </c>
      <c r="C193" s="29">
        <v>5365641</v>
      </c>
      <c r="D193" s="29">
        <v>789337</v>
      </c>
      <c r="E193" s="29">
        <v>871948</v>
      </c>
      <c r="F193" s="29">
        <v>869964</v>
      </c>
      <c r="G193" s="29">
        <v>1468835</v>
      </c>
      <c r="H193" s="29">
        <v>634498</v>
      </c>
      <c r="I193" s="29">
        <v>4634582</v>
      </c>
      <c r="J193" s="29">
        <v>731059</v>
      </c>
    </row>
    <row r="194" spans="1:10">
      <c r="A194" s="1"/>
      <c r="B194" s="1" t="s">
        <v>86</v>
      </c>
      <c r="C194" s="29">
        <v>40801</v>
      </c>
      <c r="D194" s="29" t="s">
        <v>35</v>
      </c>
      <c r="E194" s="29">
        <v>8926</v>
      </c>
      <c r="F194" s="29" t="s">
        <v>35</v>
      </c>
      <c r="G194" s="29">
        <v>3180</v>
      </c>
      <c r="H194" s="29">
        <v>0</v>
      </c>
      <c r="I194" s="29">
        <v>40801</v>
      </c>
      <c r="J194" s="29">
        <v>0</v>
      </c>
    </row>
    <row r="195" spans="1:10">
      <c r="A195" s="1" t="s">
        <v>75</v>
      </c>
      <c r="B195" s="1" t="s">
        <v>19</v>
      </c>
      <c r="C195" s="29">
        <v>3574679</v>
      </c>
      <c r="D195" s="29">
        <v>861365</v>
      </c>
      <c r="E195" s="29">
        <v>526541</v>
      </c>
      <c r="F195" s="29">
        <v>501475</v>
      </c>
      <c r="G195" s="29">
        <v>889208</v>
      </c>
      <c r="H195" s="29">
        <v>462356</v>
      </c>
      <c r="I195" s="29">
        <v>3240945</v>
      </c>
      <c r="J195" s="29">
        <v>333734</v>
      </c>
    </row>
    <row r="196" spans="1:10">
      <c r="A196" s="1"/>
      <c r="B196" s="1" t="s">
        <v>3</v>
      </c>
      <c r="C196" s="29" t="s">
        <v>35</v>
      </c>
      <c r="D196" s="29" t="s">
        <v>35</v>
      </c>
      <c r="E196" s="29" t="s">
        <v>35</v>
      </c>
      <c r="F196" s="29" t="s">
        <v>35</v>
      </c>
      <c r="G196" s="29">
        <v>1658</v>
      </c>
      <c r="H196" s="29" t="s">
        <v>35</v>
      </c>
      <c r="I196" s="29" t="s">
        <v>35</v>
      </c>
      <c r="J196" s="29">
        <v>0</v>
      </c>
    </row>
    <row r="197" spans="1:10">
      <c r="A197" s="1"/>
      <c r="B197" s="1" t="s">
        <v>82</v>
      </c>
      <c r="C197" s="29">
        <v>11568</v>
      </c>
      <c r="D197" s="29" t="s">
        <v>35</v>
      </c>
      <c r="E197" s="29">
        <v>1489</v>
      </c>
      <c r="F197" s="29" t="s">
        <v>35</v>
      </c>
      <c r="G197" s="29">
        <v>3027</v>
      </c>
      <c r="H197" s="29">
        <v>3117</v>
      </c>
      <c r="I197" s="29">
        <v>11568</v>
      </c>
      <c r="J197" s="29">
        <v>0</v>
      </c>
    </row>
    <row r="198" spans="1:10">
      <c r="A198" s="1"/>
      <c r="B198" s="1" t="s">
        <v>4</v>
      </c>
      <c r="C198" s="29">
        <v>3620</v>
      </c>
      <c r="D198" s="29">
        <v>525</v>
      </c>
      <c r="E198" s="29">
        <v>328</v>
      </c>
      <c r="F198" s="29">
        <v>315</v>
      </c>
      <c r="G198" s="29" t="s">
        <v>35</v>
      </c>
      <c r="H198" s="29">
        <v>1232</v>
      </c>
      <c r="I198" s="29" t="s">
        <v>35</v>
      </c>
      <c r="J198" s="29" t="s">
        <v>35</v>
      </c>
    </row>
    <row r="199" spans="1:10">
      <c r="A199" s="1"/>
      <c r="B199" s="1" t="s">
        <v>83</v>
      </c>
      <c r="C199" s="29">
        <v>381321</v>
      </c>
      <c r="D199" s="29" t="s">
        <v>35</v>
      </c>
      <c r="E199" s="29" t="s">
        <v>35</v>
      </c>
      <c r="F199" s="29" t="s">
        <v>35</v>
      </c>
      <c r="G199" s="29" t="s">
        <v>35</v>
      </c>
      <c r="H199" s="29">
        <v>27332</v>
      </c>
      <c r="I199" s="29">
        <v>374505</v>
      </c>
      <c r="J199" s="29">
        <v>6816</v>
      </c>
    </row>
    <row r="200" spans="1:10">
      <c r="A200" s="1"/>
      <c r="B200" s="1" t="s">
        <v>84</v>
      </c>
      <c r="C200" s="29">
        <v>231351</v>
      </c>
      <c r="D200" s="29" t="s">
        <v>35</v>
      </c>
      <c r="E200" s="29">
        <v>20101</v>
      </c>
      <c r="F200" s="29">
        <v>26197</v>
      </c>
      <c r="G200" s="29">
        <v>66018</v>
      </c>
      <c r="H200" s="29">
        <v>57557</v>
      </c>
      <c r="I200" s="29" t="s">
        <v>35</v>
      </c>
      <c r="J200" s="29" t="s">
        <v>35</v>
      </c>
    </row>
    <row r="201" spans="1:10">
      <c r="A201" s="1"/>
      <c r="B201" s="1" t="s">
        <v>42</v>
      </c>
      <c r="C201" s="29">
        <v>124811</v>
      </c>
      <c r="D201" s="29">
        <v>40195</v>
      </c>
      <c r="E201" s="29">
        <v>19938</v>
      </c>
      <c r="F201" s="29">
        <v>16727</v>
      </c>
      <c r="G201" s="29">
        <v>27997</v>
      </c>
      <c r="H201" s="29">
        <v>12612</v>
      </c>
      <c r="I201" s="29">
        <v>117469</v>
      </c>
      <c r="J201" s="29">
        <v>7342</v>
      </c>
    </row>
    <row r="202" spans="1:10">
      <c r="A202" s="1"/>
      <c r="B202" s="1" t="s">
        <v>85</v>
      </c>
      <c r="C202" s="29">
        <v>347698</v>
      </c>
      <c r="D202" s="29">
        <v>110499</v>
      </c>
      <c r="E202" s="29">
        <v>72795</v>
      </c>
      <c r="F202" s="29">
        <v>57596</v>
      </c>
      <c r="G202" s="29">
        <v>74587</v>
      </c>
      <c r="H202" s="29">
        <v>24270</v>
      </c>
      <c r="I202" s="29">
        <v>339747</v>
      </c>
      <c r="J202" s="29">
        <v>7951</v>
      </c>
    </row>
    <row r="203" spans="1:10">
      <c r="A203" s="1"/>
      <c r="B203" s="1" t="s">
        <v>5</v>
      </c>
      <c r="C203" s="29">
        <v>97740</v>
      </c>
      <c r="D203" s="29" t="s">
        <v>35</v>
      </c>
      <c r="E203" s="29" t="s">
        <v>35</v>
      </c>
      <c r="F203" s="29">
        <v>13071</v>
      </c>
      <c r="G203" s="29">
        <v>24457</v>
      </c>
      <c r="H203" s="29">
        <v>12383</v>
      </c>
      <c r="I203" s="29" t="s">
        <v>35</v>
      </c>
      <c r="J203" s="29" t="s">
        <v>35</v>
      </c>
    </row>
    <row r="204" spans="1:10">
      <c r="A204" s="1"/>
      <c r="B204" s="1" t="s">
        <v>6</v>
      </c>
      <c r="C204" s="29">
        <v>75681</v>
      </c>
      <c r="D204" s="29" t="s">
        <v>35</v>
      </c>
      <c r="E204" s="29">
        <v>6630</v>
      </c>
      <c r="F204" s="29" t="s">
        <v>35</v>
      </c>
      <c r="G204" s="29">
        <v>13756</v>
      </c>
      <c r="H204" s="29">
        <v>9174</v>
      </c>
      <c r="I204" s="29">
        <v>47590</v>
      </c>
      <c r="J204" s="29">
        <v>28091</v>
      </c>
    </row>
    <row r="205" spans="1:10">
      <c r="A205" s="1"/>
      <c r="B205" s="1" t="s">
        <v>7</v>
      </c>
      <c r="C205" s="29">
        <v>110826</v>
      </c>
      <c r="D205" s="29">
        <v>38252</v>
      </c>
      <c r="E205" s="29">
        <v>15516</v>
      </c>
      <c r="F205" s="29">
        <v>11674</v>
      </c>
      <c r="G205" s="29">
        <v>20556</v>
      </c>
      <c r="H205" s="29">
        <v>17428</v>
      </c>
      <c r="I205" s="29">
        <v>103426</v>
      </c>
      <c r="J205" s="29">
        <v>7400</v>
      </c>
    </row>
    <row r="206" spans="1:10">
      <c r="A206" s="1"/>
      <c r="B206" s="1" t="s">
        <v>8</v>
      </c>
      <c r="C206" s="29">
        <v>107514</v>
      </c>
      <c r="D206" s="29">
        <v>45762</v>
      </c>
      <c r="E206" s="29">
        <v>16441</v>
      </c>
      <c r="F206" s="29">
        <v>12690</v>
      </c>
      <c r="G206" s="29">
        <v>18648</v>
      </c>
      <c r="H206" s="29">
        <v>10789</v>
      </c>
      <c r="I206" s="29">
        <v>104330</v>
      </c>
      <c r="J206" s="29">
        <v>3184</v>
      </c>
    </row>
    <row r="207" spans="1:10">
      <c r="A207" s="1"/>
      <c r="B207" s="1" t="s">
        <v>9</v>
      </c>
      <c r="C207" s="29">
        <v>326858</v>
      </c>
      <c r="D207" s="29">
        <v>115040</v>
      </c>
      <c r="E207" s="29">
        <v>41481</v>
      </c>
      <c r="F207" s="29">
        <v>32685</v>
      </c>
      <c r="G207" s="29">
        <v>48913</v>
      </c>
      <c r="H207" s="29">
        <v>34280</v>
      </c>
      <c r="I207" s="29">
        <v>272399</v>
      </c>
      <c r="J207" s="29">
        <v>54459</v>
      </c>
    </row>
    <row r="208" spans="1:10">
      <c r="A208" s="1"/>
      <c r="B208" s="1" t="s">
        <v>10</v>
      </c>
      <c r="C208" s="29">
        <v>28105</v>
      </c>
      <c r="D208" s="29">
        <v>724</v>
      </c>
      <c r="E208" s="29">
        <v>549</v>
      </c>
      <c r="F208" s="29">
        <v>618</v>
      </c>
      <c r="G208" s="29">
        <v>4327</v>
      </c>
      <c r="H208" s="29">
        <v>5089</v>
      </c>
      <c r="I208" s="29">
        <v>11307</v>
      </c>
      <c r="J208" s="29">
        <v>16798</v>
      </c>
    </row>
    <row r="209" spans="1:10">
      <c r="A209" s="1"/>
      <c r="B209" s="1" t="s">
        <v>31</v>
      </c>
      <c r="C209" s="29">
        <v>378111</v>
      </c>
      <c r="D209" s="29">
        <v>51724</v>
      </c>
      <c r="E209" s="29">
        <v>31301</v>
      </c>
      <c r="F209" s="29">
        <v>28296</v>
      </c>
      <c r="G209" s="29">
        <v>76732</v>
      </c>
      <c r="H209" s="29">
        <v>87129</v>
      </c>
      <c r="I209" s="29">
        <v>275182</v>
      </c>
      <c r="J209" s="29">
        <v>102929</v>
      </c>
    </row>
    <row r="210" spans="1:10">
      <c r="A210" s="1"/>
      <c r="B210" s="1" t="s">
        <v>11</v>
      </c>
      <c r="C210" s="29">
        <v>50320</v>
      </c>
      <c r="D210" s="29" t="s">
        <v>35</v>
      </c>
      <c r="E210" s="29">
        <v>6993</v>
      </c>
      <c r="F210" s="29" t="s">
        <v>35</v>
      </c>
      <c r="G210" s="29">
        <v>12260</v>
      </c>
      <c r="H210" s="29" t="s">
        <v>35</v>
      </c>
      <c r="I210" s="29">
        <v>41894</v>
      </c>
      <c r="J210" s="29">
        <v>8426</v>
      </c>
    </row>
    <row r="211" spans="1:10">
      <c r="A211" s="1"/>
      <c r="B211" s="1" t="s">
        <v>12</v>
      </c>
      <c r="C211" s="29">
        <v>339789</v>
      </c>
      <c r="D211" s="29">
        <v>64332</v>
      </c>
      <c r="E211" s="29">
        <v>52190</v>
      </c>
      <c r="F211" s="29">
        <v>47385</v>
      </c>
      <c r="G211" s="29">
        <v>87543</v>
      </c>
      <c r="H211" s="29">
        <v>64097</v>
      </c>
      <c r="I211" s="29">
        <v>315547</v>
      </c>
      <c r="J211" s="29">
        <v>24242</v>
      </c>
    </row>
    <row r="212" spans="1:10">
      <c r="A212" s="1"/>
      <c r="B212" s="1" t="s">
        <v>13</v>
      </c>
      <c r="C212" s="29">
        <v>86060</v>
      </c>
      <c r="D212" s="29" t="s">
        <v>35</v>
      </c>
      <c r="E212" s="29" t="s">
        <v>35</v>
      </c>
      <c r="F212" s="29" t="s">
        <v>35</v>
      </c>
      <c r="G212" s="29" t="s">
        <v>35</v>
      </c>
      <c r="H212" s="29">
        <v>10463</v>
      </c>
      <c r="I212" s="29">
        <v>79187</v>
      </c>
      <c r="J212" s="29">
        <v>6873</v>
      </c>
    </row>
    <row r="213" spans="1:10">
      <c r="A213" s="1"/>
      <c r="B213" s="1" t="s">
        <v>14</v>
      </c>
      <c r="C213" s="29">
        <v>630412</v>
      </c>
      <c r="D213" s="29">
        <v>56763</v>
      </c>
      <c r="E213" s="29">
        <v>85780</v>
      </c>
      <c r="F213" s="29">
        <v>133040</v>
      </c>
      <c r="G213" s="29">
        <v>275532</v>
      </c>
      <c r="H213" s="29">
        <v>68751</v>
      </c>
      <c r="I213" s="29">
        <v>619866</v>
      </c>
      <c r="J213" s="29">
        <v>10546</v>
      </c>
    </row>
    <row r="214" spans="1:10">
      <c r="A214" s="1"/>
      <c r="B214" s="1" t="s">
        <v>15</v>
      </c>
      <c r="C214" s="29">
        <v>197005</v>
      </c>
      <c r="D214" s="29">
        <v>77493</v>
      </c>
      <c r="E214" s="29">
        <v>42889</v>
      </c>
      <c r="F214" s="29">
        <v>30285</v>
      </c>
      <c r="G214" s="29">
        <v>31676</v>
      </c>
      <c r="H214" s="29">
        <v>9510</v>
      </c>
      <c r="I214" s="29">
        <v>191853</v>
      </c>
      <c r="J214" s="29">
        <v>5152</v>
      </c>
    </row>
    <row r="215" spans="1:10">
      <c r="A215" s="1"/>
      <c r="B215" s="1" t="s">
        <v>86</v>
      </c>
      <c r="C215" s="29" t="s">
        <v>35</v>
      </c>
      <c r="D215" s="29" t="s">
        <v>35</v>
      </c>
      <c r="E215" s="29">
        <v>8014</v>
      </c>
      <c r="F215" s="29">
        <v>3594</v>
      </c>
      <c r="G215" s="29" t="s">
        <v>35</v>
      </c>
      <c r="H215" s="29" t="s">
        <v>35</v>
      </c>
      <c r="I215" s="29" t="s">
        <v>35</v>
      </c>
      <c r="J215" s="29">
        <v>0</v>
      </c>
    </row>
    <row r="216" spans="1:10">
      <c r="A216" s="1" t="s">
        <v>76</v>
      </c>
      <c r="B216" s="1" t="s">
        <v>19</v>
      </c>
      <c r="C216" s="29">
        <v>2675024</v>
      </c>
      <c r="D216" s="29">
        <v>2055</v>
      </c>
      <c r="E216" s="29">
        <v>1312</v>
      </c>
      <c r="F216" s="29">
        <v>2517</v>
      </c>
      <c r="G216" s="29">
        <v>49656</v>
      </c>
      <c r="H216" s="29">
        <v>267042</v>
      </c>
      <c r="I216" s="29">
        <v>322582</v>
      </c>
      <c r="J216" s="29">
        <v>2352442</v>
      </c>
    </row>
    <row r="217" spans="1:10">
      <c r="A217" s="1"/>
      <c r="B217" s="1" t="s">
        <v>3</v>
      </c>
      <c r="C217" s="29" t="s">
        <v>35</v>
      </c>
      <c r="D217" s="29" t="s">
        <v>35</v>
      </c>
      <c r="E217" s="29" t="s">
        <v>35</v>
      </c>
      <c r="F217" s="29" t="s">
        <v>35</v>
      </c>
      <c r="G217" s="29" t="s">
        <v>35</v>
      </c>
      <c r="H217" s="29" t="s">
        <v>35</v>
      </c>
      <c r="I217" s="29" t="s">
        <v>35</v>
      </c>
      <c r="J217" s="29" t="s">
        <v>35</v>
      </c>
    </row>
    <row r="218" spans="1:10">
      <c r="A218" s="1"/>
      <c r="B218" s="1" t="s">
        <v>82</v>
      </c>
      <c r="C218" s="29">
        <v>12155</v>
      </c>
      <c r="D218" s="29">
        <v>0</v>
      </c>
      <c r="E218" s="29">
        <v>0</v>
      </c>
      <c r="F218" s="29" t="s">
        <v>35</v>
      </c>
      <c r="G218" s="29">
        <v>307</v>
      </c>
      <c r="H218" s="29" t="s">
        <v>35</v>
      </c>
      <c r="I218" s="29" t="s">
        <v>35</v>
      </c>
      <c r="J218" s="29" t="s">
        <v>35</v>
      </c>
    </row>
    <row r="219" spans="1:10">
      <c r="A219" s="1"/>
      <c r="B219" s="1" t="s">
        <v>4</v>
      </c>
      <c r="C219" s="29">
        <v>20611</v>
      </c>
      <c r="D219" s="29">
        <v>0</v>
      </c>
      <c r="E219" s="29">
        <v>0</v>
      </c>
      <c r="F219" s="29">
        <v>0</v>
      </c>
      <c r="G219" s="29" t="s">
        <v>35</v>
      </c>
      <c r="H219" s="29">
        <v>175</v>
      </c>
      <c r="I219" s="29" t="s">
        <v>35</v>
      </c>
      <c r="J219" s="29" t="s">
        <v>35</v>
      </c>
    </row>
    <row r="220" spans="1:10">
      <c r="A220" s="1"/>
      <c r="B220" s="1" t="s">
        <v>83</v>
      </c>
      <c r="C220" s="29">
        <v>26617</v>
      </c>
      <c r="D220" s="29" t="s">
        <v>35</v>
      </c>
      <c r="E220" s="29" t="s">
        <v>35</v>
      </c>
      <c r="F220" s="29" t="s">
        <v>35</v>
      </c>
      <c r="G220" s="29" t="s">
        <v>35</v>
      </c>
      <c r="H220" s="29">
        <v>2610</v>
      </c>
      <c r="I220" s="29">
        <v>3646</v>
      </c>
      <c r="J220" s="29">
        <v>22971</v>
      </c>
    </row>
    <row r="221" spans="1:10">
      <c r="A221" s="1"/>
      <c r="B221" s="1" t="s">
        <v>84</v>
      </c>
      <c r="C221" s="29">
        <v>159415</v>
      </c>
      <c r="D221" s="29" t="s">
        <v>35</v>
      </c>
      <c r="E221" s="29">
        <v>184</v>
      </c>
      <c r="F221" s="29">
        <v>573</v>
      </c>
      <c r="G221" s="29">
        <v>7252</v>
      </c>
      <c r="H221" s="29">
        <v>28969</v>
      </c>
      <c r="I221" s="29" t="s">
        <v>35</v>
      </c>
      <c r="J221" s="29" t="s">
        <v>35</v>
      </c>
    </row>
    <row r="222" spans="1:10">
      <c r="A222" s="1"/>
      <c r="B222" s="1" t="s">
        <v>42</v>
      </c>
      <c r="C222" s="29">
        <v>154971</v>
      </c>
      <c r="D222" s="29">
        <v>257</v>
      </c>
      <c r="E222" s="29">
        <v>63</v>
      </c>
      <c r="F222" s="29">
        <v>145</v>
      </c>
      <c r="G222" s="29">
        <v>3870</v>
      </c>
      <c r="H222" s="29">
        <v>15919</v>
      </c>
      <c r="I222" s="29">
        <v>20254</v>
      </c>
      <c r="J222" s="29">
        <v>134717</v>
      </c>
    </row>
    <row r="223" spans="1:10">
      <c r="A223" s="1"/>
      <c r="B223" s="1" t="s">
        <v>85</v>
      </c>
      <c r="C223" s="29">
        <v>399619</v>
      </c>
      <c r="D223" s="29">
        <v>40</v>
      </c>
      <c r="E223" s="29">
        <v>128</v>
      </c>
      <c r="F223" s="29">
        <v>389</v>
      </c>
      <c r="G223" s="29">
        <v>5714</v>
      </c>
      <c r="H223" s="29">
        <v>29359</v>
      </c>
      <c r="I223" s="29">
        <v>35630</v>
      </c>
      <c r="J223" s="29">
        <v>363989</v>
      </c>
    </row>
    <row r="224" spans="1:10">
      <c r="A224" s="1"/>
      <c r="B224" s="1" t="s">
        <v>5</v>
      </c>
      <c r="C224" s="29">
        <v>152238</v>
      </c>
      <c r="D224" s="29" t="s">
        <v>35</v>
      </c>
      <c r="E224" s="29" t="s">
        <v>35</v>
      </c>
      <c r="F224" s="29">
        <v>60</v>
      </c>
      <c r="G224" s="29">
        <v>1841</v>
      </c>
      <c r="H224" s="29">
        <v>8932</v>
      </c>
      <c r="I224" s="29" t="s">
        <v>35</v>
      </c>
      <c r="J224" s="29" t="s">
        <v>35</v>
      </c>
    </row>
    <row r="225" spans="1:10">
      <c r="A225" s="1"/>
      <c r="B225" s="1" t="s">
        <v>6</v>
      </c>
      <c r="C225" s="29">
        <v>154891</v>
      </c>
      <c r="D225" s="29" t="s">
        <v>35</v>
      </c>
      <c r="E225" s="29">
        <v>0</v>
      </c>
      <c r="F225" s="29" t="s">
        <v>35</v>
      </c>
      <c r="G225" s="29">
        <v>1072</v>
      </c>
      <c r="H225" s="29">
        <v>5670</v>
      </c>
      <c r="I225" s="29">
        <v>6915</v>
      </c>
      <c r="J225" s="29">
        <v>147976</v>
      </c>
    </row>
    <row r="226" spans="1:10">
      <c r="A226" s="1"/>
      <c r="B226" s="1" t="s">
        <v>7</v>
      </c>
      <c r="C226" s="29">
        <v>344946</v>
      </c>
      <c r="D226" s="29">
        <v>231</v>
      </c>
      <c r="E226" s="29">
        <v>24</v>
      </c>
      <c r="F226" s="29">
        <v>142</v>
      </c>
      <c r="G226" s="29">
        <v>2335</v>
      </c>
      <c r="H226" s="29">
        <v>30293</v>
      </c>
      <c r="I226" s="29">
        <v>33025</v>
      </c>
      <c r="J226" s="29">
        <v>311921</v>
      </c>
    </row>
    <row r="227" spans="1:10">
      <c r="A227" s="1"/>
      <c r="B227" s="1" t="s">
        <v>8</v>
      </c>
      <c r="C227" s="29">
        <v>50019</v>
      </c>
      <c r="D227" s="29">
        <v>5</v>
      </c>
      <c r="E227" s="29">
        <v>45</v>
      </c>
      <c r="F227" s="29">
        <v>303</v>
      </c>
      <c r="G227" s="29">
        <v>1121</v>
      </c>
      <c r="H227" s="29">
        <v>7497</v>
      </c>
      <c r="I227" s="29">
        <v>8971</v>
      </c>
      <c r="J227" s="29">
        <v>41048</v>
      </c>
    </row>
    <row r="228" spans="1:10">
      <c r="A228" s="1"/>
      <c r="B228" s="1" t="s">
        <v>9</v>
      </c>
      <c r="C228" s="29">
        <v>183599</v>
      </c>
      <c r="D228" s="29">
        <v>12</v>
      </c>
      <c r="E228" s="29">
        <v>24</v>
      </c>
      <c r="F228" s="29">
        <v>98</v>
      </c>
      <c r="G228" s="29">
        <v>3217</v>
      </c>
      <c r="H228" s="29">
        <v>12552</v>
      </c>
      <c r="I228" s="29">
        <v>15903</v>
      </c>
      <c r="J228" s="29">
        <v>167696</v>
      </c>
    </row>
    <row r="229" spans="1:10">
      <c r="A229" s="1"/>
      <c r="B229" s="1" t="s">
        <v>10</v>
      </c>
      <c r="C229" s="29">
        <v>141715</v>
      </c>
      <c r="D229" s="29">
        <v>3</v>
      </c>
      <c r="E229" s="29">
        <v>13</v>
      </c>
      <c r="F229" s="29">
        <v>87</v>
      </c>
      <c r="G229" s="29">
        <v>1754</v>
      </c>
      <c r="H229" s="29">
        <v>12297</v>
      </c>
      <c r="I229" s="29">
        <v>14154</v>
      </c>
      <c r="J229" s="29">
        <v>127561</v>
      </c>
    </row>
    <row r="230" spans="1:10">
      <c r="A230" s="1"/>
      <c r="B230" s="1" t="s">
        <v>31</v>
      </c>
      <c r="C230" s="29">
        <v>321568</v>
      </c>
      <c r="D230" s="29">
        <v>9</v>
      </c>
      <c r="E230" s="29">
        <v>139</v>
      </c>
      <c r="F230" s="29">
        <v>25</v>
      </c>
      <c r="G230" s="29">
        <v>2146</v>
      </c>
      <c r="H230" s="29">
        <v>17221</v>
      </c>
      <c r="I230" s="29">
        <v>19540</v>
      </c>
      <c r="J230" s="29">
        <v>302028</v>
      </c>
    </row>
    <row r="231" spans="1:10">
      <c r="A231" s="1"/>
      <c r="B231" s="1" t="s">
        <v>11</v>
      </c>
      <c r="C231" s="29">
        <v>19619</v>
      </c>
      <c r="D231" s="29" t="s">
        <v>35</v>
      </c>
      <c r="E231" s="29">
        <v>0</v>
      </c>
      <c r="F231" s="29" t="s">
        <v>35</v>
      </c>
      <c r="G231" s="29">
        <v>416</v>
      </c>
      <c r="H231" s="29" t="s">
        <v>35</v>
      </c>
      <c r="I231" s="29">
        <v>2875</v>
      </c>
      <c r="J231" s="29">
        <v>16744</v>
      </c>
    </row>
    <row r="232" spans="1:10">
      <c r="A232" s="1"/>
      <c r="B232" s="1" t="s">
        <v>12</v>
      </c>
      <c r="C232" s="29">
        <v>205900</v>
      </c>
      <c r="D232" s="29">
        <v>453</v>
      </c>
      <c r="E232" s="29">
        <v>526</v>
      </c>
      <c r="F232" s="29">
        <v>181</v>
      </c>
      <c r="G232" s="29">
        <v>12012</v>
      </c>
      <c r="H232" s="29">
        <v>36078</v>
      </c>
      <c r="I232" s="29">
        <v>49250</v>
      </c>
      <c r="J232" s="29">
        <v>156650</v>
      </c>
    </row>
    <row r="233" spans="1:10">
      <c r="A233" s="1"/>
      <c r="B233" s="1" t="s">
        <v>13</v>
      </c>
      <c r="C233" s="29">
        <v>16404</v>
      </c>
      <c r="D233" s="29" t="s">
        <v>35</v>
      </c>
      <c r="E233" s="29" t="s">
        <v>35</v>
      </c>
      <c r="F233" s="29" t="s">
        <v>35</v>
      </c>
      <c r="G233" s="29" t="s">
        <v>35</v>
      </c>
      <c r="H233" s="29">
        <v>4499</v>
      </c>
      <c r="I233" s="29">
        <v>5158</v>
      </c>
      <c r="J233" s="29">
        <v>11246</v>
      </c>
    </row>
    <row r="234" spans="1:10">
      <c r="A234" s="1"/>
      <c r="B234" s="1" t="s">
        <v>14</v>
      </c>
      <c r="C234" s="29">
        <v>258516</v>
      </c>
      <c r="D234" s="29">
        <v>18</v>
      </c>
      <c r="E234" s="29">
        <v>12</v>
      </c>
      <c r="F234" s="29">
        <v>76</v>
      </c>
      <c r="G234" s="29">
        <v>3879</v>
      </c>
      <c r="H234" s="29">
        <v>43454</v>
      </c>
      <c r="I234" s="29">
        <v>47439</v>
      </c>
      <c r="J234" s="29">
        <v>211077</v>
      </c>
    </row>
    <row r="235" spans="1:10">
      <c r="A235" s="1"/>
      <c r="B235" s="1" t="s">
        <v>15</v>
      </c>
      <c r="C235" s="29">
        <v>51218</v>
      </c>
      <c r="D235" s="29">
        <v>70</v>
      </c>
      <c r="E235" s="29">
        <v>65</v>
      </c>
      <c r="F235" s="29">
        <v>102</v>
      </c>
      <c r="G235" s="29">
        <v>1513</v>
      </c>
      <c r="H235" s="29">
        <v>7322</v>
      </c>
      <c r="I235" s="29">
        <v>9072</v>
      </c>
      <c r="J235" s="29">
        <v>42146</v>
      </c>
    </row>
    <row r="236" spans="1:10">
      <c r="A236" s="1"/>
      <c r="B236" s="1" t="s">
        <v>86</v>
      </c>
      <c r="C236" s="29" t="s">
        <v>35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 t="s">
        <v>35</v>
      </c>
    </row>
    <row r="237" spans="1:10">
      <c r="A237" s="1" t="s">
        <v>77</v>
      </c>
      <c r="B237" s="1" t="s">
        <v>19</v>
      </c>
      <c r="C237" s="29">
        <v>3220504</v>
      </c>
      <c r="D237" s="29">
        <v>718479</v>
      </c>
      <c r="E237" s="29">
        <v>444251</v>
      </c>
      <c r="F237" s="29">
        <v>452235</v>
      </c>
      <c r="G237" s="29">
        <v>829795</v>
      </c>
      <c r="H237" s="29">
        <v>422959</v>
      </c>
      <c r="I237" s="29">
        <v>2867719</v>
      </c>
      <c r="J237" s="29">
        <v>352785</v>
      </c>
    </row>
    <row r="238" spans="1:10">
      <c r="A238" s="1"/>
      <c r="B238" s="1" t="s">
        <v>3</v>
      </c>
      <c r="C238" s="29">
        <v>11179</v>
      </c>
      <c r="D238" s="29">
        <v>3733</v>
      </c>
      <c r="E238" s="29" t="s">
        <v>35</v>
      </c>
      <c r="F238" s="29" t="s">
        <v>35</v>
      </c>
      <c r="G238" s="29" t="s">
        <v>35</v>
      </c>
      <c r="H238" s="29" t="s">
        <v>35</v>
      </c>
      <c r="I238" s="29">
        <v>11179</v>
      </c>
      <c r="J238" s="29">
        <v>0</v>
      </c>
    </row>
    <row r="239" spans="1:10">
      <c r="A239" s="1"/>
      <c r="B239" s="1" t="s">
        <v>82</v>
      </c>
      <c r="C239" s="29">
        <v>10428</v>
      </c>
      <c r="D239" s="29" t="s">
        <v>35</v>
      </c>
      <c r="E239" s="29">
        <v>1143</v>
      </c>
      <c r="F239" s="29">
        <v>1410</v>
      </c>
      <c r="G239" s="29">
        <v>3273</v>
      </c>
      <c r="H239" s="29" t="s">
        <v>35</v>
      </c>
      <c r="I239" s="29" t="s">
        <v>35</v>
      </c>
      <c r="J239" s="29" t="s">
        <v>35</v>
      </c>
    </row>
    <row r="240" spans="1:10">
      <c r="A240" s="1"/>
      <c r="B240" s="1" t="s">
        <v>4</v>
      </c>
      <c r="C240" s="29">
        <v>3245</v>
      </c>
      <c r="D240" s="29">
        <v>780</v>
      </c>
      <c r="E240" s="29" t="s">
        <v>35</v>
      </c>
      <c r="F240" s="29" t="s">
        <v>35</v>
      </c>
      <c r="G240" s="29" t="s">
        <v>35</v>
      </c>
      <c r="H240" s="29" t="s">
        <v>35</v>
      </c>
      <c r="I240" s="29">
        <v>3245</v>
      </c>
      <c r="J240" s="29">
        <v>0</v>
      </c>
    </row>
    <row r="241" spans="1:10">
      <c r="A241" s="1"/>
      <c r="B241" s="1" t="s">
        <v>83</v>
      </c>
      <c r="C241" s="29">
        <v>348630</v>
      </c>
      <c r="D241" s="29">
        <v>107321</v>
      </c>
      <c r="E241" s="29">
        <v>61826</v>
      </c>
      <c r="F241" s="29">
        <v>58083</v>
      </c>
      <c r="G241" s="29">
        <v>84095</v>
      </c>
      <c r="H241" s="29">
        <v>27421</v>
      </c>
      <c r="I241" s="29">
        <v>338746</v>
      </c>
      <c r="J241" s="29">
        <v>9884</v>
      </c>
    </row>
    <row r="242" spans="1:10">
      <c r="A242" s="1"/>
      <c r="B242" s="1" t="s">
        <v>84</v>
      </c>
      <c r="C242" s="29">
        <v>263376</v>
      </c>
      <c r="D242" s="29">
        <v>27814</v>
      </c>
      <c r="E242" s="29">
        <v>24612</v>
      </c>
      <c r="F242" s="29">
        <v>34441</v>
      </c>
      <c r="G242" s="29">
        <v>95700</v>
      </c>
      <c r="H242" s="29">
        <v>57102</v>
      </c>
      <c r="I242" s="29">
        <v>239669</v>
      </c>
      <c r="J242" s="29">
        <v>23707</v>
      </c>
    </row>
    <row r="243" spans="1:10">
      <c r="A243" s="1"/>
      <c r="B243" s="1" t="s">
        <v>42</v>
      </c>
      <c r="C243" s="29">
        <v>157407</v>
      </c>
      <c r="D243" s="29">
        <v>39703</v>
      </c>
      <c r="E243" s="29">
        <v>21974</v>
      </c>
      <c r="F243" s="29">
        <v>22383</v>
      </c>
      <c r="G243" s="29">
        <v>45235</v>
      </c>
      <c r="H243" s="29">
        <v>20092</v>
      </c>
      <c r="I243" s="29">
        <v>149387</v>
      </c>
      <c r="J243" s="29">
        <v>8020</v>
      </c>
    </row>
    <row r="244" spans="1:10">
      <c r="A244" s="1"/>
      <c r="B244" s="1" t="s">
        <v>85</v>
      </c>
      <c r="C244" s="29">
        <v>325471</v>
      </c>
      <c r="D244" s="29">
        <v>100859</v>
      </c>
      <c r="E244" s="29">
        <v>66006</v>
      </c>
      <c r="F244" s="29">
        <v>54801</v>
      </c>
      <c r="G244" s="29">
        <v>74233</v>
      </c>
      <c r="H244" s="29">
        <v>23138</v>
      </c>
      <c r="I244" s="29">
        <v>319037</v>
      </c>
      <c r="J244" s="29">
        <v>6434</v>
      </c>
    </row>
    <row r="245" spans="1:10">
      <c r="A245" s="1"/>
      <c r="B245" s="1" t="s">
        <v>5</v>
      </c>
      <c r="C245" s="29">
        <v>107238</v>
      </c>
      <c r="D245" s="29">
        <v>25171</v>
      </c>
      <c r="E245" s="29">
        <v>13074</v>
      </c>
      <c r="F245" s="29">
        <v>14593</v>
      </c>
      <c r="G245" s="29">
        <v>30944</v>
      </c>
      <c r="H245" s="29">
        <v>14931</v>
      </c>
      <c r="I245" s="29">
        <v>98713</v>
      </c>
      <c r="J245" s="29">
        <v>8525</v>
      </c>
    </row>
    <row r="246" spans="1:10">
      <c r="A246" s="1"/>
      <c r="B246" s="1" t="s">
        <v>6</v>
      </c>
      <c r="C246" s="29">
        <v>68593</v>
      </c>
      <c r="D246" s="29">
        <v>10653</v>
      </c>
      <c r="E246" s="29" t="s">
        <v>35</v>
      </c>
      <c r="F246" s="29" t="s">
        <v>35</v>
      </c>
      <c r="G246" s="29">
        <v>18146</v>
      </c>
      <c r="H246" s="29">
        <v>15690</v>
      </c>
      <c r="I246" s="29">
        <v>58465</v>
      </c>
      <c r="J246" s="29">
        <v>10128</v>
      </c>
    </row>
    <row r="247" spans="1:10">
      <c r="A247" s="1"/>
      <c r="B247" s="1" t="s">
        <v>7</v>
      </c>
      <c r="C247" s="29">
        <v>117473</v>
      </c>
      <c r="D247" s="29">
        <v>27937</v>
      </c>
      <c r="E247" s="29">
        <v>11196</v>
      </c>
      <c r="F247" s="29">
        <v>10010</v>
      </c>
      <c r="G247" s="29">
        <v>20650</v>
      </c>
      <c r="H247" s="29">
        <v>13114</v>
      </c>
      <c r="I247" s="29">
        <v>82907</v>
      </c>
      <c r="J247" s="29">
        <v>34566</v>
      </c>
    </row>
    <row r="248" spans="1:10">
      <c r="A248" s="1"/>
      <c r="B248" s="1" t="s">
        <v>8</v>
      </c>
      <c r="C248" s="29">
        <v>87231</v>
      </c>
      <c r="D248" s="29">
        <v>32561</v>
      </c>
      <c r="E248" s="29">
        <v>13559</v>
      </c>
      <c r="F248" s="29">
        <v>11196</v>
      </c>
      <c r="G248" s="29">
        <v>17639</v>
      </c>
      <c r="H248" s="29">
        <v>9560</v>
      </c>
      <c r="I248" s="29">
        <v>84515</v>
      </c>
      <c r="J248" s="29">
        <v>2716</v>
      </c>
    </row>
    <row r="249" spans="1:10">
      <c r="A249" s="1"/>
      <c r="B249" s="1" t="s">
        <v>9</v>
      </c>
      <c r="C249" s="29">
        <v>294088</v>
      </c>
      <c r="D249" s="29">
        <v>92338</v>
      </c>
      <c r="E249" s="29">
        <v>34521</v>
      </c>
      <c r="F249" s="29">
        <v>31473</v>
      </c>
      <c r="G249" s="29">
        <v>55751</v>
      </c>
      <c r="H249" s="29">
        <v>38131</v>
      </c>
      <c r="I249" s="29">
        <v>252214</v>
      </c>
      <c r="J249" s="29">
        <v>41874</v>
      </c>
    </row>
    <row r="250" spans="1:10">
      <c r="A250" s="1"/>
      <c r="B250" s="1" t="s">
        <v>10</v>
      </c>
      <c r="C250" s="29">
        <v>23106</v>
      </c>
      <c r="D250" s="29">
        <v>1038</v>
      </c>
      <c r="E250" s="29" t="s">
        <v>35</v>
      </c>
      <c r="F250" s="29" t="s">
        <v>35</v>
      </c>
      <c r="G250" s="29">
        <v>3537</v>
      </c>
      <c r="H250" s="29">
        <v>7032</v>
      </c>
      <c r="I250" s="29" t="s">
        <v>35</v>
      </c>
      <c r="J250" s="29" t="s">
        <v>35</v>
      </c>
    </row>
    <row r="251" spans="1:10">
      <c r="A251" s="1"/>
      <c r="B251" s="1" t="s">
        <v>31</v>
      </c>
      <c r="C251" s="29">
        <v>384248</v>
      </c>
      <c r="D251" s="29">
        <v>42782</v>
      </c>
      <c r="E251" s="29">
        <v>26334</v>
      </c>
      <c r="F251" s="29">
        <v>29033</v>
      </c>
      <c r="G251" s="29">
        <v>73393</v>
      </c>
      <c r="H251" s="29">
        <v>81408</v>
      </c>
      <c r="I251" s="29">
        <v>252950</v>
      </c>
      <c r="J251" s="29">
        <v>131298</v>
      </c>
    </row>
    <row r="252" spans="1:10">
      <c r="A252" s="1"/>
      <c r="B252" s="1" t="s">
        <v>11</v>
      </c>
      <c r="C252" s="29">
        <v>46469</v>
      </c>
      <c r="D252" s="29" t="s">
        <v>35</v>
      </c>
      <c r="E252" s="29" t="s">
        <v>35</v>
      </c>
      <c r="F252" s="29">
        <v>5354</v>
      </c>
      <c r="G252" s="29">
        <v>11112</v>
      </c>
      <c r="H252" s="29">
        <v>5445</v>
      </c>
      <c r="I252" s="29">
        <v>33307</v>
      </c>
      <c r="J252" s="29">
        <v>13162</v>
      </c>
    </row>
    <row r="253" spans="1:10">
      <c r="A253" s="1"/>
      <c r="B253" s="1" t="s">
        <v>12</v>
      </c>
      <c r="C253" s="29">
        <v>271550</v>
      </c>
      <c r="D253" s="29">
        <v>47930</v>
      </c>
      <c r="E253" s="29">
        <v>38249</v>
      </c>
      <c r="F253" s="29">
        <v>35509</v>
      </c>
      <c r="G253" s="29">
        <v>71802</v>
      </c>
      <c r="H253" s="29">
        <v>51132</v>
      </c>
      <c r="I253" s="29">
        <v>244622</v>
      </c>
      <c r="J253" s="29">
        <v>26928</v>
      </c>
    </row>
    <row r="254" spans="1:10">
      <c r="A254" s="1"/>
      <c r="B254" s="1" t="s">
        <v>13</v>
      </c>
      <c r="C254" s="29">
        <v>65082</v>
      </c>
      <c r="D254" s="29" t="s">
        <v>35</v>
      </c>
      <c r="E254" s="29" t="s">
        <v>35</v>
      </c>
      <c r="F254" s="29">
        <v>9601</v>
      </c>
      <c r="G254" s="29">
        <v>20982</v>
      </c>
      <c r="H254" s="29">
        <v>10642</v>
      </c>
      <c r="I254" s="29" t="s">
        <v>35</v>
      </c>
      <c r="J254" s="29" t="s">
        <v>35</v>
      </c>
    </row>
    <row r="255" spans="1:10">
      <c r="A255" s="1"/>
      <c r="B255" s="1" t="s">
        <v>14</v>
      </c>
      <c r="C255" s="29">
        <v>433193</v>
      </c>
      <c r="D255" s="29">
        <v>52792</v>
      </c>
      <c r="E255" s="29">
        <v>68289</v>
      </c>
      <c r="F255" s="29">
        <v>92429</v>
      </c>
      <c r="G255" s="29">
        <v>167276</v>
      </c>
      <c r="H255" s="29">
        <v>35019</v>
      </c>
      <c r="I255" s="29">
        <v>415805</v>
      </c>
      <c r="J255" s="29">
        <v>17388</v>
      </c>
    </row>
    <row r="256" spans="1:10">
      <c r="A256" s="1"/>
      <c r="B256" s="1" t="s">
        <v>15</v>
      </c>
      <c r="C256" s="29">
        <v>179398</v>
      </c>
      <c r="D256" s="29">
        <v>70910</v>
      </c>
      <c r="E256" s="29">
        <v>36449</v>
      </c>
      <c r="F256" s="29">
        <v>28784</v>
      </c>
      <c r="G256" s="29">
        <v>30396</v>
      </c>
      <c r="H256" s="29">
        <v>9390</v>
      </c>
      <c r="I256" s="29">
        <v>175929</v>
      </c>
      <c r="J256" s="29">
        <v>3469</v>
      </c>
    </row>
    <row r="257" spans="1:10">
      <c r="A257" s="1"/>
      <c r="B257" s="1" t="s">
        <v>86</v>
      </c>
      <c r="C257" s="29">
        <v>23099</v>
      </c>
      <c r="D257" s="29">
        <v>13845</v>
      </c>
      <c r="E257" s="29">
        <v>4772</v>
      </c>
      <c r="F257" s="29">
        <v>2375</v>
      </c>
      <c r="G257" s="29">
        <v>2107</v>
      </c>
      <c r="H257" s="29">
        <v>0</v>
      </c>
      <c r="I257" s="29">
        <v>23099</v>
      </c>
      <c r="J257" s="29">
        <v>0</v>
      </c>
    </row>
    <row r="258" spans="1:10">
      <c r="A258" s="1" t="s">
        <v>78</v>
      </c>
      <c r="B258" s="1" t="s">
        <v>19</v>
      </c>
      <c r="C258" s="29">
        <v>2675087</v>
      </c>
      <c r="D258" s="29">
        <v>686</v>
      </c>
      <c r="E258" s="29">
        <v>1587</v>
      </c>
      <c r="F258" s="29">
        <v>5793</v>
      </c>
      <c r="G258" s="29">
        <v>57639</v>
      </c>
      <c r="H258" s="29">
        <v>223829</v>
      </c>
      <c r="I258" s="29">
        <v>289534</v>
      </c>
      <c r="J258" s="29">
        <v>2385553</v>
      </c>
    </row>
    <row r="259" spans="1:10">
      <c r="A259" s="1"/>
      <c r="B259" s="1" t="s">
        <v>3</v>
      </c>
      <c r="C259" s="29">
        <v>1452</v>
      </c>
      <c r="D259" s="29">
        <v>0</v>
      </c>
      <c r="E259" s="29" t="s">
        <v>35</v>
      </c>
      <c r="F259" s="29" t="s">
        <v>35</v>
      </c>
      <c r="G259" s="29" t="s">
        <v>35</v>
      </c>
      <c r="H259" s="29" t="s">
        <v>35</v>
      </c>
      <c r="I259" s="29" t="s">
        <v>35</v>
      </c>
      <c r="J259" s="29" t="s">
        <v>35</v>
      </c>
    </row>
    <row r="260" spans="1:10">
      <c r="A260" s="1"/>
      <c r="B260" s="1" t="s">
        <v>82</v>
      </c>
      <c r="C260" s="29">
        <v>13189</v>
      </c>
      <c r="D260" s="29" t="s">
        <v>35</v>
      </c>
      <c r="E260" s="29">
        <v>4</v>
      </c>
      <c r="F260" s="29">
        <v>36</v>
      </c>
      <c r="G260" s="29">
        <v>252</v>
      </c>
      <c r="H260" s="29" t="s">
        <v>35</v>
      </c>
      <c r="I260" s="29">
        <v>1684</v>
      </c>
      <c r="J260" s="29">
        <v>11505</v>
      </c>
    </row>
    <row r="261" spans="1:10">
      <c r="A261" s="1"/>
      <c r="B261" s="1" t="s">
        <v>4</v>
      </c>
      <c r="C261" s="29">
        <v>25549</v>
      </c>
      <c r="D261" s="29">
        <v>0</v>
      </c>
      <c r="E261" s="29" t="s">
        <v>35</v>
      </c>
      <c r="F261" s="29" t="s">
        <v>35</v>
      </c>
      <c r="G261" s="29" t="s">
        <v>35</v>
      </c>
      <c r="H261" s="29" t="s">
        <v>35</v>
      </c>
      <c r="I261" s="29">
        <v>450</v>
      </c>
      <c r="J261" s="29">
        <v>25099</v>
      </c>
    </row>
    <row r="262" spans="1:10">
      <c r="A262" s="1"/>
      <c r="B262" s="1" t="s">
        <v>83</v>
      </c>
      <c r="C262" s="29">
        <v>48791</v>
      </c>
      <c r="D262" s="29">
        <v>10</v>
      </c>
      <c r="E262" s="29">
        <v>9</v>
      </c>
      <c r="F262" s="29">
        <v>79</v>
      </c>
      <c r="G262" s="29">
        <v>603</v>
      </c>
      <c r="H262" s="29">
        <v>3328</v>
      </c>
      <c r="I262" s="29">
        <v>4029</v>
      </c>
      <c r="J262" s="29">
        <v>44762</v>
      </c>
    </row>
    <row r="263" spans="1:10">
      <c r="A263" s="1"/>
      <c r="B263" s="1" t="s">
        <v>84</v>
      </c>
      <c r="C263" s="29">
        <v>283530</v>
      </c>
      <c r="D263" s="29">
        <v>20</v>
      </c>
      <c r="E263" s="29">
        <v>56</v>
      </c>
      <c r="F263" s="29">
        <v>232</v>
      </c>
      <c r="G263" s="29">
        <v>6370</v>
      </c>
      <c r="H263" s="29">
        <v>35024</v>
      </c>
      <c r="I263" s="29">
        <v>41702</v>
      </c>
      <c r="J263" s="29">
        <v>241828</v>
      </c>
    </row>
    <row r="264" spans="1:10">
      <c r="A264" s="1"/>
      <c r="B264" s="1" t="s">
        <v>42</v>
      </c>
      <c r="C264" s="29">
        <v>152555</v>
      </c>
      <c r="D264" s="29">
        <v>59</v>
      </c>
      <c r="E264" s="29">
        <v>194</v>
      </c>
      <c r="F264" s="29">
        <v>454</v>
      </c>
      <c r="G264" s="29">
        <v>5023</v>
      </c>
      <c r="H264" s="29">
        <v>15520</v>
      </c>
      <c r="I264" s="29">
        <v>21250</v>
      </c>
      <c r="J264" s="29">
        <v>131305</v>
      </c>
    </row>
    <row r="265" spans="1:10">
      <c r="A265" s="1"/>
      <c r="B265" s="1" t="s">
        <v>85</v>
      </c>
      <c r="C265" s="29">
        <v>290439</v>
      </c>
      <c r="D265" s="29">
        <v>162</v>
      </c>
      <c r="E265" s="29">
        <v>376</v>
      </c>
      <c r="F265" s="29">
        <v>1628</v>
      </c>
      <c r="G265" s="29">
        <v>11428</v>
      </c>
      <c r="H265" s="29">
        <v>26553</v>
      </c>
      <c r="I265" s="29">
        <v>40147</v>
      </c>
      <c r="J265" s="29">
        <v>250292</v>
      </c>
    </row>
    <row r="266" spans="1:10">
      <c r="A266" s="1"/>
      <c r="B266" s="1" t="s">
        <v>5</v>
      </c>
      <c r="C266" s="29">
        <v>162705</v>
      </c>
      <c r="D266" s="29">
        <v>18</v>
      </c>
      <c r="E266" s="29">
        <v>42</v>
      </c>
      <c r="F266" s="29">
        <v>129</v>
      </c>
      <c r="G266" s="29">
        <v>1720</v>
      </c>
      <c r="H266" s="29">
        <v>8629</v>
      </c>
      <c r="I266" s="29">
        <v>10538</v>
      </c>
      <c r="J266" s="29">
        <v>152167</v>
      </c>
    </row>
    <row r="267" spans="1:10">
      <c r="A267" s="1"/>
      <c r="B267" s="1" t="s">
        <v>6</v>
      </c>
      <c r="C267" s="29">
        <v>194594</v>
      </c>
      <c r="D267" s="29">
        <v>15</v>
      </c>
      <c r="E267" s="29" t="s">
        <v>35</v>
      </c>
      <c r="F267" s="29" t="s">
        <v>35</v>
      </c>
      <c r="G267" s="29">
        <v>1322</v>
      </c>
      <c r="H267" s="29">
        <v>4852</v>
      </c>
      <c r="I267" s="29">
        <v>6359</v>
      </c>
      <c r="J267" s="29">
        <v>188235</v>
      </c>
    </row>
    <row r="268" spans="1:10">
      <c r="A268" s="1"/>
      <c r="B268" s="1" t="s">
        <v>7</v>
      </c>
      <c r="C268" s="29">
        <v>360873</v>
      </c>
      <c r="D268" s="29">
        <v>51</v>
      </c>
      <c r="E268" s="29">
        <v>105</v>
      </c>
      <c r="F268" s="29">
        <v>415</v>
      </c>
      <c r="G268" s="29">
        <v>2714</v>
      </c>
      <c r="H268" s="29">
        <v>10910</v>
      </c>
      <c r="I268" s="29">
        <v>14195</v>
      </c>
      <c r="J268" s="29">
        <v>346678</v>
      </c>
    </row>
    <row r="269" spans="1:10">
      <c r="A269" s="1"/>
      <c r="B269" s="1" t="s">
        <v>8</v>
      </c>
      <c r="C269" s="29">
        <v>39336</v>
      </c>
      <c r="D269" s="29">
        <v>61</v>
      </c>
      <c r="E269" s="29">
        <v>165</v>
      </c>
      <c r="F269" s="29">
        <v>363</v>
      </c>
      <c r="G269" s="29">
        <v>2287</v>
      </c>
      <c r="H269" s="29">
        <v>7588</v>
      </c>
      <c r="I269" s="29">
        <v>10464</v>
      </c>
      <c r="J269" s="29">
        <v>28872</v>
      </c>
    </row>
    <row r="270" spans="1:10">
      <c r="A270" s="1"/>
      <c r="B270" s="1" t="s">
        <v>9</v>
      </c>
      <c r="C270" s="29">
        <v>149527</v>
      </c>
      <c r="D270" s="29">
        <v>44</v>
      </c>
      <c r="E270" s="29">
        <v>82</v>
      </c>
      <c r="F270" s="29">
        <v>314</v>
      </c>
      <c r="G270" s="29">
        <v>3479</v>
      </c>
      <c r="H270" s="29">
        <v>12658</v>
      </c>
      <c r="I270" s="29">
        <v>16577</v>
      </c>
      <c r="J270" s="29">
        <v>132950</v>
      </c>
    </row>
    <row r="271" spans="1:10">
      <c r="A271" s="1"/>
      <c r="B271" s="1" t="s">
        <v>10</v>
      </c>
      <c r="C271" s="29">
        <v>138654</v>
      </c>
      <c r="D271" s="29">
        <v>17</v>
      </c>
      <c r="E271" s="29" t="s">
        <v>35</v>
      </c>
      <c r="F271" s="29" t="s">
        <v>35</v>
      </c>
      <c r="G271" s="29">
        <v>1578</v>
      </c>
      <c r="H271" s="29">
        <v>8243</v>
      </c>
      <c r="I271" s="29" t="s">
        <v>35</v>
      </c>
      <c r="J271" s="29" t="s">
        <v>35</v>
      </c>
    </row>
    <row r="272" spans="1:10">
      <c r="A272" s="1"/>
      <c r="B272" s="1" t="s">
        <v>31</v>
      </c>
      <c r="C272" s="29">
        <v>367246</v>
      </c>
      <c r="D272" s="29">
        <v>35</v>
      </c>
      <c r="E272" s="29">
        <v>66</v>
      </c>
      <c r="F272" s="29">
        <v>236</v>
      </c>
      <c r="G272" s="29">
        <v>2390</v>
      </c>
      <c r="H272" s="29">
        <v>20170</v>
      </c>
      <c r="I272" s="29">
        <v>22897</v>
      </c>
      <c r="J272" s="29">
        <v>344349</v>
      </c>
    </row>
    <row r="273" spans="1:10">
      <c r="A273" s="1"/>
      <c r="B273" s="1" t="s">
        <v>11</v>
      </c>
      <c r="C273" s="29">
        <v>5909</v>
      </c>
      <c r="D273" s="29" t="s">
        <v>35</v>
      </c>
      <c r="E273" s="29" t="s">
        <v>35</v>
      </c>
      <c r="F273" s="29">
        <v>47</v>
      </c>
      <c r="G273" s="29">
        <v>409</v>
      </c>
      <c r="H273" s="29">
        <v>1859</v>
      </c>
      <c r="I273" s="29">
        <v>2331</v>
      </c>
      <c r="J273" s="29">
        <v>3578</v>
      </c>
    </row>
    <row r="274" spans="1:10">
      <c r="A274" s="1"/>
      <c r="B274" s="1" t="s">
        <v>12</v>
      </c>
      <c r="C274" s="29">
        <v>168886</v>
      </c>
      <c r="D274" s="29">
        <v>68</v>
      </c>
      <c r="E274" s="29">
        <v>152</v>
      </c>
      <c r="F274" s="29">
        <v>560</v>
      </c>
      <c r="G274" s="29">
        <v>6357</v>
      </c>
      <c r="H274" s="29">
        <v>25136</v>
      </c>
      <c r="I274" s="29">
        <v>32273</v>
      </c>
      <c r="J274" s="29">
        <v>136613</v>
      </c>
    </row>
    <row r="275" spans="1:10">
      <c r="A275" s="1"/>
      <c r="B275" s="1" t="s">
        <v>13</v>
      </c>
      <c r="C275" s="29">
        <v>14362</v>
      </c>
      <c r="D275" s="29" t="s">
        <v>35</v>
      </c>
      <c r="E275" s="29" t="s">
        <v>35</v>
      </c>
      <c r="F275" s="29">
        <v>25</v>
      </c>
      <c r="G275" s="29">
        <v>680</v>
      </c>
      <c r="H275" s="29">
        <v>1471</v>
      </c>
      <c r="I275" s="29" t="s">
        <v>35</v>
      </c>
      <c r="J275" s="29" t="s">
        <v>35</v>
      </c>
    </row>
    <row r="276" spans="1:10">
      <c r="A276" s="1"/>
      <c r="B276" s="1" t="s">
        <v>14</v>
      </c>
      <c r="C276" s="29">
        <v>199093</v>
      </c>
      <c r="D276" s="29">
        <v>44</v>
      </c>
      <c r="E276" s="29">
        <v>115</v>
      </c>
      <c r="F276" s="29">
        <v>479</v>
      </c>
      <c r="G276" s="29">
        <v>8168</v>
      </c>
      <c r="H276" s="29">
        <v>33387</v>
      </c>
      <c r="I276" s="29">
        <v>42193</v>
      </c>
      <c r="J276" s="29">
        <v>156900</v>
      </c>
    </row>
    <row r="277" spans="1:10">
      <c r="A277" s="1"/>
      <c r="B277" s="1" t="s">
        <v>15</v>
      </c>
      <c r="C277" s="29">
        <v>58397</v>
      </c>
      <c r="D277" s="29">
        <v>69</v>
      </c>
      <c r="E277" s="29">
        <v>95</v>
      </c>
      <c r="F277" s="29">
        <v>533</v>
      </c>
      <c r="G277" s="29">
        <v>2717</v>
      </c>
      <c r="H277" s="29">
        <v>6182</v>
      </c>
      <c r="I277" s="29">
        <v>9596</v>
      </c>
      <c r="J277" s="29">
        <v>48801</v>
      </c>
    </row>
    <row r="278" spans="1:10">
      <c r="A278" s="1"/>
      <c r="B278" s="1" t="s">
        <v>86</v>
      </c>
      <c r="C278" s="29">
        <v>0</v>
      </c>
      <c r="D278" s="29">
        <v>0</v>
      </c>
      <c r="E278" s="29">
        <v>0</v>
      </c>
      <c r="F278" s="29">
        <v>0</v>
      </c>
      <c r="G278" s="29">
        <v>0</v>
      </c>
      <c r="H278" s="29">
        <v>0</v>
      </c>
      <c r="I278" s="29">
        <v>0</v>
      </c>
      <c r="J278" s="29">
        <v>0</v>
      </c>
    </row>
    <row r="279" spans="1:10">
      <c r="A279" s="1" t="s">
        <v>79</v>
      </c>
      <c r="B279" s="1" t="s">
        <v>19</v>
      </c>
      <c r="C279" s="29">
        <v>11702153</v>
      </c>
      <c r="D279" s="29">
        <v>1385079</v>
      </c>
      <c r="E279" s="29">
        <v>963882</v>
      </c>
      <c r="F279" s="29">
        <v>1004488</v>
      </c>
      <c r="G279" s="29">
        <v>2009616</v>
      </c>
      <c r="H279" s="29">
        <v>1435549</v>
      </c>
      <c r="I279" s="29">
        <v>6798614</v>
      </c>
      <c r="J279" s="29">
        <v>4903539</v>
      </c>
    </row>
    <row r="280" spans="1:10">
      <c r="A280" s="1"/>
      <c r="B280" s="1" t="s">
        <v>3</v>
      </c>
      <c r="C280" s="29">
        <v>23774</v>
      </c>
      <c r="D280" s="29" t="s">
        <v>35</v>
      </c>
      <c r="E280" s="29">
        <v>5168</v>
      </c>
      <c r="F280" s="29">
        <v>3835</v>
      </c>
      <c r="G280" s="29" t="s">
        <v>35</v>
      </c>
      <c r="H280" s="29">
        <v>1570</v>
      </c>
      <c r="I280" s="29" t="s">
        <v>35</v>
      </c>
      <c r="J280" s="29" t="s">
        <v>35</v>
      </c>
    </row>
    <row r="281" spans="1:10">
      <c r="A281" s="1"/>
      <c r="B281" s="1" t="s">
        <v>82</v>
      </c>
      <c r="C281" s="29">
        <v>51776</v>
      </c>
      <c r="D281" s="29" t="s">
        <v>35</v>
      </c>
      <c r="E281" s="29">
        <v>4102</v>
      </c>
      <c r="F281" s="29">
        <v>4462</v>
      </c>
      <c r="G281" s="29">
        <v>10037</v>
      </c>
      <c r="H281" s="29">
        <v>7236</v>
      </c>
      <c r="I281" s="29" t="s">
        <v>35</v>
      </c>
      <c r="J281" s="29" t="s">
        <v>35</v>
      </c>
    </row>
    <row r="282" spans="1:10">
      <c r="A282" s="1"/>
      <c r="B282" s="1" t="s">
        <v>4</v>
      </c>
      <c r="C282" s="29">
        <v>34580</v>
      </c>
      <c r="D282" s="29">
        <v>1221</v>
      </c>
      <c r="E282" s="29">
        <v>666</v>
      </c>
      <c r="F282" s="29">
        <v>702</v>
      </c>
      <c r="G282" s="29">
        <v>1609</v>
      </c>
      <c r="H282" s="29">
        <v>1620</v>
      </c>
      <c r="I282" s="29">
        <v>5818</v>
      </c>
      <c r="J282" s="29">
        <v>28762</v>
      </c>
    </row>
    <row r="283" spans="1:10">
      <c r="A283" s="1"/>
      <c r="B283" s="1" t="s">
        <v>83</v>
      </c>
      <c r="C283" s="29">
        <v>1066125</v>
      </c>
      <c r="D283" s="29">
        <v>228013</v>
      </c>
      <c r="E283" s="29">
        <v>155919</v>
      </c>
      <c r="F283" s="29">
        <v>158851</v>
      </c>
      <c r="G283" s="29">
        <v>279924</v>
      </c>
      <c r="H283" s="29">
        <v>133307</v>
      </c>
      <c r="I283" s="29">
        <v>956014</v>
      </c>
      <c r="J283" s="29">
        <v>110111</v>
      </c>
    </row>
    <row r="284" spans="1:10">
      <c r="A284" s="1"/>
      <c r="B284" s="1" t="s">
        <v>84</v>
      </c>
      <c r="C284" s="29">
        <v>989550</v>
      </c>
      <c r="D284" s="29">
        <v>54715</v>
      </c>
      <c r="E284" s="29">
        <v>53393</v>
      </c>
      <c r="F284" s="29">
        <v>74128</v>
      </c>
      <c r="G284" s="29">
        <v>209325</v>
      </c>
      <c r="H284" s="29">
        <v>179599</v>
      </c>
      <c r="I284" s="29">
        <v>571160</v>
      </c>
      <c r="J284" s="29">
        <v>418390</v>
      </c>
    </row>
    <row r="285" spans="1:10">
      <c r="A285" s="1"/>
      <c r="B285" s="1" t="s">
        <v>42</v>
      </c>
      <c r="C285" s="29">
        <v>586140</v>
      </c>
      <c r="D285" s="29">
        <v>65681</v>
      </c>
      <c r="E285" s="29">
        <v>50676</v>
      </c>
      <c r="F285" s="29">
        <v>56595</v>
      </c>
      <c r="G285" s="29">
        <v>111823</v>
      </c>
      <c r="H285" s="29">
        <v>76962</v>
      </c>
      <c r="I285" s="29">
        <v>361737</v>
      </c>
      <c r="J285" s="29">
        <v>224403</v>
      </c>
    </row>
    <row r="286" spans="1:10">
      <c r="A286" s="1"/>
      <c r="B286" s="1" t="s">
        <v>85</v>
      </c>
      <c r="C286" s="29">
        <v>1500010</v>
      </c>
      <c r="D286" s="29">
        <v>163558</v>
      </c>
      <c r="E286" s="29">
        <v>123714</v>
      </c>
      <c r="F286" s="29">
        <v>113574</v>
      </c>
      <c r="G286" s="29">
        <v>174320</v>
      </c>
      <c r="H286" s="29">
        <v>95926</v>
      </c>
      <c r="I286" s="29">
        <v>671092</v>
      </c>
      <c r="J286" s="29">
        <v>828918</v>
      </c>
    </row>
    <row r="287" spans="1:10">
      <c r="A287" s="1"/>
      <c r="B287" s="1" t="s">
        <v>5</v>
      </c>
      <c r="C287" s="29">
        <v>423106</v>
      </c>
      <c r="D287" s="29">
        <v>38563</v>
      </c>
      <c r="E287" s="29">
        <v>25772</v>
      </c>
      <c r="F287" s="29">
        <v>27730</v>
      </c>
      <c r="G287" s="29">
        <v>57149</v>
      </c>
      <c r="H287" s="29">
        <v>49411</v>
      </c>
      <c r="I287" s="29">
        <v>198625</v>
      </c>
      <c r="J287" s="29">
        <v>224481</v>
      </c>
    </row>
    <row r="288" spans="1:10">
      <c r="A288" s="1"/>
      <c r="B288" s="1" t="s">
        <v>6</v>
      </c>
      <c r="C288" s="29">
        <v>375366</v>
      </c>
      <c r="D288" s="29">
        <v>15845</v>
      </c>
      <c r="E288" s="29">
        <v>10492</v>
      </c>
      <c r="F288" s="29">
        <v>13545</v>
      </c>
      <c r="G288" s="29">
        <v>31972</v>
      </c>
      <c r="H288" s="29">
        <v>29805</v>
      </c>
      <c r="I288" s="29">
        <v>101659</v>
      </c>
      <c r="J288" s="29">
        <v>273707</v>
      </c>
    </row>
    <row r="289" spans="1:10">
      <c r="A289" s="1"/>
      <c r="B289" s="1" t="s">
        <v>7</v>
      </c>
      <c r="C289" s="29">
        <v>682269</v>
      </c>
      <c r="D289" s="29">
        <v>54798</v>
      </c>
      <c r="E289" s="29">
        <v>26003</v>
      </c>
      <c r="F289" s="29">
        <v>25425</v>
      </c>
      <c r="G289" s="29">
        <v>58473</v>
      </c>
      <c r="H289" s="29">
        <v>63075</v>
      </c>
      <c r="I289" s="29">
        <v>227774</v>
      </c>
      <c r="J289" s="29">
        <v>454495</v>
      </c>
    </row>
    <row r="290" spans="1:10">
      <c r="A290" s="1"/>
      <c r="B290" s="1" t="s">
        <v>8</v>
      </c>
      <c r="C290" s="29">
        <v>224986</v>
      </c>
      <c r="D290" s="29">
        <v>53885</v>
      </c>
      <c r="E290" s="29">
        <v>25569</v>
      </c>
      <c r="F290" s="29">
        <v>21605</v>
      </c>
      <c r="G290" s="29">
        <v>36107</v>
      </c>
      <c r="H290" s="29">
        <v>31499</v>
      </c>
      <c r="I290" s="29">
        <v>168665</v>
      </c>
      <c r="J290" s="29">
        <v>56321</v>
      </c>
    </row>
    <row r="291" spans="1:10">
      <c r="A291" s="1"/>
      <c r="B291" s="1" t="s">
        <v>9</v>
      </c>
      <c r="C291" s="29">
        <v>898714</v>
      </c>
      <c r="D291" s="29">
        <v>166040</v>
      </c>
      <c r="E291" s="29">
        <v>82478</v>
      </c>
      <c r="F291" s="29">
        <v>83067</v>
      </c>
      <c r="G291" s="29">
        <v>152424</v>
      </c>
      <c r="H291" s="29">
        <v>92385</v>
      </c>
      <c r="I291" s="29">
        <v>576394</v>
      </c>
      <c r="J291" s="29">
        <v>322320</v>
      </c>
    </row>
    <row r="292" spans="1:10">
      <c r="A292" s="1"/>
      <c r="B292" s="1" t="s">
        <v>10</v>
      </c>
      <c r="C292" s="29">
        <v>317943</v>
      </c>
      <c r="D292" s="29">
        <v>3100</v>
      </c>
      <c r="E292" s="29">
        <v>887</v>
      </c>
      <c r="F292" s="29">
        <v>3800</v>
      </c>
      <c r="G292" s="29">
        <v>9631</v>
      </c>
      <c r="H292" s="29">
        <v>28171</v>
      </c>
      <c r="I292" s="29">
        <v>45589</v>
      </c>
      <c r="J292" s="29">
        <v>272354</v>
      </c>
    </row>
    <row r="293" spans="1:10">
      <c r="A293" s="1"/>
      <c r="B293" s="1" t="s">
        <v>31</v>
      </c>
      <c r="C293" s="29">
        <v>1373663</v>
      </c>
      <c r="D293" s="29">
        <v>125170</v>
      </c>
      <c r="E293" s="29">
        <v>59707</v>
      </c>
      <c r="F293" s="29">
        <v>68251</v>
      </c>
      <c r="G293" s="29">
        <v>204871</v>
      </c>
      <c r="H293" s="29">
        <v>211277</v>
      </c>
      <c r="I293" s="29">
        <v>669276</v>
      </c>
      <c r="J293" s="29">
        <v>704387</v>
      </c>
    </row>
    <row r="294" spans="1:10">
      <c r="A294" s="1"/>
      <c r="B294" s="1" t="s">
        <v>11</v>
      </c>
      <c r="C294" s="29">
        <v>233053</v>
      </c>
      <c r="D294" s="29">
        <v>16153</v>
      </c>
      <c r="E294" s="29">
        <v>12577</v>
      </c>
      <c r="F294" s="29">
        <v>16098</v>
      </c>
      <c r="G294" s="29">
        <v>52701</v>
      </c>
      <c r="H294" s="29">
        <v>38569</v>
      </c>
      <c r="I294" s="29">
        <v>136098</v>
      </c>
      <c r="J294" s="29">
        <v>96955</v>
      </c>
    </row>
    <row r="295" spans="1:10">
      <c r="A295" s="1"/>
      <c r="B295" s="1" t="s">
        <v>12</v>
      </c>
      <c r="C295" s="29">
        <v>1200466</v>
      </c>
      <c r="D295" s="29">
        <v>123227</v>
      </c>
      <c r="E295" s="29">
        <v>116347</v>
      </c>
      <c r="F295" s="29">
        <v>110540</v>
      </c>
      <c r="G295" s="29">
        <v>208339</v>
      </c>
      <c r="H295" s="29">
        <v>198047</v>
      </c>
      <c r="I295" s="29">
        <v>756500</v>
      </c>
      <c r="J295" s="29">
        <v>443966</v>
      </c>
    </row>
    <row r="296" spans="1:10">
      <c r="A296" s="1"/>
      <c r="B296" s="1" t="s">
        <v>13</v>
      </c>
      <c r="C296" s="29">
        <v>192868</v>
      </c>
      <c r="D296" s="29">
        <v>26578</v>
      </c>
      <c r="E296" s="29">
        <v>20697</v>
      </c>
      <c r="F296" s="29">
        <v>21162</v>
      </c>
      <c r="G296" s="29">
        <v>46551</v>
      </c>
      <c r="H296" s="29">
        <v>28610</v>
      </c>
      <c r="I296" s="29">
        <v>143598</v>
      </c>
      <c r="J296" s="29">
        <v>49270</v>
      </c>
    </row>
    <row r="297" spans="1:10">
      <c r="A297" s="1"/>
      <c r="B297" s="1" t="s">
        <v>14</v>
      </c>
      <c r="C297" s="29">
        <v>990356</v>
      </c>
      <c r="D297" s="29">
        <v>91329</v>
      </c>
      <c r="E297" s="29">
        <v>92175</v>
      </c>
      <c r="F297" s="29">
        <v>119394</v>
      </c>
      <c r="G297" s="29">
        <v>245695</v>
      </c>
      <c r="H297" s="29">
        <v>124420</v>
      </c>
      <c r="I297" s="29">
        <v>673013</v>
      </c>
      <c r="J297" s="29">
        <v>317343</v>
      </c>
    </row>
    <row r="298" spans="1:10">
      <c r="A298" s="1"/>
      <c r="B298" s="1" t="s">
        <v>15</v>
      </c>
      <c r="C298" s="29">
        <v>534154</v>
      </c>
      <c r="D298" s="29">
        <v>144347</v>
      </c>
      <c r="E298" s="29">
        <v>96871</v>
      </c>
      <c r="F298" s="29">
        <v>81377</v>
      </c>
      <c r="G298" s="29">
        <v>114070</v>
      </c>
      <c r="H298" s="29">
        <v>44060</v>
      </c>
      <c r="I298" s="29">
        <v>480725</v>
      </c>
      <c r="J298" s="29">
        <v>53429</v>
      </c>
    </row>
    <row r="299" spans="1:10">
      <c r="A299" s="1"/>
      <c r="B299" s="1" t="s">
        <v>86</v>
      </c>
      <c r="C299" s="29">
        <v>3254</v>
      </c>
      <c r="D299" s="29" t="s">
        <v>35</v>
      </c>
      <c r="E299" s="29">
        <v>669</v>
      </c>
      <c r="F299" s="29">
        <v>347</v>
      </c>
      <c r="G299" s="29" t="s">
        <v>35</v>
      </c>
      <c r="H299" s="29">
        <v>0</v>
      </c>
      <c r="I299" s="29">
        <v>3254</v>
      </c>
      <c r="J299" s="29">
        <v>0</v>
      </c>
    </row>
    <row r="300" spans="1:10">
      <c r="A300" s="1" t="s">
        <v>80</v>
      </c>
      <c r="B300" s="1" t="s">
        <v>19</v>
      </c>
      <c r="C300" s="29">
        <v>10380380</v>
      </c>
      <c r="D300" s="29">
        <v>442206</v>
      </c>
      <c r="E300" s="29">
        <v>709661</v>
      </c>
      <c r="F300" s="29">
        <v>849205</v>
      </c>
      <c r="G300" s="29">
        <v>1861748</v>
      </c>
      <c r="H300" s="29">
        <v>1451950</v>
      </c>
      <c r="I300" s="29">
        <v>5314770</v>
      </c>
      <c r="J300" s="29">
        <v>5065610</v>
      </c>
    </row>
    <row r="301" spans="1:10">
      <c r="A301" s="1"/>
      <c r="B301" s="1" t="s">
        <v>3</v>
      </c>
      <c r="C301" s="29">
        <v>19384</v>
      </c>
      <c r="D301" s="29">
        <v>2188</v>
      </c>
      <c r="E301" s="29">
        <v>3149</v>
      </c>
      <c r="F301" s="29">
        <v>3512</v>
      </c>
      <c r="G301" s="29">
        <v>5925</v>
      </c>
      <c r="H301" s="29">
        <v>3115</v>
      </c>
      <c r="I301" s="29">
        <v>17889</v>
      </c>
      <c r="J301" s="29">
        <v>1495</v>
      </c>
    </row>
    <row r="302" spans="1:10">
      <c r="A302" s="1"/>
      <c r="B302" s="1" t="s">
        <v>82</v>
      </c>
      <c r="C302" s="29">
        <v>38472</v>
      </c>
      <c r="D302" s="29">
        <v>1154</v>
      </c>
      <c r="E302" s="29">
        <v>1744</v>
      </c>
      <c r="F302" s="29">
        <v>2595</v>
      </c>
      <c r="G302" s="29">
        <v>6287</v>
      </c>
      <c r="H302" s="29">
        <v>6097</v>
      </c>
      <c r="I302" s="29">
        <v>17877</v>
      </c>
      <c r="J302" s="29">
        <v>20595</v>
      </c>
    </row>
    <row r="303" spans="1:10">
      <c r="A303" s="1"/>
      <c r="B303" s="1" t="s">
        <v>4</v>
      </c>
      <c r="C303" s="29">
        <v>68726</v>
      </c>
      <c r="D303" s="29">
        <v>404</v>
      </c>
      <c r="E303" s="29">
        <v>619</v>
      </c>
      <c r="F303" s="29">
        <v>375</v>
      </c>
      <c r="G303" s="29">
        <v>1999</v>
      </c>
      <c r="H303" s="29">
        <v>1912</v>
      </c>
      <c r="I303" s="29">
        <v>5309</v>
      </c>
      <c r="J303" s="29">
        <v>63417</v>
      </c>
    </row>
    <row r="304" spans="1:10">
      <c r="A304" s="1"/>
      <c r="B304" s="1" t="s">
        <v>83</v>
      </c>
      <c r="C304" s="29">
        <v>812964</v>
      </c>
      <c r="D304" s="29">
        <v>64378</v>
      </c>
      <c r="E304" s="29">
        <v>101685</v>
      </c>
      <c r="F304" s="29">
        <v>120884</v>
      </c>
      <c r="G304" s="29">
        <v>256541</v>
      </c>
      <c r="H304" s="29">
        <v>136316</v>
      </c>
      <c r="I304" s="29">
        <v>679804</v>
      </c>
      <c r="J304" s="29">
        <v>133160</v>
      </c>
    </row>
    <row r="305" spans="1:12">
      <c r="A305" s="1"/>
      <c r="B305" s="1" t="s">
        <v>84</v>
      </c>
      <c r="C305" s="29">
        <v>1153917</v>
      </c>
      <c r="D305" s="29">
        <v>18472</v>
      </c>
      <c r="E305" s="29">
        <v>37997</v>
      </c>
      <c r="F305" s="29">
        <v>58898</v>
      </c>
      <c r="G305" s="29">
        <v>201183</v>
      </c>
      <c r="H305" s="29">
        <v>205248</v>
      </c>
      <c r="I305" s="29">
        <v>521798</v>
      </c>
      <c r="J305" s="29">
        <v>632119</v>
      </c>
    </row>
    <row r="306" spans="1:12">
      <c r="A306" s="1"/>
      <c r="B306" s="1" t="s">
        <v>42</v>
      </c>
      <c r="C306" s="29">
        <v>499721</v>
      </c>
      <c r="D306" s="29">
        <v>24630</v>
      </c>
      <c r="E306" s="29">
        <v>39320</v>
      </c>
      <c r="F306" s="29">
        <v>49302</v>
      </c>
      <c r="G306" s="29">
        <v>104267</v>
      </c>
      <c r="H306" s="29">
        <v>75741</v>
      </c>
      <c r="I306" s="29">
        <v>293260</v>
      </c>
      <c r="J306" s="29">
        <v>206461</v>
      </c>
    </row>
    <row r="307" spans="1:12">
      <c r="A307" s="1"/>
      <c r="B307" s="1" t="s">
        <v>85</v>
      </c>
      <c r="C307" s="29">
        <v>1117899</v>
      </c>
      <c r="D307" s="29">
        <v>60417</v>
      </c>
      <c r="E307" s="29">
        <v>100861</v>
      </c>
      <c r="F307" s="29">
        <v>109186</v>
      </c>
      <c r="G307" s="29">
        <v>184983</v>
      </c>
      <c r="H307" s="29">
        <v>113969</v>
      </c>
      <c r="I307" s="29">
        <v>569416</v>
      </c>
      <c r="J307" s="29">
        <v>548483</v>
      </c>
    </row>
    <row r="308" spans="1:12">
      <c r="A308" s="1"/>
      <c r="B308" s="1" t="s">
        <v>5</v>
      </c>
      <c r="C308" s="29">
        <v>371305</v>
      </c>
      <c r="D308" s="29">
        <v>12081</v>
      </c>
      <c r="E308" s="29">
        <v>17701</v>
      </c>
      <c r="F308" s="29">
        <v>22481</v>
      </c>
      <c r="G308" s="29">
        <v>53396</v>
      </c>
      <c r="H308" s="29">
        <v>42644</v>
      </c>
      <c r="I308" s="29">
        <v>148303</v>
      </c>
      <c r="J308" s="29">
        <v>223002</v>
      </c>
    </row>
    <row r="309" spans="1:12">
      <c r="A309" s="1"/>
      <c r="B309" s="1" t="s">
        <v>6</v>
      </c>
      <c r="C309" s="29">
        <v>455334</v>
      </c>
      <c r="D309" s="29">
        <v>5272</v>
      </c>
      <c r="E309" s="29">
        <v>8525</v>
      </c>
      <c r="F309" s="29">
        <v>11688</v>
      </c>
      <c r="G309" s="29">
        <v>32723</v>
      </c>
      <c r="H309" s="29">
        <v>32454</v>
      </c>
      <c r="I309" s="29">
        <v>90662</v>
      </c>
      <c r="J309" s="29">
        <v>364672</v>
      </c>
    </row>
    <row r="310" spans="1:12">
      <c r="A310" s="1"/>
      <c r="B310" s="1" t="s">
        <v>7</v>
      </c>
      <c r="C310" s="29">
        <v>647696</v>
      </c>
      <c r="D310" s="29">
        <v>20031</v>
      </c>
      <c r="E310" s="29">
        <v>22956</v>
      </c>
      <c r="F310" s="29">
        <v>20903</v>
      </c>
      <c r="G310" s="29">
        <v>42990</v>
      </c>
      <c r="H310" s="29">
        <v>52998</v>
      </c>
      <c r="I310" s="29">
        <v>159878</v>
      </c>
      <c r="J310" s="29">
        <v>487818</v>
      </c>
    </row>
    <row r="311" spans="1:12">
      <c r="A311" s="1"/>
      <c r="B311" s="1" t="s">
        <v>8</v>
      </c>
      <c r="C311" s="29">
        <v>191603</v>
      </c>
      <c r="D311" s="29">
        <v>21456</v>
      </c>
      <c r="E311" s="29">
        <v>23321</v>
      </c>
      <c r="F311" s="29">
        <v>22024</v>
      </c>
      <c r="G311" s="29">
        <v>36408</v>
      </c>
      <c r="H311" s="29">
        <v>27008</v>
      </c>
      <c r="I311" s="29">
        <v>130217</v>
      </c>
      <c r="J311" s="29">
        <v>61386</v>
      </c>
    </row>
    <row r="312" spans="1:12">
      <c r="A312" s="1"/>
      <c r="B312" s="1" t="s">
        <v>9</v>
      </c>
      <c r="C312" s="29">
        <v>743774</v>
      </c>
      <c r="D312" s="29">
        <v>57988</v>
      </c>
      <c r="E312" s="29">
        <v>70690</v>
      </c>
      <c r="F312" s="29">
        <v>71786</v>
      </c>
      <c r="G312" s="29">
        <v>124841</v>
      </c>
      <c r="H312" s="29">
        <v>88006</v>
      </c>
      <c r="I312" s="29">
        <v>413311</v>
      </c>
      <c r="J312" s="29">
        <v>330463</v>
      </c>
    </row>
    <row r="313" spans="1:12">
      <c r="A313" s="1"/>
      <c r="B313" s="1" t="s">
        <v>10</v>
      </c>
      <c r="C313" s="29">
        <v>383548</v>
      </c>
      <c r="D313" s="29">
        <v>226</v>
      </c>
      <c r="E313" s="29">
        <v>403</v>
      </c>
      <c r="F313" s="29">
        <v>910</v>
      </c>
      <c r="G313" s="29">
        <v>7306</v>
      </c>
      <c r="H313" s="29">
        <v>25636</v>
      </c>
      <c r="I313" s="29">
        <v>34481</v>
      </c>
      <c r="J313" s="29">
        <v>349067</v>
      </c>
    </row>
    <row r="314" spans="1:12">
      <c r="A314" s="1"/>
      <c r="B314" s="1" t="s">
        <v>31</v>
      </c>
      <c r="C314" s="29">
        <v>1152605</v>
      </c>
      <c r="D314" s="29">
        <v>23919</v>
      </c>
      <c r="E314" s="29">
        <v>36659</v>
      </c>
      <c r="F314" s="29">
        <v>45802</v>
      </c>
      <c r="G314" s="29">
        <v>129523</v>
      </c>
      <c r="H314" s="29">
        <v>183104</v>
      </c>
      <c r="I314" s="29">
        <v>419007</v>
      </c>
      <c r="J314" s="29">
        <v>733598</v>
      </c>
    </row>
    <row r="315" spans="1:12">
      <c r="A315" s="1"/>
      <c r="B315" s="1" t="s">
        <v>11</v>
      </c>
      <c r="C315" s="29">
        <v>133975</v>
      </c>
      <c r="D315" s="29">
        <v>3965</v>
      </c>
      <c r="E315" s="29">
        <v>7333</v>
      </c>
      <c r="F315" s="29">
        <v>10883</v>
      </c>
      <c r="G315" s="29">
        <v>34378</v>
      </c>
      <c r="H315" s="29">
        <v>26977</v>
      </c>
      <c r="I315" s="29">
        <v>83536</v>
      </c>
      <c r="J315" s="29">
        <v>50439</v>
      </c>
    </row>
    <row r="316" spans="1:12">
      <c r="A316" s="1"/>
      <c r="B316" s="1" t="s">
        <v>12</v>
      </c>
      <c r="C316" s="29">
        <v>976962</v>
      </c>
      <c r="D316" s="29">
        <v>35240</v>
      </c>
      <c r="E316" s="29">
        <v>75765</v>
      </c>
      <c r="F316" s="29">
        <v>90773</v>
      </c>
      <c r="G316" s="29">
        <v>162865</v>
      </c>
      <c r="H316" s="29">
        <v>196950</v>
      </c>
      <c r="I316" s="29">
        <v>561593</v>
      </c>
      <c r="J316" s="29">
        <v>415369</v>
      </c>
    </row>
    <row r="317" spans="1:12">
      <c r="A317" s="1"/>
      <c r="B317" s="1" t="s">
        <v>13</v>
      </c>
      <c r="C317" s="29">
        <v>162865</v>
      </c>
      <c r="D317" s="29">
        <v>6598</v>
      </c>
      <c r="E317" s="29">
        <v>11750</v>
      </c>
      <c r="F317" s="29">
        <v>17252</v>
      </c>
      <c r="G317" s="29">
        <v>49886</v>
      </c>
      <c r="H317" s="29">
        <v>32373</v>
      </c>
      <c r="I317" s="29">
        <v>117859</v>
      </c>
      <c r="J317" s="29">
        <v>45006</v>
      </c>
    </row>
    <row r="318" spans="1:12">
      <c r="A318" s="1"/>
      <c r="B318" s="1" t="s">
        <v>14</v>
      </c>
      <c r="C318" s="29">
        <v>960139</v>
      </c>
      <c r="D318" s="29">
        <v>24164</v>
      </c>
      <c r="E318" s="29">
        <v>60866</v>
      </c>
      <c r="F318" s="29">
        <v>103044</v>
      </c>
      <c r="G318" s="29">
        <v>294735</v>
      </c>
      <c r="H318" s="29">
        <v>146965</v>
      </c>
      <c r="I318" s="29">
        <v>629774</v>
      </c>
      <c r="J318" s="29">
        <v>330365</v>
      </c>
    </row>
    <row r="319" spans="1:12">
      <c r="A319" s="1"/>
      <c r="B319" s="1" t="s">
        <v>15</v>
      </c>
      <c r="C319" s="29">
        <v>486997</v>
      </c>
      <c r="D319" s="29">
        <v>58508</v>
      </c>
      <c r="E319" s="29">
        <v>87563</v>
      </c>
      <c r="F319" s="29">
        <v>86594</v>
      </c>
      <c r="G319" s="29">
        <v>131200</v>
      </c>
      <c r="H319" s="29">
        <v>54437</v>
      </c>
      <c r="I319" s="29">
        <v>418302</v>
      </c>
      <c r="J319" s="29">
        <v>68695</v>
      </c>
      <c r="K319" s="23"/>
      <c r="L319" s="23"/>
    </row>
    <row r="320" spans="1:12">
      <c r="A320" s="1"/>
      <c r="B320" s="1" t="s">
        <v>86</v>
      </c>
      <c r="C320" s="29">
        <v>2494</v>
      </c>
      <c r="D320" s="29">
        <v>1115</v>
      </c>
      <c r="E320" s="29">
        <v>754</v>
      </c>
      <c r="F320" s="29">
        <v>313</v>
      </c>
      <c r="G320" s="29">
        <v>312</v>
      </c>
      <c r="H320" s="29">
        <v>0</v>
      </c>
      <c r="I320" s="29">
        <v>2494</v>
      </c>
      <c r="J320" s="29">
        <v>0</v>
      </c>
      <c r="K320" s="23"/>
      <c r="L320" s="23"/>
    </row>
    <row r="321" spans="1:12">
      <c r="A321" s="1" t="s">
        <v>54</v>
      </c>
      <c r="B321" s="1" t="s">
        <v>19</v>
      </c>
      <c r="C321" s="29">
        <v>1675885</v>
      </c>
      <c r="D321" s="29">
        <v>1087128</v>
      </c>
      <c r="E321" s="29">
        <v>336236</v>
      </c>
      <c r="F321" s="29">
        <v>201247</v>
      </c>
      <c r="G321" s="29">
        <v>199298</v>
      </c>
      <c r="H321" s="29">
        <v>66209</v>
      </c>
      <c r="I321" s="29">
        <v>1890118</v>
      </c>
      <c r="J321" s="29">
        <v>-214233</v>
      </c>
      <c r="K321" s="23"/>
      <c r="L321" s="23"/>
    </row>
    <row r="322" spans="1:12">
      <c r="A322" s="14"/>
      <c r="B322" s="1" t="s">
        <v>3</v>
      </c>
      <c r="C322" s="29">
        <v>3436</v>
      </c>
      <c r="D322" s="29">
        <v>4662</v>
      </c>
      <c r="E322" s="29">
        <v>2116</v>
      </c>
      <c r="F322" s="29">
        <v>209</v>
      </c>
      <c r="G322" s="29">
        <v>-2330</v>
      </c>
      <c r="H322" s="29" t="s">
        <v>35</v>
      </c>
      <c r="I322" s="29" t="s">
        <v>35</v>
      </c>
      <c r="J322" s="29" t="s">
        <v>35</v>
      </c>
      <c r="K322" s="23"/>
      <c r="L322" s="23"/>
    </row>
    <row r="323" spans="1:12">
      <c r="A323" s="14"/>
      <c r="B323" s="1" t="s">
        <v>82</v>
      </c>
      <c r="C323" s="29">
        <v>13410</v>
      </c>
      <c r="D323" s="29">
        <v>3346</v>
      </c>
      <c r="E323" s="29">
        <v>2700</v>
      </c>
      <c r="F323" s="29">
        <v>2230</v>
      </c>
      <c r="G323" s="29">
        <v>3559</v>
      </c>
      <c r="H323" s="29">
        <v>1986</v>
      </c>
      <c r="I323" s="29">
        <v>13821</v>
      </c>
      <c r="J323" s="29">
        <v>-411</v>
      </c>
      <c r="K323" s="23"/>
      <c r="L323" s="23"/>
    </row>
    <row r="324" spans="1:12">
      <c r="A324" s="14"/>
      <c r="B324" s="1" t="s">
        <v>4</v>
      </c>
      <c r="C324" s="29">
        <v>-38709</v>
      </c>
      <c r="D324" s="29">
        <v>562</v>
      </c>
      <c r="E324" s="29">
        <v>-184</v>
      </c>
      <c r="F324" s="29">
        <v>30</v>
      </c>
      <c r="G324" s="29">
        <v>-398</v>
      </c>
      <c r="H324" s="29">
        <v>345</v>
      </c>
      <c r="I324" s="29">
        <v>355</v>
      </c>
      <c r="J324" s="29">
        <v>-39064</v>
      </c>
      <c r="K324" s="23"/>
      <c r="L324" s="23"/>
    </row>
    <row r="325" spans="1:12">
      <c r="A325" s="14"/>
      <c r="B325" s="1" t="s">
        <v>83</v>
      </c>
      <c r="C325" s="29">
        <v>263678</v>
      </c>
      <c r="D325" s="29">
        <v>199543</v>
      </c>
      <c r="E325" s="29">
        <v>66930</v>
      </c>
      <c r="F325" s="29">
        <v>36825</v>
      </c>
      <c r="G325" s="29">
        <v>12104</v>
      </c>
      <c r="H325" s="29">
        <v>-3816</v>
      </c>
      <c r="I325" s="29">
        <v>311586</v>
      </c>
      <c r="J325" s="29">
        <v>-47908</v>
      </c>
      <c r="K325" s="23"/>
      <c r="L325" s="23"/>
    </row>
    <row r="326" spans="1:12">
      <c r="A326" s="26"/>
      <c r="B326" s="1" t="s">
        <v>84</v>
      </c>
      <c r="C326" s="29">
        <v>-320507</v>
      </c>
      <c r="D326" s="29">
        <v>33466</v>
      </c>
      <c r="E326" s="29">
        <v>11013</v>
      </c>
      <c r="F326" s="29">
        <v>7327</v>
      </c>
      <c r="G326" s="29">
        <v>-20658</v>
      </c>
      <c r="H326" s="29">
        <v>-31249</v>
      </c>
      <c r="I326" s="29">
        <v>-101</v>
      </c>
      <c r="J326" s="29">
        <v>-320406</v>
      </c>
      <c r="K326" s="23"/>
      <c r="L326" s="23"/>
    </row>
    <row r="327" spans="1:12">
      <c r="A327" s="14"/>
      <c r="B327" s="1" t="s">
        <v>42</v>
      </c>
      <c r="C327" s="29">
        <v>56239</v>
      </c>
      <c r="D327" s="29">
        <v>41741</v>
      </c>
      <c r="E327" s="29">
        <v>9189</v>
      </c>
      <c r="F327" s="29">
        <v>1328</v>
      </c>
      <c r="G327" s="29">
        <v>-10835</v>
      </c>
      <c r="H327" s="29">
        <v>-5860</v>
      </c>
      <c r="I327" s="29">
        <v>35563</v>
      </c>
      <c r="J327" s="29">
        <v>20676</v>
      </c>
      <c r="K327" s="23"/>
      <c r="L327" s="23"/>
    </row>
    <row r="328" spans="1:12" s="10" customFormat="1">
      <c r="A328" s="14"/>
      <c r="B328" s="1" t="s">
        <v>85</v>
      </c>
      <c r="C328" s="29">
        <v>513518</v>
      </c>
      <c r="D328" s="29">
        <v>112659</v>
      </c>
      <c r="E328" s="29">
        <v>29394</v>
      </c>
      <c r="F328" s="29">
        <v>5944</v>
      </c>
      <c r="G328" s="29">
        <v>-16023</v>
      </c>
      <c r="H328" s="29">
        <v>-14105</v>
      </c>
      <c r="I328" s="29">
        <v>117869</v>
      </c>
      <c r="J328" s="29">
        <v>395649</v>
      </c>
      <c r="K328" s="23"/>
      <c r="L328" s="23"/>
    </row>
    <row r="329" spans="1:12" s="10" customFormat="1">
      <c r="A329" s="14"/>
      <c r="B329" s="1" t="s">
        <v>5</v>
      </c>
      <c r="C329" s="29">
        <v>31836</v>
      </c>
      <c r="D329" s="29">
        <v>29497</v>
      </c>
      <c r="E329" s="29">
        <v>8248</v>
      </c>
      <c r="F329" s="29">
        <v>3658</v>
      </c>
      <c r="G329" s="29">
        <v>-2613</v>
      </c>
      <c r="H329" s="29">
        <v>4522</v>
      </c>
      <c r="I329" s="29">
        <v>43312</v>
      </c>
      <c r="J329" s="29">
        <v>-11476</v>
      </c>
      <c r="K329" s="23"/>
      <c r="L329" s="23"/>
    </row>
    <row r="330" spans="1:12" s="10" customFormat="1">
      <c r="A330" s="14"/>
      <c r="B330" s="1" t="s">
        <v>6</v>
      </c>
      <c r="C330" s="29">
        <v>-112583</v>
      </c>
      <c r="D330" s="29">
        <v>11638</v>
      </c>
      <c r="E330" s="29">
        <v>2200</v>
      </c>
      <c r="F330" s="29">
        <v>578</v>
      </c>
      <c r="G330" s="29">
        <v>-5391</v>
      </c>
      <c r="H330" s="29">
        <v>-8347</v>
      </c>
      <c r="I330" s="29">
        <v>678</v>
      </c>
      <c r="J330" s="29">
        <v>-113261</v>
      </c>
      <c r="K330" s="23"/>
      <c r="L330" s="23"/>
    </row>
    <row r="331" spans="1:12" s="10" customFormat="1">
      <c r="A331" s="14"/>
      <c r="B331" s="1" t="s">
        <v>7</v>
      </c>
      <c r="C331" s="29">
        <v>11999</v>
      </c>
      <c r="D331" s="29">
        <v>45262</v>
      </c>
      <c r="E331" s="29">
        <v>7286</v>
      </c>
      <c r="F331" s="29">
        <v>5913</v>
      </c>
      <c r="G331" s="29">
        <v>15010</v>
      </c>
      <c r="H331" s="29">
        <v>33774</v>
      </c>
      <c r="I331" s="29">
        <v>107245</v>
      </c>
      <c r="J331" s="29">
        <v>-95246</v>
      </c>
      <c r="K331" s="23"/>
      <c r="L331" s="23"/>
    </row>
    <row r="332" spans="1:12" s="10" customFormat="1">
      <c r="A332" s="14"/>
      <c r="B332" s="1" t="s">
        <v>8</v>
      </c>
      <c r="C332" s="29">
        <v>64349</v>
      </c>
      <c r="D332" s="29">
        <v>45574</v>
      </c>
      <c r="E332" s="29">
        <v>5010</v>
      </c>
      <c r="F332" s="29">
        <v>1015</v>
      </c>
      <c r="G332" s="29">
        <v>-458</v>
      </c>
      <c r="H332" s="29">
        <v>5629</v>
      </c>
      <c r="I332" s="29">
        <v>56770</v>
      </c>
      <c r="J332" s="29">
        <v>7579</v>
      </c>
      <c r="K332" s="23"/>
      <c r="L332" s="23"/>
    </row>
    <row r="333" spans="1:12" s="10" customFormat="1">
      <c r="A333" s="14"/>
      <c r="B333" s="1" t="s">
        <v>9</v>
      </c>
      <c r="C333" s="29">
        <v>221782</v>
      </c>
      <c r="D333" s="29">
        <v>130722</v>
      </c>
      <c r="E333" s="29">
        <v>18690</v>
      </c>
      <c r="F333" s="29">
        <v>12277</v>
      </c>
      <c r="G333" s="29">
        <v>20483</v>
      </c>
      <c r="H333" s="29">
        <v>422</v>
      </c>
      <c r="I333" s="29">
        <v>182594</v>
      </c>
      <c r="J333" s="29">
        <v>39188</v>
      </c>
      <c r="K333" s="23"/>
      <c r="L333" s="23"/>
    </row>
    <row r="334" spans="1:12" s="10" customFormat="1">
      <c r="A334" s="2"/>
      <c r="B334" s="1" t="s">
        <v>10</v>
      </c>
      <c r="C334" s="29">
        <v>-57545</v>
      </c>
      <c r="D334" s="29">
        <v>2546</v>
      </c>
      <c r="E334" s="29">
        <v>415</v>
      </c>
      <c r="F334" s="29">
        <v>2634</v>
      </c>
      <c r="G334" s="29">
        <v>3291</v>
      </c>
      <c r="H334" s="29">
        <v>4646</v>
      </c>
      <c r="I334" s="29">
        <v>13532</v>
      </c>
      <c r="J334" s="29">
        <v>-71077</v>
      </c>
      <c r="K334" s="23"/>
      <c r="L334" s="23"/>
    </row>
    <row r="335" spans="1:12" s="10" customFormat="1">
      <c r="A335" s="2"/>
      <c r="B335" s="1" t="s">
        <v>31</v>
      </c>
      <c r="C335" s="29">
        <v>169243</v>
      </c>
      <c r="D335" s="29">
        <v>110167</v>
      </c>
      <c r="E335" s="29">
        <v>28088</v>
      </c>
      <c r="F335" s="29">
        <v>21501</v>
      </c>
      <c r="G335" s="29">
        <v>78443</v>
      </c>
      <c r="H335" s="29">
        <v>30945</v>
      </c>
      <c r="I335" s="29">
        <v>269144</v>
      </c>
      <c r="J335" s="29">
        <v>-99901</v>
      </c>
      <c r="K335" s="23"/>
      <c r="L335" s="23"/>
    </row>
    <row r="336" spans="1:12" s="10" customFormat="1">
      <c r="A336" s="2"/>
      <c r="B336" s="1" t="s">
        <v>11</v>
      </c>
      <c r="C336" s="29">
        <v>116639</v>
      </c>
      <c r="D336" s="29">
        <v>14903</v>
      </c>
      <c r="E336" s="29">
        <v>7583</v>
      </c>
      <c r="F336" s="29">
        <v>7373</v>
      </c>
      <c r="G336" s="29">
        <v>19478</v>
      </c>
      <c r="H336" s="29">
        <v>12356</v>
      </c>
      <c r="I336" s="29">
        <v>61693</v>
      </c>
      <c r="J336" s="29">
        <v>54946</v>
      </c>
      <c r="K336" s="23"/>
      <c r="L336" s="23"/>
    </row>
    <row r="337" spans="1:12" s="10" customFormat="1">
      <c r="A337" s="2"/>
      <c r="B337" s="1" t="s">
        <v>12</v>
      </c>
      <c r="C337" s="29">
        <v>328757</v>
      </c>
      <c r="D337" s="29">
        <v>104774</v>
      </c>
      <c r="E337" s="29">
        <v>54897</v>
      </c>
      <c r="F337" s="29">
        <v>31264</v>
      </c>
      <c r="G337" s="29">
        <v>66870</v>
      </c>
      <c r="H337" s="29">
        <v>25004</v>
      </c>
      <c r="I337" s="29">
        <v>282809</v>
      </c>
      <c r="J337" s="29">
        <v>45948</v>
      </c>
      <c r="K337" s="23"/>
      <c r="L337" s="23"/>
    </row>
    <row r="338" spans="1:12" s="10" customFormat="1">
      <c r="A338" s="2"/>
      <c r="B338" s="1" t="s">
        <v>13</v>
      </c>
      <c r="C338" s="29">
        <v>53023</v>
      </c>
      <c r="D338" s="29">
        <v>24858</v>
      </c>
      <c r="E338" s="29">
        <v>15089</v>
      </c>
      <c r="F338" s="29">
        <v>7477</v>
      </c>
      <c r="G338" s="29">
        <v>282</v>
      </c>
      <c r="H338" s="29">
        <v>-914</v>
      </c>
      <c r="I338" s="29">
        <v>46792</v>
      </c>
      <c r="J338" s="29">
        <v>6231</v>
      </c>
      <c r="K338" s="23"/>
      <c r="L338" s="23"/>
    </row>
    <row r="339" spans="1:12" s="10" customFormat="1">
      <c r="A339" s="2"/>
      <c r="B339" s="1" t="s">
        <v>14</v>
      </c>
      <c r="C339" s="29">
        <v>286859</v>
      </c>
      <c r="D339" s="29">
        <v>71110</v>
      </c>
      <c r="E339" s="29">
        <v>48697</v>
      </c>
      <c r="F339" s="29">
        <v>56558</v>
      </c>
      <c r="G339" s="29">
        <v>54927</v>
      </c>
      <c r="H339" s="29">
        <v>21254</v>
      </c>
      <c r="I339" s="29">
        <v>252546</v>
      </c>
      <c r="J339" s="29">
        <v>34313</v>
      </c>
      <c r="K339" s="23"/>
      <c r="L339" s="23"/>
    </row>
    <row r="340" spans="1:12">
      <c r="A340" s="2"/>
      <c r="B340" s="1" t="s">
        <v>15</v>
      </c>
      <c r="C340" s="29">
        <v>57585</v>
      </c>
      <c r="D340" s="29">
        <v>92423</v>
      </c>
      <c r="E340" s="29">
        <v>15718</v>
      </c>
      <c r="F340" s="29">
        <v>-4147</v>
      </c>
      <c r="G340" s="29">
        <v>-17054</v>
      </c>
      <c r="H340" s="29">
        <v>-9117</v>
      </c>
      <c r="I340" s="29">
        <v>77823</v>
      </c>
      <c r="J340" s="29">
        <v>-20238</v>
      </c>
    </row>
    <row r="341" spans="1:12">
      <c r="A341" s="3"/>
      <c r="B341" s="3" t="s">
        <v>86</v>
      </c>
      <c r="C341" s="30">
        <v>12876</v>
      </c>
      <c r="D341" s="30">
        <v>7675</v>
      </c>
      <c r="E341" s="30">
        <v>3157</v>
      </c>
      <c r="F341" s="30">
        <v>1253</v>
      </c>
      <c r="G341" s="30">
        <v>611</v>
      </c>
      <c r="H341" s="30" t="s">
        <v>35</v>
      </c>
      <c r="I341" s="30" t="s">
        <v>35</v>
      </c>
      <c r="J341" s="30" t="s">
        <v>35</v>
      </c>
    </row>
    <row r="342" spans="1:12" ht="10.5" customHeight="1">
      <c r="A342" s="1" t="s">
        <v>33</v>
      </c>
    </row>
    <row r="343" spans="1:12" ht="2.25" customHeight="1"/>
    <row r="344" spans="1:12">
      <c r="A344" s="21" t="s">
        <v>119</v>
      </c>
    </row>
  </sheetData>
  <phoneticPr fontId="0" type="noConversion"/>
  <printOptions horizontalCentered="1"/>
  <pageMargins left="0.35" right="0.35" top="0.25" bottom="0.25" header="0.5" footer="0.5"/>
  <pageSetup orientation="landscape" r:id="rId1"/>
  <headerFooter alignWithMargins="0"/>
  <rowBreaks count="7" manualBreakCount="7">
    <brk id="47" max="16383" man="1"/>
    <brk id="89" max="16383" man="1"/>
    <brk id="131" max="16383" man="1"/>
    <brk id="173" max="16383" man="1"/>
    <brk id="215" max="16383" man="1"/>
    <brk id="257" max="16383" man="1"/>
    <brk id="29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4"/>
  <sheetViews>
    <sheetView zoomScaleNormal="100" workbookViewId="0">
      <pane xSplit="2" ySplit="5" topLeftCell="C6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2"/>
  <cols>
    <col min="1" max="1" width="18.28515625" style="5" customWidth="1"/>
    <col min="2" max="2" width="33.42578125" style="5" customWidth="1"/>
    <col min="3" max="3" width="9.85546875" style="5" customWidth="1"/>
    <col min="4" max="10" width="9.7109375" style="5" customWidth="1"/>
    <col min="11" max="11" width="9.42578125" style="5" bestFit="1" customWidth="1"/>
    <col min="12" max="16384" width="9.140625" style="5"/>
  </cols>
  <sheetData>
    <row r="1" spans="1:10" s="1" customFormat="1" ht="11.25">
      <c r="A1" s="8" t="s">
        <v>30</v>
      </c>
      <c r="B1" s="8"/>
      <c r="C1" s="8"/>
      <c r="D1" s="8"/>
      <c r="E1" s="8"/>
      <c r="F1" s="8"/>
      <c r="G1" s="8"/>
      <c r="H1" s="8"/>
      <c r="I1" s="8"/>
      <c r="J1" s="8"/>
    </row>
    <row r="2" spans="1:10" ht="2.25" customHeight="1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s="2" customFormat="1" ht="11.25">
      <c r="D3" s="7" t="s">
        <v>18</v>
      </c>
      <c r="E3" s="7"/>
      <c r="F3" s="7"/>
      <c r="G3" s="7"/>
      <c r="H3" s="7"/>
      <c r="I3" s="7"/>
      <c r="J3" s="7"/>
    </row>
    <row r="4" spans="1:10" s="1" customFormat="1" ht="11.25">
      <c r="A4" s="3"/>
      <c r="B4" s="3" t="s">
        <v>88</v>
      </c>
      <c r="C4" s="4" t="s">
        <v>19</v>
      </c>
      <c r="D4" s="24" t="s">
        <v>28</v>
      </c>
      <c r="E4" s="24" t="s">
        <v>20</v>
      </c>
      <c r="F4" s="24" t="s">
        <v>21</v>
      </c>
      <c r="G4" s="4" t="s">
        <v>23</v>
      </c>
      <c r="H4" s="4" t="s">
        <v>24</v>
      </c>
      <c r="I4" s="4" t="s">
        <v>25</v>
      </c>
      <c r="J4" s="4" t="s">
        <v>26</v>
      </c>
    </row>
    <row r="5" spans="1:10" ht="2.25" customHeight="1">
      <c r="A5" s="10"/>
      <c r="B5" s="10"/>
      <c r="C5" s="11"/>
      <c r="D5" s="12"/>
      <c r="E5" s="12"/>
      <c r="F5" s="12"/>
      <c r="G5" s="13"/>
      <c r="H5" s="13"/>
      <c r="I5" s="13"/>
      <c r="J5" s="13"/>
    </row>
    <row r="6" spans="1:10">
      <c r="A6" s="1" t="s">
        <v>43</v>
      </c>
      <c r="B6" s="1" t="s">
        <v>19</v>
      </c>
      <c r="C6" s="14">
        <v>6386609</v>
      </c>
      <c r="D6" s="14">
        <v>2695951</v>
      </c>
      <c r="E6" s="14">
        <v>1022791</v>
      </c>
      <c r="F6" s="14">
        <v>651710</v>
      </c>
      <c r="G6" s="14">
        <v>688948</v>
      </c>
      <c r="H6" s="14">
        <v>327180</v>
      </c>
      <c r="I6" s="14">
        <v>5386580</v>
      </c>
      <c r="J6" s="14">
        <v>1000029</v>
      </c>
    </row>
    <row r="7" spans="1:10">
      <c r="A7" s="1"/>
      <c r="B7" s="1" t="s">
        <v>3</v>
      </c>
      <c r="C7" s="14">
        <v>22155</v>
      </c>
      <c r="D7" s="14">
        <v>13035</v>
      </c>
      <c r="E7" s="14">
        <v>4412</v>
      </c>
      <c r="F7" s="14">
        <v>2349</v>
      </c>
      <c r="G7" s="14">
        <v>1490</v>
      </c>
      <c r="H7" s="14">
        <v>374</v>
      </c>
      <c r="I7" s="14">
        <v>21660</v>
      </c>
      <c r="J7" s="14">
        <v>495</v>
      </c>
    </row>
    <row r="8" spans="1:10">
      <c r="A8" s="1"/>
      <c r="B8" s="1" t="s">
        <v>82</v>
      </c>
      <c r="C8" s="14">
        <v>21906</v>
      </c>
      <c r="D8" s="14">
        <v>8729</v>
      </c>
      <c r="E8" s="14">
        <v>2895</v>
      </c>
      <c r="F8" s="14">
        <v>2318</v>
      </c>
      <c r="G8" s="14">
        <v>2721</v>
      </c>
      <c r="H8" s="14">
        <v>1349</v>
      </c>
      <c r="I8" s="14">
        <v>18012</v>
      </c>
      <c r="J8" s="14">
        <v>3894</v>
      </c>
    </row>
    <row r="9" spans="1:10">
      <c r="A9" s="1"/>
      <c r="B9" s="1" t="s">
        <v>4</v>
      </c>
      <c r="C9" s="14">
        <v>17706</v>
      </c>
      <c r="D9" s="14">
        <v>3752</v>
      </c>
      <c r="E9" s="14">
        <v>1323</v>
      </c>
      <c r="F9" s="14">
        <v>641</v>
      </c>
      <c r="G9" s="14">
        <v>1422</v>
      </c>
      <c r="H9" s="14">
        <v>1119</v>
      </c>
      <c r="I9" s="14">
        <v>8257</v>
      </c>
      <c r="J9" s="14">
        <v>9449</v>
      </c>
    </row>
    <row r="10" spans="1:10">
      <c r="A10" s="1"/>
      <c r="B10" s="1" t="s">
        <v>83</v>
      </c>
      <c r="C10" s="14">
        <v>592461</v>
      </c>
      <c r="D10" s="14">
        <v>337342</v>
      </c>
      <c r="E10" s="14">
        <v>118230</v>
      </c>
      <c r="F10" s="14">
        <v>69549</v>
      </c>
      <c r="G10" s="14">
        <v>52750</v>
      </c>
      <c r="H10" s="14">
        <v>7710</v>
      </c>
      <c r="I10" s="14">
        <v>585581</v>
      </c>
      <c r="J10" s="14">
        <v>6880</v>
      </c>
    </row>
    <row r="11" spans="1:10">
      <c r="A11" s="1"/>
      <c r="B11" s="1" t="s">
        <v>84</v>
      </c>
      <c r="C11" s="14">
        <v>322113</v>
      </c>
      <c r="D11" s="14">
        <v>97167</v>
      </c>
      <c r="E11" s="14">
        <v>55672</v>
      </c>
      <c r="F11" s="14">
        <v>47185</v>
      </c>
      <c r="G11" s="14">
        <v>62373</v>
      </c>
      <c r="H11" s="14">
        <v>23637</v>
      </c>
      <c r="I11" s="14">
        <v>286034</v>
      </c>
      <c r="J11" s="14">
        <v>36079</v>
      </c>
    </row>
    <row r="12" spans="1:10">
      <c r="A12" s="1"/>
      <c r="B12" s="1" t="s">
        <v>42</v>
      </c>
      <c r="C12" s="14">
        <v>398855</v>
      </c>
      <c r="D12" s="14">
        <v>155914</v>
      </c>
      <c r="E12" s="14">
        <v>62708</v>
      </c>
      <c r="F12" s="14">
        <v>45751</v>
      </c>
      <c r="G12" s="14">
        <v>55820</v>
      </c>
      <c r="H12" s="14">
        <v>25136</v>
      </c>
      <c r="I12" s="14">
        <v>345329</v>
      </c>
      <c r="J12" s="14">
        <v>53526</v>
      </c>
    </row>
    <row r="13" spans="1:10">
      <c r="A13" s="1"/>
      <c r="B13" s="1" t="s">
        <v>85</v>
      </c>
      <c r="C13" s="14">
        <v>1029701</v>
      </c>
      <c r="D13" s="14">
        <v>344033</v>
      </c>
      <c r="E13" s="14">
        <v>153673</v>
      </c>
      <c r="F13" s="14">
        <v>96007</v>
      </c>
      <c r="G13" s="14">
        <v>97297</v>
      </c>
      <c r="H13" s="14">
        <v>50595</v>
      </c>
      <c r="I13" s="14">
        <v>741605</v>
      </c>
      <c r="J13" s="14">
        <v>288096</v>
      </c>
    </row>
    <row r="14" spans="1:10">
      <c r="A14" s="1"/>
      <c r="B14" s="1" t="s">
        <v>5</v>
      </c>
      <c r="C14" s="14">
        <v>170365</v>
      </c>
      <c r="D14" s="14">
        <v>78407</v>
      </c>
      <c r="E14" s="14">
        <v>23266</v>
      </c>
      <c r="F14" s="14">
        <v>16317</v>
      </c>
      <c r="G14" s="14">
        <v>18098</v>
      </c>
      <c r="H14" s="14">
        <v>8095</v>
      </c>
      <c r="I14" s="14">
        <v>144183</v>
      </c>
      <c r="J14" s="14">
        <v>26182</v>
      </c>
    </row>
    <row r="15" spans="1:10">
      <c r="A15" s="1"/>
      <c r="B15" s="1" t="s">
        <v>6</v>
      </c>
      <c r="C15" s="14">
        <v>124498</v>
      </c>
      <c r="D15" s="14">
        <v>33724</v>
      </c>
      <c r="E15" s="14">
        <v>11955</v>
      </c>
      <c r="F15" s="14">
        <v>8977</v>
      </c>
      <c r="G15" s="14">
        <v>10838</v>
      </c>
      <c r="H15" s="14">
        <v>5705</v>
      </c>
      <c r="I15" s="14">
        <v>71199</v>
      </c>
      <c r="J15" s="14">
        <v>53299</v>
      </c>
    </row>
    <row r="16" spans="1:10">
      <c r="A16" s="1"/>
      <c r="B16" s="1" t="s">
        <v>7</v>
      </c>
      <c r="C16" s="14">
        <v>413194</v>
      </c>
      <c r="D16" s="14">
        <v>138490</v>
      </c>
      <c r="E16" s="14">
        <v>34658</v>
      </c>
      <c r="F16" s="14">
        <v>19589</v>
      </c>
      <c r="G16" s="14">
        <v>34420</v>
      </c>
      <c r="H16" s="14">
        <v>30711</v>
      </c>
      <c r="I16" s="14">
        <v>257868</v>
      </c>
      <c r="J16" s="14">
        <v>155326</v>
      </c>
    </row>
    <row r="17" spans="1:10">
      <c r="A17" s="1"/>
      <c r="B17" s="1" t="s">
        <v>8</v>
      </c>
      <c r="C17" s="14">
        <v>279661</v>
      </c>
      <c r="D17" s="14">
        <v>155444</v>
      </c>
      <c r="E17" s="14">
        <v>33928</v>
      </c>
      <c r="F17" s="14">
        <v>18093</v>
      </c>
      <c r="G17" s="14">
        <v>18397</v>
      </c>
      <c r="H17" s="14">
        <v>11750</v>
      </c>
      <c r="I17" s="14">
        <v>237612</v>
      </c>
      <c r="J17" s="14">
        <v>42049</v>
      </c>
    </row>
    <row r="18" spans="1:10">
      <c r="A18" s="1"/>
      <c r="B18" s="1" t="s">
        <v>9</v>
      </c>
      <c r="C18" s="14">
        <v>657295</v>
      </c>
      <c r="D18" s="14">
        <v>394534</v>
      </c>
      <c r="E18" s="14">
        <v>100664</v>
      </c>
      <c r="F18" s="14">
        <v>57115</v>
      </c>
      <c r="G18" s="14">
        <v>48701</v>
      </c>
      <c r="H18" s="14">
        <v>16957</v>
      </c>
      <c r="I18" s="14">
        <v>617971</v>
      </c>
      <c r="J18" s="14">
        <v>39324</v>
      </c>
    </row>
    <row r="19" spans="1:10">
      <c r="A19" s="1"/>
      <c r="B19" s="1" t="s">
        <v>10</v>
      </c>
      <c r="C19" s="14">
        <v>47120</v>
      </c>
      <c r="D19" s="14">
        <v>3932</v>
      </c>
      <c r="E19" s="14">
        <v>925</v>
      </c>
      <c r="F19" s="14">
        <v>1338</v>
      </c>
      <c r="G19" s="14">
        <v>6300</v>
      </c>
      <c r="H19" s="14">
        <v>9347</v>
      </c>
      <c r="I19" s="14">
        <v>21842</v>
      </c>
      <c r="J19" s="14">
        <v>25278</v>
      </c>
    </row>
    <row r="20" spans="1:10">
      <c r="A20" s="1"/>
      <c r="B20" s="1" t="s">
        <v>31</v>
      </c>
      <c r="C20" s="14">
        <v>287935</v>
      </c>
      <c r="D20" s="14">
        <v>128354</v>
      </c>
      <c r="E20" s="14">
        <v>43861</v>
      </c>
      <c r="F20" s="14">
        <v>27706</v>
      </c>
      <c r="G20" s="14">
        <v>29799</v>
      </c>
      <c r="H20" s="14">
        <v>14159</v>
      </c>
      <c r="I20" s="14">
        <v>243879</v>
      </c>
      <c r="J20" s="14">
        <v>44056</v>
      </c>
    </row>
    <row r="21" spans="1:10">
      <c r="A21" s="1"/>
      <c r="B21" s="1" t="s">
        <v>11</v>
      </c>
      <c r="C21" s="14">
        <v>64853</v>
      </c>
      <c r="D21" s="14">
        <v>23118</v>
      </c>
      <c r="E21" s="14">
        <v>9587</v>
      </c>
      <c r="F21" s="14">
        <v>8405</v>
      </c>
      <c r="G21" s="14">
        <v>13891</v>
      </c>
      <c r="H21" s="14">
        <v>5552</v>
      </c>
      <c r="I21" s="14">
        <v>60553</v>
      </c>
      <c r="J21" s="14">
        <v>4300</v>
      </c>
    </row>
    <row r="22" spans="1:10">
      <c r="A22" s="1"/>
      <c r="B22" s="1" t="s">
        <v>12</v>
      </c>
      <c r="C22" s="14">
        <v>649091</v>
      </c>
      <c r="D22" s="14">
        <v>236270</v>
      </c>
      <c r="E22" s="14">
        <v>131252</v>
      </c>
      <c r="F22" s="14">
        <v>76979</v>
      </c>
      <c r="G22" s="14">
        <v>77699</v>
      </c>
      <c r="H22" s="14">
        <v>58830</v>
      </c>
      <c r="I22" s="14">
        <v>581030</v>
      </c>
      <c r="J22" s="14">
        <v>68061</v>
      </c>
    </row>
    <row r="23" spans="1:10">
      <c r="A23" s="1"/>
      <c r="B23" s="1" t="s">
        <v>13</v>
      </c>
      <c r="C23" s="14">
        <v>87094</v>
      </c>
      <c r="D23" s="14">
        <v>40522</v>
      </c>
      <c r="E23" s="14">
        <v>13900</v>
      </c>
      <c r="F23" s="14">
        <v>10725</v>
      </c>
      <c r="G23" s="14">
        <v>13356</v>
      </c>
      <c r="H23" s="14">
        <v>3657</v>
      </c>
      <c r="I23" s="14">
        <v>82160</v>
      </c>
      <c r="J23" s="14">
        <v>4934</v>
      </c>
    </row>
    <row r="24" spans="1:10">
      <c r="A24" s="1"/>
      <c r="B24" s="1" t="s">
        <v>14</v>
      </c>
      <c r="C24" s="14">
        <v>500388</v>
      </c>
      <c r="D24" s="14">
        <v>128455</v>
      </c>
      <c r="E24" s="14">
        <v>82744</v>
      </c>
      <c r="F24" s="14">
        <v>71950</v>
      </c>
      <c r="G24" s="14">
        <v>88544</v>
      </c>
      <c r="H24" s="14">
        <v>34160</v>
      </c>
      <c r="I24" s="14">
        <v>405853</v>
      </c>
      <c r="J24" s="14">
        <v>94535</v>
      </c>
    </row>
    <row r="25" spans="1:10">
      <c r="A25" s="1"/>
      <c r="B25" s="1" t="s">
        <v>15</v>
      </c>
      <c r="C25" s="14">
        <v>677834</v>
      </c>
      <c r="D25" s="14">
        <v>366699</v>
      </c>
      <c r="E25" s="14">
        <v>136097</v>
      </c>
      <c r="F25" s="14">
        <v>70260</v>
      </c>
      <c r="G25" s="14">
        <v>53825</v>
      </c>
      <c r="H25" s="14">
        <v>16258</v>
      </c>
      <c r="I25" s="14">
        <v>643139</v>
      </c>
      <c r="J25" s="14">
        <v>34695</v>
      </c>
    </row>
    <row r="26" spans="1:10">
      <c r="A26" s="1"/>
      <c r="B26" s="1" t="s">
        <v>32</v>
      </c>
      <c r="C26" s="14">
        <v>13173</v>
      </c>
      <c r="D26" s="14">
        <v>43</v>
      </c>
      <c r="E26" s="14">
        <v>91</v>
      </c>
      <c r="F26" s="14">
        <v>201</v>
      </c>
      <c r="G26" s="14">
        <v>1191</v>
      </c>
      <c r="H26" s="14">
        <v>2077</v>
      </c>
      <c r="I26" s="14">
        <v>3603</v>
      </c>
      <c r="J26" s="14">
        <v>9570</v>
      </c>
    </row>
    <row r="27" spans="1:10">
      <c r="A27" s="1"/>
      <c r="B27" s="1" t="s">
        <v>86</v>
      </c>
      <c r="C27" s="14">
        <v>9211</v>
      </c>
      <c r="D27" s="14">
        <v>7987</v>
      </c>
      <c r="E27" s="14">
        <v>950</v>
      </c>
      <c r="F27" s="14">
        <v>255</v>
      </c>
      <c r="G27" s="14">
        <v>16</v>
      </c>
      <c r="H27" s="14">
        <v>2</v>
      </c>
      <c r="I27" s="14">
        <v>9210</v>
      </c>
      <c r="J27" s="14">
        <v>1</v>
      </c>
    </row>
    <row r="28" spans="1:10">
      <c r="A28" s="1" t="s">
        <v>44</v>
      </c>
      <c r="B28" s="1" t="s">
        <v>19</v>
      </c>
      <c r="C28" s="14">
        <v>612296</v>
      </c>
      <c r="D28" s="14">
        <v>467300</v>
      </c>
      <c r="E28" s="14">
        <v>81226</v>
      </c>
      <c r="F28" s="14">
        <v>37026</v>
      </c>
      <c r="G28" s="14">
        <v>23901</v>
      </c>
      <c r="H28" s="14">
        <v>2523</v>
      </c>
      <c r="I28" s="14">
        <v>611976</v>
      </c>
      <c r="J28" s="14">
        <v>320</v>
      </c>
    </row>
    <row r="29" spans="1:10">
      <c r="A29" s="1" t="s">
        <v>45</v>
      </c>
      <c r="B29" s="1" t="s">
        <v>3</v>
      </c>
      <c r="C29" s="14">
        <v>2641</v>
      </c>
      <c r="D29" s="14">
        <v>2179</v>
      </c>
      <c r="E29" s="14">
        <v>310</v>
      </c>
      <c r="F29" s="14">
        <v>102</v>
      </c>
      <c r="G29" s="14">
        <v>44</v>
      </c>
      <c r="H29" s="14">
        <v>6</v>
      </c>
      <c r="I29" s="14">
        <v>2641</v>
      </c>
      <c r="J29" s="14">
        <v>0</v>
      </c>
    </row>
    <row r="30" spans="1:10">
      <c r="A30" s="1"/>
      <c r="B30" s="1" t="s">
        <v>82</v>
      </c>
      <c r="C30" s="14">
        <v>1542</v>
      </c>
      <c r="D30" s="14">
        <v>1147</v>
      </c>
      <c r="E30" s="14">
        <v>214</v>
      </c>
      <c r="F30" s="14">
        <v>101</v>
      </c>
      <c r="G30" s="14">
        <v>74</v>
      </c>
      <c r="H30" s="14">
        <v>5</v>
      </c>
      <c r="I30" s="14">
        <v>1541</v>
      </c>
      <c r="J30" s="14">
        <v>1</v>
      </c>
    </row>
    <row r="31" spans="1:10">
      <c r="A31" s="1"/>
      <c r="B31" s="1" t="s">
        <v>4</v>
      </c>
      <c r="C31" s="14">
        <v>470</v>
      </c>
      <c r="D31" s="14">
        <v>346</v>
      </c>
      <c r="E31" s="14">
        <v>74</v>
      </c>
      <c r="F31" s="14">
        <v>23</v>
      </c>
      <c r="G31" s="14">
        <v>24</v>
      </c>
      <c r="H31" s="14">
        <v>3</v>
      </c>
      <c r="I31" s="14">
        <v>470</v>
      </c>
      <c r="J31" s="14">
        <v>0</v>
      </c>
    </row>
    <row r="32" spans="1:10">
      <c r="A32" s="1"/>
      <c r="B32" s="1" t="s">
        <v>83</v>
      </c>
      <c r="C32" s="14">
        <v>86913</v>
      </c>
      <c r="D32" s="14">
        <v>69747</v>
      </c>
      <c r="E32" s="14">
        <v>10942</v>
      </c>
      <c r="F32" s="14">
        <v>4032</v>
      </c>
      <c r="G32" s="14">
        <v>2031</v>
      </c>
      <c r="H32" s="14">
        <v>145</v>
      </c>
      <c r="I32" s="14">
        <v>86897</v>
      </c>
      <c r="J32" s="14">
        <v>16</v>
      </c>
    </row>
    <row r="33" spans="1:10">
      <c r="A33" s="1"/>
      <c r="B33" s="1" t="s">
        <v>84</v>
      </c>
      <c r="C33" s="14">
        <v>20027</v>
      </c>
      <c r="D33" s="14">
        <v>12935</v>
      </c>
      <c r="E33" s="14">
        <v>3224</v>
      </c>
      <c r="F33" s="14">
        <v>1856</v>
      </c>
      <c r="G33" s="14">
        <v>1713</v>
      </c>
      <c r="H33" s="14">
        <v>272</v>
      </c>
      <c r="I33" s="14">
        <v>20000</v>
      </c>
      <c r="J33" s="14">
        <v>27</v>
      </c>
    </row>
    <row r="34" spans="1:10">
      <c r="A34" s="1"/>
      <c r="B34" s="1" t="s">
        <v>42</v>
      </c>
      <c r="C34" s="14">
        <v>28759</v>
      </c>
      <c r="D34" s="14">
        <v>23316</v>
      </c>
      <c r="E34" s="14">
        <v>3211</v>
      </c>
      <c r="F34" s="14">
        <v>1272</v>
      </c>
      <c r="G34" s="14">
        <v>867</v>
      </c>
      <c r="H34" s="14">
        <v>82</v>
      </c>
      <c r="I34" s="14">
        <v>28748</v>
      </c>
      <c r="J34" s="14">
        <v>11</v>
      </c>
    </row>
    <row r="35" spans="1:10">
      <c r="A35" s="1"/>
      <c r="B35" s="1" t="s">
        <v>85</v>
      </c>
      <c r="C35" s="14">
        <v>76279</v>
      </c>
      <c r="D35" s="14">
        <v>58091</v>
      </c>
      <c r="E35" s="14">
        <v>11485</v>
      </c>
      <c r="F35" s="14">
        <v>4398</v>
      </c>
      <c r="G35" s="14">
        <v>2137</v>
      </c>
      <c r="H35" s="14">
        <v>156</v>
      </c>
      <c r="I35" s="14">
        <v>76267</v>
      </c>
      <c r="J35" s="14">
        <v>12</v>
      </c>
    </row>
    <row r="36" spans="1:10">
      <c r="A36" s="1"/>
      <c r="B36" s="1" t="s">
        <v>5</v>
      </c>
      <c r="C36" s="14">
        <v>20270</v>
      </c>
      <c r="D36" s="14">
        <v>16301</v>
      </c>
      <c r="E36" s="14">
        <v>2214</v>
      </c>
      <c r="F36" s="14">
        <v>994</v>
      </c>
      <c r="G36" s="14">
        <v>671</v>
      </c>
      <c r="H36" s="14">
        <v>76</v>
      </c>
      <c r="I36" s="14">
        <v>20256</v>
      </c>
      <c r="J36" s="14">
        <v>14</v>
      </c>
    </row>
    <row r="37" spans="1:10">
      <c r="A37" s="1"/>
      <c r="B37" s="1" t="s">
        <v>6</v>
      </c>
      <c r="C37" s="14">
        <v>9062</v>
      </c>
      <c r="D37" s="14">
        <v>6907</v>
      </c>
      <c r="E37" s="14">
        <v>1171</v>
      </c>
      <c r="F37" s="14">
        <v>533</v>
      </c>
      <c r="G37" s="14">
        <v>397</v>
      </c>
      <c r="H37" s="14">
        <v>47</v>
      </c>
      <c r="I37" s="14">
        <v>9055</v>
      </c>
      <c r="J37" s="14">
        <v>7</v>
      </c>
    </row>
    <row r="38" spans="1:10">
      <c r="A38" s="1"/>
      <c r="B38" s="1" t="s">
        <v>7</v>
      </c>
      <c r="C38" s="14">
        <v>26050</v>
      </c>
      <c r="D38" s="14">
        <v>21799</v>
      </c>
      <c r="E38" s="14">
        <v>2495</v>
      </c>
      <c r="F38" s="14">
        <v>1011</v>
      </c>
      <c r="G38" s="14">
        <v>629</v>
      </c>
      <c r="H38" s="14">
        <v>97</v>
      </c>
      <c r="I38" s="14">
        <v>26031</v>
      </c>
      <c r="J38" s="14">
        <v>19</v>
      </c>
    </row>
    <row r="39" spans="1:10">
      <c r="A39" s="1"/>
      <c r="B39" s="1" t="s">
        <v>8</v>
      </c>
      <c r="C39" s="14">
        <v>31204</v>
      </c>
      <c r="D39" s="14">
        <v>26846</v>
      </c>
      <c r="E39" s="14">
        <v>2600</v>
      </c>
      <c r="F39" s="14">
        <v>1018</v>
      </c>
      <c r="G39" s="14">
        <v>658</v>
      </c>
      <c r="H39" s="14">
        <v>79</v>
      </c>
      <c r="I39" s="14">
        <v>31201</v>
      </c>
      <c r="J39" s="14">
        <v>3</v>
      </c>
    </row>
    <row r="40" spans="1:10">
      <c r="A40" s="1"/>
      <c r="B40" s="1" t="s">
        <v>9</v>
      </c>
      <c r="C40" s="14">
        <v>80295</v>
      </c>
      <c r="D40" s="14">
        <v>69291</v>
      </c>
      <c r="E40" s="14">
        <v>6759</v>
      </c>
      <c r="F40" s="14">
        <v>2664</v>
      </c>
      <c r="G40" s="14">
        <v>1339</v>
      </c>
      <c r="H40" s="14">
        <v>202</v>
      </c>
      <c r="I40" s="14">
        <v>80255</v>
      </c>
      <c r="J40" s="14">
        <v>40</v>
      </c>
    </row>
    <row r="41" spans="1:10">
      <c r="A41" s="1"/>
      <c r="B41" s="1" t="s">
        <v>10</v>
      </c>
      <c r="C41" s="14">
        <v>1087</v>
      </c>
      <c r="D41" s="14">
        <v>664</v>
      </c>
      <c r="E41" s="14">
        <v>132</v>
      </c>
      <c r="F41" s="14">
        <v>93</v>
      </c>
      <c r="G41" s="14">
        <v>125</v>
      </c>
      <c r="H41" s="14">
        <v>60</v>
      </c>
      <c r="I41" s="14">
        <v>1074</v>
      </c>
      <c r="J41" s="14">
        <v>13</v>
      </c>
    </row>
    <row r="42" spans="1:10">
      <c r="A42" s="1"/>
      <c r="B42" s="1" t="s">
        <v>31</v>
      </c>
      <c r="C42" s="14">
        <v>36317</v>
      </c>
      <c r="D42" s="14">
        <v>26752</v>
      </c>
      <c r="E42" s="14">
        <v>4802</v>
      </c>
      <c r="F42" s="14">
        <v>2357</v>
      </c>
      <c r="G42" s="14">
        <v>1913</v>
      </c>
      <c r="H42" s="14">
        <v>408</v>
      </c>
      <c r="I42" s="14">
        <v>36232</v>
      </c>
      <c r="J42" s="14">
        <v>85</v>
      </c>
    </row>
    <row r="43" spans="1:10">
      <c r="A43" s="1"/>
      <c r="B43" s="1" t="s">
        <v>11</v>
      </c>
      <c r="C43" s="14">
        <v>7241</v>
      </c>
      <c r="D43" s="14">
        <v>5175</v>
      </c>
      <c r="E43" s="14">
        <v>1049</v>
      </c>
      <c r="F43" s="14">
        <v>590</v>
      </c>
      <c r="G43" s="14">
        <v>378</v>
      </c>
      <c r="H43" s="14">
        <v>42</v>
      </c>
      <c r="I43" s="14">
        <v>7234</v>
      </c>
      <c r="J43" s="14">
        <v>7</v>
      </c>
    </row>
    <row r="44" spans="1:10">
      <c r="A44" s="1"/>
      <c r="B44" s="1" t="s">
        <v>12</v>
      </c>
      <c r="C44" s="14">
        <v>48552</v>
      </c>
      <c r="D44" s="14">
        <v>34065</v>
      </c>
      <c r="E44" s="14">
        <v>8220</v>
      </c>
      <c r="F44" s="14">
        <v>3651</v>
      </c>
      <c r="G44" s="14">
        <v>2209</v>
      </c>
      <c r="H44" s="14">
        <v>371</v>
      </c>
      <c r="I44" s="14">
        <v>48516</v>
      </c>
      <c r="J44" s="14">
        <v>36</v>
      </c>
    </row>
    <row r="45" spans="1:10">
      <c r="A45" s="1"/>
      <c r="B45" s="1" t="s">
        <v>13</v>
      </c>
      <c r="C45" s="14">
        <v>12085</v>
      </c>
      <c r="D45" s="14">
        <v>8437</v>
      </c>
      <c r="E45" s="14">
        <v>1921</v>
      </c>
      <c r="F45" s="14">
        <v>920</v>
      </c>
      <c r="G45" s="14">
        <v>739</v>
      </c>
      <c r="H45" s="14">
        <v>64</v>
      </c>
      <c r="I45" s="14">
        <v>12081</v>
      </c>
      <c r="J45" s="14">
        <v>4</v>
      </c>
    </row>
    <row r="46" spans="1:10">
      <c r="A46" s="1"/>
      <c r="B46" s="1" t="s">
        <v>14</v>
      </c>
      <c r="C46" s="14">
        <v>53318</v>
      </c>
      <c r="D46" s="14">
        <v>25682</v>
      </c>
      <c r="E46" s="14">
        <v>11780</v>
      </c>
      <c r="F46" s="14">
        <v>8587</v>
      </c>
      <c r="G46" s="14">
        <v>6890</v>
      </c>
      <c r="H46" s="14">
        <v>359</v>
      </c>
      <c r="I46" s="14">
        <v>53298</v>
      </c>
      <c r="J46" s="14">
        <v>20</v>
      </c>
    </row>
    <row r="47" spans="1:10">
      <c r="A47" s="1"/>
      <c r="B47" s="1" t="s">
        <v>15</v>
      </c>
      <c r="C47" s="14">
        <v>56376</v>
      </c>
      <c r="D47" s="14">
        <v>45596</v>
      </c>
      <c r="E47" s="14">
        <v>7297</v>
      </c>
      <c r="F47" s="14">
        <v>2478</v>
      </c>
      <c r="G47" s="14">
        <v>951</v>
      </c>
      <c r="H47" s="14">
        <v>49</v>
      </c>
      <c r="I47" s="14">
        <v>56371</v>
      </c>
      <c r="J47" s="14">
        <v>5</v>
      </c>
    </row>
    <row r="48" spans="1:10">
      <c r="A48" s="1"/>
      <c r="B48" s="1" t="s">
        <v>32</v>
      </c>
      <c r="C48" s="14">
        <v>3</v>
      </c>
      <c r="D48" s="14">
        <v>0</v>
      </c>
      <c r="E48" s="14">
        <v>0</v>
      </c>
      <c r="F48" s="14">
        <v>1</v>
      </c>
      <c r="G48" s="14">
        <v>2</v>
      </c>
      <c r="H48" s="14">
        <v>0</v>
      </c>
      <c r="I48" s="14">
        <v>3</v>
      </c>
      <c r="J48" s="14">
        <v>0</v>
      </c>
    </row>
    <row r="49" spans="1:10">
      <c r="A49" s="1"/>
      <c r="B49" s="1" t="s">
        <v>86</v>
      </c>
      <c r="C49" s="14">
        <v>13805</v>
      </c>
      <c r="D49" s="14">
        <v>12024</v>
      </c>
      <c r="E49" s="14">
        <v>1326</v>
      </c>
      <c r="F49" s="14">
        <v>345</v>
      </c>
      <c r="G49" s="14">
        <v>110</v>
      </c>
      <c r="H49" s="14">
        <v>0</v>
      </c>
      <c r="I49" s="14">
        <v>13805</v>
      </c>
      <c r="J49" s="14">
        <v>0</v>
      </c>
    </row>
    <row r="50" spans="1:10">
      <c r="A50" s="1" t="s">
        <v>46</v>
      </c>
      <c r="B50" s="1" t="s">
        <v>19</v>
      </c>
      <c r="C50" s="14">
        <v>121929</v>
      </c>
      <c r="D50" s="14">
        <v>734</v>
      </c>
      <c r="E50" s="14">
        <v>578</v>
      </c>
      <c r="F50" s="14">
        <v>1302</v>
      </c>
      <c r="G50" s="14">
        <v>7726</v>
      </c>
      <c r="H50" s="14">
        <v>16417</v>
      </c>
      <c r="I50" s="14">
        <v>26757</v>
      </c>
      <c r="J50" s="14">
        <v>95172</v>
      </c>
    </row>
    <row r="51" spans="1:10">
      <c r="A51" s="1"/>
      <c r="B51" s="1" t="s">
        <v>3</v>
      </c>
      <c r="C51" s="14">
        <v>100</v>
      </c>
      <c r="D51" s="14">
        <v>1</v>
      </c>
      <c r="E51" s="14">
        <v>0</v>
      </c>
      <c r="F51" s="14">
        <v>16</v>
      </c>
      <c r="G51" s="14">
        <v>5</v>
      </c>
      <c r="H51" s="14">
        <v>24</v>
      </c>
      <c r="I51" s="14">
        <v>46</v>
      </c>
      <c r="J51" s="14">
        <v>54</v>
      </c>
    </row>
    <row r="52" spans="1:10">
      <c r="A52" s="1"/>
      <c r="B52" s="1" t="s">
        <v>82</v>
      </c>
      <c r="C52" s="14">
        <v>464</v>
      </c>
      <c r="D52" s="14">
        <v>6</v>
      </c>
      <c r="E52" s="14">
        <v>4</v>
      </c>
      <c r="F52" s="14">
        <v>11</v>
      </c>
      <c r="G52" s="14">
        <v>38</v>
      </c>
      <c r="H52" s="14">
        <v>79</v>
      </c>
      <c r="I52" s="14">
        <v>138</v>
      </c>
      <c r="J52" s="14">
        <v>326</v>
      </c>
    </row>
    <row r="53" spans="1:10">
      <c r="A53" s="1"/>
      <c r="B53" s="1" t="s">
        <v>4</v>
      </c>
      <c r="C53" s="14">
        <v>922</v>
      </c>
      <c r="D53" s="14">
        <v>1</v>
      </c>
      <c r="E53" s="14">
        <v>3</v>
      </c>
      <c r="F53" s="14">
        <v>2</v>
      </c>
      <c r="G53" s="14">
        <v>11</v>
      </c>
      <c r="H53" s="14">
        <v>20</v>
      </c>
      <c r="I53" s="14">
        <v>37</v>
      </c>
      <c r="J53" s="14">
        <v>885</v>
      </c>
    </row>
    <row r="54" spans="1:10">
      <c r="A54" s="1"/>
      <c r="B54" s="1" t="s">
        <v>83</v>
      </c>
      <c r="C54" s="14">
        <v>1002</v>
      </c>
      <c r="D54" s="14">
        <v>6</v>
      </c>
      <c r="E54" s="14">
        <v>10</v>
      </c>
      <c r="F54" s="14">
        <v>15</v>
      </c>
      <c r="G54" s="14">
        <v>69</v>
      </c>
      <c r="H54" s="14">
        <v>184</v>
      </c>
      <c r="I54" s="14">
        <v>284</v>
      </c>
      <c r="J54" s="14">
        <v>718</v>
      </c>
    </row>
    <row r="55" spans="1:10">
      <c r="A55" s="1"/>
      <c r="B55" s="1" t="s">
        <v>84</v>
      </c>
      <c r="C55" s="14">
        <v>2369</v>
      </c>
      <c r="D55" s="14">
        <v>21</v>
      </c>
      <c r="E55" s="14">
        <v>13</v>
      </c>
      <c r="F55" s="14">
        <v>32</v>
      </c>
      <c r="G55" s="14">
        <v>341</v>
      </c>
      <c r="H55" s="14">
        <v>631</v>
      </c>
      <c r="I55" s="14">
        <v>1038</v>
      </c>
      <c r="J55" s="14">
        <v>1331</v>
      </c>
    </row>
    <row r="56" spans="1:10">
      <c r="A56" s="1"/>
      <c r="B56" s="1" t="s">
        <v>42</v>
      </c>
      <c r="C56" s="14">
        <v>5790</v>
      </c>
      <c r="D56" s="14">
        <v>38</v>
      </c>
      <c r="E56" s="14">
        <v>41</v>
      </c>
      <c r="F56" s="14">
        <v>105</v>
      </c>
      <c r="G56" s="14">
        <v>540</v>
      </c>
      <c r="H56" s="14">
        <v>1164</v>
      </c>
      <c r="I56" s="14">
        <v>1888</v>
      </c>
      <c r="J56" s="14">
        <v>3902</v>
      </c>
    </row>
    <row r="57" spans="1:10">
      <c r="A57" s="1"/>
      <c r="B57" s="1" t="s">
        <v>85</v>
      </c>
      <c r="C57" s="14">
        <v>24537</v>
      </c>
      <c r="D57" s="14">
        <v>265</v>
      </c>
      <c r="E57" s="14">
        <v>158</v>
      </c>
      <c r="F57" s="14">
        <v>327</v>
      </c>
      <c r="G57" s="14">
        <v>1940</v>
      </c>
      <c r="H57" s="14">
        <v>3130</v>
      </c>
      <c r="I57" s="14">
        <v>5820</v>
      </c>
      <c r="J57" s="14">
        <v>18717</v>
      </c>
    </row>
    <row r="58" spans="1:10">
      <c r="A58" s="1"/>
      <c r="B58" s="1" t="s">
        <v>5</v>
      </c>
      <c r="C58" s="14">
        <v>5259</v>
      </c>
      <c r="D58" s="14">
        <v>16</v>
      </c>
      <c r="E58" s="14">
        <v>10</v>
      </c>
      <c r="F58" s="14">
        <v>35</v>
      </c>
      <c r="G58" s="14">
        <v>227</v>
      </c>
      <c r="H58" s="14">
        <v>459</v>
      </c>
      <c r="I58" s="14">
        <v>747</v>
      </c>
      <c r="J58" s="14">
        <v>4512</v>
      </c>
    </row>
    <row r="59" spans="1:10">
      <c r="A59" s="1"/>
      <c r="B59" s="1" t="s">
        <v>6</v>
      </c>
      <c r="C59" s="14">
        <v>8370</v>
      </c>
      <c r="D59" s="14">
        <v>6</v>
      </c>
      <c r="E59" s="14">
        <v>9</v>
      </c>
      <c r="F59" s="14">
        <v>49</v>
      </c>
      <c r="G59" s="14">
        <v>181</v>
      </c>
      <c r="H59" s="14">
        <v>255</v>
      </c>
      <c r="I59" s="14">
        <v>500</v>
      </c>
      <c r="J59" s="14">
        <v>7870</v>
      </c>
    </row>
    <row r="60" spans="1:10">
      <c r="A60" s="1"/>
      <c r="B60" s="1" t="s">
        <v>7</v>
      </c>
      <c r="C60" s="14">
        <v>26535</v>
      </c>
      <c r="D60" s="14">
        <v>26</v>
      </c>
      <c r="E60" s="14">
        <v>49</v>
      </c>
      <c r="F60" s="14">
        <v>154</v>
      </c>
      <c r="G60" s="14">
        <v>848</v>
      </c>
      <c r="H60" s="14">
        <v>2052</v>
      </c>
      <c r="I60" s="14">
        <v>3129</v>
      </c>
      <c r="J60" s="14">
        <v>23406</v>
      </c>
    </row>
    <row r="61" spans="1:10">
      <c r="A61" s="1"/>
      <c r="B61" s="1" t="s">
        <v>8</v>
      </c>
      <c r="C61" s="14">
        <v>5291</v>
      </c>
      <c r="D61" s="14">
        <v>30</v>
      </c>
      <c r="E61" s="14">
        <v>63</v>
      </c>
      <c r="F61" s="14">
        <v>97</v>
      </c>
      <c r="G61" s="14">
        <v>378</v>
      </c>
      <c r="H61" s="14">
        <v>1124</v>
      </c>
      <c r="I61" s="14">
        <v>1692</v>
      </c>
      <c r="J61" s="14">
        <v>3599</v>
      </c>
    </row>
    <row r="62" spans="1:10">
      <c r="A62" s="1"/>
      <c r="B62" s="1" t="s">
        <v>9</v>
      </c>
      <c r="C62" s="14">
        <v>7258</v>
      </c>
      <c r="D62" s="14">
        <v>29</v>
      </c>
      <c r="E62" s="14">
        <v>44</v>
      </c>
      <c r="F62" s="14">
        <v>95</v>
      </c>
      <c r="G62" s="14">
        <v>534</v>
      </c>
      <c r="H62" s="14">
        <v>982</v>
      </c>
      <c r="I62" s="14">
        <v>1684</v>
      </c>
      <c r="J62" s="14">
        <v>5574</v>
      </c>
    </row>
    <row r="63" spans="1:10">
      <c r="A63" s="1"/>
      <c r="B63" s="1" t="s">
        <v>10</v>
      </c>
      <c r="C63" s="14">
        <v>2814</v>
      </c>
      <c r="D63" s="14">
        <v>9</v>
      </c>
      <c r="E63" s="14">
        <v>8</v>
      </c>
      <c r="F63" s="14">
        <v>32</v>
      </c>
      <c r="G63" s="14">
        <v>190</v>
      </c>
      <c r="H63" s="14">
        <v>416</v>
      </c>
      <c r="I63" s="14">
        <v>655</v>
      </c>
      <c r="J63" s="14">
        <v>2159</v>
      </c>
    </row>
    <row r="64" spans="1:10">
      <c r="A64" s="1"/>
      <c r="B64" s="1" t="s">
        <v>31</v>
      </c>
      <c r="C64" s="14">
        <v>5427</v>
      </c>
      <c r="D64" s="14">
        <v>24</v>
      </c>
      <c r="E64" s="14">
        <v>36</v>
      </c>
      <c r="F64" s="14">
        <v>38</v>
      </c>
      <c r="G64" s="14">
        <v>239</v>
      </c>
      <c r="H64" s="14">
        <v>730</v>
      </c>
      <c r="I64" s="14">
        <v>1067</v>
      </c>
      <c r="J64" s="14">
        <v>4360</v>
      </c>
    </row>
    <row r="65" spans="1:10">
      <c r="A65" s="1"/>
      <c r="B65" s="1" t="s">
        <v>11</v>
      </c>
      <c r="C65" s="14">
        <v>486</v>
      </c>
      <c r="D65" s="14">
        <v>3</v>
      </c>
      <c r="E65" s="14">
        <v>4</v>
      </c>
      <c r="F65" s="14">
        <v>8</v>
      </c>
      <c r="G65" s="14">
        <v>47</v>
      </c>
      <c r="H65" s="14">
        <v>131</v>
      </c>
      <c r="I65" s="14">
        <v>193</v>
      </c>
      <c r="J65" s="14">
        <v>293</v>
      </c>
    </row>
    <row r="66" spans="1:10">
      <c r="A66" s="1"/>
      <c r="B66" s="1" t="s">
        <v>12</v>
      </c>
      <c r="C66" s="14">
        <v>8544</v>
      </c>
      <c r="D66" s="14">
        <v>81</v>
      </c>
      <c r="E66" s="14">
        <v>49</v>
      </c>
      <c r="F66" s="14">
        <v>127</v>
      </c>
      <c r="G66" s="14">
        <v>898</v>
      </c>
      <c r="H66" s="14">
        <v>2688</v>
      </c>
      <c r="I66" s="14">
        <v>3843</v>
      </c>
      <c r="J66" s="14">
        <v>4701</v>
      </c>
    </row>
    <row r="67" spans="1:10">
      <c r="A67" s="1"/>
      <c r="B67" s="1" t="s">
        <v>13</v>
      </c>
      <c r="C67" s="14">
        <v>554</v>
      </c>
      <c r="D67" s="14">
        <v>13</v>
      </c>
      <c r="E67" s="14">
        <v>8</v>
      </c>
      <c r="F67" s="14">
        <v>8</v>
      </c>
      <c r="G67" s="14">
        <v>85</v>
      </c>
      <c r="H67" s="14">
        <v>111</v>
      </c>
      <c r="I67" s="14">
        <v>225</v>
      </c>
      <c r="J67" s="14">
        <v>329</v>
      </c>
    </row>
    <row r="68" spans="1:10">
      <c r="A68" s="1"/>
      <c r="B68" s="1" t="s">
        <v>14</v>
      </c>
      <c r="C68" s="14">
        <v>11081</v>
      </c>
      <c r="D68" s="14">
        <v>95</v>
      </c>
      <c r="E68" s="14">
        <v>31</v>
      </c>
      <c r="F68" s="14">
        <v>100</v>
      </c>
      <c r="G68" s="14">
        <v>684</v>
      </c>
      <c r="H68" s="14">
        <v>1680</v>
      </c>
      <c r="I68" s="14">
        <v>2590</v>
      </c>
      <c r="J68" s="14">
        <v>8491</v>
      </c>
    </row>
    <row r="69" spans="1:10">
      <c r="A69" s="1"/>
      <c r="B69" s="1" t="s">
        <v>15</v>
      </c>
      <c r="C69" s="14">
        <v>4778</v>
      </c>
      <c r="D69" s="14">
        <v>59</v>
      </c>
      <c r="E69" s="14">
        <v>37</v>
      </c>
      <c r="F69" s="14">
        <v>49</v>
      </c>
      <c r="G69" s="14">
        <v>453</v>
      </c>
      <c r="H69" s="14">
        <v>515</v>
      </c>
      <c r="I69" s="14">
        <v>1113</v>
      </c>
      <c r="J69" s="14">
        <v>3665</v>
      </c>
    </row>
    <row r="70" spans="1:10">
      <c r="A70" s="1"/>
      <c r="B70" s="1" t="s">
        <v>32</v>
      </c>
      <c r="C70" s="14">
        <v>345</v>
      </c>
      <c r="D70" s="14">
        <v>5</v>
      </c>
      <c r="E70" s="14">
        <v>0</v>
      </c>
      <c r="F70" s="14">
        <v>2</v>
      </c>
      <c r="G70" s="14">
        <v>18</v>
      </c>
      <c r="H70" s="14">
        <v>42</v>
      </c>
      <c r="I70" s="14">
        <v>67</v>
      </c>
      <c r="J70" s="14">
        <v>278</v>
      </c>
    </row>
    <row r="71" spans="1:10">
      <c r="A71" s="1"/>
      <c r="B71" s="1" t="s">
        <v>86</v>
      </c>
      <c r="C71" s="14">
        <v>3</v>
      </c>
      <c r="D71" s="14">
        <v>0</v>
      </c>
      <c r="E71" s="14">
        <v>1</v>
      </c>
      <c r="F71" s="14">
        <v>0</v>
      </c>
      <c r="G71" s="14">
        <v>0</v>
      </c>
      <c r="H71" s="14">
        <v>0</v>
      </c>
      <c r="I71" s="14">
        <v>1</v>
      </c>
      <c r="J71" s="14">
        <v>2</v>
      </c>
    </row>
    <row r="72" spans="1:10">
      <c r="A72" s="1" t="s">
        <v>47</v>
      </c>
      <c r="B72" s="1" t="s">
        <v>19</v>
      </c>
      <c r="C72" s="14">
        <v>540658</v>
      </c>
      <c r="D72" s="14">
        <v>411941</v>
      </c>
      <c r="E72" s="14">
        <v>68442</v>
      </c>
      <c r="F72" s="14">
        <v>34182</v>
      </c>
      <c r="G72" s="14">
        <v>23025</v>
      </c>
      <c r="H72" s="14">
        <v>2738</v>
      </c>
      <c r="I72" s="14">
        <v>540328</v>
      </c>
      <c r="J72" s="14">
        <v>330</v>
      </c>
    </row>
    <row r="73" spans="1:10">
      <c r="A73" s="1" t="s">
        <v>48</v>
      </c>
      <c r="B73" s="1" t="s">
        <v>3</v>
      </c>
      <c r="C73" s="14">
        <v>2813</v>
      </c>
      <c r="D73" s="14">
        <v>2274</v>
      </c>
      <c r="E73" s="14">
        <v>344</v>
      </c>
      <c r="F73" s="14">
        <v>127</v>
      </c>
      <c r="G73" s="14">
        <v>65</v>
      </c>
      <c r="H73" s="14">
        <v>3</v>
      </c>
      <c r="I73" s="14">
        <v>2813</v>
      </c>
      <c r="J73" s="14">
        <v>0</v>
      </c>
    </row>
    <row r="74" spans="1:10">
      <c r="A74" s="1"/>
      <c r="B74" s="1" t="s">
        <v>82</v>
      </c>
      <c r="C74" s="14">
        <v>1669</v>
      </c>
      <c r="D74" s="14">
        <v>1189</v>
      </c>
      <c r="E74" s="14">
        <v>222</v>
      </c>
      <c r="F74" s="14">
        <v>129</v>
      </c>
      <c r="G74" s="14">
        <v>114</v>
      </c>
      <c r="H74" s="14">
        <v>13</v>
      </c>
      <c r="I74" s="14">
        <v>1667</v>
      </c>
      <c r="J74" s="14">
        <v>2</v>
      </c>
    </row>
    <row r="75" spans="1:10">
      <c r="A75" s="1"/>
      <c r="B75" s="1" t="s">
        <v>4</v>
      </c>
      <c r="C75" s="14">
        <v>633</v>
      </c>
      <c r="D75" s="14">
        <v>442</v>
      </c>
      <c r="E75" s="14">
        <v>99</v>
      </c>
      <c r="F75" s="14">
        <v>48</v>
      </c>
      <c r="G75" s="14">
        <v>38</v>
      </c>
      <c r="H75" s="14">
        <v>6</v>
      </c>
      <c r="I75" s="14">
        <v>633</v>
      </c>
      <c r="J75" s="14">
        <v>0</v>
      </c>
    </row>
    <row r="76" spans="1:10">
      <c r="A76" s="1"/>
      <c r="B76" s="1" t="s">
        <v>83</v>
      </c>
      <c r="C76" s="14">
        <v>77734</v>
      </c>
      <c r="D76" s="14">
        <v>61894</v>
      </c>
      <c r="E76" s="14">
        <v>9369</v>
      </c>
      <c r="F76" s="14">
        <v>4132</v>
      </c>
      <c r="G76" s="14">
        <v>2162</v>
      </c>
      <c r="H76" s="14">
        <v>170</v>
      </c>
      <c r="I76" s="14">
        <v>77727</v>
      </c>
      <c r="J76" s="14">
        <v>7</v>
      </c>
    </row>
    <row r="77" spans="1:10">
      <c r="A77" s="1"/>
      <c r="B77" s="1" t="s">
        <v>84</v>
      </c>
      <c r="C77" s="14">
        <v>25355</v>
      </c>
      <c r="D77" s="14">
        <v>15784</v>
      </c>
      <c r="E77" s="14">
        <v>4000</v>
      </c>
      <c r="F77" s="14">
        <v>2601</v>
      </c>
      <c r="G77" s="14">
        <v>2524</v>
      </c>
      <c r="H77" s="14">
        <v>419</v>
      </c>
      <c r="I77" s="14">
        <v>25328</v>
      </c>
      <c r="J77" s="14">
        <v>27</v>
      </c>
    </row>
    <row r="78" spans="1:10">
      <c r="A78" s="1"/>
      <c r="B78" s="1" t="s">
        <v>42</v>
      </c>
      <c r="C78" s="14">
        <v>30272</v>
      </c>
      <c r="D78" s="14">
        <v>23389</v>
      </c>
      <c r="E78" s="14">
        <v>3449</v>
      </c>
      <c r="F78" s="14">
        <v>1874</v>
      </c>
      <c r="G78" s="14">
        <v>1409</v>
      </c>
      <c r="H78" s="14">
        <v>133</v>
      </c>
      <c r="I78" s="14">
        <v>30254</v>
      </c>
      <c r="J78" s="14">
        <v>18</v>
      </c>
    </row>
    <row r="79" spans="1:10">
      <c r="A79" s="1"/>
      <c r="B79" s="1" t="s">
        <v>85</v>
      </c>
      <c r="C79" s="14">
        <v>71516</v>
      </c>
      <c r="D79" s="14">
        <v>53914</v>
      </c>
      <c r="E79" s="14">
        <v>10742</v>
      </c>
      <c r="F79" s="14">
        <v>4469</v>
      </c>
      <c r="G79" s="14">
        <v>2192</v>
      </c>
      <c r="H79" s="14">
        <v>186</v>
      </c>
      <c r="I79" s="14">
        <v>71503</v>
      </c>
      <c r="J79" s="14">
        <v>13</v>
      </c>
    </row>
    <row r="80" spans="1:10">
      <c r="A80" s="1"/>
      <c r="B80" s="1" t="s">
        <v>5</v>
      </c>
      <c r="C80" s="14">
        <v>19962</v>
      </c>
      <c r="D80" s="14">
        <v>15731</v>
      </c>
      <c r="E80" s="14">
        <v>2147</v>
      </c>
      <c r="F80" s="14">
        <v>1181</v>
      </c>
      <c r="G80" s="14">
        <v>806</v>
      </c>
      <c r="H80" s="14">
        <v>84</v>
      </c>
      <c r="I80" s="14">
        <v>19949</v>
      </c>
      <c r="J80" s="14">
        <v>13</v>
      </c>
    </row>
    <row r="81" spans="1:10">
      <c r="A81" s="1"/>
      <c r="B81" s="1" t="s">
        <v>6</v>
      </c>
      <c r="C81" s="14">
        <v>9564</v>
      </c>
      <c r="D81" s="14">
        <v>7075</v>
      </c>
      <c r="E81" s="14">
        <v>1159</v>
      </c>
      <c r="F81" s="14">
        <v>680</v>
      </c>
      <c r="G81" s="14">
        <v>541</v>
      </c>
      <c r="H81" s="14">
        <v>94</v>
      </c>
      <c r="I81" s="14">
        <v>9549</v>
      </c>
      <c r="J81" s="14">
        <v>15</v>
      </c>
    </row>
    <row r="82" spans="1:10">
      <c r="A82" s="1"/>
      <c r="B82" s="1" t="s">
        <v>7</v>
      </c>
      <c r="C82" s="14">
        <v>20325</v>
      </c>
      <c r="D82" s="14">
        <v>17121</v>
      </c>
      <c r="E82" s="14">
        <v>1709</v>
      </c>
      <c r="F82" s="14">
        <v>801</v>
      </c>
      <c r="G82" s="14">
        <v>615</v>
      </c>
      <c r="H82" s="14">
        <v>73</v>
      </c>
      <c r="I82" s="14">
        <v>20319</v>
      </c>
      <c r="J82" s="14">
        <v>6</v>
      </c>
    </row>
    <row r="83" spans="1:10">
      <c r="A83" s="1"/>
      <c r="B83" s="1" t="s">
        <v>8</v>
      </c>
      <c r="C83" s="14">
        <v>23561</v>
      </c>
      <c r="D83" s="14">
        <v>19935</v>
      </c>
      <c r="E83" s="14">
        <v>2117</v>
      </c>
      <c r="F83" s="14">
        <v>886</v>
      </c>
      <c r="G83" s="14">
        <v>556</v>
      </c>
      <c r="H83" s="14">
        <v>64</v>
      </c>
      <c r="I83" s="14">
        <v>23558</v>
      </c>
      <c r="J83" s="14">
        <v>3</v>
      </c>
    </row>
    <row r="84" spans="1:10">
      <c r="A84" s="1"/>
      <c r="B84" s="1" t="s">
        <v>9</v>
      </c>
      <c r="C84" s="14">
        <v>72844</v>
      </c>
      <c r="D84" s="14">
        <v>62602</v>
      </c>
      <c r="E84" s="14">
        <v>5736</v>
      </c>
      <c r="F84" s="14">
        <v>2568</v>
      </c>
      <c r="G84" s="14">
        <v>1677</v>
      </c>
      <c r="H84" s="14">
        <v>232</v>
      </c>
      <c r="I84" s="14">
        <v>72815</v>
      </c>
      <c r="J84" s="14">
        <v>29</v>
      </c>
    </row>
    <row r="85" spans="1:10">
      <c r="A85" s="1"/>
      <c r="B85" s="1" t="s">
        <v>10</v>
      </c>
      <c r="C85" s="14">
        <v>1152</v>
      </c>
      <c r="D85" s="14">
        <v>790</v>
      </c>
      <c r="E85" s="14">
        <v>99</v>
      </c>
      <c r="F85" s="14">
        <v>87</v>
      </c>
      <c r="G85" s="14">
        <v>119</v>
      </c>
      <c r="H85" s="14">
        <v>44</v>
      </c>
      <c r="I85" s="14">
        <v>1139</v>
      </c>
      <c r="J85" s="14">
        <v>13</v>
      </c>
    </row>
    <row r="86" spans="1:10">
      <c r="A86" s="1"/>
      <c r="B86" s="1" t="s">
        <v>31</v>
      </c>
      <c r="C86" s="14">
        <v>32670</v>
      </c>
      <c r="D86" s="14">
        <v>24387</v>
      </c>
      <c r="E86" s="14">
        <v>4015</v>
      </c>
      <c r="F86" s="14">
        <v>2071</v>
      </c>
      <c r="G86" s="14">
        <v>1734</v>
      </c>
      <c r="H86" s="14">
        <v>371</v>
      </c>
      <c r="I86" s="14">
        <v>32578</v>
      </c>
      <c r="J86" s="14">
        <v>92</v>
      </c>
    </row>
    <row r="87" spans="1:10">
      <c r="A87" s="1"/>
      <c r="B87" s="1" t="s">
        <v>11</v>
      </c>
      <c r="C87" s="14">
        <v>5269</v>
      </c>
      <c r="D87" s="14">
        <v>3761</v>
      </c>
      <c r="E87" s="14">
        <v>602</v>
      </c>
      <c r="F87" s="14">
        <v>400</v>
      </c>
      <c r="G87" s="14">
        <v>410</v>
      </c>
      <c r="H87" s="14">
        <v>85</v>
      </c>
      <c r="I87" s="14">
        <v>5258</v>
      </c>
      <c r="J87" s="14">
        <v>11</v>
      </c>
    </row>
    <row r="88" spans="1:10">
      <c r="A88" s="1"/>
      <c r="B88" s="1" t="s">
        <v>12</v>
      </c>
      <c r="C88" s="14">
        <v>35791</v>
      </c>
      <c r="D88" s="14">
        <v>25138</v>
      </c>
      <c r="E88" s="14">
        <v>5603</v>
      </c>
      <c r="F88" s="14">
        <v>2696</v>
      </c>
      <c r="G88" s="14">
        <v>1906</v>
      </c>
      <c r="H88" s="14">
        <v>392</v>
      </c>
      <c r="I88" s="14">
        <v>35735</v>
      </c>
      <c r="J88" s="14">
        <v>56</v>
      </c>
    </row>
    <row r="89" spans="1:10">
      <c r="A89" s="1"/>
      <c r="B89" s="1" t="s">
        <v>13</v>
      </c>
      <c r="C89" s="14">
        <v>9412</v>
      </c>
      <c r="D89" s="14">
        <v>6895</v>
      </c>
      <c r="E89" s="14">
        <v>1188</v>
      </c>
      <c r="F89" s="14">
        <v>675</v>
      </c>
      <c r="G89" s="14">
        <v>596</v>
      </c>
      <c r="H89" s="14">
        <v>52</v>
      </c>
      <c r="I89" s="14">
        <v>9406</v>
      </c>
      <c r="J89" s="14">
        <v>6</v>
      </c>
    </row>
    <row r="90" spans="1:10">
      <c r="A90" s="1"/>
      <c r="B90" s="1" t="s">
        <v>14</v>
      </c>
      <c r="C90" s="14">
        <v>45110</v>
      </c>
      <c r="D90" s="14">
        <v>24459</v>
      </c>
      <c r="E90" s="14">
        <v>9475</v>
      </c>
      <c r="F90" s="14">
        <v>6321</v>
      </c>
      <c r="G90" s="14">
        <v>4598</v>
      </c>
      <c r="H90" s="14">
        <v>246</v>
      </c>
      <c r="I90" s="14">
        <v>45099</v>
      </c>
      <c r="J90" s="14">
        <v>11</v>
      </c>
    </row>
    <row r="91" spans="1:10">
      <c r="A91" s="1"/>
      <c r="B91" s="1" t="s">
        <v>15</v>
      </c>
      <c r="C91" s="14">
        <v>49744</v>
      </c>
      <c r="D91" s="14">
        <v>40797</v>
      </c>
      <c r="E91" s="14">
        <v>5717</v>
      </c>
      <c r="F91" s="14">
        <v>2224</v>
      </c>
      <c r="G91" s="14">
        <v>937</v>
      </c>
      <c r="H91" s="14">
        <v>64</v>
      </c>
      <c r="I91" s="14">
        <v>49739</v>
      </c>
      <c r="J91" s="14">
        <v>5</v>
      </c>
    </row>
    <row r="92" spans="1:10">
      <c r="A92" s="1"/>
      <c r="B92" s="1" t="s">
        <v>32</v>
      </c>
      <c r="C92" s="14">
        <v>37</v>
      </c>
      <c r="D92" s="14">
        <v>11</v>
      </c>
      <c r="E92" s="14">
        <v>5</v>
      </c>
      <c r="F92" s="14">
        <v>2</v>
      </c>
      <c r="G92" s="14">
        <v>11</v>
      </c>
      <c r="H92" s="14">
        <v>5</v>
      </c>
      <c r="I92" s="14">
        <v>34</v>
      </c>
      <c r="J92" s="14">
        <v>3</v>
      </c>
    </row>
    <row r="93" spans="1:10">
      <c r="A93" s="1"/>
      <c r="B93" s="1" t="s">
        <v>86</v>
      </c>
      <c r="C93" s="14">
        <v>5225</v>
      </c>
      <c r="D93" s="14">
        <v>4353</v>
      </c>
      <c r="E93" s="14">
        <v>645</v>
      </c>
      <c r="F93" s="14">
        <v>210</v>
      </c>
      <c r="G93" s="14">
        <v>15</v>
      </c>
      <c r="H93" s="14">
        <v>2</v>
      </c>
      <c r="I93" s="14">
        <v>5225</v>
      </c>
      <c r="J93" s="14">
        <v>0</v>
      </c>
    </row>
    <row r="94" spans="1:10">
      <c r="A94" s="1" t="s">
        <v>49</v>
      </c>
      <c r="B94" s="1" t="s">
        <v>19</v>
      </c>
      <c r="C94" s="14">
        <v>125401</v>
      </c>
      <c r="D94" s="14">
        <v>871</v>
      </c>
      <c r="E94" s="14">
        <v>1798</v>
      </c>
      <c r="F94" s="14">
        <v>3650</v>
      </c>
      <c r="G94" s="14">
        <v>12161</v>
      </c>
      <c r="H94" s="14">
        <v>15417</v>
      </c>
      <c r="I94" s="14">
        <v>33897</v>
      </c>
      <c r="J94" s="14">
        <v>91504</v>
      </c>
    </row>
    <row r="95" spans="1:10">
      <c r="A95" s="1"/>
      <c r="B95" s="1" t="s">
        <v>3</v>
      </c>
      <c r="C95" s="14">
        <v>123</v>
      </c>
      <c r="D95" s="14">
        <v>3</v>
      </c>
      <c r="E95" s="14">
        <v>1</v>
      </c>
      <c r="F95" s="14">
        <v>6</v>
      </c>
      <c r="G95" s="14">
        <v>21</v>
      </c>
      <c r="H95" s="14">
        <v>24</v>
      </c>
      <c r="I95" s="14">
        <v>55</v>
      </c>
      <c r="J95" s="14">
        <v>68</v>
      </c>
    </row>
    <row r="96" spans="1:10">
      <c r="A96" s="1"/>
      <c r="B96" s="1" t="s">
        <v>82</v>
      </c>
      <c r="C96" s="14">
        <v>641</v>
      </c>
      <c r="D96" s="14">
        <v>7</v>
      </c>
      <c r="E96" s="14">
        <v>16</v>
      </c>
      <c r="F96" s="14">
        <v>7</v>
      </c>
      <c r="G96" s="14">
        <v>41</v>
      </c>
      <c r="H96" s="14">
        <v>82</v>
      </c>
      <c r="I96" s="14">
        <v>153</v>
      </c>
      <c r="J96" s="14">
        <v>488</v>
      </c>
    </row>
    <row r="97" spans="1:10">
      <c r="A97" s="1"/>
      <c r="B97" s="1" t="s">
        <v>4</v>
      </c>
      <c r="C97" s="14">
        <v>784</v>
      </c>
      <c r="D97" s="14">
        <v>1</v>
      </c>
      <c r="E97" s="14">
        <v>0</v>
      </c>
      <c r="F97" s="14">
        <v>10</v>
      </c>
      <c r="G97" s="14">
        <v>16</v>
      </c>
      <c r="H97" s="14">
        <v>23</v>
      </c>
      <c r="I97" s="14">
        <v>50</v>
      </c>
      <c r="J97" s="14">
        <v>734</v>
      </c>
    </row>
    <row r="98" spans="1:10">
      <c r="A98" s="1"/>
      <c r="B98" s="1" t="s">
        <v>83</v>
      </c>
      <c r="C98" s="14">
        <v>746</v>
      </c>
      <c r="D98" s="14">
        <v>9</v>
      </c>
      <c r="E98" s="14">
        <v>11</v>
      </c>
      <c r="F98" s="14">
        <v>23</v>
      </c>
      <c r="G98" s="14">
        <v>97</v>
      </c>
      <c r="H98" s="14">
        <v>115</v>
      </c>
      <c r="I98" s="14">
        <v>255</v>
      </c>
      <c r="J98" s="14">
        <v>491</v>
      </c>
    </row>
    <row r="99" spans="1:10">
      <c r="A99" s="1"/>
      <c r="B99" s="1" t="s">
        <v>84</v>
      </c>
      <c r="C99" s="14">
        <v>3797</v>
      </c>
      <c r="D99" s="14">
        <v>20</v>
      </c>
      <c r="E99" s="14">
        <v>33</v>
      </c>
      <c r="F99" s="14">
        <v>75</v>
      </c>
      <c r="G99" s="14">
        <v>513</v>
      </c>
      <c r="H99" s="14">
        <v>924</v>
      </c>
      <c r="I99" s="14">
        <v>1565</v>
      </c>
      <c r="J99" s="14">
        <v>2232</v>
      </c>
    </row>
    <row r="100" spans="1:10">
      <c r="A100" s="1"/>
      <c r="B100" s="1" t="s">
        <v>42</v>
      </c>
      <c r="C100" s="14">
        <v>8971</v>
      </c>
      <c r="D100" s="14">
        <v>93</v>
      </c>
      <c r="E100" s="14">
        <v>153</v>
      </c>
      <c r="F100" s="14">
        <v>332</v>
      </c>
      <c r="G100" s="14">
        <v>1176</v>
      </c>
      <c r="H100" s="14">
        <v>1281</v>
      </c>
      <c r="I100" s="14">
        <v>3035</v>
      </c>
      <c r="J100" s="14">
        <v>5936</v>
      </c>
    </row>
    <row r="101" spans="1:10">
      <c r="A101" s="1"/>
      <c r="B101" s="1" t="s">
        <v>85</v>
      </c>
      <c r="C101" s="14">
        <v>24995</v>
      </c>
      <c r="D101" s="14">
        <v>239</v>
      </c>
      <c r="E101" s="14">
        <v>617</v>
      </c>
      <c r="F101" s="14">
        <v>1222</v>
      </c>
      <c r="G101" s="14">
        <v>3076</v>
      </c>
      <c r="H101" s="14">
        <v>2811</v>
      </c>
      <c r="I101" s="14">
        <v>7965</v>
      </c>
      <c r="J101" s="14">
        <v>17030</v>
      </c>
    </row>
    <row r="102" spans="1:10">
      <c r="A102" s="1"/>
      <c r="B102" s="1" t="s">
        <v>5</v>
      </c>
      <c r="C102" s="14">
        <v>3578</v>
      </c>
      <c r="D102" s="14">
        <v>13</v>
      </c>
      <c r="E102" s="14">
        <v>30</v>
      </c>
      <c r="F102" s="14">
        <v>66</v>
      </c>
      <c r="G102" s="14">
        <v>277</v>
      </c>
      <c r="H102" s="14">
        <v>371</v>
      </c>
      <c r="I102" s="14">
        <v>757</v>
      </c>
      <c r="J102" s="14">
        <v>2821</v>
      </c>
    </row>
    <row r="103" spans="1:10">
      <c r="A103" s="1"/>
      <c r="B103" s="1" t="s">
        <v>6</v>
      </c>
      <c r="C103" s="14">
        <v>7829</v>
      </c>
      <c r="D103" s="14">
        <v>24</v>
      </c>
      <c r="E103" s="14">
        <v>29</v>
      </c>
      <c r="F103" s="14">
        <v>50</v>
      </c>
      <c r="G103" s="14">
        <v>244</v>
      </c>
      <c r="H103" s="14">
        <v>368</v>
      </c>
      <c r="I103" s="14">
        <v>715</v>
      </c>
      <c r="J103" s="14">
        <v>7114</v>
      </c>
    </row>
    <row r="104" spans="1:10">
      <c r="A104" s="1"/>
      <c r="B104" s="1" t="s">
        <v>7</v>
      </c>
      <c r="C104" s="14">
        <v>21313</v>
      </c>
      <c r="D104" s="14">
        <v>84</v>
      </c>
      <c r="E104" s="14">
        <v>127</v>
      </c>
      <c r="F104" s="14">
        <v>251</v>
      </c>
      <c r="G104" s="14">
        <v>836</v>
      </c>
      <c r="H104" s="14">
        <v>1266</v>
      </c>
      <c r="I104" s="14">
        <v>2564</v>
      </c>
      <c r="J104" s="14">
        <v>18749</v>
      </c>
    </row>
    <row r="105" spans="1:10">
      <c r="A105" s="1"/>
      <c r="B105" s="1" t="s">
        <v>8</v>
      </c>
      <c r="C105" s="14">
        <v>5052</v>
      </c>
      <c r="D105" s="14">
        <v>52</v>
      </c>
      <c r="E105" s="14">
        <v>125</v>
      </c>
      <c r="F105" s="14">
        <v>239</v>
      </c>
      <c r="G105" s="14">
        <v>677</v>
      </c>
      <c r="H105" s="14">
        <v>780</v>
      </c>
      <c r="I105" s="14">
        <v>1873</v>
      </c>
      <c r="J105" s="14">
        <v>3179</v>
      </c>
    </row>
    <row r="106" spans="1:10">
      <c r="A106" s="1"/>
      <c r="B106" s="1" t="s">
        <v>9</v>
      </c>
      <c r="C106" s="14">
        <v>6717</v>
      </c>
      <c r="D106" s="14">
        <v>60</v>
      </c>
      <c r="E106" s="14">
        <v>101</v>
      </c>
      <c r="F106" s="14">
        <v>203</v>
      </c>
      <c r="G106" s="14">
        <v>682</v>
      </c>
      <c r="H106" s="14">
        <v>915</v>
      </c>
      <c r="I106" s="14">
        <v>1961</v>
      </c>
      <c r="J106" s="14">
        <v>4756</v>
      </c>
    </row>
    <row r="107" spans="1:10">
      <c r="A107" s="1"/>
      <c r="B107" s="1" t="s">
        <v>10</v>
      </c>
      <c r="C107" s="14">
        <v>4293</v>
      </c>
      <c r="D107" s="14">
        <v>20</v>
      </c>
      <c r="E107" s="14">
        <v>39</v>
      </c>
      <c r="F107" s="14">
        <v>79</v>
      </c>
      <c r="G107" s="14">
        <v>306</v>
      </c>
      <c r="H107" s="14">
        <v>468</v>
      </c>
      <c r="I107" s="14">
        <v>912</v>
      </c>
      <c r="J107" s="14">
        <v>3381</v>
      </c>
    </row>
    <row r="108" spans="1:10">
      <c r="A108" s="1"/>
      <c r="B108" s="1" t="s">
        <v>31</v>
      </c>
      <c r="C108" s="14">
        <v>9100</v>
      </c>
      <c r="D108" s="14">
        <v>31</v>
      </c>
      <c r="E108" s="14">
        <v>76</v>
      </c>
      <c r="F108" s="14">
        <v>109</v>
      </c>
      <c r="G108" s="14">
        <v>498</v>
      </c>
      <c r="H108" s="14">
        <v>746</v>
      </c>
      <c r="I108" s="14">
        <v>1460</v>
      </c>
      <c r="J108" s="14">
        <v>7640</v>
      </c>
    </row>
    <row r="109" spans="1:10">
      <c r="A109" s="1"/>
      <c r="B109" s="1" t="s">
        <v>11</v>
      </c>
      <c r="C109" s="14">
        <v>659</v>
      </c>
      <c r="D109" s="14">
        <v>7</v>
      </c>
      <c r="E109" s="14">
        <v>14</v>
      </c>
      <c r="F109" s="14">
        <v>27</v>
      </c>
      <c r="G109" s="14">
        <v>153</v>
      </c>
      <c r="H109" s="14">
        <v>191</v>
      </c>
      <c r="I109" s="14">
        <v>392</v>
      </c>
      <c r="J109" s="14">
        <v>267</v>
      </c>
    </row>
    <row r="110" spans="1:10">
      <c r="A110" s="1"/>
      <c r="B110" s="1" t="s">
        <v>12</v>
      </c>
      <c r="C110" s="14">
        <v>9384</v>
      </c>
      <c r="D110" s="14">
        <v>74</v>
      </c>
      <c r="E110" s="14">
        <v>157</v>
      </c>
      <c r="F110" s="14">
        <v>324</v>
      </c>
      <c r="G110" s="14">
        <v>1300</v>
      </c>
      <c r="H110" s="14">
        <v>2385</v>
      </c>
      <c r="I110" s="14">
        <v>4240</v>
      </c>
      <c r="J110" s="14">
        <v>5144</v>
      </c>
    </row>
    <row r="111" spans="1:10">
      <c r="A111" s="1"/>
      <c r="B111" s="1" t="s">
        <v>13</v>
      </c>
      <c r="C111" s="14">
        <v>554</v>
      </c>
      <c r="D111" s="14">
        <v>5</v>
      </c>
      <c r="E111" s="14">
        <v>10</v>
      </c>
      <c r="F111" s="14">
        <v>21</v>
      </c>
      <c r="G111" s="14">
        <v>129</v>
      </c>
      <c r="H111" s="14">
        <v>90</v>
      </c>
      <c r="I111" s="14">
        <v>255</v>
      </c>
      <c r="J111" s="14">
        <v>299</v>
      </c>
    </row>
    <row r="112" spans="1:10">
      <c r="A112" s="1"/>
      <c r="B112" s="1" t="s">
        <v>14</v>
      </c>
      <c r="C112" s="14">
        <v>10308</v>
      </c>
      <c r="D112" s="14">
        <v>48</v>
      </c>
      <c r="E112" s="14">
        <v>83</v>
      </c>
      <c r="F112" s="14">
        <v>285</v>
      </c>
      <c r="G112" s="14">
        <v>1257</v>
      </c>
      <c r="H112" s="14">
        <v>1553</v>
      </c>
      <c r="I112" s="14">
        <v>3226</v>
      </c>
      <c r="J112" s="14">
        <v>7082</v>
      </c>
    </row>
    <row r="113" spans="1:10">
      <c r="A113" s="1"/>
      <c r="B113" s="1" t="s">
        <v>15</v>
      </c>
      <c r="C113" s="14">
        <v>5314</v>
      </c>
      <c r="D113" s="14">
        <v>78</v>
      </c>
      <c r="E113" s="14">
        <v>159</v>
      </c>
      <c r="F113" s="14">
        <v>302</v>
      </c>
      <c r="G113" s="14">
        <v>762</v>
      </c>
      <c r="H113" s="14">
        <v>854</v>
      </c>
      <c r="I113" s="14">
        <v>2155</v>
      </c>
      <c r="J113" s="14">
        <v>3159</v>
      </c>
    </row>
    <row r="114" spans="1:10">
      <c r="A114" s="1"/>
      <c r="B114" s="1" t="s">
        <v>32</v>
      </c>
      <c r="C114" s="14">
        <v>1242</v>
      </c>
      <c r="D114" s="14">
        <v>3</v>
      </c>
      <c r="E114" s="14">
        <v>17</v>
      </c>
      <c r="F114" s="14">
        <v>19</v>
      </c>
      <c r="G114" s="14">
        <v>100</v>
      </c>
      <c r="H114" s="14">
        <v>170</v>
      </c>
      <c r="I114" s="14">
        <v>309</v>
      </c>
      <c r="J114" s="14">
        <v>933</v>
      </c>
    </row>
    <row r="115" spans="1:10">
      <c r="A115" s="1"/>
      <c r="B115" s="1" t="s">
        <v>86</v>
      </c>
      <c r="C115" s="14">
        <v>1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1</v>
      </c>
    </row>
    <row r="116" spans="1:10">
      <c r="A116" s="1" t="s">
        <v>50</v>
      </c>
      <c r="B116" s="1" t="s">
        <v>19</v>
      </c>
      <c r="C116" s="14">
        <v>1814208</v>
      </c>
      <c r="D116" s="14">
        <v>583337</v>
      </c>
      <c r="E116" s="14">
        <v>316937</v>
      </c>
      <c r="F116" s="14">
        <v>229550</v>
      </c>
      <c r="G116" s="14">
        <v>270384</v>
      </c>
      <c r="H116" s="14">
        <v>125653</v>
      </c>
      <c r="I116" s="14">
        <v>1525861</v>
      </c>
      <c r="J116" s="14">
        <v>288347</v>
      </c>
    </row>
    <row r="117" spans="1:10">
      <c r="A117" s="1"/>
      <c r="B117" s="1" t="s">
        <v>3</v>
      </c>
      <c r="C117" s="14">
        <v>5713</v>
      </c>
      <c r="D117" s="14">
        <v>2782</v>
      </c>
      <c r="E117" s="14">
        <v>1329</v>
      </c>
      <c r="F117" s="14">
        <v>825</v>
      </c>
      <c r="G117" s="14">
        <v>536</v>
      </c>
      <c r="H117" s="14">
        <v>105</v>
      </c>
      <c r="I117" s="14">
        <v>5577</v>
      </c>
      <c r="J117" s="14">
        <v>136</v>
      </c>
    </row>
    <row r="118" spans="1:10">
      <c r="A118" s="1"/>
      <c r="B118" s="1" t="s">
        <v>82</v>
      </c>
      <c r="C118" s="14">
        <v>5618</v>
      </c>
      <c r="D118" s="14">
        <v>1643</v>
      </c>
      <c r="E118" s="14">
        <v>835</v>
      </c>
      <c r="F118" s="14">
        <v>790</v>
      </c>
      <c r="G118" s="14">
        <v>998</v>
      </c>
      <c r="H118" s="14">
        <v>487</v>
      </c>
      <c r="I118" s="14">
        <v>4753</v>
      </c>
      <c r="J118" s="14">
        <v>865</v>
      </c>
    </row>
    <row r="119" spans="1:10">
      <c r="A119" s="1"/>
      <c r="B119" s="1" t="s">
        <v>4</v>
      </c>
      <c r="C119" s="14">
        <v>4320</v>
      </c>
      <c r="D119" s="14">
        <v>725</v>
      </c>
      <c r="E119" s="14">
        <v>297</v>
      </c>
      <c r="F119" s="14">
        <v>180</v>
      </c>
      <c r="G119" s="14">
        <v>423</v>
      </c>
      <c r="H119" s="14">
        <v>287</v>
      </c>
      <c r="I119" s="14">
        <v>1912</v>
      </c>
      <c r="J119" s="14">
        <v>2408</v>
      </c>
    </row>
    <row r="120" spans="1:10">
      <c r="A120" s="1"/>
      <c r="B120" s="1" t="s">
        <v>83</v>
      </c>
      <c r="C120" s="14">
        <v>172011</v>
      </c>
      <c r="D120" s="14">
        <v>83374</v>
      </c>
      <c r="E120" s="14">
        <v>38158</v>
      </c>
      <c r="F120" s="14">
        <v>24838</v>
      </c>
      <c r="G120" s="14">
        <v>20527</v>
      </c>
      <c r="H120" s="14">
        <v>3000</v>
      </c>
      <c r="I120" s="14">
        <v>169897</v>
      </c>
      <c r="J120" s="14">
        <v>2114</v>
      </c>
    </row>
    <row r="121" spans="1:10">
      <c r="A121" s="1"/>
      <c r="B121" s="1" t="s">
        <v>84</v>
      </c>
      <c r="C121" s="14">
        <v>100423</v>
      </c>
      <c r="D121" s="14">
        <v>22578</v>
      </c>
      <c r="E121" s="14">
        <v>16942</v>
      </c>
      <c r="F121" s="14">
        <v>16143</v>
      </c>
      <c r="G121" s="14">
        <v>24262</v>
      </c>
      <c r="H121" s="14">
        <v>9015</v>
      </c>
      <c r="I121" s="14">
        <v>88940</v>
      </c>
      <c r="J121" s="14">
        <v>11483</v>
      </c>
    </row>
    <row r="122" spans="1:10">
      <c r="A122" s="1"/>
      <c r="B122" s="1" t="s">
        <v>42</v>
      </c>
      <c r="C122" s="14">
        <v>108643</v>
      </c>
      <c r="D122" s="14">
        <v>31158</v>
      </c>
      <c r="E122" s="14">
        <v>18700</v>
      </c>
      <c r="F122" s="14">
        <v>15757</v>
      </c>
      <c r="G122" s="14">
        <v>21068</v>
      </c>
      <c r="H122" s="14">
        <v>8830</v>
      </c>
      <c r="I122" s="14">
        <v>95513</v>
      </c>
      <c r="J122" s="14">
        <v>13130</v>
      </c>
    </row>
    <row r="123" spans="1:10">
      <c r="A123" s="1"/>
      <c r="B123" s="1" t="s">
        <v>85</v>
      </c>
      <c r="C123" s="14">
        <v>309621</v>
      </c>
      <c r="D123" s="14">
        <v>79088</v>
      </c>
      <c r="E123" s="14">
        <v>46667</v>
      </c>
      <c r="F123" s="14">
        <v>32610</v>
      </c>
      <c r="G123" s="14">
        <v>37851</v>
      </c>
      <c r="H123" s="14">
        <v>18921</v>
      </c>
      <c r="I123" s="14">
        <v>215137</v>
      </c>
      <c r="J123" s="14">
        <v>94484</v>
      </c>
    </row>
    <row r="124" spans="1:10">
      <c r="A124" s="1"/>
      <c r="B124" s="1" t="s">
        <v>5</v>
      </c>
      <c r="C124" s="14">
        <v>46022</v>
      </c>
      <c r="D124" s="14">
        <v>15482</v>
      </c>
      <c r="E124" s="14">
        <v>7264</v>
      </c>
      <c r="F124" s="14">
        <v>5758</v>
      </c>
      <c r="G124" s="14">
        <v>7142</v>
      </c>
      <c r="H124" s="14">
        <v>3140</v>
      </c>
      <c r="I124" s="14">
        <v>38786</v>
      </c>
      <c r="J124" s="14">
        <v>7236</v>
      </c>
    </row>
    <row r="125" spans="1:10">
      <c r="A125" s="1"/>
      <c r="B125" s="1" t="s">
        <v>6</v>
      </c>
      <c r="C125" s="14">
        <v>27402</v>
      </c>
      <c r="D125" s="14">
        <v>6515</v>
      </c>
      <c r="E125" s="14">
        <v>3497</v>
      </c>
      <c r="F125" s="14">
        <v>3033</v>
      </c>
      <c r="G125" s="14">
        <v>3862</v>
      </c>
      <c r="H125" s="14">
        <v>1846</v>
      </c>
      <c r="I125" s="14">
        <v>18753</v>
      </c>
      <c r="J125" s="14">
        <v>8649</v>
      </c>
    </row>
    <row r="126" spans="1:10">
      <c r="A126" s="1"/>
      <c r="B126" s="1" t="s">
        <v>7</v>
      </c>
      <c r="C126" s="14">
        <v>107619</v>
      </c>
      <c r="D126" s="14">
        <v>27806</v>
      </c>
      <c r="E126" s="14">
        <v>10780</v>
      </c>
      <c r="F126" s="14">
        <v>7421</v>
      </c>
      <c r="G126" s="14">
        <v>14340</v>
      </c>
      <c r="H126" s="14">
        <v>11809</v>
      </c>
      <c r="I126" s="14">
        <v>72156</v>
      </c>
      <c r="J126" s="14">
        <v>35463</v>
      </c>
    </row>
    <row r="127" spans="1:10">
      <c r="A127" s="1"/>
      <c r="B127" s="1" t="s">
        <v>8</v>
      </c>
      <c r="C127" s="14">
        <v>65539</v>
      </c>
      <c r="D127" s="14">
        <v>27077</v>
      </c>
      <c r="E127" s="14">
        <v>9979</v>
      </c>
      <c r="F127" s="14">
        <v>6166</v>
      </c>
      <c r="G127" s="14">
        <v>6732</v>
      </c>
      <c r="H127" s="14">
        <v>3683</v>
      </c>
      <c r="I127" s="14">
        <v>53637</v>
      </c>
      <c r="J127" s="14">
        <v>11902</v>
      </c>
    </row>
    <row r="128" spans="1:10">
      <c r="A128" s="1"/>
      <c r="B128" s="1" t="s">
        <v>9</v>
      </c>
      <c r="C128" s="14">
        <v>158553</v>
      </c>
      <c r="D128" s="14">
        <v>72044</v>
      </c>
      <c r="E128" s="14">
        <v>31162</v>
      </c>
      <c r="F128" s="14">
        <v>20600</v>
      </c>
      <c r="G128" s="14">
        <v>18929</v>
      </c>
      <c r="H128" s="14">
        <v>6165</v>
      </c>
      <c r="I128" s="14">
        <v>148900</v>
      </c>
      <c r="J128" s="14">
        <v>9653</v>
      </c>
    </row>
    <row r="129" spans="1:15">
      <c r="A129" s="1"/>
      <c r="B129" s="1" t="s">
        <v>10</v>
      </c>
      <c r="C129" s="14">
        <v>13085</v>
      </c>
      <c r="D129" s="14">
        <v>437</v>
      </c>
      <c r="E129" s="14">
        <v>209</v>
      </c>
      <c r="F129" s="14">
        <v>343</v>
      </c>
      <c r="G129" s="14">
        <v>1956</v>
      </c>
      <c r="H129" s="14">
        <v>3316</v>
      </c>
      <c r="I129" s="14">
        <v>6261</v>
      </c>
      <c r="J129" s="14">
        <v>6824</v>
      </c>
    </row>
    <row r="130" spans="1:15">
      <c r="A130" s="1"/>
      <c r="B130" s="1" t="s">
        <v>31</v>
      </c>
      <c r="C130" s="14">
        <v>83231</v>
      </c>
      <c r="D130" s="14">
        <v>29087</v>
      </c>
      <c r="E130" s="14">
        <v>13516</v>
      </c>
      <c r="F130" s="14">
        <v>9741</v>
      </c>
      <c r="G130" s="14">
        <v>11855</v>
      </c>
      <c r="H130" s="14">
        <v>5699</v>
      </c>
      <c r="I130" s="14">
        <v>69898</v>
      </c>
      <c r="J130" s="14">
        <v>13333</v>
      </c>
      <c r="O130" s="25"/>
    </row>
    <row r="131" spans="1:15">
      <c r="A131" s="1"/>
      <c r="B131" s="1" t="s">
        <v>11</v>
      </c>
      <c r="C131" s="14">
        <v>23525</v>
      </c>
      <c r="D131" s="14">
        <v>5726</v>
      </c>
      <c r="E131" s="14">
        <v>3558</v>
      </c>
      <c r="F131" s="14">
        <v>3464</v>
      </c>
      <c r="G131" s="14">
        <v>6172</v>
      </c>
      <c r="H131" s="14">
        <v>2554</v>
      </c>
      <c r="I131" s="14">
        <v>21474</v>
      </c>
      <c r="J131" s="14">
        <v>2051</v>
      </c>
      <c r="O131" s="25"/>
    </row>
    <row r="132" spans="1:15">
      <c r="A132" s="1"/>
      <c r="B132" s="1" t="s">
        <v>12</v>
      </c>
      <c r="C132" s="14">
        <v>210714</v>
      </c>
      <c r="D132" s="14">
        <v>56391</v>
      </c>
      <c r="E132" s="14">
        <v>43323</v>
      </c>
      <c r="F132" s="14">
        <v>28500</v>
      </c>
      <c r="G132" s="14">
        <v>33412</v>
      </c>
      <c r="H132" s="14">
        <v>24790</v>
      </c>
      <c r="I132" s="14">
        <v>186416</v>
      </c>
      <c r="J132" s="14">
        <v>24298</v>
      </c>
      <c r="O132" s="25"/>
    </row>
    <row r="133" spans="1:15">
      <c r="A133" s="1"/>
      <c r="B133" s="1" t="s">
        <v>13</v>
      </c>
      <c r="C133" s="14">
        <v>25947</v>
      </c>
      <c r="D133" s="14">
        <v>8867</v>
      </c>
      <c r="E133" s="14">
        <v>4612</v>
      </c>
      <c r="F133" s="14">
        <v>3871</v>
      </c>
      <c r="G133" s="14">
        <v>5106</v>
      </c>
      <c r="H133" s="14">
        <v>1622</v>
      </c>
      <c r="I133" s="14">
        <v>24078</v>
      </c>
      <c r="J133" s="14">
        <v>1869</v>
      </c>
      <c r="O133" s="25"/>
    </row>
    <row r="134" spans="1:15">
      <c r="A134" s="1"/>
      <c r="B134" s="1" t="s">
        <v>14</v>
      </c>
      <c r="C134" s="14">
        <v>165235</v>
      </c>
      <c r="D134" s="14">
        <v>33828</v>
      </c>
      <c r="E134" s="14">
        <v>26579</v>
      </c>
      <c r="F134" s="14">
        <v>25455</v>
      </c>
      <c r="G134" s="14">
        <v>34335</v>
      </c>
      <c r="H134" s="14">
        <v>14177</v>
      </c>
      <c r="I134" s="14">
        <v>134374</v>
      </c>
      <c r="J134" s="14">
        <v>30861</v>
      </c>
      <c r="O134" s="25"/>
    </row>
    <row r="135" spans="1:15">
      <c r="A135" s="1"/>
      <c r="B135" s="1" t="s">
        <v>15</v>
      </c>
      <c r="C135" s="14">
        <v>176446</v>
      </c>
      <c r="D135" s="14">
        <v>78072</v>
      </c>
      <c r="E135" s="14">
        <v>39444</v>
      </c>
      <c r="F135" s="14">
        <v>23990</v>
      </c>
      <c r="G135" s="14">
        <v>20534</v>
      </c>
      <c r="H135" s="14">
        <v>5482</v>
      </c>
      <c r="I135" s="14">
        <v>167522</v>
      </c>
      <c r="J135" s="14">
        <v>8924</v>
      </c>
      <c r="O135" s="25"/>
    </row>
    <row r="136" spans="1:15">
      <c r="A136" s="1"/>
      <c r="B136" s="1" t="s">
        <v>32</v>
      </c>
      <c r="C136" s="14">
        <v>3812</v>
      </c>
      <c r="D136" s="14">
        <v>6</v>
      </c>
      <c r="E136" s="14">
        <v>20</v>
      </c>
      <c r="F136" s="14">
        <v>53</v>
      </c>
      <c r="G136" s="14">
        <v>344</v>
      </c>
      <c r="H136" s="14">
        <v>725</v>
      </c>
      <c r="I136" s="14">
        <v>1148</v>
      </c>
      <c r="J136" s="14">
        <v>2664</v>
      </c>
      <c r="O136" s="25"/>
    </row>
    <row r="137" spans="1:15">
      <c r="A137" s="1"/>
      <c r="B137" s="1" t="s">
        <v>86</v>
      </c>
      <c r="C137" s="14">
        <v>729</v>
      </c>
      <c r="D137" s="14">
        <v>651</v>
      </c>
      <c r="E137" s="14">
        <v>66</v>
      </c>
      <c r="F137" s="14">
        <v>12</v>
      </c>
      <c r="G137" s="14">
        <v>0</v>
      </c>
      <c r="H137" s="14">
        <v>0</v>
      </c>
      <c r="I137" s="14">
        <v>729</v>
      </c>
      <c r="J137" s="14">
        <v>0</v>
      </c>
      <c r="O137" s="25"/>
    </row>
    <row r="138" spans="1:15">
      <c r="A138" s="1" t="s">
        <v>51</v>
      </c>
      <c r="B138" s="1" t="s">
        <v>19</v>
      </c>
      <c r="C138" s="14">
        <v>1697216</v>
      </c>
      <c r="D138" s="14">
        <v>368413</v>
      </c>
      <c r="E138" s="14">
        <v>364639</v>
      </c>
      <c r="F138" s="14">
        <v>270826</v>
      </c>
      <c r="G138" s="14">
        <v>272582</v>
      </c>
      <c r="H138" s="14">
        <v>107134</v>
      </c>
      <c r="I138" s="14">
        <v>1383594</v>
      </c>
      <c r="J138" s="14">
        <v>313622</v>
      </c>
      <c r="O138" s="25"/>
    </row>
    <row r="139" spans="1:15">
      <c r="A139" s="1"/>
      <c r="B139" s="1" t="s">
        <v>3</v>
      </c>
      <c r="C139" s="14">
        <v>5659</v>
      </c>
      <c r="D139" s="14">
        <v>1884</v>
      </c>
      <c r="E139" s="14">
        <v>1723</v>
      </c>
      <c r="F139" s="14">
        <v>1054</v>
      </c>
      <c r="G139" s="14">
        <v>692</v>
      </c>
      <c r="H139" s="14">
        <v>136</v>
      </c>
      <c r="I139" s="14">
        <v>5489</v>
      </c>
      <c r="J139" s="14">
        <v>170</v>
      </c>
      <c r="O139" s="25"/>
    </row>
    <row r="140" spans="1:15">
      <c r="A140" s="1"/>
      <c r="B140" s="1" t="s">
        <v>82</v>
      </c>
      <c r="C140" s="14">
        <v>5717</v>
      </c>
      <c r="D140" s="14">
        <v>1052</v>
      </c>
      <c r="E140" s="14">
        <v>991</v>
      </c>
      <c r="F140" s="14">
        <v>952</v>
      </c>
      <c r="G140" s="14">
        <v>1117</v>
      </c>
      <c r="H140" s="14">
        <v>475</v>
      </c>
      <c r="I140" s="14">
        <v>4587</v>
      </c>
      <c r="J140" s="14">
        <v>1130</v>
      </c>
      <c r="O140" s="25"/>
    </row>
    <row r="141" spans="1:15">
      <c r="A141" s="1"/>
      <c r="B141" s="1" t="s">
        <v>4</v>
      </c>
      <c r="C141" s="14">
        <v>4551</v>
      </c>
      <c r="D141" s="14">
        <v>395</v>
      </c>
      <c r="E141" s="14">
        <v>356</v>
      </c>
      <c r="F141" s="14">
        <v>214</v>
      </c>
      <c r="G141" s="14">
        <v>399</v>
      </c>
      <c r="H141" s="14">
        <v>319</v>
      </c>
      <c r="I141" s="14">
        <v>1683</v>
      </c>
      <c r="J141" s="14">
        <v>2868</v>
      </c>
      <c r="O141" s="25"/>
    </row>
    <row r="142" spans="1:15">
      <c r="A142" s="1"/>
      <c r="B142" s="1" t="s">
        <v>83</v>
      </c>
      <c r="C142" s="14">
        <v>166714</v>
      </c>
      <c r="D142" s="14">
        <v>52823</v>
      </c>
      <c r="E142" s="14">
        <v>47475</v>
      </c>
      <c r="F142" s="14">
        <v>32729</v>
      </c>
      <c r="G142" s="14">
        <v>27034</v>
      </c>
      <c r="H142" s="14">
        <v>3996</v>
      </c>
      <c r="I142" s="14">
        <v>164057</v>
      </c>
      <c r="J142" s="14">
        <v>2657</v>
      </c>
      <c r="O142" s="25"/>
    </row>
    <row r="143" spans="1:15">
      <c r="A143" s="1"/>
      <c r="B143" s="1" t="s">
        <v>84</v>
      </c>
      <c r="C143" s="14">
        <v>112655</v>
      </c>
      <c r="D143" s="14">
        <v>15686</v>
      </c>
      <c r="E143" s="14">
        <v>20855</v>
      </c>
      <c r="F143" s="14">
        <v>21012</v>
      </c>
      <c r="G143" s="14">
        <v>29490</v>
      </c>
      <c r="H143" s="14">
        <v>10602</v>
      </c>
      <c r="I143" s="14">
        <v>97645</v>
      </c>
      <c r="J143" s="14">
        <v>15010</v>
      </c>
      <c r="O143" s="25"/>
    </row>
    <row r="144" spans="1:15">
      <c r="A144" s="1"/>
      <c r="B144" s="1" t="s">
        <v>42</v>
      </c>
      <c r="C144" s="14">
        <v>102367</v>
      </c>
      <c r="D144" s="14">
        <v>20849</v>
      </c>
      <c r="E144" s="14">
        <v>21617</v>
      </c>
      <c r="F144" s="14">
        <v>18086</v>
      </c>
      <c r="G144" s="14">
        <v>19801</v>
      </c>
      <c r="H144" s="14">
        <v>7680</v>
      </c>
      <c r="I144" s="14">
        <v>88033</v>
      </c>
      <c r="J144" s="14">
        <v>14334</v>
      </c>
      <c r="O144" s="25"/>
    </row>
    <row r="145" spans="1:15">
      <c r="A145" s="1"/>
      <c r="B145" s="1" t="s">
        <v>85</v>
      </c>
      <c r="C145" s="14">
        <v>290291</v>
      </c>
      <c r="D145" s="14">
        <v>51038</v>
      </c>
      <c r="E145" s="14">
        <v>54995</v>
      </c>
      <c r="F145" s="14">
        <v>38781</v>
      </c>
      <c r="G145" s="14">
        <v>34557</v>
      </c>
      <c r="H145" s="14">
        <v>15156</v>
      </c>
      <c r="I145" s="14">
        <v>194527</v>
      </c>
      <c r="J145" s="14">
        <v>95764</v>
      </c>
      <c r="O145" s="25"/>
    </row>
    <row r="146" spans="1:15">
      <c r="A146" s="1"/>
      <c r="B146" s="1" t="s">
        <v>5</v>
      </c>
      <c r="C146" s="14">
        <v>44598</v>
      </c>
      <c r="D146" s="14">
        <v>10386</v>
      </c>
      <c r="E146" s="14">
        <v>8684</v>
      </c>
      <c r="F146" s="14">
        <v>6812</v>
      </c>
      <c r="G146" s="14">
        <v>7327</v>
      </c>
      <c r="H146" s="14">
        <v>2619</v>
      </c>
      <c r="I146" s="14">
        <v>35828</v>
      </c>
      <c r="J146" s="14">
        <v>8770</v>
      </c>
      <c r="O146" s="25"/>
    </row>
    <row r="147" spans="1:15">
      <c r="A147" s="1"/>
      <c r="B147" s="1" t="s">
        <v>6</v>
      </c>
      <c r="C147" s="14">
        <v>29223</v>
      </c>
      <c r="D147" s="14">
        <v>4490</v>
      </c>
      <c r="E147" s="14">
        <v>4282</v>
      </c>
      <c r="F147" s="14">
        <v>3652</v>
      </c>
      <c r="G147" s="14">
        <v>4352</v>
      </c>
      <c r="H147" s="14">
        <v>1958</v>
      </c>
      <c r="I147" s="14">
        <v>18734</v>
      </c>
      <c r="J147" s="14">
        <v>10489</v>
      </c>
      <c r="O147" s="25"/>
    </row>
    <row r="148" spans="1:15">
      <c r="A148" s="1"/>
      <c r="B148" s="1" t="s">
        <v>7</v>
      </c>
      <c r="C148" s="14">
        <v>91236</v>
      </c>
      <c r="D148" s="14">
        <v>16575</v>
      </c>
      <c r="E148" s="14">
        <v>10732</v>
      </c>
      <c r="F148" s="14">
        <v>5968</v>
      </c>
      <c r="G148" s="14">
        <v>7161</v>
      </c>
      <c r="H148" s="14">
        <v>6795</v>
      </c>
      <c r="I148" s="14">
        <v>47231</v>
      </c>
      <c r="J148" s="14">
        <v>44005</v>
      </c>
      <c r="O148" s="25"/>
    </row>
    <row r="149" spans="1:15">
      <c r="A149" s="1"/>
      <c r="B149" s="1" t="s">
        <v>8</v>
      </c>
      <c r="C149" s="14">
        <v>54983</v>
      </c>
      <c r="D149" s="14">
        <v>17553</v>
      </c>
      <c r="E149" s="14">
        <v>11423</v>
      </c>
      <c r="F149" s="14">
        <v>6754</v>
      </c>
      <c r="G149" s="14">
        <v>5596</v>
      </c>
      <c r="H149" s="14">
        <v>2995</v>
      </c>
      <c r="I149" s="14">
        <v>44321</v>
      </c>
      <c r="J149" s="14">
        <v>10662</v>
      </c>
      <c r="O149" s="25"/>
    </row>
    <row r="150" spans="1:15">
      <c r="A150" s="1"/>
      <c r="B150" s="1" t="s">
        <v>9</v>
      </c>
      <c r="C150" s="14">
        <v>147077</v>
      </c>
      <c r="D150" s="14">
        <v>49283</v>
      </c>
      <c r="E150" s="14">
        <v>35848</v>
      </c>
      <c r="F150" s="14">
        <v>23473</v>
      </c>
      <c r="G150" s="14">
        <v>19401</v>
      </c>
      <c r="H150" s="14">
        <v>6028</v>
      </c>
      <c r="I150" s="14">
        <v>134033</v>
      </c>
      <c r="J150" s="14">
        <v>13044</v>
      </c>
      <c r="O150" s="25"/>
    </row>
    <row r="151" spans="1:15">
      <c r="A151" s="1"/>
      <c r="B151" s="1" t="s">
        <v>10</v>
      </c>
      <c r="C151" s="14">
        <v>11912</v>
      </c>
      <c r="D151" s="14">
        <v>280</v>
      </c>
      <c r="E151" s="14">
        <v>256</v>
      </c>
      <c r="F151" s="14">
        <v>334</v>
      </c>
      <c r="G151" s="14">
        <v>1610</v>
      </c>
      <c r="H151" s="14">
        <v>2931</v>
      </c>
      <c r="I151" s="14">
        <v>5411</v>
      </c>
      <c r="J151" s="14">
        <v>6501</v>
      </c>
      <c r="O151" s="25"/>
    </row>
    <row r="152" spans="1:15">
      <c r="A152" s="1"/>
      <c r="B152" s="1" t="s">
        <v>31</v>
      </c>
      <c r="C152" s="14">
        <v>80925</v>
      </c>
      <c r="D152" s="14">
        <v>19371</v>
      </c>
      <c r="E152" s="14">
        <v>17186</v>
      </c>
      <c r="F152" s="14">
        <v>12157</v>
      </c>
      <c r="G152" s="14">
        <v>12798</v>
      </c>
      <c r="H152" s="14">
        <v>5438</v>
      </c>
      <c r="I152" s="14">
        <v>66950</v>
      </c>
      <c r="J152" s="14">
        <v>13975</v>
      </c>
      <c r="O152" s="25"/>
    </row>
    <row r="153" spans="1:15">
      <c r="A153" s="1"/>
      <c r="B153" s="1" t="s">
        <v>11</v>
      </c>
      <c r="C153" s="14">
        <v>18337</v>
      </c>
      <c r="D153" s="14">
        <v>3057</v>
      </c>
      <c r="E153" s="14">
        <v>3332</v>
      </c>
      <c r="F153" s="14">
        <v>3219</v>
      </c>
      <c r="G153" s="14">
        <v>5532</v>
      </c>
      <c r="H153" s="14">
        <v>1840</v>
      </c>
      <c r="I153" s="14">
        <v>16980</v>
      </c>
      <c r="J153" s="14">
        <v>1357</v>
      </c>
      <c r="O153" s="25"/>
    </row>
    <row r="154" spans="1:15">
      <c r="A154" s="1"/>
      <c r="B154" s="1" t="s">
        <v>12</v>
      </c>
      <c r="C154" s="14">
        <v>165604</v>
      </c>
      <c r="D154" s="14">
        <v>28580</v>
      </c>
      <c r="E154" s="14">
        <v>40974</v>
      </c>
      <c r="F154" s="14">
        <v>30320</v>
      </c>
      <c r="G154" s="14">
        <v>26624</v>
      </c>
      <c r="H154" s="14">
        <v>17000</v>
      </c>
      <c r="I154" s="14">
        <v>143498</v>
      </c>
      <c r="J154" s="14">
        <v>22106</v>
      </c>
      <c r="O154" s="25"/>
    </row>
    <row r="155" spans="1:15">
      <c r="A155" s="1"/>
      <c r="B155" s="1" t="s">
        <v>13</v>
      </c>
      <c r="C155" s="14">
        <v>24864</v>
      </c>
      <c r="D155" s="14">
        <v>5303</v>
      </c>
      <c r="E155" s="14">
        <v>5119</v>
      </c>
      <c r="F155" s="14">
        <v>4735</v>
      </c>
      <c r="G155" s="14">
        <v>6332</v>
      </c>
      <c r="H155" s="14">
        <v>1449</v>
      </c>
      <c r="I155" s="14">
        <v>22938</v>
      </c>
      <c r="J155" s="14">
        <v>1926</v>
      </c>
      <c r="O155" s="25"/>
    </row>
    <row r="156" spans="1:15">
      <c r="A156" s="1"/>
      <c r="B156" s="1" t="s">
        <v>14</v>
      </c>
      <c r="C156" s="14">
        <v>170979</v>
      </c>
      <c r="D156" s="14">
        <v>18909</v>
      </c>
      <c r="E156" s="14">
        <v>29516</v>
      </c>
      <c r="F156" s="14">
        <v>30596</v>
      </c>
      <c r="G156" s="14">
        <v>40356</v>
      </c>
      <c r="H156" s="14">
        <v>13930</v>
      </c>
      <c r="I156" s="14">
        <v>133307</v>
      </c>
      <c r="J156" s="14">
        <v>37672</v>
      </c>
      <c r="O156" s="25"/>
    </row>
    <row r="157" spans="1:15">
      <c r="A157" s="1"/>
      <c r="B157" s="1" t="s">
        <v>15</v>
      </c>
      <c r="C157" s="14">
        <v>165017</v>
      </c>
      <c r="D157" s="14">
        <v>50380</v>
      </c>
      <c r="E157" s="14">
        <v>49088</v>
      </c>
      <c r="F157" s="14">
        <v>29914</v>
      </c>
      <c r="G157" s="14">
        <v>22109</v>
      </c>
      <c r="H157" s="14">
        <v>5171</v>
      </c>
      <c r="I157" s="14">
        <v>156662</v>
      </c>
      <c r="J157" s="14">
        <v>8355</v>
      </c>
      <c r="O157" s="25"/>
    </row>
    <row r="158" spans="1:15">
      <c r="A158" s="1"/>
      <c r="B158" s="1" t="s">
        <v>32</v>
      </c>
      <c r="C158" s="14">
        <v>3787</v>
      </c>
      <c r="D158" s="14">
        <v>5</v>
      </c>
      <c r="E158" s="14">
        <v>11</v>
      </c>
      <c r="F158" s="14">
        <v>34</v>
      </c>
      <c r="G158" s="14">
        <v>294</v>
      </c>
      <c r="H158" s="14">
        <v>616</v>
      </c>
      <c r="I158" s="14">
        <v>960</v>
      </c>
      <c r="J158" s="14">
        <v>2827</v>
      </c>
      <c r="O158" s="25"/>
    </row>
    <row r="159" spans="1:15">
      <c r="A159" s="1"/>
      <c r="B159" s="1" t="s">
        <v>86</v>
      </c>
      <c r="C159" s="14">
        <v>720</v>
      </c>
      <c r="D159" s="14">
        <v>514</v>
      </c>
      <c r="E159" s="14">
        <v>176</v>
      </c>
      <c r="F159" s="14">
        <v>30</v>
      </c>
      <c r="G159" s="14">
        <v>0</v>
      </c>
      <c r="H159" s="14">
        <v>0</v>
      </c>
      <c r="I159" s="14">
        <v>720</v>
      </c>
      <c r="J159" s="14">
        <v>0</v>
      </c>
      <c r="O159" s="25"/>
    </row>
    <row r="160" spans="1:15">
      <c r="A160" s="1" t="s">
        <v>52</v>
      </c>
      <c r="B160" s="1" t="s">
        <v>19</v>
      </c>
      <c r="C160" s="14">
        <v>68166</v>
      </c>
      <c r="D160" s="14">
        <v>55222</v>
      </c>
      <c r="E160" s="14">
        <v>11564</v>
      </c>
      <c r="F160" s="14">
        <v>496</v>
      </c>
      <c r="G160" s="14">
        <v>-3559</v>
      </c>
      <c r="H160" s="14">
        <v>785</v>
      </c>
      <c r="I160" s="14">
        <v>64508</v>
      </c>
      <c r="J160" s="14">
        <v>3658</v>
      </c>
      <c r="O160" s="25"/>
    </row>
    <row r="161" spans="1:15">
      <c r="A161" s="1"/>
      <c r="B161" s="1" t="s">
        <v>3</v>
      </c>
      <c r="C161" s="14">
        <v>-195</v>
      </c>
      <c r="D161" s="14">
        <v>-97</v>
      </c>
      <c r="E161" s="14">
        <v>-35</v>
      </c>
      <c r="F161" s="14">
        <v>-15</v>
      </c>
      <c r="G161" s="14">
        <v>-37</v>
      </c>
      <c r="H161" s="14">
        <v>3</v>
      </c>
      <c r="I161" s="14">
        <v>-181</v>
      </c>
      <c r="J161" s="14">
        <v>-14</v>
      </c>
      <c r="O161" s="25"/>
    </row>
    <row r="162" spans="1:15">
      <c r="A162" s="14"/>
      <c r="B162" s="1" t="s">
        <v>82</v>
      </c>
      <c r="C162" s="14">
        <v>-304</v>
      </c>
      <c r="D162" s="14">
        <v>-43</v>
      </c>
      <c r="E162" s="14">
        <v>-20</v>
      </c>
      <c r="F162" s="14">
        <v>-24</v>
      </c>
      <c r="G162" s="14">
        <v>-43</v>
      </c>
      <c r="H162" s="14">
        <v>-11</v>
      </c>
      <c r="I162" s="14">
        <v>-141</v>
      </c>
      <c r="J162" s="14">
        <v>-163</v>
      </c>
      <c r="O162" s="25"/>
    </row>
    <row r="163" spans="1:15">
      <c r="A163" s="1"/>
      <c r="B163" s="1" t="s">
        <v>4</v>
      </c>
      <c r="C163" s="14">
        <v>-25</v>
      </c>
      <c r="D163" s="14">
        <v>-96</v>
      </c>
      <c r="E163" s="14">
        <v>-22</v>
      </c>
      <c r="F163" s="14">
        <v>-33</v>
      </c>
      <c r="G163" s="14">
        <v>-19</v>
      </c>
      <c r="H163" s="14">
        <v>-6</v>
      </c>
      <c r="I163" s="14">
        <v>-176</v>
      </c>
      <c r="J163" s="14">
        <v>151</v>
      </c>
      <c r="O163" s="25"/>
    </row>
    <row r="164" spans="1:15">
      <c r="A164" s="1"/>
      <c r="B164" s="1" t="s">
        <v>83</v>
      </c>
      <c r="C164" s="14">
        <v>9435</v>
      </c>
      <c r="D164" s="14">
        <v>7850</v>
      </c>
      <c r="E164" s="14">
        <v>1572</v>
      </c>
      <c r="F164" s="14">
        <v>-108</v>
      </c>
      <c r="G164" s="14">
        <v>-159</v>
      </c>
      <c r="H164" s="14">
        <v>44</v>
      </c>
      <c r="I164" s="14">
        <v>9199</v>
      </c>
      <c r="J164" s="14">
        <v>236</v>
      </c>
      <c r="O164" s="25"/>
    </row>
    <row r="165" spans="1:15">
      <c r="A165" s="1"/>
      <c r="B165" s="1" t="s">
        <v>84</v>
      </c>
      <c r="C165" s="14">
        <v>-6756</v>
      </c>
      <c r="D165" s="14">
        <v>-2848</v>
      </c>
      <c r="E165" s="14">
        <v>-796</v>
      </c>
      <c r="F165" s="14">
        <v>-788</v>
      </c>
      <c r="G165" s="14">
        <v>-983</v>
      </c>
      <c r="H165" s="14">
        <v>-440</v>
      </c>
      <c r="I165" s="14">
        <v>-5855</v>
      </c>
      <c r="J165" s="14">
        <v>-901</v>
      </c>
      <c r="O165" s="25"/>
    </row>
    <row r="166" spans="1:15">
      <c r="A166" s="1"/>
      <c r="B166" s="1" t="s">
        <v>42</v>
      </c>
      <c r="C166" s="14">
        <v>-4694</v>
      </c>
      <c r="D166" s="14">
        <v>-128</v>
      </c>
      <c r="E166" s="14">
        <v>-350</v>
      </c>
      <c r="F166" s="14">
        <v>-829</v>
      </c>
      <c r="G166" s="14">
        <v>-1178</v>
      </c>
      <c r="H166" s="14">
        <v>-168</v>
      </c>
      <c r="I166" s="14">
        <v>-2653</v>
      </c>
      <c r="J166" s="14">
        <v>-2041</v>
      </c>
      <c r="O166" s="25"/>
    </row>
    <row r="167" spans="1:15">
      <c r="A167" s="1"/>
      <c r="B167" s="1" t="s">
        <v>85</v>
      </c>
      <c r="C167" s="14">
        <v>4305</v>
      </c>
      <c r="D167" s="14">
        <v>4203</v>
      </c>
      <c r="E167" s="14">
        <v>284</v>
      </c>
      <c r="F167" s="14">
        <v>-966</v>
      </c>
      <c r="G167" s="14">
        <v>-1191</v>
      </c>
      <c r="H167" s="14">
        <v>289</v>
      </c>
      <c r="I167" s="14">
        <v>2619</v>
      </c>
      <c r="J167" s="14">
        <v>1686</v>
      </c>
      <c r="O167" s="25"/>
    </row>
    <row r="168" spans="1:15">
      <c r="A168" s="1"/>
      <c r="B168" s="1" t="s">
        <v>5</v>
      </c>
      <c r="C168" s="14">
        <v>1989</v>
      </c>
      <c r="D168" s="14">
        <v>573</v>
      </c>
      <c r="E168" s="14">
        <v>47</v>
      </c>
      <c r="F168" s="14">
        <v>-218</v>
      </c>
      <c r="G168" s="14">
        <v>-185</v>
      </c>
      <c r="H168" s="14">
        <v>80</v>
      </c>
      <c r="I168" s="14">
        <v>297</v>
      </c>
      <c r="J168" s="14">
        <v>1692</v>
      </c>
      <c r="O168" s="25"/>
    </row>
    <row r="169" spans="1:15">
      <c r="A169" s="1"/>
      <c r="B169" s="1" t="s">
        <v>6</v>
      </c>
      <c r="C169" s="14">
        <v>39</v>
      </c>
      <c r="D169" s="14">
        <v>-186</v>
      </c>
      <c r="E169" s="14">
        <v>-8</v>
      </c>
      <c r="F169" s="14">
        <v>-148</v>
      </c>
      <c r="G169" s="14">
        <v>-207</v>
      </c>
      <c r="H169" s="14">
        <v>-160</v>
      </c>
      <c r="I169" s="14">
        <v>-709</v>
      </c>
      <c r="J169" s="14">
        <v>748</v>
      </c>
      <c r="O169" s="25"/>
    </row>
    <row r="170" spans="1:15">
      <c r="A170" s="1"/>
      <c r="B170" s="1" t="s">
        <v>7</v>
      </c>
      <c r="C170" s="14">
        <v>10947</v>
      </c>
      <c r="D170" s="14">
        <v>4620</v>
      </c>
      <c r="E170" s="14">
        <v>708</v>
      </c>
      <c r="F170" s="14">
        <v>113</v>
      </c>
      <c r="G170" s="14">
        <v>26</v>
      </c>
      <c r="H170" s="14">
        <v>810</v>
      </c>
      <c r="I170" s="14">
        <v>6277</v>
      </c>
      <c r="J170" s="14">
        <v>4670</v>
      </c>
      <c r="O170" s="25"/>
    </row>
    <row r="171" spans="1:15">
      <c r="A171" s="1"/>
      <c r="B171" s="1" t="s">
        <v>8</v>
      </c>
      <c r="C171" s="14">
        <v>7882</v>
      </c>
      <c r="D171" s="14">
        <v>6889</v>
      </c>
      <c r="E171" s="14">
        <v>421</v>
      </c>
      <c r="F171" s="14">
        <v>-10</v>
      </c>
      <c r="G171" s="14">
        <v>-197</v>
      </c>
      <c r="H171" s="14">
        <v>359</v>
      </c>
      <c r="I171" s="14">
        <v>7462</v>
      </c>
      <c r="J171" s="14">
        <v>420</v>
      </c>
      <c r="O171" s="25"/>
    </row>
    <row r="172" spans="1:15">
      <c r="A172" s="1"/>
      <c r="B172" s="1" t="s">
        <v>9</v>
      </c>
      <c r="C172" s="14">
        <v>7992</v>
      </c>
      <c r="D172" s="14">
        <v>6658</v>
      </c>
      <c r="E172" s="14">
        <v>966</v>
      </c>
      <c r="F172" s="14">
        <v>-12</v>
      </c>
      <c r="G172" s="14">
        <v>-486</v>
      </c>
      <c r="H172" s="14">
        <v>37</v>
      </c>
      <c r="I172" s="14">
        <v>7163</v>
      </c>
      <c r="J172" s="14">
        <v>829</v>
      </c>
      <c r="O172" s="25"/>
    </row>
    <row r="173" spans="1:15">
      <c r="A173" s="1"/>
      <c r="B173" s="1" t="s">
        <v>10</v>
      </c>
      <c r="C173" s="14">
        <v>-1544</v>
      </c>
      <c r="D173" s="14">
        <v>-137</v>
      </c>
      <c r="E173" s="14">
        <v>2</v>
      </c>
      <c r="F173" s="14">
        <v>-41</v>
      </c>
      <c r="G173" s="14">
        <v>-110</v>
      </c>
      <c r="H173" s="14">
        <v>-36</v>
      </c>
      <c r="I173" s="14">
        <v>-322</v>
      </c>
      <c r="J173" s="14">
        <v>-1222</v>
      </c>
      <c r="O173" s="25"/>
    </row>
    <row r="174" spans="1:15">
      <c r="A174" s="1"/>
      <c r="B174" s="1" t="s">
        <v>31</v>
      </c>
      <c r="C174" s="14">
        <v>-26</v>
      </c>
      <c r="D174" s="14">
        <v>2358</v>
      </c>
      <c r="E174" s="14">
        <v>747</v>
      </c>
      <c r="F174" s="14">
        <v>215</v>
      </c>
      <c r="G174" s="14">
        <v>-80</v>
      </c>
      <c r="H174" s="14">
        <v>21</v>
      </c>
      <c r="I174" s="14">
        <v>3261</v>
      </c>
      <c r="J174" s="14">
        <v>-3287</v>
      </c>
      <c r="O174" s="25"/>
    </row>
    <row r="175" spans="1:15">
      <c r="A175" s="1"/>
      <c r="B175" s="1" t="s">
        <v>11</v>
      </c>
      <c r="C175" s="14">
        <v>1799</v>
      </c>
      <c r="D175" s="14">
        <v>1410</v>
      </c>
      <c r="E175" s="14">
        <v>437</v>
      </c>
      <c r="F175" s="14">
        <v>171</v>
      </c>
      <c r="G175" s="14">
        <v>-138</v>
      </c>
      <c r="H175" s="14">
        <v>-103</v>
      </c>
      <c r="I175" s="14">
        <v>1777</v>
      </c>
      <c r="J175" s="14">
        <v>22</v>
      </c>
      <c r="O175" s="25"/>
    </row>
    <row r="176" spans="1:15">
      <c r="A176" s="1"/>
      <c r="B176" s="1" t="s">
        <v>12</v>
      </c>
      <c r="C176" s="14">
        <v>11921</v>
      </c>
      <c r="D176" s="14">
        <v>8934</v>
      </c>
      <c r="E176" s="14">
        <v>2509</v>
      </c>
      <c r="F176" s="14">
        <v>758</v>
      </c>
      <c r="G176" s="14">
        <v>-99</v>
      </c>
      <c r="H176" s="14">
        <v>282</v>
      </c>
      <c r="I176" s="14">
        <v>12384</v>
      </c>
      <c r="J176" s="14">
        <v>-463</v>
      </c>
    </row>
    <row r="177" spans="1:10">
      <c r="A177" s="1"/>
      <c r="B177" s="1" t="s">
        <v>13</v>
      </c>
      <c r="C177" s="14">
        <v>2673</v>
      </c>
      <c r="D177" s="14">
        <v>1550</v>
      </c>
      <c r="E177" s="14">
        <v>731</v>
      </c>
      <c r="F177" s="14">
        <v>232</v>
      </c>
      <c r="G177" s="14">
        <v>99</v>
      </c>
      <c r="H177" s="14">
        <v>33</v>
      </c>
      <c r="I177" s="14">
        <v>2645</v>
      </c>
      <c r="J177" s="14">
        <v>28</v>
      </c>
    </row>
    <row r="178" spans="1:10">
      <c r="A178" s="1"/>
      <c r="B178" s="1" t="s">
        <v>14</v>
      </c>
      <c r="C178" s="14">
        <v>8981</v>
      </c>
      <c r="D178" s="14">
        <v>1270</v>
      </c>
      <c r="E178" s="14">
        <v>2253</v>
      </c>
      <c r="F178" s="14">
        <v>2081</v>
      </c>
      <c r="G178" s="14">
        <v>1719</v>
      </c>
      <c r="H178" s="14">
        <v>240</v>
      </c>
      <c r="I178" s="14">
        <v>7563</v>
      </c>
      <c r="J178" s="14">
        <v>1418</v>
      </c>
    </row>
    <row r="179" spans="1:10">
      <c r="A179" s="1"/>
      <c r="B179" s="1" t="s">
        <v>15</v>
      </c>
      <c r="C179" s="14">
        <v>6096</v>
      </c>
      <c r="D179" s="14">
        <v>4780</v>
      </c>
      <c r="E179" s="14">
        <v>1458</v>
      </c>
      <c r="F179" s="14">
        <v>1</v>
      </c>
      <c r="G179" s="14">
        <v>-295</v>
      </c>
      <c r="H179" s="14">
        <v>-354</v>
      </c>
      <c r="I179" s="14">
        <v>5590</v>
      </c>
      <c r="J179" s="14">
        <v>506</v>
      </c>
    </row>
    <row r="180" spans="1:10">
      <c r="A180" s="1"/>
      <c r="B180" s="1" t="s">
        <v>32</v>
      </c>
      <c r="C180" s="14">
        <v>-931</v>
      </c>
      <c r="D180" s="14">
        <v>-9</v>
      </c>
      <c r="E180" s="14">
        <v>-22</v>
      </c>
      <c r="F180" s="14">
        <v>-18</v>
      </c>
      <c r="G180" s="14">
        <v>-91</v>
      </c>
      <c r="H180" s="14">
        <v>-133</v>
      </c>
      <c r="I180" s="14">
        <v>-273</v>
      </c>
      <c r="J180" s="14">
        <v>-658</v>
      </c>
    </row>
    <row r="181" spans="1:10">
      <c r="A181" s="1"/>
      <c r="B181" s="1" t="s">
        <v>86</v>
      </c>
      <c r="C181" s="14">
        <v>8582</v>
      </c>
      <c r="D181" s="14">
        <v>7671</v>
      </c>
      <c r="E181" s="14">
        <v>682</v>
      </c>
      <c r="F181" s="14">
        <v>135</v>
      </c>
      <c r="G181" s="14">
        <v>95</v>
      </c>
      <c r="H181" s="14">
        <v>-2</v>
      </c>
      <c r="I181" s="14">
        <v>8581</v>
      </c>
      <c r="J181" s="14">
        <v>1</v>
      </c>
    </row>
    <row r="182" spans="1:10">
      <c r="A182" s="1" t="s">
        <v>74</v>
      </c>
      <c r="B182" s="1" t="s">
        <v>19</v>
      </c>
      <c r="C182" s="15">
        <v>1.1000000000000001</v>
      </c>
      <c r="D182" s="15">
        <v>2</v>
      </c>
      <c r="E182" s="15">
        <v>1.1000000000000001</v>
      </c>
      <c r="F182" s="15">
        <v>0.1</v>
      </c>
      <c r="G182" s="15">
        <v>-0.5</v>
      </c>
      <c r="H182" s="15">
        <v>0.2</v>
      </c>
      <c r="I182" s="15">
        <v>1.2</v>
      </c>
      <c r="J182" s="15">
        <v>0.4</v>
      </c>
    </row>
    <row r="183" spans="1:10">
      <c r="A183" s="1"/>
      <c r="B183" s="1" t="s">
        <v>3</v>
      </c>
      <c r="C183" s="15">
        <v>-0.9</v>
      </c>
      <c r="D183" s="15">
        <v>-0.7</v>
      </c>
      <c r="E183" s="15">
        <v>-0.8</v>
      </c>
      <c r="F183" s="15">
        <v>-0.6</v>
      </c>
      <c r="G183" s="15">
        <v>-2.5</v>
      </c>
      <c r="H183" s="15">
        <v>0.8</v>
      </c>
      <c r="I183" s="15">
        <v>-0.8</v>
      </c>
      <c r="J183" s="15">
        <v>-2.8</v>
      </c>
    </row>
    <row r="184" spans="1:10">
      <c r="A184" s="1"/>
      <c r="B184" s="1" t="s">
        <v>82</v>
      </c>
      <c r="C184" s="15">
        <v>-1.4</v>
      </c>
      <c r="D184" s="15">
        <v>-0.5</v>
      </c>
      <c r="E184" s="15">
        <v>-0.7</v>
      </c>
      <c r="F184" s="15">
        <v>-1</v>
      </c>
      <c r="G184" s="15">
        <v>-1.6</v>
      </c>
      <c r="H184" s="15">
        <v>-0.8</v>
      </c>
      <c r="I184" s="15">
        <v>-0.8</v>
      </c>
      <c r="J184" s="15">
        <v>-4.2</v>
      </c>
    </row>
    <row r="185" spans="1:10">
      <c r="A185" s="1"/>
      <c r="B185" s="1" t="s">
        <v>4</v>
      </c>
      <c r="C185" s="15">
        <v>-0.1</v>
      </c>
      <c r="D185" s="15">
        <v>-2.6</v>
      </c>
      <c r="E185" s="15">
        <v>-1.7</v>
      </c>
      <c r="F185" s="15">
        <v>-5.0999999999999996</v>
      </c>
      <c r="G185" s="15">
        <v>-1.3</v>
      </c>
      <c r="H185" s="15">
        <v>-0.5</v>
      </c>
      <c r="I185" s="15">
        <v>-2.1</v>
      </c>
      <c r="J185" s="15">
        <v>1.6</v>
      </c>
    </row>
    <row r="186" spans="1:10">
      <c r="A186" s="1"/>
      <c r="B186" s="1" t="s">
        <v>83</v>
      </c>
      <c r="C186" s="15">
        <v>1.6</v>
      </c>
      <c r="D186" s="15">
        <v>2.2999999999999998</v>
      </c>
      <c r="E186" s="15">
        <v>1.3</v>
      </c>
      <c r="F186" s="15">
        <v>-0.2</v>
      </c>
      <c r="G186" s="15">
        <v>-0.3</v>
      </c>
      <c r="H186" s="15">
        <v>0.6</v>
      </c>
      <c r="I186" s="15">
        <v>1.6</v>
      </c>
      <c r="J186" s="15">
        <v>3.4</v>
      </c>
    </row>
    <row r="187" spans="1:10">
      <c r="A187" s="1"/>
      <c r="B187" s="1" t="s">
        <v>84</v>
      </c>
      <c r="C187" s="15">
        <v>-2.1</v>
      </c>
      <c r="D187" s="15">
        <v>-2.9</v>
      </c>
      <c r="E187" s="15">
        <v>-1.4</v>
      </c>
      <c r="F187" s="15">
        <v>-1.7</v>
      </c>
      <c r="G187" s="15">
        <v>-1.6</v>
      </c>
      <c r="H187" s="15">
        <v>-1.9</v>
      </c>
      <c r="I187" s="15">
        <v>-2</v>
      </c>
      <c r="J187" s="15">
        <v>-2.5</v>
      </c>
    </row>
    <row r="188" spans="1:10">
      <c r="A188" s="1"/>
      <c r="B188" s="1" t="s">
        <v>42</v>
      </c>
      <c r="C188" s="15">
        <v>-1.2</v>
      </c>
      <c r="D188" s="15">
        <v>-0.1</v>
      </c>
      <c r="E188" s="15">
        <v>-0.6</v>
      </c>
      <c r="F188" s="15">
        <v>-1.8</v>
      </c>
      <c r="G188" s="15">
        <v>-2.1</v>
      </c>
      <c r="H188" s="15">
        <v>-0.7</v>
      </c>
      <c r="I188" s="15">
        <v>-0.8</v>
      </c>
      <c r="J188" s="15">
        <v>-3.8</v>
      </c>
    </row>
    <row r="189" spans="1:10">
      <c r="A189" s="1"/>
      <c r="B189" s="1" t="s">
        <v>85</v>
      </c>
      <c r="C189" s="15">
        <v>0.4</v>
      </c>
      <c r="D189" s="15">
        <v>1.2</v>
      </c>
      <c r="E189" s="15">
        <v>0.2</v>
      </c>
      <c r="F189" s="15">
        <v>-1</v>
      </c>
      <c r="G189" s="15">
        <v>-1.2</v>
      </c>
      <c r="H189" s="15">
        <v>0.6</v>
      </c>
      <c r="I189" s="15">
        <v>0.4</v>
      </c>
      <c r="J189" s="15">
        <v>0.6</v>
      </c>
    </row>
    <row r="190" spans="1:10">
      <c r="A190" s="1"/>
      <c r="B190" s="1" t="s">
        <v>5</v>
      </c>
      <c r="C190" s="15">
        <v>1.2</v>
      </c>
      <c r="D190" s="15">
        <v>0.7</v>
      </c>
      <c r="E190" s="15">
        <v>0.2</v>
      </c>
      <c r="F190" s="15">
        <v>-1.3</v>
      </c>
      <c r="G190" s="15">
        <v>-1</v>
      </c>
      <c r="H190" s="15">
        <v>1</v>
      </c>
      <c r="I190" s="15">
        <v>0.2</v>
      </c>
      <c r="J190" s="15">
        <v>6.5</v>
      </c>
    </row>
    <row r="191" spans="1:10">
      <c r="A191" s="1"/>
      <c r="B191" s="1" t="s">
        <v>6</v>
      </c>
      <c r="C191" s="15">
        <v>0</v>
      </c>
      <c r="D191" s="15">
        <v>-0.6</v>
      </c>
      <c r="E191" s="15">
        <v>-0.1</v>
      </c>
      <c r="F191" s="15">
        <v>-1.6</v>
      </c>
      <c r="G191" s="15">
        <v>-1.9</v>
      </c>
      <c r="H191" s="15">
        <v>-2.8</v>
      </c>
      <c r="I191" s="15">
        <v>-1</v>
      </c>
      <c r="J191" s="15">
        <v>1.4</v>
      </c>
    </row>
    <row r="192" spans="1:10">
      <c r="A192" s="1"/>
      <c r="B192" s="1" t="s">
        <v>7</v>
      </c>
      <c r="C192" s="15">
        <v>2.6</v>
      </c>
      <c r="D192" s="15">
        <v>3.3</v>
      </c>
      <c r="E192" s="15">
        <v>2</v>
      </c>
      <c r="F192" s="15">
        <v>0.6</v>
      </c>
      <c r="G192" s="15">
        <v>0.1</v>
      </c>
      <c r="H192" s="15">
        <v>2.6</v>
      </c>
      <c r="I192" s="15">
        <v>2.4</v>
      </c>
      <c r="J192" s="15">
        <v>3</v>
      </c>
    </row>
    <row r="193" spans="1:10">
      <c r="A193" s="1"/>
      <c r="B193" s="1" t="s">
        <v>8</v>
      </c>
      <c r="C193" s="15">
        <v>2.8</v>
      </c>
      <c r="D193" s="15">
        <v>4.4000000000000004</v>
      </c>
      <c r="E193" s="15">
        <v>1.2</v>
      </c>
      <c r="F193" s="15">
        <v>-0.1</v>
      </c>
      <c r="G193" s="15">
        <v>-1.1000000000000001</v>
      </c>
      <c r="H193" s="15">
        <v>3.1</v>
      </c>
      <c r="I193" s="15">
        <v>3.1</v>
      </c>
      <c r="J193" s="15">
        <v>1</v>
      </c>
    </row>
    <row r="194" spans="1:10">
      <c r="A194" s="1"/>
      <c r="B194" s="1" t="s">
        <v>9</v>
      </c>
      <c r="C194" s="15">
        <v>1.2</v>
      </c>
      <c r="D194" s="15">
        <v>1.7</v>
      </c>
      <c r="E194" s="15">
        <v>1</v>
      </c>
      <c r="F194" s="15">
        <v>0</v>
      </c>
      <c r="G194" s="15">
        <v>-1</v>
      </c>
      <c r="H194" s="15">
        <v>0.2</v>
      </c>
      <c r="I194" s="15">
        <v>1.2</v>
      </c>
      <c r="J194" s="15">
        <v>2.1</v>
      </c>
    </row>
    <row r="195" spans="1:10">
      <c r="A195" s="1"/>
      <c r="B195" s="1" t="s">
        <v>10</v>
      </c>
      <c r="C195" s="15">
        <v>-3.3</v>
      </c>
      <c r="D195" s="15">
        <v>-3.5</v>
      </c>
      <c r="E195" s="15">
        <v>0.2</v>
      </c>
      <c r="F195" s="15">
        <v>-3.1</v>
      </c>
      <c r="G195" s="15">
        <v>-1.7</v>
      </c>
      <c r="H195" s="15">
        <v>-0.4</v>
      </c>
      <c r="I195" s="15">
        <v>-1.5</v>
      </c>
      <c r="J195" s="15">
        <v>-4.8</v>
      </c>
    </row>
    <row r="196" spans="1:10">
      <c r="A196" s="1"/>
      <c r="B196" s="1" t="s">
        <v>31</v>
      </c>
      <c r="C196" s="15">
        <v>0</v>
      </c>
      <c r="D196" s="15">
        <v>1.8</v>
      </c>
      <c r="E196" s="15">
        <v>1.7</v>
      </c>
      <c r="F196" s="15">
        <v>0.8</v>
      </c>
      <c r="G196" s="15">
        <v>-0.3</v>
      </c>
      <c r="H196" s="15">
        <v>0.1</v>
      </c>
      <c r="I196" s="15">
        <v>1.3</v>
      </c>
      <c r="J196" s="15">
        <v>-7.5</v>
      </c>
    </row>
    <row r="197" spans="1:10">
      <c r="A197" s="1"/>
      <c r="B197" s="1" t="s">
        <v>11</v>
      </c>
      <c r="C197" s="15">
        <v>2.8</v>
      </c>
      <c r="D197" s="15">
        <v>6.1</v>
      </c>
      <c r="E197" s="15">
        <v>4.5999999999999996</v>
      </c>
      <c r="F197" s="15">
        <v>2</v>
      </c>
      <c r="G197" s="15">
        <v>-1</v>
      </c>
      <c r="H197" s="15">
        <v>-1.9</v>
      </c>
      <c r="I197" s="15">
        <v>2.9</v>
      </c>
      <c r="J197" s="15">
        <v>0.5</v>
      </c>
    </row>
    <row r="198" spans="1:10">
      <c r="A198" s="1"/>
      <c r="B198" s="1" t="s">
        <v>12</v>
      </c>
      <c r="C198" s="15">
        <v>1.8</v>
      </c>
      <c r="D198" s="15">
        <v>3.8</v>
      </c>
      <c r="E198" s="15">
        <v>1.9</v>
      </c>
      <c r="F198" s="15">
        <v>1</v>
      </c>
      <c r="G198" s="15">
        <v>-0.1</v>
      </c>
      <c r="H198" s="15">
        <v>0.5</v>
      </c>
      <c r="I198" s="15">
        <v>2.1</v>
      </c>
      <c r="J198" s="15">
        <v>-0.7</v>
      </c>
    </row>
    <row r="199" spans="1:10">
      <c r="A199" s="1"/>
      <c r="B199" s="1" t="s">
        <v>13</v>
      </c>
      <c r="C199" s="15">
        <v>3.1</v>
      </c>
      <c r="D199" s="15">
        <v>3.8</v>
      </c>
      <c r="E199" s="15">
        <v>5.3</v>
      </c>
      <c r="F199" s="15">
        <v>2.2000000000000002</v>
      </c>
      <c r="G199" s="15">
        <v>0.7</v>
      </c>
      <c r="H199" s="15">
        <v>0.9</v>
      </c>
      <c r="I199" s="15">
        <v>3.2</v>
      </c>
      <c r="J199" s="15">
        <v>0.6</v>
      </c>
    </row>
    <row r="200" spans="1:10">
      <c r="A200" s="1"/>
      <c r="B200" s="1" t="s">
        <v>14</v>
      </c>
      <c r="C200" s="15">
        <v>1.8</v>
      </c>
      <c r="D200" s="15">
        <v>1</v>
      </c>
      <c r="E200" s="15">
        <v>2.7</v>
      </c>
      <c r="F200" s="15">
        <v>2.9</v>
      </c>
      <c r="G200" s="15">
        <v>1.9</v>
      </c>
      <c r="H200" s="15">
        <v>0.7</v>
      </c>
      <c r="I200" s="15">
        <v>1.9</v>
      </c>
      <c r="J200" s="15">
        <v>1.5</v>
      </c>
    </row>
    <row r="201" spans="1:10">
      <c r="A201" s="1"/>
      <c r="B201" s="1" t="s">
        <v>15</v>
      </c>
      <c r="C201" s="15">
        <v>0.9</v>
      </c>
      <c r="D201" s="15">
        <v>1.3</v>
      </c>
      <c r="E201" s="15">
        <v>1.1000000000000001</v>
      </c>
      <c r="F201" s="15">
        <v>0</v>
      </c>
      <c r="G201" s="15">
        <v>-0.5</v>
      </c>
      <c r="H201" s="15">
        <v>-2.2000000000000002</v>
      </c>
      <c r="I201" s="15">
        <v>0.9</v>
      </c>
      <c r="J201" s="15">
        <v>1.5</v>
      </c>
    </row>
    <row r="202" spans="1:10">
      <c r="A202" s="1"/>
      <c r="B202" s="1" t="s">
        <v>32</v>
      </c>
      <c r="C202" s="14">
        <v>-7.1</v>
      </c>
      <c r="D202" s="14">
        <v>-20.9</v>
      </c>
      <c r="E202" s="14">
        <v>-24.2</v>
      </c>
      <c r="F202" s="14">
        <v>-9</v>
      </c>
      <c r="G202" s="14">
        <v>-7.6</v>
      </c>
      <c r="H202" s="14">
        <v>-6.4</v>
      </c>
      <c r="I202" s="14">
        <v>-7.6</v>
      </c>
      <c r="J202" s="14">
        <v>-6.9</v>
      </c>
    </row>
    <row r="203" spans="1:10">
      <c r="A203" s="1"/>
      <c r="B203" s="1" t="s">
        <v>86</v>
      </c>
      <c r="C203" s="14">
        <v>93.2</v>
      </c>
      <c r="D203" s="14">
        <v>96</v>
      </c>
      <c r="E203" s="14">
        <v>71.8</v>
      </c>
      <c r="F203" s="14">
        <v>52.9</v>
      </c>
      <c r="G203" s="14">
        <v>593.79999999999995</v>
      </c>
      <c r="H203" s="14">
        <v>-100</v>
      </c>
      <c r="I203" s="14">
        <v>93.2</v>
      </c>
      <c r="J203" s="14">
        <v>100</v>
      </c>
    </row>
    <row r="204" spans="1:10">
      <c r="A204" s="1" t="s">
        <v>53</v>
      </c>
      <c r="B204" s="1" t="s">
        <v>19</v>
      </c>
      <c r="C204" s="14">
        <v>112376756</v>
      </c>
      <c r="D204" s="14">
        <v>5691241</v>
      </c>
      <c r="E204" s="14">
        <v>6634198</v>
      </c>
      <c r="F204" s="14">
        <v>8241414</v>
      </c>
      <c r="G204" s="14">
        <v>19868752</v>
      </c>
      <c r="H204" s="14">
        <v>15907313</v>
      </c>
      <c r="I204" s="14">
        <v>56342918</v>
      </c>
      <c r="J204" s="14">
        <v>56033838</v>
      </c>
    </row>
    <row r="205" spans="1:10">
      <c r="A205" s="1"/>
      <c r="B205" s="1" t="s">
        <v>3</v>
      </c>
      <c r="C205" s="14">
        <v>181181</v>
      </c>
      <c r="D205" s="14">
        <v>26504</v>
      </c>
      <c r="E205" s="14" t="s">
        <v>90</v>
      </c>
      <c r="F205" s="14">
        <v>30881</v>
      </c>
      <c r="G205" s="14">
        <v>48173</v>
      </c>
      <c r="H205" s="14" t="s">
        <v>90</v>
      </c>
      <c r="I205" s="14" t="s">
        <v>90</v>
      </c>
      <c r="J205" s="14" t="s">
        <v>90</v>
      </c>
    </row>
    <row r="206" spans="1:10">
      <c r="A206" s="1"/>
      <c r="B206" s="1" t="s">
        <v>82</v>
      </c>
      <c r="C206" s="14">
        <v>465741</v>
      </c>
      <c r="D206" s="14">
        <v>17774</v>
      </c>
      <c r="E206" s="14">
        <v>18663</v>
      </c>
      <c r="F206" s="14">
        <v>28984</v>
      </c>
      <c r="G206" s="14">
        <v>76795</v>
      </c>
      <c r="H206" s="14">
        <v>62045</v>
      </c>
      <c r="I206" s="14">
        <v>204261</v>
      </c>
      <c r="J206" s="14">
        <v>261480</v>
      </c>
    </row>
    <row r="207" spans="1:10">
      <c r="A207" s="1"/>
      <c r="B207" s="1" t="s">
        <v>4</v>
      </c>
      <c r="C207" s="14">
        <v>648251</v>
      </c>
      <c r="D207" s="14">
        <v>8438</v>
      </c>
      <c r="E207" s="14">
        <v>8156</v>
      </c>
      <c r="F207" s="14">
        <v>7660</v>
      </c>
      <c r="G207" s="14">
        <v>39391</v>
      </c>
      <c r="H207" s="14">
        <v>46942</v>
      </c>
      <c r="I207" s="14">
        <v>110587</v>
      </c>
      <c r="J207" s="14">
        <v>537664</v>
      </c>
    </row>
    <row r="208" spans="1:10">
      <c r="A208" s="1"/>
      <c r="B208" s="1" t="s">
        <v>83</v>
      </c>
      <c r="C208" s="14">
        <v>6305058</v>
      </c>
      <c r="D208" s="14">
        <v>714011</v>
      </c>
      <c r="E208" s="14">
        <v>773780</v>
      </c>
      <c r="F208" s="14">
        <v>928901</v>
      </c>
      <c r="G208" s="14">
        <v>1945339</v>
      </c>
      <c r="H208" s="14">
        <v>997002</v>
      </c>
      <c r="I208" s="14">
        <v>5359033</v>
      </c>
      <c r="J208" s="14">
        <v>946025</v>
      </c>
    </row>
    <row r="209" spans="1:10">
      <c r="A209" s="1"/>
      <c r="B209" s="1" t="s">
        <v>84</v>
      </c>
      <c r="C209" s="14">
        <v>14393084</v>
      </c>
      <c r="D209" s="14">
        <v>219847</v>
      </c>
      <c r="E209" s="14">
        <v>372089</v>
      </c>
      <c r="F209" s="14">
        <v>638972</v>
      </c>
      <c r="G209" s="14">
        <v>2375490</v>
      </c>
      <c r="H209" s="14">
        <v>2488018</v>
      </c>
      <c r="I209" s="14">
        <v>6094416</v>
      </c>
      <c r="J209" s="14">
        <v>8298668</v>
      </c>
    </row>
    <row r="210" spans="1:10">
      <c r="A210" s="1"/>
      <c r="B210" s="1" t="s">
        <v>42</v>
      </c>
      <c r="C210" s="14">
        <v>5859400</v>
      </c>
      <c r="D210" s="14">
        <v>328108</v>
      </c>
      <c r="E210" s="14">
        <v>404863</v>
      </c>
      <c r="F210" s="14">
        <v>564670</v>
      </c>
      <c r="G210" s="14">
        <v>1420809</v>
      </c>
      <c r="H210" s="14">
        <v>960187</v>
      </c>
      <c r="I210" s="14">
        <v>3678637</v>
      </c>
      <c r="J210" s="14">
        <v>2180763</v>
      </c>
    </row>
    <row r="211" spans="1:10">
      <c r="A211" s="1"/>
      <c r="B211" s="1" t="s">
        <v>85</v>
      </c>
      <c r="C211" s="14">
        <v>14817593</v>
      </c>
      <c r="D211" s="14">
        <v>770455</v>
      </c>
      <c r="E211" s="14">
        <v>987067</v>
      </c>
      <c r="F211" s="14">
        <v>1130389</v>
      </c>
      <c r="G211" s="14">
        <v>2203646</v>
      </c>
      <c r="H211" s="14">
        <v>1267450</v>
      </c>
      <c r="I211" s="14">
        <v>6359007</v>
      </c>
      <c r="J211" s="14">
        <v>8458586</v>
      </c>
    </row>
    <row r="212" spans="1:10">
      <c r="A212" s="1"/>
      <c r="B212" s="1" t="s">
        <v>5</v>
      </c>
      <c r="C212" s="14">
        <v>3581025</v>
      </c>
      <c r="D212" s="14">
        <v>152376</v>
      </c>
      <c r="E212" s="14">
        <v>151469</v>
      </c>
      <c r="F212" s="14">
        <v>211795</v>
      </c>
      <c r="G212" s="14">
        <v>555183</v>
      </c>
      <c r="H212" s="14">
        <v>420523</v>
      </c>
      <c r="I212" s="14">
        <v>1491346</v>
      </c>
      <c r="J212" s="14">
        <v>2089679</v>
      </c>
    </row>
    <row r="213" spans="1:10">
      <c r="A213" s="1"/>
      <c r="B213" s="1" t="s">
        <v>6</v>
      </c>
      <c r="C213" s="14">
        <v>3535946</v>
      </c>
      <c r="D213" s="14">
        <v>68183</v>
      </c>
      <c r="E213" s="14">
        <v>78265</v>
      </c>
      <c r="F213" s="14">
        <v>114295</v>
      </c>
      <c r="G213" s="14">
        <v>319286</v>
      </c>
      <c r="H213" s="14">
        <v>323800</v>
      </c>
      <c r="I213" s="14">
        <v>903829</v>
      </c>
      <c r="J213" s="14">
        <v>2632117</v>
      </c>
    </row>
    <row r="214" spans="1:10">
      <c r="A214" s="1"/>
      <c r="B214" s="1" t="s">
        <v>7</v>
      </c>
      <c r="C214" s="14">
        <v>6414332</v>
      </c>
      <c r="D214" s="14">
        <v>281514</v>
      </c>
      <c r="E214" s="14">
        <v>215283</v>
      </c>
      <c r="F214" s="14">
        <v>214013</v>
      </c>
      <c r="G214" s="14">
        <v>600271</v>
      </c>
      <c r="H214" s="14">
        <v>651961</v>
      </c>
      <c r="I214" s="14">
        <v>1963042</v>
      </c>
      <c r="J214" s="14">
        <v>4451290</v>
      </c>
    </row>
    <row r="215" spans="1:10">
      <c r="A215" s="1"/>
      <c r="B215" s="1" t="s">
        <v>8</v>
      </c>
      <c r="C215" s="14">
        <v>2017239</v>
      </c>
      <c r="D215" s="14">
        <v>297737</v>
      </c>
      <c r="E215" s="14">
        <v>211848</v>
      </c>
      <c r="F215" s="14">
        <v>204502</v>
      </c>
      <c r="G215" s="14">
        <v>375536</v>
      </c>
      <c r="H215" s="14">
        <v>297299</v>
      </c>
      <c r="I215" s="14">
        <v>1386922</v>
      </c>
      <c r="J215" s="14">
        <v>630317</v>
      </c>
    </row>
    <row r="216" spans="1:10">
      <c r="A216" s="1"/>
      <c r="B216" s="1" t="s">
        <v>9</v>
      </c>
      <c r="C216" s="14">
        <v>7045284</v>
      </c>
      <c r="D216" s="14">
        <v>760963</v>
      </c>
      <c r="E216" s="14">
        <v>651927</v>
      </c>
      <c r="F216" s="14">
        <v>725484</v>
      </c>
      <c r="G216" s="14">
        <v>1391939</v>
      </c>
      <c r="H216" s="14">
        <v>991770</v>
      </c>
      <c r="I216" s="14">
        <v>4522083</v>
      </c>
      <c r="J216" s="14">
        <v>2523201</v>
      </c>
    </row>
    <row r="217" spans="1:10">
      <c r="A217" s="1"/>
      <c r="B217" s="1" t="s">
        <v>10</v>
      </c>
      <c r="C217" s="14">
        <v>2914014</v>
      </c>
      <c r="D217" s="14">
        <v>6483</v>
      </c>
      <c r="E217" s="14">
        <v>4639</v>
      </c>
      <c r="F217" s="14">
        <v>9005</v>
      </c>
      <c r="G217" s="14">
        <v>77006</v>
      </c>
      <c r="H217" s="14">
        <v>280514</v>
      </c>
      <c r="I217" s="14">
        <v>377647</v>
      </c>
      <c r="J217" s="14">
        <v>2536367</v>
      </c>
    </row>
    <row r="218" spans="1:10">
      <c r="A218" s="1"/>
      <c r="B218" s="1" t="s">
        <v>31</v>
      </c>
      <c r="C218" s="14">
        <v>8298024</v>
      </c>
      <c r="D218" s="14">
        <v>268464</v>
      </c>
      <c r="E218" s="14">
        <v>284529</v>
      </c>
      <c r="F218" s="14">
        <v>361305</v>
      </c>
      <c r="G218" s="14">
        <v>1025524</v>
      </c>
      <c r="H218" s="14">
        <v>1345057</v>
      </c>
      <c r="I218" s="14">
        <v>3284879</v>
      </c>
      <c r="J218" s="14">
        <v>5013145</v>
      </c>
    </row>
    <row r="219" spans="1:10">
      <c r="A219" s="1"/>
      <c r="B219" s="1" t="s">
        <v>11</v>
      </c>
      <c r="C219" s="14">
        <v>2701526</v>
      </c>
      <c r="D219" s="14">
        <v>48173</v>
      </c>
      <c r="E219" s="14">
        <v>63374</v>
      </c>
      <c r="F219" s="14">
        <v>112037</v>
      </c>
      <c r="G219" s="14">
        <v>516097</v>
      </c>
      <c r="H219" s="14">
        <v>535272</v>
      </c>
      <c r="I219" s="14">
        <v>1274953</v>
      </c>
      <c r="J219" s="14">
        <v>1426573</v>
      </c>
    </row>
    <row r="220" spans="1:10">
      <c r="A220" s="1"/>
      <c r="B220" s="1" t="s">
        <v>12</v>
      </c>
      <c r="C220" s="14">
        <v>14898021</v>
      </c>
      <c r="D220" s="14">
        <v>532933</v>
      </c>
      <c r="E220" s="14">
        <v>856259</v>
      </c>
      <c r="F220" s="14">
        <v>961118</v>
      </c>
      <c r="G220" s="14">
        <v>2063454</v>
      </c>
      <c r="H220" s="14">
        <v>2729039</v>
      </c>
      <c r="I220" s="14">
        <v>7142803</v>
      </c>
      <c r="J220" s="14">
        <v>7755218</v>
      </c>
    </row>
    <row r="221" spans="1:10">
      <c r="A221" s="1"/>
      <c r="B221" s="1" t="s">
        <v>13</v>
      </c>
      <c r="C221" s="14">
        <v>1800672</v>
      </c>
      <c r="D221" s="14">
        <v>81026</v>
      </c>
      <c r="E221" s="14">
        <v>91157</v>
      </c>
      <c r="F221" s="14">
        <v>143132</v>
      </c>
      <c r="G221" s="14">
        <v>496803</v>
      </c>
      <c r="H221" s="14">
        <v>380688</v>
      </c>
      <c r="I221" s="14">
        <v>1192806</v>
      </c>
      <c r="J221" s="14">
        <v>607866</v>
      </c>
    </row>
    <row r="222" spans="1:10">
      <c r="A222" s="1"/>
      <c r="B222" s="1" t="s">
        <v>14</v>
      </c>
      <c r="C222" s="14">
        <v>10046158</v>
      </c>
      <c r="D222" s="14">
        <v>304183</v>
      </c>
      <c r="E222" s="14">
        <v>549962</v>
      </c>
      <c r="F222" s="14">
        <v>969908</v>
      </c>
      <c r="G222" s="14">
        <v>2842721</v>
      </c>
      <c r="H222" s="14">
        <v>1417095</v>
      </c>
      <c r="I222" s="14">
        <v>6083869</v>
      </c>
      <c r="J222" s="14">
        <v>3962289</v>
      </c>
    </row>
    <row r="223" spans="1:10">
      <c r="A223" s="1"/>
      <c r="B223" s="1" t="s">
        <v>15</v>
      </c>
      <c r="C223" s="14">
        <v>5419027</v>
      </c>
      <c r="D223" s="14">
        <v>790454</v>
      </c>
      <c r="E223" s="14">
        <v>875749</v>
      </c>
      <c r="F223" s="14">
        <v>880303</v>
      </c>
      <c r="G223" s="14">
        <v>1482343</v>
      </c>
      <c r="H223" s="14">
        <v>639969</v>
      </c>
      <c r="I223" s="14">
        <v>4668818</v>
      </c>
      <c r="J223" s="14">
        <v>750209</v>
      </c>
    </row>
    <row r="224" spans="1:10">
      <c r="A224" s="1"/>
      <c r="B224" s="1" t="s">
        <v>32</v>
      </c>
      <c r="C224" s="14">
        <v>1011496</v>
      </c>
      <c r="D224" s="14">
        <v>84</v>
      </c>
      <c r="E224" s="14">
        <v>276</v>
      </c>
      <c r="F224" s="14">
        <v>738</v>
      </c>
      <c r="G224" s="14">
        <v>12396</v>
      </c>
      <c r="H224" s="14">
        <v>47154</v>
      </c>
      <c r="I224" s="14">
        <v>60648</v>
      </c>
      <c r="J224" s="14">
        <v>950848</v>
      </c>
    </row>
    <row r="225" spans="1:10">
      <c r="A225" s="1"/>
      <c r="B225" s="1" t="s">
        <v>86</v>
      </c>
      <c r="C225" s="14">
        <v>23684</v>
      </c>
      <c r="D225" s="14">
        <v>13531</v>
      </c>
      <c r="E225" s="14" t="s">
        <v>90</v>
      </c>
      <c r="F225" s="14">
        <v>3322</v>
      </c>
      <c r="G225" s="14">
        <v>550</v>
      </c>
      <c r="H225" s="14" t="s">
        <v>90</v>
      </c>
      <c r="I225" s="14" t="s">
        <v>90</v>
      </c>
      <c r="J225" s="14" t="s">
        <v>90</v>
      </c>
    </row>
    <row r="226" spans="1:10">
      <c r="A226" s="1" t="s">
        <v>75</v>
      </c>
      <c r="B226" s="1" t="s">
        <v>19</v>
      </c>
      <c r="C226" s="14">
        <v>3667154</v>
      </c>
      <c r="D226" s="14">
        <v>844430</v>
      </c>
      <c r="E226" s="14">
        <v>520297</v>
      </c>
      <c r="F226" s="14">
        <v>490789</v>
      </c>
      <c r="G226" s="14">
        <v>879963</v>
      </c>
      <c r="H226" s="14">
        <v>438650</v>
      </c>
      <c r="I226" s="14">
        <v>3174129</v>
      </c>
      <c r="J226" s="14">
        <v>493025</v>
      </c>
    </row>
    <row r="227" spans="1:10">
      <c r="A227" s="1"/>
      <c r="B227" s="1" t="s">
        <v>3</v>
      </c>
      <c r="C227" s="14" t="s">
        <v>90</v>
      </c>
      <c r="D227" s="14" t="s">
        <v>90</v>
      </c>
      <c r="E227" s="14" t="s">
        <v>90</v>
      </c>
      <c r="F227" s="14" t="s">
        <v>90</v>
      </c>
      <c r="G227" s="14">
        <v>1689</v>
      </c>
      <c r="H227" s="14" t="s">
        <v>90</v>
      </c>
      <c r="I227" s="14" t="s">
        <v>90</v>
      </c>
      <c r="J227" s="14">
        <v>0</v>
      </c>
    </row>
    <row r="228" spans="1:10">
      <c r="A228" s="1"/>
      <c r="B228" s="1" t="s">
        <v>82</v>
      </c>
      <c r="C228" s="14">
        <v>9789</v>
      </c>
      <c r="D228" s="14" t="s">
        <v>90</v>
      </c>
      <c r="E228" s="14">
        <v>1420</v>
      </c>
      <c r="F228" s="14" t="s">
        <v>90</v>
      </c>
      <c r="G228" s="14">
        <v>2804</v>
      </c>
      <c r="H228" s="14">
        <v>1454</v>
      </c>
      <c r="I228" s="14" t="s">
        <v>90</v>
      </c>
      <c r="J228" s="14" t="s">
        <v>90</v>
      </c>
    </row>
    <row r="229" spans="1:10">
      <c r="A229" s="1"/>
      <c r="B229" s="1" t="s">
        <v>4</v>
      </c>
      <c r="C229" s="14">
        <v>2970</v>
      </c>
      <c r="D229" s="14" t="s">
        <v>90</v>
      </c>
      <c r="E229" s="14">
        <v>455</v>
      </c>
      <c r="F229" s="14" t="s">
        <v>90</v>
      </c>
      <c r="G229" s="14" t="s">
        <v>90</v>
      </c>
      <c r="H229" s="14" t="s">
        <v>90</v>
      </c>
      <c r="I229" s="14">
        <v>2970</v>
      </c>
      <c r="J229" s="14">
        <v>0</v>
      </c>
    </row>
    <row r="230" spans="1:10">
      <c r="A230" s="1"/>
      <c r="B230" s="1" t="s">
        <v>83</v>
      </c>
      <c r="C230" s="14">
        <v>363591</v>
      </c>
      <c r="D230" s="14">
        <v>127490</v>
      </c>
      <c r="E230" s="14">
        <v>69440</v>
      </c>
      <c r="F230" s="14">
        <v>52796</v>
      </c>
      <c r="G230" s="14">
        <v>71539</v>
      </c>
      <c r="H230" s="14">
        <v>24839</v>
      </c>
      <c r="I230" s="14">
        <v>346104</v>
      </c>
      <c r="J230" s="14">
        <v>17487</v>
      </c>
    </row>
    <row r="231" spans="1:10">
      <c r="A231" s="1"/>
      <c r="B231" s="1" t="s">
        <v>84</v>
      </c>
      <c r="C231" s="14">
        <v>227237</v>
      </c>
      <c r="D231" s="14">
        <v>24478</v>
      </c>
      <c r="E231" s="14">
        <v>20946</v>
      </c>
      <c r="F231" s="14">
        <v>24975</v>
      </c>
      <c r="G231" s="14">
        <v>68826</v>
      </c>
      <c r="H231" s="14">
        <v>50645</v>
      </c>
      <c r="I231" s="14">
        <v>189870</v>
      </c>
      <c r="J231" s="14">
        <v>37367</v>
      </c>
    </row>
    <row r="232" spans="1:10">
      <c r="A232" s="1"/>
      <c r="B232" s="1" t="s">
        <v>42</v>
      </c>
      <c r="C232" s="14">
        <v>137682</v>
      </c>
      <c r="D232" s="14">
        <v>40975</v>
      </c>
      <c r="E232" s="14">
        <v>20578</v>
      </c>
      <c r="F232" s="14">
        <v>16880</v>
      </c>
      <c r="G232" s="14">
        <v>30976</v>
      </c>
      <c r="H232" s="14">
        <v>14548</v>
      </c>
      <c r="I232" s="14">
        <v>123957</v>
      </c>
      <c r="J232" s="14">
        <v>13725</v>
      </c>
    </row>
    <row r="233" spans="1:10">
      <c r="A233" s="1"/>
      <c r="B233" s="1" t="s">
        <v>85</v>
      </c>
      <c r="C233" s="14">
        <v>355647</v>
      </c>
      <c r="D233" s="14">
        <v>111678</v>
      </c>
      <c r="E233" s="14">
        <v>73022</v>
      </c>
      <c r="F233" s="14">
        <v>56982</v>
      </c>
      <c r="G233" s="14">
        <v>74374</v>
      </c>
      <c r="H233" s="14">
        <v>24795</v>
      </c>
      <c r="I233" s="14">
        <v>340851</v>
      </c>
      <c r="J233" s="14">
        <v>14796</v>
      </c>
    </row>
    <row r="234" spans="1:10">
      <c r="A234" s="1"/>
      <c r="B234" s="1" t="s">
        <v>5</v>
      </c>
      <c r="C234" s="14">
        <v>117243</v>
      </c>
      <c r="D234" s="14">
        <v>27706</v>
      </c>
      <c r="E234" s="14" t="s">
        <v>90</v>
      </c>
      <c r="F234" s="14" t="s">
        <v>90</v>
      </c>
      <c r="G234" s="14" t="s">
        <v>90</v>
      </c>
      <c r="H234" s="14">
        <v>14620</v>
      </c>
      <c r="I234" s="14">
        <v>94359</v>
      </c>
      <c r="J234" s="14">
        <v>22884</v>
      </c>
    </row>
    <row r="235" spans="1:10">
      <c r="A235" s="1"/>
      <c r="B235" s="1" t="s">
        <v>6</v>
      </c>
      <c r="C235" s="14">
        <v>68554</v>
      </c>
      <c r="D235" s="14">
        <v>12067</v>
      </c>
      <c r="E235" s="14" t="s">
        <v>90</v>
      </c>
      <c r="F235" s="14" t="s">
        <v>90</v>
      </c>
      <c r="G235" s="14">
        <v>14378</v>
      </c>
      <c r="H235" s="14">
        <v>8152</v>
      </c>
      <c r="I235" s="14">
        <v>49320</v>
      </c>
      <c r="J235" s="14">
        <v>19234</v>
      </c>
    </row>
    <row r="236" spans="1:10">
      <c r="A236" s="1"/>
      <c r="B236" s="1" t="s">
        <v>7</v>
      </c>
      <c r="C236" s="14">
        <v>131310</v>
      </c>
      <c r="D236" s="14">
        <v>37311</v>
      </c>
      <c r="E236" s="14">
        <v>15674</v>
      </c>
      <c r="F236" s="14">
        <v>13288</v>
      </c>
      <c r="G236" s="14">
        <v>23894</v>
      </c>
      <c r="H236" s="14">
        <v>19058</v>
      </c>
      <c r="I236" s="14">
        <v>109225</v>
      </c>
      <c r="J236" s="14">
        <v>22085</v>
      </c>
    </row>
    <row r="237" spans="1:10">
      <c r="A237" s="1"/>
      <c r="B237" s="1" t="s">
        <v>8</v>
      </c>
      <c r="C237" s="14">
        <v>115249</v>
      </c>
      <c r="D237" s="14">
        <v>44761</v>
      </c>
      <c r="E237" s="14">
        <v>16361</v>
      </c>
      <c r="F237" s="14">
        <v>13332</v>
      </c>
      <c r="G237" s="14">
        <v>24884</v>
      </c>
      <c r="H237" s="14">
        <v>13933</v>
      </c>
      <c r="I237" s="14">
        <v>113271</v>
      </c>
      <c r="J237" s="14">
        <v>1978</v>
      </c>
    </row>
    <row r="238" spans="1:10">
      <c r="A238" s="1"/>
      <c r="B238" s="1" t="s">
        <v>9</v>
      </c>
      <c r="C238" s="14">
        <v>331589</v>
      </c>
      <c r="D238" s="14">
        <v>113104</v>
      </c>
      <c r="E238" s="14">
        <v>42794</v>
      </c>
      <c r="F238" s="14">
        <v>34976</v>
      </c>
      <c r="G238" s="14">
        <v>48933</v>
      </c>
      <c r="H238" s="14">
        <v>38408</v>
      </c>
      <c r="I238" s="14">
        <v>278215</v>
      </c>
      <c r="J238" s="14">
        <v>53374</v>
      </c>
    </row>
    <row r="239" spans="1:10">
      <c r="A239" s="1"/>
      <c r="B239" s="1" t="s">
        <v>10</v>
      </c>
      <c r="C239" s="14">
        <v>32308</v>
      </c>
      <c r="D239" s="14" t="s">
        <v>90</v>
      </c>
      <c r="E239" s="14" t="s">
        <v>90</v>
      </c>
      <c r="F239" s="14" t="s">
        <v>90</v>
      </c>
      <c r="G239" s="14">
        <v>4219</v>
      </c>
      <c r="H239" s="14">
        <v>9583</v>
      </c>
      <c r="I239" s="14">
        <v>16955</v>
      </c>
      <c r="J239" s="14">
        <v>15353</v>
      </c>
    </row>
    <row r="240" spans="1:10">
      <c r="A240" s="1"/>
      <c r="B240" s="1" t="s">
        <v>31</v>
      </c>
      <c r="C240" s="14">
        <v>454045</v>
      </c>
      <c r="D240" s="14">
        <v>49077</v>
      </c>
      <c r="E240" s="14" t="s">
        <v>90</v>
      </c>
      <c r="F240" s="14" t="s">
        <v>90</v>
      </c>
      <c r="G240" s="14">
        <v>78231</v>
      </c>
      <c r="H240" s="14">
        <v>78215</v>
      </c>
      <c r="I240" s="14">
        <v>267750</v>
      </c>
      <c r="J240" s="14">
        <v>186295</v>
      </c>
    </row>
    <row r="241" spans="1:12">
      <c r="A241" s="1"/>
      <c r="B241" s="1" t="s">
        <v>11</v>
      </c>
      <c r="C241" s="14">
        <v>50644</v>
      </c>
      <c r="D241" s="14" t="s">
        <v>90</v>
      </c>
      <c r="E241" s="14" t="s">
        <v>90</v>
      </c>
      <c r="F241" s="14" t="s">
        <v>90</v>
      </c>
      <c r="G241" s="14">
        <v>13736</v>
      </c>
      <c r="H241" s="14">
        <v>8536</v>
      </c>
      <c r="I241" s="14" t="s">
        <v>90</v>
      </c>
      <c r="J241" s="14" t="s">
        <v>90</v>
      </c>
    </row>
    <row r="242" spans="1:12">
      <c r="A242" s="1"/>
      <c r="B242" s="1" t="s">
        <v>12</v>
      </c>
      <c r="C242" s="14">
        <v>355640</v>
      </c>
      <c r="D242" s="14">
        <v>64526</v>
      </c>
      <c r="E242" s="14">
        <v>53091</v>
      </c>
      <c r="F242" s="14">
        <v>47881</v>
      </c>
      <c r="G242" s="14">
        <v>84845</v>
      </c>
      <c r="H242" s="14">
        <v>58641</v>
      </c>
      <c r="I242" s="14">
        <v>308984</v>
      </c>
      <c r="J242" s="14">
        <v>46656</v>
      </c>
    </row>
    <row r="243" spans="1:12">
      <c r="A243" s="1"/>
      <c r="B243" s="1" t="s">
        <v>13</v>
      </c>
      <c r="C243" s="14">
        <v>83395</v>
      </c>
      <c r="D243" s="14">
        <v>15526</v>
      </c>
      <c r="E243" s="14" t="s">
        <v>90</v>
      </c>
      <c r="F243" s="14" t="s">
        <v>90</v>
      </c>
      <c r="G243" s="14">
        <v>27125</v>
      </c>
      <c r="H243" s="14">
        <v>11418</v>
      </c>
      <c r="I243" s="14" t="s">
        <v>90</v>
      </c>
      <c r="J243" s="14" t="s">
        <v>90</v>
      </c>
    </row>
    <row r="244" spans="1:12">
      <c r="A244" s="1"/>
      <c r="B244" s="1" t="s">
        <v>14</v>
      </c>
      <c r="C244" s="14">
        <v>576775</v>
      </c>
      <c r="D244" s="14">
        <v>55955</v>
      </c>
      <c r="E244" s="14">
        <v>77628</v>
      </c>
      <c r="F244" s="14">
        <v>116757</v>
      </c>
      <c r="G244" s="14">
        <v>249363</v>
      </c>
      <c r="H244" s="14">
        <v>51224</v>
      </c>
      <c r="I244" s="14">
        <v>550927</v>
      </c>
      <c r="J244" s="14">
        <v>25848</v>
      </c>
    </row>
    <row r="245" spans="1:12">
      <c r="A245" s="1"/>
      <c r="B245" s="1" t="s">
        <v>15</v>
      </c>
      <c r="C245" s="14">
        <v>207645</v>
      </c>
      <c r="D245" s="14">
        <v>82580</v>
      </c>
      <c r="E245" s="14">
        <v>46304</v>
      </c>
      <c r="F245" s="14">
        <v>32395</v>
      </c>
      <c r="G245" s="14">
        <v>31193</v>
      </c>
      <c r="H245" s="14">
        <v>8762</v>
      </c>
      <c r="I245" s="14">
        <v>201234</v>
      </c>
      <c r="J245" s="14">
        <v>6411</v>
      </c>
    </row>
    <row r="246" spans="1:12">
      <c r="A246" s="1"/>
      <c r="B246" s="1" t="s">
        <v>32</v>
      </c>
      <c r="C246" s="14">
        <v>49</v>
      </c>
      <c r="D246" s="14">
        <v>0</v>
      </c>
      <c r="E246" s="14">
        <v>0</v>
      </c>
      <c r="F246" s="14" t="s">
        <v>90</v>
      </c>
      <c r="G246" s="14" t="s">
        <v>90</v>
      </c>
      <c r="H246" s="14">
        <v>0</v>
      </c>
      <c r="I246" s="14">
        <v>49</v>
      </c>
      <c r="J246" s="14">
        <v>0</v>
      </c>
      <c r="K246" s="23"/>
      <c r="L246" s="23"/>
    </row>
    <row r="247" spans="1:12">
      <c r="A247" s="1"/>
      <c r="B247" s="1" t="s">
        <v>86</v>
      </c>
      <c r="C247" s="14" t="s">
        <v>90</v>
      </c>
      <c r="D247" s="14">
        <v>20084</v>
      </c>
      <c r="E247" s="14">
        <v>8063</v>
      </c>
      <c r="F247" s="14" t="s">
        <v>90</v>
      </c>
      <c r="G247" s="14">
        <v>3519</v>
      </c>
      <c r="H247" s="14">
        <v>0</v>
      </c>
      <c r="I247" s="14" t="s">
        <v>90</v>
      </c>
      <c r="J247" s="14">
        <v>0</v>
      </c>
    </row>
    <row r="248" spans="1:12">
      <c r="A248" s="1" t="s">
        <v>76</v>
      </c>
      <c r="B248" s="1" t="s">
        <v>19</v>
      </c>
      <c r="C248" s="14">
        <v>2744123</v>
      </c>
      <c r="D248" s="14">
        <v>7793</v>
      </c>
      <c r="E248" s="14">
        <v>10706</v>
      </c>
      <c r="F248" s="14">
        <v>9881</v>
      </c>
      <c r="G248" s="14">
        <v>77337</v>
      </c>
      <c r="H248" s="14">
        <v>257382</v>
      </c>
      <c r="I248" s="14">
        <v>363099</v>
      </c>
      <c r="J248" s="14">
        <v>2381024</v>
      </c>
    </row>
    <row r="249" spans="1:12">
      <c r="A249" s="1"/>
      <c r="B249" s="1" t="s">
        <v>3</v>
      </c>
      <c r="C249" s="14" t="s">
        <v>90</v>
      </c>
      <c r="D249" s="14" t="s">
        <v>90</v>
      </c>
      <c r="E249" s="14">
        <v>0</v>
      </c>
      <c r="F249" s="14" t="s">
        <v>90</v>
      </c>
      <c r="G249" s="14">
        <v>56</v>
      </c>
      <c r="H249" s="14" t="s">
        <v>90</v>
      </c>
      <c r="I249" s="14" t="s">
        <v>90</v>
      </c>
      <c r="J249" s="14" t="s">
        <v>90</v>
      </c>
    </row>
    <row r="250" spans="1:12">
      <c r="A250" s="1"/>
      <c r="B250" s="1" t="s">
        <v>82</v>
      </c>
      <c r="C250" s="14">
        <v>14212</v>
      </c>
      <c r="D250" s="14" t="s">
        <v>90</v>
      </c>
      <c r="E250" s="14">
        <v>16</v>
      </c>
      <c r="F250" s="14" t="s">
        <v>90</v>
      </c>
      <c r="G250" s="14">
        <v>199</v>
      </c>
      <c r="H250" s="14">
        <v>1263</v>
      </c>
      <c r="I250" s="14" t="s">
        <v>90</v>
      </c>
      <c r="J250" s="14" t="s">
        <v>90</v>
      </c>
    </row>
    <row r="251" spans="1:12">
      <c r="A251" s="1"/>
      <c r="B251" s="1" t="s">
        <v>4</v>
      </c>
      <c r="C251" s="14">
        <v>23975</v>
      </c>
      <c r="D251" s="14" t="s">
        <v>90</v>
      </c>
      <c r="E251" s="14">
        <v>6</v>
      </c>
      <c r="F251" s="14" t="s">
        <v>90</v>
      </c>
      <c r="G251" s="14" t="s">
        <v>90</v>
      </c>
      <c r="H251" s="14" t="s">
        <v>90</v>
      </c>
      <c r="I251" s="14">
        <v>643</v>
      </c>
      <c r="J251" s="14">
        <v>23332</v>
      </c>
    </row>
    <row r="252" spans="1:12">
      <c r="A252" s="1"/>
      <c r="B252" s="1" t="s">
        <v>83</v>
      </c>
      <c r="C252" s="14">
        <v>39108</v>
      </c>
      <c r="D252" s="14">
        <v>48</v>
      </c>
      <c r="E252" s="14">
        <v>52</v>
      </c>
      <c r="F252" s="14">
        <v>68</v>
      </c>
      <c r="G252" s="14">
        <v>1060</v>
      </c>
      <c r="H252" s="14">
        <v>4795</v>
      </c>
      <c r="I252" s="14">
        <v>6023</v>
      </c>
      <c r="J252" s="14">
        <v>33085</v>
      </c>
    </row>
    <row r="253" spans="1:12">
      <c r="A253" s="1"/>
      <c r="B253" s="1" t="s">
        <v>84</v>
      </c>
      <c r="C253" s="14">
        <v>163057</v>
      </c>
      <c r="D253" s="14">
        <v>1043</v>
      </c>
      <c r="E253" s="14">
        <v>215</v>
      </c>
      <c r="F253" s="14">
        <v>1110</v>
      </c>
      <c r="G253" s="14">
        <v>7409</v>
      </c>
      <c r="H253" s="14">
        <v>28362</v>
      </c>
      <c r="I253" s="14">
        <v>38139</v>
      </c>
      <c r="J253" s="14">
        <v>124918</v>
      </c>
    </row>
    <row r="254" spans="1:12">
      <c r="A254" s="1"/>
      <c r="B254" s="1" t="s">
        <v>42</v>
      </c>
      <c r="C254" s="14">
        <v>143912</v>
      </c>
      <c r="D254" s="14">
        <v>239</v>
      </c>
      <c r="E254" s="14">
        <v>206</v>
      </c>
      <c r="F254" s="14">
        <v>487</v>
      </c>
      <c r="G254" s="14">
        <v>4398</v>
      </c>
      <c r="H254" s="14">
        <v>16874</v>
      </c>
      <c r="I254" s="14">
        <v>22204</v>
      </c>
      <c r="J254" s="14">
        <v>121708</v>
      </c>
    </row>
    <row r="255" spans="1:12">
      <c r="A255" s="1"/>
      <c r="B255" s="1" t="s">
        <v>85</v>
      </c>
      <c r="C255" s="14">
        <v>443568</v>
      </c>
      <c r="D255" s="14">
        <v>1638</v>
      </c>
      <c r="E255" s="14">
        <v>879</v>
      </c>
      <c r="F255" s="14">
        <v>1259</v>
      </c>
      <c r="G255" s="14">
        <v>13702</v>
      </c>
      <c r="H255" s="14">
        <v>33402</v>
      </c>
      <c r="I255" s="14">
        <v>50880</v>
      </c>
      <c r="J255" s="14">
        <v>392688</v>
      </c>
    </row>
    <row r="256" spans="1:12">
      <c r="A256" s="1"/>
      <c r="B256" s="1" t="s">
        <v>5</v>
      </c>
      <c r="C256" s="14">
        <v>281212</v>
      </c>
      <c r="D256" s="14">
        <v>186</v>
      </c>
      <c r="E256" s="14" t="s">
        <v>90</v>
      </c>
      <c r="F256" s="14" t="s">
        <v>90</v>
      </c>
      <c r="G256" s="14" t="s">
        <v>90</v>
      </c>
      <c r="H256" s="14">
        <v>11134</v>
      </c>
      <c r="I256" s="14">
        <v>14717</v>
      </c>
      <c r="J256" s="14">
        <v>266495</v>
      </c>
    </row>
    <row r="257" spans="1:10">
      <c r="A257" s="1"/>
      <c r="B257" s="1" t="s">
        <v>6</v>
      </c>
      <c r="C257" s="14">
        <v>162872</v>
      </c>
      <c r="D257" s="14">
        <v>115</v>
      </c>
      <c r="E257" s="14" t="s">
        <v>90</v>
      </c>
      <c r="F257" s="14" t="s">
        <v>90</v>
      </c>
      <c r="G257" s="14">
        <v>1153</v>
      </c>
      <c r="H257" s="14">
        <v>4021</v>
      </c>
      <c r="I257" s="14">
        <v>5916</v>
      </c>
      <c r="J257" s="14">
        <v>156956</v>
      </c>
    </row>
    <row r="258" spans="1:10">
      <c r="A258" s="1"/>
      <c r="B258" s="1" t="s">
        <v>7</v>
      </c>
      <c r="C258" s="14">
        <v>300610</v>
      </c>
      <c r="D258" s="14">
        <v>252</v>
      </c>
      <c r="E258" s="14">
        <v>401</v>
      </c>
      <c r="F258" s="14">
        <v>681</v>
      </c>
      <c r="G258" s="14">
        <v>4287</v>
      </c>
      <c r="H258" s="14">
        <v>17843</v>
      </c>
      <c r="I258" s="14">
        <v>23464</v>
      </c>
      <c r="J258" s="14">
        <v>277146</v>
      </c>
    </row>
    <row r="259" spans="1:10">
      <c r="A259" s="1"/>
      <c r="B259" s="1" t="s">
        <v>8</v>
      </c>
      <c r="C259" s="14">
        <v>40137</v>
      </c>
      <c r="D259" s="14">
        <v>70</v>
      </c>
      <c r="E259" s="14">
        <v>232</v>
      </c>
      <c r="F259" s="14">
        <v>317</v>
      </c>
      <c r="G259" s="14">
        <v>2239</v>
      </c>
      <c r="H259" s="14">
        <v>8786</v>
      </c>
      <c r="I259" s="14">
        <v>11644</v>
      </c>
      <c r="J259" s="14">
        <v>28493</v>
      </c>
    </row>
    <row r="260" spans="1:10">
      <c r="A260" s="1"/>
      <c r="B260" s="1" t="s">
        <v>9</v>
      </c>
      <c r="C260" s="14">
        <v>174659</v>
      </c>
      <c r="D260" s="14">
        <v>238</v>
      </c>
      <c r="E260" s="14">
        <v>197</v>
      </c>
      <c r="F260" s="14">
        <v>499</v>
      </c>
      <c r="G260" s="14">
        <v>4112</v>
      </c>
      <c r="H260" s="14">
        <v>12880</v>
      </c>
      <c r="I260" s="14">
        <v>17926</v>
      </c>
      <c r="J260" s="14">
        <v>156733</v>
      </c>
    </row>
    <row r="261" spans="1:10">
      <c r="A261" s="1"/>
      <c r="B261" s="1" t="s">
        <v>10</v>
      </c>
      <c r="C261" s="14">
        <v>148262</v>
      </c>
      <c r="D261" s="14" t="s">
        <v>90</v>
      </c>
      <c r="E261" s="14" t="s">
        <v>90</v>
      </c>
      <c r="F261" s="14" t="s">
        <v>90</v>
      </c>
      <c r="G261" s="14">
        <v>3091</v>
      </c>
      <c r="H261" s="14">
        <v>11698</v>
      </c>
      <c r="I261" s="14">
        <v>15096</v>
      </c>
      <c r="J261" s="14">
        <v>133166</v>
      </c>
    </row>
    <row r="262" spans="1:10">
      <c r="A262" s="1"/>
      <c r="B262" s="1" t="s">
        <v>31</v>
      </c>
      <c r="C262" s="14">
        <v>199448</v>
      </c>
      <c r="D262" s="14">
        <v>1057</v>
      </c>
      <c r="E262" s="14" t="s">
        <v>90</v>
      </c>
      <c r="F262" s="14" t="s">
        <v>90</v>
      </c>
      <c r="G262" s="14">
        <v>8690</v>
      </c>
      <c r="H262" s="14">
        <v>18943</v>
      </c>
      <c r="I262" s="14">
        <v>36047</v>
      </c>
      <c r="J262" s="14">
        <v>163401</v>
      </c>
    </row>
    <row r="263" spans="1:10">
      <c r="A263" s="1"/>
      <c r="B263" s="1" t="s">
        <v>11</v>
      </c>
      <c r="C263" s="14">
        <v>10250</v>
      </c>
      <c r="D263" s="14" t="s">
        <v>90</v>
      </c>
      <c r="E263" s="14" t="s">
        <v>90</v>
      </c>
      <c r="F263" s="14" t="s">
        <v>90</v>
      </c>
      <c r="G263" s="14">
        <v>280</v>
      </c>
      <c r="H263" s="14">
        <v>1482</v>
      </c>
      <c r="I263" s="14" t="s">
        <v>90</v>
      </c>
      <c r="J263" s="14" t="s">
        <v>90</v>
      </c>
    </row>
    <row r="264" spans="1:10">
      <c r="A264" s="1"/>
      <c r="B264" s="1" t="s">
        <v>12</v>
      </c>
      <c r="C264" s="14">
        <v>204084</v>
      </c>
      <c r="D264" s="14">
        <v>793</v>
      </c>
      <c r="E264" s="14">
        <v>597</v>
      </c>
      <c r="F264" s="14">
        <v>1414</v>
      </c>
      <c r="G264" s="14">
        <v>8903</v>
      </c>
      <c r="H264" s="14">
        <v>36500</v>
      </c>
      <c r="I264" s="14">
        <v>48207</v>
      </c>
      <c r="J264" s="14">
        <v>155877</v>
      </c>
    </row>
    <row r="265" spans="1:10">
      <c r="A265" s="1"/>
      <c r="B265" s="1" t="s">
        <v>13</v>
      </c>
      <c r="C265" s="14">
        <v>24734</v>
      </c>
      <c r="D265" s="14">
        <v>34</v>
      </c>
      <c r="E265" s="14" t="s">
        <v>90</v>
      </c>
      <c r="F265" s="14" t="s">
        <v>90</v>
      </c>
      <c r="G265" s="14">
        <v>1561</v>
      </c>
      <c r="H265" s="14">
        <v>3737</v>
      </c>
      <c r="I265" s="14" t="s">
        <v>90</v>
      </c>
      <c r="J265" s="14" t="s">
        <v>90</v>
      </c>
    </row>
    <row r="266" spans="1:10">
      <c r="A266" s="1"/>
      <c r="B266" s="1" t="s">
        <v>14</v>
      </c>
      <c r="C266" s="14">
        <v>308751</v>
      </c>
      <c r="D266" s="14">
        <v>940</v>
      </c>
      <c r="E266" s="14">
        <v>665</v>
      </c>
      <c r="F266" s="14">
        <v>865</v>
      </c>
      <c r="G266" s="14">
        <v>10016</v>
      </c>
      <c r="H266" s="14">
        <v>39195</v>
      </c>
      <c r="I266" s="14">
        <v>51681</v>
      </c>
      <c r="J266" s="14">
        <v>257070</v>
      </c>
    </row>
    <row r="267" spans="1:10">
      <c r="A267" s="1"/>
      <c r="B267" s="1" t="s">
        <v>15</v>
      </c>
      <c r="C267" s="14">
        <v>33304</v>
      </c>
      <c r="D267" s="14">
        <v>962</v>
      </c>
      <c r="E267" s="14">
        <v>87</v>
      </c>
      <c r="F267" s="14">
        <v>198</v>
      </c>
      <c r="G267" s="14">
        <v>3235</v>
      </c>
      <c r="H267" s="14">
        <v>4840</v>
      </c>
      <c r="I267" s="14">
        <v>9322</v>
      </c>
      <c r="J267" s="14">
        <v>23982</v>
      </c>
    </row>
    <row r="268" spans="1:10">
      <c r="A268" s="1"/>
      <c r="B268" s="1" t="s">
        <v>32</v>
      </c>
      <c r="C268" s="14">
        <v>25185</v>
      </c>
      <c r="D268" s="14">
        <v>65</v>
      </c>
      <c r="E268" s="14">
        <v>0</v>
      </c>
      <c r="F268" s="14" t="s">
        <v>90</v>
      </c>
      <c r="G268" s="14" t="s">
        <v>90</v>
      </c>
      <c r="H268" s="14">
        <v>614</v>
      </c>
      <c r="I268" s="14">
        <v>926</v>
      </c>
      <c r="J268" s="14">
        <v>24259</v>
      </c>
    </row>
    <row r="269" spans="1:10">
      <c r="A269" s="1"/>
      <c r="B269" s="1" t="s">
        <v>86</v>
      </c>
      <c r="C269" s="14" t="s">
        <v>90</v>
      </c>
      <c r="D269" s="14">
        <v>0</v>
      </c>
      <c r="E269" s="14" t="s">
        <v>90</v>
      </c>
      <c r="F269" s="14">
        <v>0</v>
      </c>
      <c r="G269" s="14">
        <v>0</v>
      </c>
      <c r="H269" s="14">
        <v>0</v>
      </c>
      <c r="I269" s="14" t="s">
        <v>90</v>
      </c>
      <c r="J269" s="14" t="s">
        <v>90</v>
      </c>
    </row>
    <row r="270" spans="1:10">
      <c r="A270" s="1" t="s">
        <v>77</v>
      </c>
      <c r="B270" s="1" t="s">
        <v>19</v>
      </c>
      <c r="C270" s="14">
        <v>3324483</v>
      </c>
      <c r="D270" s="14">
        <v>717846</v>
      </c>
      <c r="E270" s="14">
        <v>441371</v>
      </c>
      <c r="F270" s="14">
        <v>449082</v>
      </c>
      <c r="G270" s="14">
        <v>823366</v>
      </c>
      <c r="H270" s="14">
        <v>448132</v>
      </c>
      <c r="I270" s="14">
        <v>2879797</v>
      </c>
      <c r="J270" s="14">
        <v>444686</v>
      </c>
    </row>
    <row r="271" spans="1:10">
      <c r="A271" s="1"/>
      <c r="B271" s="1" t="s">
        <v>3</v>
      </c>
      <c r="C271" s="14" t="s">
        <v>90</v>
      </c>
      <c r="D271" s="14">
        <v>3913</v>
      </c>
      <c r="E271" s="14" t="s">
        <v>90</v>
      </c>
      <c r="F271" s="14">
        <v>1615</v>
      </c>
      <c r="G271" s="14">
        <v>2510</v>
      </c>
      <c r="H271" s="14" t="s">
        <v>90</v>
      </c>
      <c r="I271" s="14" t="s">
        <v>90</v>
      </c>
      <c r="J271" s="14">
        <v>0</v>
      </c>
    </row>
    <row r="272" spans="1:10">
      <c r="A272" s="1"/>
      <c r="B272" s="1" t="s">
        <v>82</v>
      </c>
      <c r="C272" s="14">
        <v>12551</v>
      </c>
      <c r="D272" s="14" t="s">
        <v>90</v>
      </c>
      <c r="E272" s="14" t="s">
        <v>90</v>
      </c>
      <c r="F272" s="14">
        <v>1769</v>
      </c>
      <c r="G272" s="14">
        <v>4109</v>
      </c>
      <c r="H272" s="14">
        <v>2291</v>
      </c>
      <c r="I272" s="14" t="s">
        <v>90</v>
      </c>
      <c r="J272" s="14" t="s">
        <v>90</v>
      </c>
    </row>
    <row r="273" spans="1:10">
      <c r="A273" s="1"/>
      <c r="B273" s="1" t="s">
        <v>4</v>
      </c>
      <c r="C273" s="14" t="s">
        <v>90</v>
      </c>
      <c r="D273" s="14" t="s">
        <v>90</v>
      </c>
      <c r="E273" s="14">
        <v>636</v>
      </c>
      <c r="F273" s="14" t="s">
        <v>90</v>
      </c>
      <c r="G273" s="14">
        <v>1385</v>
      </c>
      <c r="H273" s="14" t="s">
        <v>90</v>
      </c>
      <c r="I273" s="14" t="s">
        <v>90</v>
      </c>
      <c r="J273" s="14">
        <v>0</v>
      </c>
    </row>
    <row r="274" spans="1:10">
      <c r="A274" s="1"/>
      <c r="B274" s="1" t="s">
        <v>83</v>
      </c>
      <c r="C274" s="14">
        <v>335958</v>
      </c>
      <c r="D274" s="14">
        <v>109898</v>
      </c>
      <c r="E274" s="14">
        <v>60239</v>
      </c>
      <c r="F274" s="14">
        <v>54177</v>
      </c>
      <c r="G274" s="14">
        <v>76627</v>
      </c>
      <c r="H274" s="14">
        <v>29060</v>
      </c>
      <c r="I274" s="14">
        <v>330001</v>
      </c>
      <c r="J274" s="14">
        <v>5957</v>
      </c>
    </row>
    <row r="275" spans="1:10">
      <c r="A275" s="1"/>
      <c r="B275" s="1" t="s">
        <v>84</v>
      </c>
      <c r="C275" s="14">
        <v>279256</v>
      </c>
      <c r="D275" s="14">
        <v>28914</v>
      </c>
      <c r="E275" s="14">
        <v>26298</v>
      </c>
      <c r="F275" s="14">
        <v>35213</v>
      </c>
      <c r="G275" s="14">
        <v>98046</v>
      </c>
      <c r="H275" s="14">
        <v>70058</v>
      </c>
      <c r="I275" s="14">
        <v>258529</v>
      </c>
      <c r="J275" s="14">
        <v>20727</v>
      </c>
    </row>
    <row r="276" spans="1:10">
      <c r="A276" s="1"/>
      <c r="B276" s="1" t="s">
        <v>42</v>
      </c>
      <c r="C276" s="14">
        <v>192771</v>
      </c>
      <c r="D276" s="14">
        <v>39997</v>
      </c>
      <c r="E276" s="14">
        <v>22135</v>
      </c>
      <c r="F276" s="14">
        <v>24571</v>
      </c>
      <c r="G276" s="14">
        <v>48537</v>
      </c>
      <c r="H276" s="14">
        <v>21216</v>
      </c>
      <c r="I276" s="14">
        <v>156456</v>
      </c>
      <c r="J276" s="14">
        <v>36315</v>
      </c>
    </row>
    <row r="277" spans="1:10">
      <c r="A277" s="1"/>
      <c r="B277" s="1" t="s">
        <v>85</v>
      </c>
      <c r="C277" s="14">
        <v>336229</v>
      </c>
      <c r="D277" s="14">
        <v>99927</v>
      </c>
      <c r="E277" s="14">
        <v>68480</v>
      </c>
      <c r="F277" s="14">
        <v>56676</v>
      </c>
      <c r="G277" s="14">
        <v>72508</v>
      </c>
      <c r="H277" s="14">
        <v>26034</v>
      </c>
      <c r="I277" s="14">
        <v>323625</v>
      </c>
      <c r="J277" s="14">
        <v>12604</v>
      </c>
    </row>
    <row r="278" spans="1:10">
      <c r="A278" s="1"/>
      <c r="B278" s="1" t="s">
        <v>5</v>
      </c>
      <c r="C278" s="14">
        <v>112049</v>
      </c>
      <c r="D278" s="14">
        <v>26178</v>
      </c>
      <c r="E278" s="14">
        <v>13850</v>
      </c>
      <c r="F278" s="14">
        <v>15685</v>
      </c>
      <c r="G278" s="14">
        <v>29572</v>
      </c>
      <c r="H278" s="14">
        <v>13410</v>
      </c>
      <c r="I278" s="14">
        <v>98695</v>
      </c>
      <c r="J278" s="14">
        <v>13354</v>
      </c>
    </row>
    <row r="279" spans="1:10">
      <c r="A279" s="1"/>
      <c r="B279" s="1" t="s">
        <v>6</v>
      </c>
      <c r="C279" s="14">
        <v>80326</v>
      </c>
      <c r="D279" s="14">
        <v>12054</v>
      </c>
      <c r="E279" s="14">
        <v>7564</v>
      </c>
      <c r="F279" s="14">
        <v>9013</v>
      </c>
      <c r="G279" s="14">
        <v>20790</v>
      </c>
      <c r="H279" s="14">
        <v>16516</v>
      </c>
      <c r="I279" s="14">
        <v>65937</v>
      </c>
      <c r="J279" s="14">
        <v>14389</v>
      </c>
    </row>
    <row r="280" spans="1:10">
      <c r="A280" s="1"/>
      <c r="B280" s="1" t="s">
        <v>7</v>
      </c>
      <c r="C280" s="14">
        <v>85947</v>
      </c>
      <c r="D280" s="14">
        <v>27718</v>
      </c>
      <c r="E280" s="14">
        <v>10872</v>
      </c>
      <c r="F280" s="14">
        <v>10454</v>
      </c>
      <c r="G280" s="14">
        <v>21664</v>
      </c>
      <c r="H280" s="14">
        <v>10496</v>
      </c>
      <c r="I280" s="14">
        <v>81204</v>
      </c>
      <c r="J280" s="14">
        <v>4743</v>
      </c>
    </row>
    <row r="281" spans="1:10">
      <c r="A281" s="1"/>
      <c r="B281" s="1" t="s">
        <v>8</v>
      </c>
      <c r="C281" s="14">
        <v>89903</v>
      </c>
      <c r="D281" s="14">
        <v>32290</v>
      </c>
      <c r="E281" s="14">
        <v>13494</v>
      </c>
      <c r="F281" s="14">
        <v>11200</v>
      </c>
      <c r="G281" s="14">
        <v>20066</v>
      </c>
      <c r="H281" s="14">
        <v>10509</v>
      </c>
      <c r="I281" s="14">
        <v>87559</v>
      </c>
      <c r="J281" s="14">
        <v>2344</v>
      </c>
    </row>
    <row r="282" spans="1:10">
      <c r="A282" s="1"/>
      <c r="B282" s="1" t="s">
        <v>9</v>
      </c>
      <c r="C282" s="14">
        <v>311430</v>
      </c>
      <c r="D282" s="14">
        <v>97529</v>
      </c>
      <c r="E282" s="14">
        <v>36811</v>
      </c>
      <c r="F282" s="14">
        <v>33528</v>
      </c>
      <c r="G282" s="14">
        <v>60649</v>
      </c>
      <c r="H282" s="14">
        <v>42044</v>
      </c>
      <c r="I282" s="14">
        <v>270561</v>
      </c>
      <c r="J282" s="14">
        <v>40869</v>
      </c>
    </row>
    <row r="283" spans="1:10">
      <c r="A283" s="1"/>
      <c r="B283" s="1" t="s">
        <v>10</v>
      </c>
      <c r="C283" s="14">
        <v>18699</v>
      </c>
      <c r="D283" s="14">
        <v>1276</v>
      </c>
      <c r="E283" s="14">
        <v>616</v>
      </c>
      <c r="F283" s="14">
        <v>1005</v>
      </c>
      <c r="G283" s="14">
        <v>4113</v>
      </c>
      <c r="H283" s="14">
        <v>5251</v>
      </c>
      <c r="I283" s="14">
        <v>12261</v>
      </c>
      <c r="J283" s="14">
        <v>6438</v>
      </c>
    </row>
    <row r="284" spans="1:10">
      <c r="A284" s="1"/>
      <c r="B284" s="1" t="s">
        <v>31</v>
      </c>
      <c r="C284" s="14">
        <v>424116</v>
      </c>
      <c r="D284" s="14">
        <v>43127</v>
      </c>
      <c r="E284" s="14">
        <v>25721</v>
      </c>
      <c r="F284" s="14">
        <v>27719</v>
      </c>
      <c r="G284" s="14">
        <v>67091</v>
      </c>
      <c r="H284" s="14">
        <v>70197</v>
      </c>
      <c r="I284" s="14">
        <v>233855</v>
      </c>
      <c r="J284" s="14">
        <v>190261</v>
      </c>
    </row>
    <row r="285" spans="1:10">
      <c r="A285" s="1"/>
      <c r="B285" s="1" t="s">
        <v>11</v>
      </c>
      <c r="C285" s="14">
        <v>62430</v>
      </c>
      <c r="D285" s="14">
        <v>6440</v>
      </c>
      <c r="E285" s="14">
        <v>3907</v>
      </c>
      <c r="F285" s="14">
        <v>5449</v>
      </c>
      <c r="G285" s="14">
        <v>15985</v>
      </c>
      <c r="H285" s="14">
        <v>14410</v>
      </c>
      <c r="I285" s="14">
        <v>46191</v>
      </c>
      <c r="J285" s="14">
        <v>16239</v>
      </c>
    </row>
    <row r="286" spans="1:10">
      <c r="A286" s="1"/>
      <c r="B286" s="1" t="s">
        <v>12</v>
      </c>
      <c r="C286" s="14">
        <v>309975</v>
      </c>
      <c r="D286" s="14">
        <v>45332</v>
      </c>
      <c r="E286" s="14">
        <v>36376</v>
      </c>
      <c r="F286" s="14">
        <v>35212</v>
      </c>
      <c r="G286" s="14">
        <v>71050</v>
      </c>
      <c r="H286" s="14">
        <v>64598</v>
      </c>
      <c r="I286" s="14">
        <v>252568</v>
      </c>
      <c r="J286" s="14">
        <v>57407</v>
      </c>
    </row>
    <row r="287" spans="1:10">
      <c r="A287" s="1"/>
      <c r="B287" s="1" t="s">
        <v>13</v>
      </c>
      <c r="C287" s="14">
        <v>67843</v>
      </c>
      <c r="D287" s="14">
        <v>11589</v>
      </c>
      <c r="E287" s="14" t="s">
        <v>90</v>
      </c>
      <c r="F287" s="14" t="s">
        <v>90</v>
      </c>
      <c r="G287" s="14">
        <v>22087</v>
      </c>
      <c r="H287" s="14">
        <v>9765</v>
      </c>
      <c r="I287" s="14" t="s">
        <v>90</v>
      </c>
      <c r="J287" s="14" t="s">
        <v>90</v>
      </c>
    </row>
    <row r="288" spans="1:10">
      <c r="A288" s="1"/>
      <c r="B288" s="1" t="s">
        <v>14</v>
      </c>
      <c r="C288" s="14">
        <v>389729</v>
      </c>
      <c r="D288" s="14">
        <v>51074</v>
      </c>
      <c r="E288" s="14">
        <v>62535</v>
      </c>
      <c r="F288" s="14">
        <v>84810</v>
      </c>
      <c r="G288" s="14">
        <v>156126</v>
      </c>
      <c r="H288" s="14">
        <v>30888</v>
      </c>
      <c r="I288" s="14">
        <v>385433</v>
      </c>
      <c r="J288" s="14">
        <v>4296</v>
      </c>
    </row>
    <row r="289" spans="1:10">
      <c r="A289" s="1"/>
      <c r="B289" s="1" t="s">
        <v>15</v>
      </c>
      <c r="C289" s="14">
        <v>182300</v>
      </c>
      <c r="D289" s="14">
        <v>70043</v>
      </c>
      <c r="E289" s="14">
        <v>36324</v>
      </c>
      <c r="F289" s="14">
        <v>28484</v>
      </c>
      <c r="G289" s="14">
        <v>29700</v>
      </c>
      <c r="H289" s="14">
        <v>9237</v>
      </c>
      <c r="I289" s="14">
        <v>173788</v>
      </c>
      <c r="J289" s="14">
        <v>8512</v>
      </c>
    </row>
    <row r="290" spans="1:10">
      <c r="A290" s="1"/>
      <c r="B290" s="1" t="s">
        <v>32</v>
      </c>
      <c r="C290" s="14">
        <v>2381</v>
      </c>
      <c r="D290" s="14" t="s">
        <v>90</v>
      </c>
      <c r="E290" s="14" t="s">
        <v>90</v>
      </c>
      <c r="F290" s="14" t="s">
        <v>90</v>
      </c>
      <c r="G290" s="14">
        <v>222</v>
      </c>
      <c r="H290" s="14">
        <v>359</v>
      </c>
      <c r="I290" s="14">
        <v>653</v>
      </c>
      <c r="J290" s="14">
        <v>1728</v>
      </c>
    </row>
    <row r="291" spans="1:10">
      <c r="A291" s="1"/>
      <c r="B291" s="1" t="s">
        <v>86</v>
      </c>
      <c r="C291" s="14" t="s">
        <v>90</v>
      </c>
      <c r="D291" s="14">
        <v>7568</v>
      </c>
      <c r="E291" s="14">
        <v>4106</v>
      </c>
      <c r="F291" s="14">
        <v>2753</v>
      </c>
      <c r="G291" s="14">
        <v>529</v>
      </c>
      <c r="H291" s="14" t="s">
        <v>90</v>
      </c>
      <c r="I291" s="14" t="s">
        <v>90</v>
      </c>
      <c r="J291" s="14">
        <v>0</v>
      </c>
    </row>
    <row r="292" spans="1:10">
      <c r="A292" s="1" t="s">
        <v>78</v>
      </c>
      <c r="B292" s="1" t="s">
        <v>19</v>
      </c>
      <c r="C292" s="14">
        <v>2783319</v>
      </c>
      <c r="D292" s="14">
        <v>1043</v>
      </c>
      <c r="E292" s="14">
        <v>3761</v>
      </c>
      <c r="F292" s="14">
        <v>12828</v>
      </c>
      <c r="G292" s="14">
        <v>95354</v>
      </c>
      <c r="H292" s="14">
        <v>264433</v>
      </c>
      <c r="I292" s="14">
        <v>377419</v>
      </c>
      <c r="J292" s="14">
        <v>2405900</v>
      </c>
    </row>
    <row r="293" spans="1:10">
      <c r="A293" s="1"/>
      <c r="B293" s="1" t="s">
        <v>3</v>
      </c>
      <c r="C293" s="14" t="s">
        <v>90</v>
      </c>
      <c r="D293" s="14">
        <v>4</v>
      </c>
      <c r="E293" s="14" t="s">
        <v>90</v>
      </c>
      <c r="F293" s="14">
        <v>35</v>
      </c>
      <c r="G293" s="14">
        <v>111</v>
      </c>
      <c r="H293" s="14" t="s">
        <v>90</v>
      </c>
      <c r="I293" s="14" t="s">
        <v>90</v>
      </c>
      <c r="J293" s="14" t="s">
        <v>90</v>
      </c>
    </row>
    <row r="294" spans="1:10">
      <c r="A294" s="1"/>
      <c r="B294" s="1" t="s">
        <v>82</v>
      </c>
      <c r="C294" s="14">
        <v>19853</v>
      </c>
      <c r="D294" s="14" t="s">
        <v>90</v>
      </c>
      <c r="E294" s="14" t="s">
        <v>90</v>
      </c>
      <c r="F294" s="14">
        <v>28</v>
      </c>
      <c r="G294" s="14">
        <v>370</v>
      </c>
      <c r="H294" s="14">
        <v>2057</v>
      </c>
      <c r="I294" s="14" t="s">
        <v>90</v>
      </c>
      <c r="J294" s="14" t="s">
        <v>90</v>
      </c>
    </row>
    <row r="295" spans="1:10">
      <c r="A295" s="1"/>
      <c r="B295" s="1" t="s">
        <v>4</v>
      </c>
      <c r="C295" s="14" t="s">
        <v>90</v>
      </c>
      <c r="D295" s="14" t="s">
        <v>90</v>
      </c>
      <c r="E295" s="14">
        <v>0</v>
      </c>
      <c r="F295" s="14" t="s">
        <v>90</v>
      </c>
      <c r="G295" s="14">
        <v>137</v>
      </c>
      <c r="H295" s="14" t="s">
        <v>90</v>
      </c>
      <c r="I295" s="14" t="s">
        <v>90</v>
      </c>
      <c r="J295" s="14">
        <v>18149</v>
      </c>
    </row>
    <row r="296" spans="1:10">
      <c r="A296" s="1"/>
      <c r="B296" s="1" t="s">
        <v>83</v>
      </c>
      <c r="C296" s="14">
        <v>42381</v>
      </c>
      <c r="D296" s="14">
        <v>11</v>
      </c>
      <c r="E296" s="14">
        <v>23</v>
      </c>
      <c r="F296" s="14">
        <v>91</v>
      </c>
      <c r="G296" s="14">
        <v>930</v>
      </c>
      <c r="H296" s="14">
        <v>3521</v>
      </c>
      <c r="I296" s="14">
        <v>4576</v>
      </c>
      <c r="J296" s="14">
        <v>37805</v>
      </c>
    </row>
    <row r="297" spans="1:10">
      <c r="A297" s="1"/>
      <c r="B297" s="1" t="s">
        <v>84</v>
      </c>
      <c r="C297" s="14">
        <v>305779</v>
      </c>
      <c r="D297" s="14">
        <v>24</v>
      </c>
      <c r="E297" s="14">
        <v>87</v>
      </c>
      <c r="F297" s="14">
        <v>292</v>
      </c>
      <c r="G297" s="14">
        <v>7134</v>
      </c>
      <c r="H297" s="14">
        <v>42202</v>
      </c>
      <c r="I297" s="14">
        <v>49739</v>
      </c>
      <c r="J297" s="14">
        <v>256040</v>
      </c>
    </row>
    <row r="298" spans="1:10">
      <c r="A298" s="1"/>
      <c r="B298" s="1" t="s">
        <v>42</v>
      </c>
      <c r="C298" s="14">
        <v>147137</v>
      </c>
      <c r="D298" s="14">
        <v>112</v>
      </c>
      <c r="E298" s="14">
        <v>285</v>
      </c>
      <c r="F298" s="14">
        <v>1000</v>
      </c>
      <c r="G298" s="14">
        <v>8257</v>
      </c>
      <c r="H298" s="14">
        <v>18097</v>
      </c>
      <c r="I298" s="14">
        <v>27751</v>
      </c>
      <c r="J298" s="14">
        <v>119386</v>
      </c>
    </row>
    <row r="299" spans="1:10">
      <c r="A299" s="1"/>
      <c r="B299" s="1" t="s">
        <v>85</v>
      </c>
      <c r="C299" s="14">
        <v>323940</v>
      </c>
      <c r="D299" s="14">
        <v>291</v>
      </c>
      <c r="E299" s="14">
        <v>1313</v>
      </c>
      <c r="F299" s="14">
        <v>4588</v>
      </c>
      <c r="G299" s="14">
        <v>21016</v>
      </c>
      <c r="H299" s="14">
        <v>28148</v>
      </c>
      <c r="I299" s="14">
        <v>55356</v>
      </c>
      <c r="J299" s="14">
        <v>268584</v>
      </c>
    </row>
    <row r="300" spans="1:10">
      <c r="A300" s="1"/>
      <c r="B300" s="1" t="s">
        <v>5</v>
      </c>
      <c r="C300" s="14">
        <v>92130</v>
      </c>
      <c r="D300" s="14">
        <v>13</v>
      </c>
      <c r="E300" s="14">
        <v>66</v>
      </c>
      <c r="F300" s="14">
        <v>203</v>
      </c>
      <c r="G300" s="14">
        <v>2356</v>
      </c>
      <c r="H300" s="14">
        <v>7456</v>
      </c>
      <c r="I300" s="14">
        <v>10094</v>
      </c>
      <c r="J300" s="14">
        <v>82036</v>
      </c>
    </row>
    <row r="301" spans="1:10">
      <c r="A301" s="1"/>
      <c r="B301" s="1" t="s">
        <v>6</v>
      </c>
      <c r="C301" s="14">
        <v>248418</v>
      </c>
      <c r="D301" s="14">
        <v>26</v>
      </c>
      <c r="E301" s="14">
        <v>52</v>
      </c>
      <c r="F301" s="14">
        <v>171</v>
      </c>
      <c r="G301" s="14">
        <v>1739</v>
      </c>
      <c r="H301" s="14">
        <v>7422</v>
      </c>
      <c r="I301" s="14">
        <v>9410</v>
      </c>
      <c r="J301" s="14">
        <v>239008</v>
      </c>
    </row>
    <row r="302" spans="1:10">
      <c r="A302" s="1"/>
      <c r="B302" s="1" t="s">
        <v>7</v>
      </c>
      <c r="C302" s="14">
        <v>335821</v>
      </c>
      <c r="D302" s="14">
        <v>98</v>
      </c>
      <c r="E302" s="14">
        <v>238</v>
      </c>
      <c r="F302" s="14">
        <v>675</v>
      </c>
      <c r="G302" s="14">
        <v>4947</v>
      </c>
      <c r="H302" s="14">
        <v>12540</v>
      </c>
      <c r="I302" s="14">
        <v>18498</v>
      </c>
      <c r="J302" s="14">
        <v>317323</v>
      </c>
    </row>
    <row r="303" spans="1:10">
      <c r="A303" s="1"/>
      <c r="B303" s="1" t="s">
        <v>8</v>
      </c>
      <c r="C303" s="14">
        <v>42932</v>
      </c>
      <c r="D303" s="14">
        <v>70</v>
      </c>
      <c r="E303" s="14">
        <v>275</v>
      </c>
      <c r="F303" s="14">
        <v>791</v>
      </c>
      <c r="G303" s="14">
        <v>3307</v>
      </c>
      <c r="H303" s="14">
        <v>7774</v>
      </c>
      <c r="I303" s="14">
        <v>12217</v>
      </c>
      <c r="J303" s="14">
        <v>30715</v>
      </c>
    </row>
    <row r="304" spans="1:10">
      <c r="A304" s="1"/>
      <c r="B304" s="1" t="s">
        <v>9</v>
      </c>
      <c r="C304" s="14">
        <v>166110</v>
      </c>
      <c r="D304" s="14">
        <v>71</v>
      </c>
      <c r="E304" s="14">
        <v>204</v>
      </c>
      <c r="F304" s="14">
        <v>591</v>
      </c>
      <c r="G304" s="14">
        <v>5381</v>
      </c>
      <c r="H304" s="14">
        <v>15980</v>
      </c>
      <c r="I304" s="14">
        <v>22227</v>
      </c>
      <c r="J304" s="14">
        <v>143883</v>
      </c>
    </row>
    <row r="305" spans="1:10">
      <c r="A305" s="1"/>
      <c r="B305" s="1" t="s">
        <v>10</v>
      </c>
      <c r="C305" s="14">
        <v>170802</v>
      </c>
      <c r="D305" s="14">
        <v>24</v>
      </c>
      <c r="E305" s="14">
        <v>67</v>
      </c>
      <c r="F305" s="14">
        <v>228</v>
      </c>
      <c r="G305" s="14">
        <v>2107</v>
      </c>
      <c r="H305" s="14">
        <v>16516</v>
      </c>
      <c r="I305" s="14">
        <v>18942</v>
      </c>
      <c r="J305" s="14">
        <v>151860</v>
      </c>
    </row>
    <row r="306" spans="1:10">
      <c r="A306" s="1"/>
      <c r="B306" s="1" t="s">
        <v>31</v>
      </c>
      <c r="C306" s="14">
        <v>312881</v>
      </c>
      <c r="D306" s="14">
        <v>37</v>
      </c>
      <c r="E306" s="14">
        <v>178</v>
      </c>
      <c r="F306" s="14">
        <v>369</v>
      </c>
      <c r="G306" s="14">
        <v>3373</v>
      </c>
      <c r="H306" s="14">
        <v>17985</v>
      </c>
      <c r="I306" s="14">
        <v>21942</v>
      </c>
      <c r="J306" s="14">
        <v>290939</v>
      </c>
    </row>
    <row r="307" spans="1:10">
      <c r="A307" s="1"/>
      <c r="B307" s="1" t="s">
        <v>11</v>
      </c>
      <c r="C307" s="14">
        <v>13693</v>
      </c>
      <c r="D307" s="14">
        <v>8</v>
      </c>
      <c r="E307" s="14">
        <v>30</v>
      </c>
      <c r="F307" s="14">
        <v>69</v>
      </c>
      <c r="G307" s="14">
        <v>1023</v>
      </c>
      <c r="H307" s="14">
        <v>3386</v>
      </c>
      <c r="I307" s="14">
        <v>4516</v>
      </c>
      <c r="J307" s="14">
        <v>9177</v>
      </c>
    </row>
    <row r="308" spans="1:10">
      <c r="A308" s="1"/>
      <c r="B308" s="1" t="s">
        <v>12</v>
      </c>
      <c r="C308" s="14">
        <v>216627</v>
      </c>
      <c r="D308" s="14">
        <v>90</v>
      </c>
      <c r="E308" s="14">
        <v>343</v>
      </c>
      <c r="F308" s="14">
        <v>1268</v>
      </c>
      <c r="G308" s="14">
        <v>9943</v>
      </c>
      <c r="H308" s="14">
        <v>33480</v>
      </c>
      <c r="I308" s="14">
        <v>45124</v>
      </c>
      <c r="J308" s="14">
        <v>171503</v>
      </c>
    </row>
    <row r="309" spans="1:10">
      <c r="A309" s="1"/>
      <c r="B309" s="1" t="s">
        <v>13</v>
      </c>
      <c r="C309" s="14">
        <v>18082</v>
      </c>
      <c r="D309" s="14">
        <v>9</v>
      </c>
      <c r="E309" s="14" t="s">
        <v>90</v>
      </c>
      <c r="F309" s="14" t="s">
        <v>90</v>
      </c>
      <c r="G309" s="14">
        <v>1284</v>
      </c>
      <c r="H309" s="14">
        <v>2229</v>
      </c>
      <c r="I309" s="14" t="s">
        <v>90</v>
      </c>
      <c r="J309" s="14" t="s">
        <v>90</v>
      </c>
    </row>
    <row r="310" spans="1:10">
      <c r="A310" s="1"/>
      <c r="B310" s="1" t="s">
        <v>14</v>
      </c>
      <c r="C310" s="14">
        <v>217935</v>
      </c>
      <c r="D310" s="14">
        <v>55</v>
      </c>
      <c r="E310" s="14">
        <v>181</v>
      </c>
      <c r="F310" s="14">
        <v>1174</v>
      </c>
      <c r="G310" s="14">
        <v>16211</v>
      </c>
      <c r="H310" s="14">
        <v>35515</v>
      </c>
      <c r="I310" s="14">
        <v>53136</v>
      </c>
      <c r="J310" s="14">
        <v>164799</v>
      </c>
    </row>
    <row r="311" spans="1:10">
      <c r="A311" s="1"/>
      <c r="B311" s="1" t="s">
        <v>15</v>
      </c>
      <c r="C311" s="14">
        <v>43868</v>
      </c>
      <c r="D311" s="14">
        <v>89</v>
      </c>
      <c r="E311" s="14">
        <v>325</v>
      </c>
      <c r="F311" s="14">
        <v>1103</v>
      </c>
      <c r="G311" s="14">
        <v>4973</v>
      </c>
      <c r="H311" s="14">
        <v>7125</v>
      </c>
      <c r="I311" s="14">
        <v>13615</v>
      </c>
      <c r="J311" s="14">
        <v>30253</v>
      </c>
    </row>
    <row r="312" spans="1:10">
      <c r="A312" s="1"/>
      <c r="B312" s="1" t="s">
        <v>32</v>
      </c>
      <c r="C312" s="14">
        <v>44473</v>
      </c>
      <c r="D312" s="14" t="s">
        <v>90</v>
      </c>
      <c r="E312" s="14" t="s">
        <v>90</v>
      </c>
      <c r="F312" s="14" t="s">
        <v>90</v>
      </c>
      <c r="G312" s="14">
        <v>755</v>
      </c>
      <c r="H312" s="14">
        <v>2294</v>
      </c>
      <c r="I312" s="14">
        <v>3131</v>
      </c>
      <c r="J312" s="14">
        <v>41342</v>
      </c>
    </row>
    <row r="313" spans="1:10">
      <c r="A313" s="1"/>
      <c r="B313" s="1" t="s">
        <v>86</v>
      </c>
      <c r="C313" s="14" t="s">
        <v>90</v>
      </c>
      <c r="D313" s="14">
        <v>0</v>
      </c>
      <c r="E313" s="14">
        <v>0</v>
      </c>
      <c r="F313" s="14">
        <v>0</v>
      </c>
      <c r="G313" s="14">
        <v>0</v>
      </c>
      <c r="H313" s="14">
        <v>0</v>
      </c>
      <c r="I313" s="14">
        <v>0</v>
      </c>
      <c r="J313" s="14" t="s">
        <v>90</v>
      </c>
    </row>
    <row r="314" spans="1:10">
      <c r="A314" s="1" t="s">
        <v>79</v>
      </c>
      <c r="B314" s="1" t="s">
        <v>19</v>
      </c>
      <c r="C314" s="14">
        <v>11933283</v>
      </c>
      <c r="D314" s="14">
        <v>1442101</v>
      </c>
      <c r="E314" s="14">
        <v>955883</v>
      </c>
      <c r="F314" s="14">
        <v>1012414</v>
      </c>
      <c r="G314" s="14">
        <v>2198952</v>
      </c>
      <c r="H314" s="14">
        <v>1668753</v>
      </c>
      <c r="I314" s="14">
        <v>7278103</v>
      </c>
      <c r="J314" s="14">
        <v>4655180</v>
      </c>
    </row>
    <row r="315" spans="1:10">
      <c r="A315" s="1"/>
      <c r="B315" s="1" t="s">
        <v>3</v>
      </c>
      <c r="C315" s="14">
        <v>26225</v>
      </c>
      <c r="D315" s="14">
        <v>6585</v>
      </c>
      <c r="E315" s="14">
        <v>4393</v>
      </c>
      <c r="F315" s="14">
        <v>4167</v>
      </c>
      <c r="G315" s="14">
        <v>5011</v>
      </c>
      <c r="H315" s="14">
        <v>2506</v>
      </c>
      <c r="I315" s="14">
        <v>22662</v>
      </c>
      <c r="J315" s="14">
        <v>3563</v>
      </c>
    </row>
    <row r="316" spans="1:10">
      <c r="A316" s="1"/>
      <c r="B316" s="1" t="s">
        <v>82</v>
      </c>
      <c r="C316" s="14">
        <v>50918</v>
      </c>
      <c r="D316" s="14">
        <v>4212</v>
      </c>
      <c r="E316" s="14">
        <v>2689</v>
      </c>
      <c r="F316" s="14">
        <v>3950</v>
      </c>
      <c r="G316" s="14">
        <v>8859</v>
      </c>
      <c r="H316" s="14">
        <v>7020</v>
      </c>
      <c r="I316" s="14">
        <v>26730</v>
      </c>
      <c r="J316" s="14">
        <v>24188</v>
      </c>
    </row>
    <row r="317" spans="1:10">
      <c r="A317" s="1"/>
      <c r="B317" s="1" t="s">
        <v>4</v>
      </c>
      <c r="C317" s="14">
        <v>52764</v>
      </c>
      <c r="D317" s="14">
        <v>1423</v>
      </c>
      <c r="E317" s="14">
        <v>930</v>
      </c>
      <c r="F317" s="14">
        <v>795</v>
      </c>
      <c r="G317" s="14">
        <v>1676</v>
      </c>
      <c r="H317" s="14">
        <v>1548</v>
      </c>
      <c r="I317" s="14">
        <v>6372</v>
      </c>
      <c r="J317" s="14">
        <v>46392</v>
      </c>
    </row>
    <row r="318" spans="1:10">
      <c r="A318" s="1"/>
      <c r="B318" s="1" t="s">
        <v>83</v>
      </c>
      <c r="C318" s="14">
        <v>912804</v>
      </c>
      <c r="D318" s="14">
        <v>203193</v>
      </c>
      <c r="E318" s="14">
        <v>131460</v>
      </c>
      <c r="F318" s="14">
        <v>133123</v>
      </c>
      <c r="G318" s="14">
        <v>244064</v>
      </c>
      <c r="H318" s="14">
        <v>106775</v>
      </c>
      <c r="I318" s="14">
        <v>818615</v>
      </c>
      <c r="J318" s="14">
        <v>94189</v>
      </c>
    </row>
    <row r="319" spans="1:10">
      <c r="A319" s="1"/>
      <c r="B319" s="1" t="s">
        <v>84</v>
      </c>
      <c r="C319" s="14">
        <v>1026311</v>
      </c>
      <c r="D319" s="14">
        <v>59221</v>
      </c>
      <c r="E319" s="14">
        <v>53668</v>
      </c>
      <c r="F319" s="14">
        <v>70839</v>
      </c>
      <c r="G319" s="14">
        <v>211123</v>
      </c>
      <c r="H319" s="14">
        <v>187508</v>
      </c>
      <c r="I319" s="14">
        <v>582359</v>
      </c>
      <c r="J319" s="14">
        <v>443952</v>
      </c>
    </row>
    <row r="320" spans="1:10">
      <c r="A320" s="1"/>
      <c r="B320" s="1" t="s">
        <v>42</v>
      </c>
      <c r="C320" s="14">
        <v>623177</v>
      </c>
      <c r="D320" s="14">
        <v>73530</v>
      </c>
      <c r="E320" s="14">
        <v>53659</v>
      </c>
      <c r="F320" s="14">
        <v>60695</v>
      </c>
      <c r="G320" s="14">
        <v>135431</v>
      </c>
      <c r="H320" s="14">
        <v>91791</v>
      </c>
      <c r="I320" s="14">
        <v>415106</v>
      </c>
      <c r="J320" s="14">
        <v>208071</v>
      </c>
    </row>
    <row r="321" spans="1:10">
      <c r="A321" s="1"/>
      <c r="B321" s="1" t="s">
        <v>85</v>
      </c>
      <c r="C321" s="14">
        <v>1336629</v>
      </c>
      <c r="D321" s="14">
        <v>163499</v>
      </c>
      <c r="E321" s="14">
        <v>125046</v>
      </c>
      <c r="F321" s="14">
        <v>125218</v>
      </c>
      <c r="G321" s="14">
        <v>226159</v>
      </c>
      <c r="H321" s="14">
        <v>119781</v>
      </c>
      <c r="I321" s="14">
        <v>759703</v>
      </c>
      <c r="J321" s="14">
        <v>576926</v>
      </c>
    </row>
    <row r="322" spans="1:10">
      <c r="A322" s="1"/>
      <c r="B322" s="1" t="s">
        <v>5</v>
      </c>
      <c r="C322" s="14">
        <v>330101</v>
      </c>
      <c r="D322" s="14">
        <v>38999</v>
      </c>
      <c r="E322" s="14">
        <v>23879</v>
      </c>
      <c r="F322" s="14">
        <v>26043</v>
      </c>
      <c r="G322" s="14">
        <v>62882</v>
      </c>
      <c r="H322" s="14">
        <v>44403</v>
      </c>
      <c r="I322" s="14">
        <v>196206</v>
      </c>
      <c r="J322" s="14">
        <v>133895</v>
      </c>
    </row>
    <row r="323" spans="1:10">
      <c r="A323" s="1"/>
      <c r="B323" s="1" t="s">
        <v>6</v>
      </c>
      <c r="C323" s="14">
        <v>325014</v>
      </c>
      <c r="D323" s="14">
        <v>22112</v>
      </c>
      <c r="E323" s="14">
        <v>11721</v>
      </c>
      <c r="F323" s="14">
        <v>14205</v>
      </c>
      <c r="G323" s="14">
        <v>32841</v>
      </c>
      <c r="H323" s="14">
        <v>26615</v>
      </c>
      <c r="I323" s="14">
        <v>107494</v>
      </c>
      <c r="J323" s="14">
        <v>217520</v>
      </c>
    </row>
    <row r="324" spans="1:10">
      <c r="A324" s="1"/>
      <c r="B324" s="1" t="s">
        <v>7</v>
      </c>
      <c r="C324" s="14">
        <v>676246</v>
      </c>
      <c r="D324" s="14">
        <v>59378</v>
      </c>
      <c r="E324" s="14">
        <v>29294</v>
      </c>
      <c r="F324" s="14">
        <v>33120</v>
      </c>
      <c r="G324" s="14">
        <v>85654</v>
      </c>
      <c r="H324" s="14">
        <v>72756</v>
      </c>
      <c r="I324" s="14">
        <v>280202</v>
      </c>
      <c r="J324" s="14">
        <v>396044</v>
      </c>
    </row>
    <row r="325" spans="1:10">
      <c r="A325" s="1"/>
      <c r="B325" s="1" t="s">
        <v>8</v>
      </c>
      <c r="C325" s="14">
        <v>252266</v>
      </c>
      <c r="D325" s="14">
        <v>56168</v>
      </c>
      <c r="E325" s="14">
        <v>28066</v>
      </c>
      <c r="F325" s="14">
        <v>25349</v>
      </c>
      <c r="G325" s="14">
        <v>45180</v>
      </c>
      <c r="H325" s="14">
        <v>35636</v>
      </c>
      <c r="I325" s="14">
        <v>190399</v>
      </c>
      <c r="J325" s="14">
        <v>61867</v>
      </c>
    </row>
    <row r="326" spans="1:10">
      <c r="A326" s="1"/>
      <c r="B326" s="1" t="s">
        <v>9</v>
      </c>
      <c r="C326" s="14">
        <v>875793</v>
      </c>
      <c r="D326" s="14">
        <v>153545</v>
      </c>
      <c r="E326" s="14">
        <v>85239</v>
      </c>
      <c r="F326" s="14">
        <v>83263</v>
      </c>
      <c r="G326" s="14">
        <v>151290</v>
      </c>
      <c r="H326" s="14">
        <v>102206</v>
      </c>
      <c r="I326" s="14">
        <v>575543</v>
      </c>
      <c r="J326" s="14">
        <v>300250</v>
      </c>
    </row>
    <row r="327" spans="1:10">
      <c r="A327" s="1"/>
      <c r="B327" s="1" t="s">
        <v>10</v>
      </c>
      <c r="C327" s="14">
        <v>401244</v>
      </c>
      <c r="D327" s="14">
        <v>1785</v>
      </c>
      <c r="E327" s="14">
        <v>1041</v>
      </c>
      <c r="F327" s="14">
        <v>2044</v>
      </c>
      <c r="G327" s="14">
        <v>12751</v>
      </c>
      <c r="H327" s="14">
        <v>37447</v>
      </c>
      <c r="I327" s="14">
        <v>55068</v>
      </c>
      <c r="J327" s="14">
        <v>346176</v>
      </c>
    </row>
    <row r="328" spans="1:10">
      <c r="A328" s="1"/>
      <c r="B328" s="1" t="s">
        <v>31</v>
      </c>
      <c r="C328" s="14">
        <v>1405275</v>
      </c>
      <c r="D328" s="14">
        <v>164279</v>
      </c>
      <c r="E328" s="14">
        <v>67430</v>
      </c>
      <c r="F328" s="14">
        <v>69712</v>
      </c>
      <c r="G328" s="14">
        <v>212789</v>
      </c>
      <c r="H328" s="14">
        <v>264866</v>
      </c>
      <c r="I328" s="14">
        <v>779076</v>
      </c>
      <c r="J328" s="14">
        <v>626199</v>
      </c>
    </row>
    <row r="329" spans="1:10">
      <c r="A329" s="1"/>
      <c r="B329" s="1" t="s">
        <v>11</v>
      </c>
      <c r="C329" s="14">
        <v>248519</v>
      </c>
      <c r="D329" s="14">
        <v>16912</v>
      </c>
      <c r="E329" s="14">
        <v>11424</v>
      </c>
      <c r="F329" s="14">
        <v>16786</v>
      </c>
      <c r="G329" s="14">
        <v>48775</v>
      </c>
      <c r="H329" s="14">
        <v>46159</v>
      </c>
      <c r="I329" s="14">
        <v>140056</v>
      </c>
      <c r="J329" s="14">
        <v>108463</v>
      </c>
    </row>
    <row r="330" spans="1:10">
      <c r="A330" s="1"/>
      <c r="B330" s="1" t="s">
        <v>12</v>
      </c>
      <c r="C330" s="14">
        <v>1448775</v>
      </c>
      <c r="D330" s="14">
        <v>130939</v>
      </c>
      <c r="E330" s="14">
        <v>114667</v>
      </c>
      <c r="F330" s="14">
        <v>108605</v>
      </c>
      <c r="G330" s="14">
        <v>244822</v>
      </c>
      <c r="H330" s="14">
        <v>271382</v>
      </c>
      <c r="I330" s="14">
        <v>870415</v>
      </c>
      <c r="J330" s="14">
        <v>578360</v>
      </c>
    </row>
    <row r="331" spans="1:10">
      <c r="A331" s="1"/>
      <c r="B331" s="1" t="s">
        <v>13</v>
      </c>
      <c r="C331" s="14">
        <v>223326</v>
      </c>
      <c r="D331" s="14">
        <v>28621</v>
      </c>
      <c r="E331" s="14">
        <v>20015</v>
      </c>
      <c r="F331" s="14">
        <v>23253</v>
      </c>
      <c r="G331" s="14">
        <v>51134</v>
      </c>
      <c r="H331" s="14">
        <v>40815</v>
      </c>
      <c r="I331" s="14">
        <v>163838</v>
      </c>
      <c r="J331" s="14">
        <v>59488</v>
      </c>
    </row>
    <row r="332" spans="1:10">
      <c r="A332" s="1"/>
      <c r="B332" s="1" t="s">
        <v>14</v>
      </c>
      <c r="C332" s="14">
        <v>1027913</v>
      </c>
      <c r="D332" s="14">
        <v>101627</v>
      </c>
      <c r="E332" s="14">
        <v>90802</v>
      </c>
      <c r="F332" s="14">
        <v>123119</v>
      </c>
      <c r="G332" s="14">
        <v>283364</v>
      </c>
      <c r="H332" s="14">
        <v>146928</v>
      </c>
      <c r="I332" s="14">
        <v>745840</v>
      </c>
      <c r="J332" s="14">
        <v>282073</v>
      </c>
    </row>
    <row r="333" spans="1:10">
      <c r="A333" s="1"/>
      <c r="B333" s="1" t="s">
        <v>15</v>
      </c>
      <c r="C333" s="14">
        <v>595020</v>
      </c>
      <c r="D333" s="14">
        <v>154874</v>
      </c>
      <c r="E333" s="14">
        <v>99709</v>
      </c>
      <c r="F333" s="14">
        <v>87936</v>
      </c>
      <c r="G333" s="14">
        <v>133125</v>
      </c>
      <c r="H333" s="14">
        <v>55291</v>
      </c>
      <c r="I333" s="14">
        <v>530935</v>
      </c>
      <c r="J333" s="14">
        <v>64085</v>
      </c>
    </row>
    <row r="334" spans="1:10">
      <c r="A334" s="1"/>
      <c r="B334" s="1" t="s">
        <v>32</v>
      </c>
      <c r="C334" s="14">
        <v>93645</v>
      </c>
      <c r="D334" s="14">
        <v>142</v>
      </c>
      <c r="E334" s="14">
        <v>529</v>
      </c>
      <c r="F334" s="14">
        <v>153</v>
      </c>
      <c r="G334" s="14">
        <v>2022</v>
      </c>
      <c r="H334" s="14">
        <v>7320</v>
      </c>
      <c r="I334" s="14">
        <v>10166</v>
      </c>
      <c r="J334" s="14">
        <v>83479</v>
      </c>
    </row>
    <row r="335" spans="1:10">
      <c r="A335" s="1"/>
      <c r="B335" s="1" t="s">
        <v>86</v>
      </c>
      <c r="C335" s="14">
        <v>1318</v>
      </c>
      <c r="D335" s="14">
        <v>1057</v>
      </c>
      <c r="E335" s="14">
        <v>222</v>
      </c>
      <c r="F335" s="14">
        <v>39</v>
      </c>
      <c r="G335" s="14">
        <v>0</v>
      </c>
      <c r="H335" s="14">
        <v>0</v>
      </c>
      <c r="I335" s="14">
        <v>1318</v>
      </c>
      <c r="J335" s="14">
        <v>0</v>
      </c>
    </row>
    <row r="336" spans="1:10">
      <c r="A336" s="1" t="s">
        <v>80</v>
      </c>
      <c r="B336" s="1" t="s">
        <v>19</v>
      </c>
      <c r="C336" s="14">
        <v>11241099</v>
      </c>
      <c r="D336" s="14">
        <v>468458</v>
      </c>
      <c r="E336" s="14">
        <v>734064</v>
      </c>
      <c r="F336" s="14">
        <v>892379</v>
      </c>
      <c r="G336" s="14">
        <v>1933370</v>
      </c>
      <c r="H336" s="14">
        <v>1539518</v>
      </c>
      <c r="I336" s="14">
        <v>5567789</v>
      </c>
      <c r="J336" s="14">
        <v>5673310</v>
      </c>
    </row>
    <row r="337" spans="1:10">
      <c r="A337" s="1"/>
      <c r="B337" s="1" t="s">
        <v>3</v>
      </c>
      <c r="C337" s="14">
        <v>22440</v>
      </c>
      <c r="D337" s="14">
        <v>2492</v>
      </c>
      <c r="E337" s="14" t="s">
        <v>90</v>
      </c>
      <c r="F337" s="14" t="s">
        <v>90</v>
      </c>
      <c r="G337" s="14">
        <v>6500</v>
      </c>
      <c r="H337" s="14">
        <v>3060</v>
      </c>
      <c r="I337" s="14">
        <v>19710</v>
      </c>
      <c r="J337" s="14">
        <v>2730</v>
      </c>
    </row>
    <row r="338" spans="1:10">
      <c r="A338" s="1"/>
      <c r="B338" s="1" t="s">
        <v>82</v>
      </c>
      <c r="C338" s="14">
        <v>54780</v>
      </c>
      <c r="D338" s="14">
        <v>1368</v>
      </c>
      <c r="E338" s="14">
        <v>2085</v>
      </c>
      <c r="F338" s="14">
        <v>3522</v>
      </c>
      <c r="G338" s="14">
        <v>8384</v>
      </c>
      <c r="H338" s="14">
        <v>7113</v>
      </c>
      <c r="I338" s="14">
        <v>22472</v>
      </c>
      <c r="J338" s="14">
        <v>32308</v>
      </c>
    </row>
    <row r="339" spans="1:10">
      <c r="A339" s="1"/>
      <c r="B339" s="1" t="s">
        <v>4</v>
      </c>
      <c r="C339" s="14">
        <v>52322</v>
      </c>
      <c r="D339" s="14">
        <v>489</v>
      </c>
      <c r="E339" s="14">
        <v>650</v>
      </c>
      <c r="F339" s="14">
        <v>661</v>
      </c>
      <c r="G339" s="14">
        <v>1740</v>
      </c>
      <c r="H339" s="14">
        <v>2675</v>
      </c>
      <c r="I339" s="14">
        <v>6215</v>
      </c>
      <c r="J339" s="14">
        <v>46107</v>
      </c>
    </row>
    <row r="340" spans="1:10">
      <c r="A340" s="1"/>
      <c r="B340" s="1" t="s">
        <v>83</v>
      </c>
      <c r="C340" s="14">
        <v>938146</v>
      </c>
      <c r="D340" s="14">
        <v>69995</v>
      </c>
      <c r="E340" s="14">
        <v>110701</v>
      </c>
      <c r="F340" s="14">
        <v>133939</v>
      </c>
      <c r="G340" s="14">
        <v>285454</v>
      </c>
      <c r="H340" s="14">
        <v>160078</v>
      </c>
      <c r="I340" s="14">
        <v>760167</v>
      </c>
      <c r="J340" s="14">
        <v>177979</v>
      </c>
    </row>
    <row r="341" spans="1:10">
      <c r="A341" s="1"/>
      <c r="B341" s="1" t="s">
        <v>84</v>
      </c>
      <c r="C341" s="14">
        <v>1254757</v>
      </c>
      <c r="D341" s="14">
        <v>20479</v>
      </c>
      <c r="E341" s="14">
        <v>42723</v>
      </c>
      <c r="F341" s="14">
        <v>68219</v>
      </c>
      <c r="G341" s="14">
        <v>218808</v>
      </c>
      <c r="H341" s="14">
        <v>221548</v>
      </c>
      <c r="I341" s="14">
        <v>571777</v>
      </c>
      <c r="J341" s="14">
        <v>682980</v>
      </c>
    </row>
    <row r="342" spans="1:10">
      <c r="A342" s="1"/>
      <c r="B342" s="1" t="s">
        <v>42</v>
      </c>
      <c r="C342" s="14">
        <v>542611</v>
      </c>
      <c r="D342" s="14">
        <v>26319</v>
      </c>
      <c r="E342" s="14">
        <v>41939</v>
      </c>
      <c r="F342" s="14">
        <v>53515</v>
      </c>
      <c r="G342" s="14">
        <v>114252</v>
      </c>
      <c r="H342" s="14">
        <v>80406</v>
      </c>
      <c r="I342" s="14">
        <v>316431</v>
      </c>
      <c r="J342" s="14">
        <v>226180</v>
      </c>
    </row>
    <row r="343" spans="1:10">
      <c r="A343" s="1"/>
      <c r="B343" s="1" t="s">
        <v>85</v>
      </c>
      <c r="C343" s="14">
        <v>1189857</v>
      </c>
      <c r="D343" s="14">
        <v>64084</v>
      </c>
      <c r="E343" s="14">
        <v>105230</v>
      </c>
      <c r="F343" s="14">
        <v>116671</v>
      </c>
      <c r="G343" s="14">
        <v>183734</v>
      </c>
      <c r="H343" s="14">
        <v>108015</v>
      </c>
      <c r="I343" s="14">
        <v>577734</v>
      </c>
      <c r="J343" s="14">
        <v>612123</v>
      </c>
    </row>
    <row r="344" spans="1:10">
      <c r="A344" s="1"/>
      <c r="B344" s="1" t="s">
        <v>5</v>
      </c>
      <c r="C344" s="14">
        <v>537252</v>
      </c>
      <c r="D344" s="14">
        <v>13293</v>
      </c>
      <c r="E344" s="14">
        <v>18895</v>
      </c>
      <c r="F344" s="14">
        <v>23937</v>
      </c>
      <c r="G344" s="14">
        <v>54824</v>
      </c>
      <c r="H344" s="14">
        <v>41665</v>
      </c>
      <c r="I344" s="14">
        <v>152614</v>
      </c>
      <c r="J344" s="14">
        <v>384638</v>
      </c>
    </row>
    <row r="345" spans="1:10">
      <c r="A345" s="1"/>
      <c r="B345" s="1" t="s">
        <v>6</v>
      </c>
      <c r="C345" s="14">
        <v>344487</v>
      </c>
      <c r="D345" s="14">
        <v>5919</v>
      </c>
      <c r="E345" s="14">
        <v>9268</v>
      </c>
      <c r="F345" s="14">
        <v>13149</v>
      </c>
      <c r="G345" s="14">
        <v>33815</v>
      </c>
      <c r="H345" s="14">
        <v>32753</v>
      </c>
      <c r="I345" s="14">
        <v>94904</v>
      </c>
      <c r="J345" s="14">
        <v>249583</v>
      </c>
    </row>
    <row r="346" spans="1:10">
      <c r="A346" s="1"/>
      <c r="B346" s="1" t="s">
        <v>7</v>
      </c>
      <c r="C346" s="14">
        <v>737118</v>
      </c>
      <c r="D346" s="14">
        <v>20416</v>
      </c>
      <c r="E346" s="14">
        <v>20503</v>
      </c>
      <c r="F346" s="14">
        <v>17724</v>
      </c>
      <c r="G346" s="14">
        <v>37403</v>
      </c>
      <c r="H346" s="14">
        <v>51401</v>
      </c>
      <c r="I346" s="14">
        <v>147447</v>
      </c>
      <c r="J346" s="14">
        <v>589671</v>
      </c>
    </row>
    <row r="347" spans="1:10">
      <c r="A347" s="1"/>
      <c r="B347" s="1" t="s">
        <v>8</v>
      </c>
      <c r="C347" s="14">
        <v>202969</v>
      </c>
      <c r="D347" s="14">
        <v>21876</v>
      </c>
      <c r="E347" s="14">
        <v>22520</v>
      </c>
      <c r="F347" s="14">
        <v>21545</v>
      </c>
      <c r="G347" s="14">
        <v>34919</v>
      </c>
      <c r="H347" s="14">
        <v>27834</v>
      </c>
      <c r="I347" s="14">
        <v>128694</v>
      </c>
      <c r="J347" s="14">
        <v>74275</v>
      </c>
    </row>
    <row r="348" spans="1:10">
      <c r="A348" s="1"/>
      <c r="B348" s="1" t="s">
        <v>9</v>
      </c>
      <c r="C348" s="14">
        <v>751895</v>
      </c>
      <c r="D348" s="14">
        <v>62273</v>
      </c>
      <c r="E348" s="14">
        <v>72042</v>
      </c>
      <c r="F348" s="14">
        <v>76694</v>
      </c>
      <c r="G348" s="14">
        <v>136906</v>
      </c>
      <c r="H348" s="14">
        <v>105492</v>
      </c>
      <c r="I348" s="14">
        <v>453407</v>
      </c>
      <c r="J348" s="14">
        <v>298488</v>
      </c>
    </row>
    <row r="349" spans="1:10">
      <c r="A349" s="1"/>
      <c r="B349" s="1" t="s">
        <v>10</v>
      </c>
      <c r="C349" s="14">
        <v>367133</v>
      </c>
      <c r="D349" s="14">
        <v>367</v>
      </c>
      <c r="E349" s="14">
        <v>566</v>
      </c>
      <c r="F349" s="14">
        <v>929</v>
      </c>
      <c r="G349" s="14">
        <v>8622</v>
      </c>
      <c r="H349" s="14">
        <v>38137</v>
      </c>
      <c r="I349" s="14">
        <v>48621</v>
      </c>
      <c r="J349" s="14">
        <v>318512</v>
      </c>
    </row>
    <row r="350" spans="1:10">
      <c r="A350" s="1"/>
      <c r="B350" s="1" t="s">
        <v>31</v>
      </c>
      <c r="C350" s="14">
        <v>1358803</v>
      </c>
      <c r="D350" s="14">
        <v>25444</v>
      </c>
      <c r="E350" s="14">
        <v>38695</v>
      </c>
      <c r="F350" s="14">
        <v>47754</v>
      </c>
      <c r="G350" s="14">
        <v>130072</v>
      </c>
      <c r="H350" s="14">
        <v>192372</v>
      </c>
      <c r="I350" s="14">
        <v>434337</v>
      </c>
      <c r="J350" s="14">
        <v>924466</v>
      </c>
    </row>
    <row r="351" spans="1:10">
      <c r="A351" s="1"/>
      <c r="B351" s="1" t="s">
        <v>11</v>
      </c>
      <c r="C351" s="14">
        <v>168898</v>
      </c>
      <c r="D351" s="14">
        <v>4018</v>
      </c>
      <c r="E351" s="14">
        <v>7079</v>
      </c>
      <c r="F351" s="14">
        <v>10826</v>
      </c>
      <c r="G351" s="14">
        <v>38910</v>
      </c>
      <c r="H351" s="14">
        <v>36258</v>
      </c>
      <c r="I351" s="14">
        <v>97091</v>
      </c>
      <c r="J351" s="14">
        <v>71807</v>
      </c>
    </row>
    <row r="352" spans="1:10">
      <c r="A352" s="1"/>
      <c r="B352" s="1" t="s">
        <v>12</v>
      </c>
      <c r="C352" s="14">
        <v>941099</v>
      </c>
      <c r="D352" s="14">
        <v>35416</v>
      </c>
      <c r="E352" s="14">
        <v>73732</v>
      </c>
      <c r="F352" s="14">
        <v>88980</v>
      </c>
      <c r="G352" s="14">
        <v>159323</v>
      </c>
      <c r="H352" s="14">
        <v>187780</v>
      </c>
      <c r="I352" s="14">
        <v>545231</v>
      </c>
      <c r="J352" s="14">
        <v>395868</v>
      </c>
    </row>
    <row r="353" spans="1:12">
      <c r="A353" s="1"/>
      <c r="B353" s="1" t="s">
        <v>13</v>
      </c>
      <c r="C353" s="14">
        <v>194708</v>
      </c>
      <c r="D353" s="14">
        <v>6932</v>
      </c>
      <c r="E353" s="14">
        <v>11326</v>
      </c>
      <c r="F353" s="14">
        <v>17923</v>
      </c>
      <c r="G353" s="14">
        <v>56957</v>
      </c>
      <c r="H353" s="14">
        <v>33418</v>
      </c>
      <c r="I353" s="14">
        <v>126556</v>
      </c>
      <c r="J353" s="14">
        <v>68152</v>
      </c>
    </row>
    <row r="354" spans="1:12">
      <c r="A354" s="1"/>
      <c r="B354" s="1" t="s">
        <v>14</v>
      </c>
      <c r="C354" s="14">
        <v>948137</v>
      </c>
      <c r="D354" s="14">
        <v>24281</v>
      </c>
      <c r="E354" s="14">
        <v>60968</v>
      </c>
      <c r="F354" s="14">
        <v>102604</v>
      </c>
      <c r="G354" s="14">
        <v>281141</v>
      </c>
      <c r="H354" s="14">
        <v>143456</v>
      </c>
      <c r="I354" s="14">
        <v>612450</v>
      </c>
      <c r="J354" s="14">
        <v>335687</v>
      </c>
    </row>
    <row r="355" spans="1:12">
      <c r="A355" s="1"/>
      <c r="B355" s="1" t="s">
        <v>15</v>
      </c>
      <c r="C355" s="14">
        <v>512728</v>
      </c>
      <c r="D355" s="14">
        <v>62347</v>
      </c>
      <c r="E355" s="14">
        <v>90999</v>
      </c>
      <c r="F355" s="14">
        <v>89575</v>
      </c>
      <c r="G355" s="14">
        <v>140300</v>
      </c>
      <c r="H355" s="14">
        <v>60208</v>
      </c>
      <c r="I355" s="14">
        <v>443429</v>
      </c>
      <c r="J355" s="14">
        <v>69299</v>
      </c>
      <c r="K355" s="23"/>
      <c r="L355" s="23"/>
    </row>
    <row r="356" spans="1:12">
      <c r="A356" s="1"/>
      <c r="B356" s="1" t="s">
        <v>32</v>
      </c>
      <c r="C356" s="14">
        <v>119702</v>
      </c>
      <c r="D356" s="14">
        <v>6</v>
      </c>
      <c r="E356" s="14">
        <v>13</v>
      </c>
      <c r="F356" s="14">
        <v>71</v>
      </c>
      <c r="G356" s="14">
        <v>1306</v>
      </c>
      <c r="H356" s="14">
        <v>5849</v>
      </c>
      <c r="I356" s="14">
        <v>7245</v>
      </c>
      <c r="J356" s="14">
        <v>112457</v>
      </c>
      <c r="K356" s="23"/>
      <c r="L356" s="23"/>
    </row>
    <row r="357" spans="1:12">
      <c r="A357" s="1"/>
      <c r="B357" s="1" t="s">
        <v>86</v>
      </c>
      <c r="C357" s="14">
        <v>1257</v>
      </c>
      <c r="D357" s="14">
        <v>644</v>
      </c>
      <c r="E357" s="14" t="s">
        <v>90</v>
      </c>
      <c r="F357" s="14" t="s">
        <v>90</v>
      </c>
      <c r="G357" s="14">
        <v>0</v>
      </c>
      <c r="H357" s="14">
        <v>0</v>
      </c>
      <c r="I357" s="14">
        <v>1257</v>
      </c>
      <c r="J357" s="14">
        <v>0</v>
      </c>
      <c r="K357" s="23"/>
      <c r="L357" s="23"/>
    </row>
    <row r="358" spans="1:12">
      <c r="A358" s="1" t="s">
        <v>54</v>
      </c>
      <c r="B358" s="1" t="s">
        <v>19</v>
      </c>
      <c r="C358" s="14">
        <v>995659</v>
      </c>
      <c r="D358" s="14">
        <v>1106977</v>
      </c>
      <c r="E358" s="14">
        <v>307690</v>
      </c>
      <c r="F358" s="14">
        <v>158795</v>
      </c>
      <c r="G358" s="14">
        <v>304162</v>
      </c>
      <c r="H358" s="14">
        <v>112702</v>
      </c>
      <c r="I358" s="14">
        <v>1990326</v>
      </c>
      <c r="J358" s="14">
        <v>-994667</v>
      </c>
      <c r="K358" s="23"/>
      <c r="L358" s="23"/>
    </row>
    <row r="359" spans="1:12">
      <c r="A359" s="14"/>
      <c r="B359" s="1" t="s">
        <v>3</v>
      </c>
      <c r="C359" s="14">
        <v>3691</v>
      </c>
      <c r="D359" s="14">
        <v>3974</v>
      </c>
      <c r="E359" s="14">
        <v>425</v>
      </c>
      <c r="F359" s="14">
        <v>-64</v>
      </c>
      <c r="G359" s="14">
        <v>-2365</v>
      </c>
      <c r="H359" s="14" t="s">
        <v>90</v>
      </c>
      <c r="I359" s="14" t="s">
        <v>90</v>
      </c>
      <c r="J359" s="14" t="s">
        <v>90</v>
      </c>
      <c r="K359" s="23"/>
      <c r="L359" s="23"/>
    </row>
    <row r="360" spans="1:12">
      <c r="A360" s="14"/>
      <c r="B360" s="1" t="s">
        <v>82</v>
      </c>
      <c r="C360" s="14">
        <v>-12265</v>
      </c>
      <c r="D360" s="14">
        <v>2844</v>
      </c>
      <c r="E360" s="14">
        <v>598</v>
      </c>
      <c r="F360" s="14">
        <v>548</v>
      </c>
      <c r="G360" s="14">
        <v>-1001</v>
      </c>
      <c r="H360" s="14">
        <v>-1724</v>
      </c>
      <c r="I360" s="14">
        <v>1265</v>
      </c>
      <c r="J360" s="14">
        <v>-13530</v>
      </c>
      <c r="K360" s="23"/>
      <c r="L360" s="23"/>
    </row>
    <row r="361" spans="1:12">
      <c r="A361" s="14"/>
      <c r="B361" s="1" t="s">
        <v>4</v>
      </c>
      <c r="C361" s="14">
        <v>4125</v>
      </c>
      <c r="D361" s="14">
        <v>695</v>
      </c>
      <c r="E361" s="14">
        <v>105</v>
      </c>
      <c r="F361" s="14">
        <v>-239</v>
      </c>
      <c r="G361" s="14">
        <v>-685</v>
      </c>
      <c r="H361" s="14">
        <v>-1219</v>
      </c>
      <c r="I361" s="14">
        <v>-1343</v>
      </c>
      <c r="J361" s="14">
        <v>5468</v>
      </c>
      <c r="K361" s="23"/>
      <c r="L361" s="23"/>
    </row>
    <row r="362" spans="1:12">
      <c r="A362" s="14"/>
      <c r="B362" s="1" t="s">
        <v>83</v>
      </c>
      <c r="C362" s="14">
        <v>-982</v>
      </c>
      <c r="D362" s="14">
        <v>150827</v>
      </c>
      <c r="E362" s="14">
        <v>29989</v>
      </c>
      <c r="F362" s="14">
        <v>-2220</v>
      </c>
      <c r="G362" s="14">
        <v>-46348</v>
      </c>
      <c r="H362" s="14">
        <v>-56250</v>
      </c>
      <c r="I362" s="14">
        <v>75998</v>
      </c>
      <c r="J362" s="14">
        <v>-76980</v>
      </c>
      <c r="K362" s="23"/>
      <c r="L362" s="23"/>
    </row>
    <row r="363" spans="1:12">
      <c r="A363" s="26"/>
      <c r="B363" s="1" t="s">
        <v>84</v>
      </c>
      <c r="C363" s="14">
        <v>-423187</v>
      </c>
      <c r="D363" s="14">
        <v>35325</v>
      </c>
      <c r="E363" s="14">
        <v>5721</v>
      </c>
      <c r="F363" s="14">
        <v>-6800</v>
      </c>
      <c r="G363" s="14">
        <v>-36630</v>
      </c>
      <c r="H363" s="14">
        <v>-67293</v>
      </c>
      <c r="I363" s="14">
        <v>-69677</v>
      </c>
      <c r="J363" s="14">
        <v>-353510</v>
      </c>
      <c r="K363" s="23"/>
      <c r="L363" s="23"/>
    </row>
    <row r="364" spans="1:12">
      <c r="A364" s="14"/>
      <c r="B364" s="1" t="s">
        <v>42</v>
      </c>
      <c r="C364" s="14">
        <v>22252</v>
      </c>
      <c r="D364" s="14">
        <v>48316</v>
      </c>
      <c r="E364" s="14">
        <v>10084</v>
      </c>
      <c r="F364" s="14">
        <v>-1024</v>
      </c>
      <c r="G364" s="14">
        <v>-241</v>
      </c>
      <c r="H364" s="14">
        <v>3494</v>
      </c>
      <c r="I364" s="14">
        <v>60629</v>
      </c>
      <c r="J364" s="14">
        <v>-38377</v>
      </c>
      <c r="K364" s="23"/>
      <c r="L364" s="23"/>
    </row>
    <row r="365" spans="1:12" s="10" customFormat="1">
      <c r="A365" s="14"/>
      <c r="B365" s="1" t="s">
        <v>85</v>
      </c>
      <c r="C365" s="14">
        <v>285818</v>
      </c>
      <c r="D365" s="14">
        <v>112513</v>
      </c>
      <c r="E365" s="14">
        <v>23924</v>
      </c>
      <c r="F365" s="14">
        <v>5524</v>
      </c>
      <c r="G365" s="14">
        <v>36977</v>
      </c>
      <c r="H365" s="14">
        <v>15781</v>
      </c>
      <c r="I365" s="14">
        <v>194719</v>
      </c>
      <c r="J365" s="14">
        <v>91099</v>
      </c>
      <c r="K365" s="23"/>
      <c r="L365" s="23"/>
    </row>
    <row r="366" spans="1:12" s="10" customFormat="1">
      <c r="A366" s="14"/>
      <c r="B366" s="1" t="s">
        <v>5</v>
      </c>
      <c r="C366" s="14">
        <v>-12875</v>
      </c>
      <c r="D366" s="14">
        <v>27407</v>
      </c>
      <c r="E366" s="14">
        <v>5286</v>
      </c>
      <c r="F366" s="14">
        <v>226</v>
      </c>
      <c r="G366" s="14">
        <v>3334</v>
      </c>
      <c r="H366" s="14">
        <v>7626</v>
      </c>
      <c r="I366" s="14">
        <v>43879</v>
      </c>
      <c r="J366" s="14">
        <v>-56754</v>
      </c>
      <c r="K366" s="23"/>
      <c r="L366" s="23"/>
    </row>
    <row r="367" spans="1:12" s="10" customFormat="1">
      <c r="A367" s="14"/>
      <c r="B367" s="1" t="s">
        <v>6</v>
      </c>
      <c r="C367" s="14">
        <v>-116791</v>
      </c>
      <c r="D367" s="14">
        <v>16295</v>
      </c>
      <c r="E367" s="14">
        <v>2419</v>
      </c>
      <c r="F367" s="14">
        <v>-360</v>
      </c>
      <c r="G367" s="14">
        <v>-7972</v>
      </c>
      <c r="H367" s="14">
        <v>-17903</v>
      </c>
      <c r="I367" s="14">
        <v>-7521</v>
      </c>
      <c r="J367" s="14">
        <v>-109270</v>
      </c>
      <c r="K367" s="23"/>
      <c r="L367" s="23"/>
    </row>
    <row r="368" spans="1:12" s="10" customFormat="1">
      <c r="A368" s="14"/>
      <c r="B368" s="1" t="s">
        <v>7</v>
      </c>
      <c r="C368" s="14">
        <v>-50720</v>
      </c>
      <c r="D368" s="14">
        <v>48709</v>
      </c>
      <c r="E368" s="14">
        <v>13756</v>
      </c>
      <c r="F368" s="14">
        <v>18236</v>
      </c>
      <c r="G368" s="14">
        <v>49821</v>
      </c>
      <c r="H368" s="14">
        <v>35220</v>
      </c>
      <c r="I368" s="14">
        <v>165742</v>
      </c>
      <c r="J368" s="14">
        <v>-216462</v>
      </c>
      <c r="K368" s="23"/>
      <c r="L368" s="23"/>
    </row>
    <row r="369" spans="1:12" s="10" customFormat="1">
      <c r="A369" s="14"/>
      <c r="B369" s="1" t="s">
        <v>8</v>
      </c>
      <c r="C369" s="14">
        <v>71848</v>
      </c>
      <c r="D369" s="14">
        <v>46763</v>
      </c>
      <c r="E369" s="14">
        <v>8370</v>
      </c>
      <c r="F369" s="14">
        <v>5462</v>
      </c>
      <c r="G369" s="14">
        <v>14011</v>
      </c>
      <c r="H369" s="14">
        <v>12238</v>
      </c>
      <c r="I369" s="14">
        <v>86844</v>
      </c>
      <c r="J369" s="14">
        <v>-14996</v>
      </c>
      <c r="K369" s="23"/>
      <c r="L369" s="23"/>
    </row>
    <row r="370" spans="1:12" s="10" customFormat="1">
      <c r="A370" s="14"/>
      <c r="B370" s="1" t="s">
        <v>9</v>
      </c>
      <c r="C370" s="14">
        <v>152606</v>
      </c>
      <c r="D370" s="14">
        <v>107014</v>
      </c>
      <c r="E370" s="14">
        <v>19173</v>
      </c>
      <c r="F370" s="14">
        <v>7925</v>
      </c>
      <c r="G370" s="14">
        <v>1399</v>
      </c>
      <c r="H370" s="14">
        <v>-10022</v>
      </c>
      <c r="I370" s="14">
        <v>125489</v>
      </c>
      <c r="J370" s="14">
        <v>27117</v>
      </c>
      <c r="K370" s="23"/>
      <c r="L370" s="23"/>
    </row>
    <row r="371" spans="1:12" s="10" customFormat="1">
      <c r="A371" s="2"/>
      <c r="B371" s="1" t="s">
        <v>10</v>
      </c>
      <c r="C371" s="14">
        <v>25180</v>
      </c>
      <c r="D371" s="14">
        <v>1286</v>
      </c>
      <c r="E371" s="14">
        <v>680</v>
      </c>
      <c r="F371" s="14">
        <v>1286</v>
      </c>
      <c r="G371" s="14">
        <v>5219</v>
      </c>
      <c r="H371" s="14">
        <v>-1176</v>
      </c>
      <c r="I371" s="14">
        <v>7295</v>
      </c>
      <c r="J371" s="14">
        <v>17885</v>
      </c>
      <c r="K371" s="23"/>
      <c r="L371" s="23"/>
    </row>
    <row r="372" spans="1:12" s="10" customFormat="1">
      <c r="A372" s="2"/>
      <c r="B372" s="1" t="s">
        <v>31</v>
      </c>
      <c r="C372" s="14">
        <v>-37032</v>
      </c>
      <c r="D372" s="14">
        <v>145805</v>
      </c>
      <c r="E372" s="14">
        <v>40525</v>
      </c>
      <c r="F372" s="14">
        <v>25765</v>
      </c>
      <c r="G372" s="14">
        <v>99174</v>
      </c>
      <c r="H372" s="14">
        <v>81470</v>
      </c>
      <c r="I372" s="14">
        <v>392739</v>
      </c>
      <c r="J372" s="14">
        <v>-429771</v>
      </c>
      <c r="K372" s="23"/>
      <c r="L372" s="23"/>
    </row>
    <row r="373" spans="1:12" s="10" customFormat="1">
      <c r="A373" s="2"/>
      <c r="B373" s="1" t="s">
        <v>11</v>
      </c>
      <c r="C373" s="14">
        <v>64392</v>
      </c>
      <c r="D373" s="14">
        <v>15982</v>
      </c>
      <c r="E373" s="14">
        <v>7196</v>
      </c>
      <c r="F373" s="14">
        <v>8564</v>
      </c>
      <c r="G373" s="14">
        <v>6873</v>
      </c>
      <c r="H373" s="14">
        <v>2123</v>
      </c>
      <c r="I373" s="14">
        <v>40738</v>
      </c>
      <c r="J373" s="14">
        <v>23654</v>
      </c>
      <c r="K373" s="23"/>
      <c r="L373" s="23"/>
    </row>
    <row r="374" spans="1:12" s="10" customFormat="1">
      <c r="A374" s="2"/>
      <c r="B374" s="1" t="s">
        <v>12</v>
      </c>
      <c r="C374" s="14">
        <v>540798</v>
      </c>
      <c r="D374" s="14">
        <v>115420</v>
      </c>
      <c r="E374" s="14">
        <v>57904</v>
      </c>
      <c r="F374" s="14">
        <v>32440</v>
      </c>
      <c r="G374" s="14">
        <v>98254</v>
      </c>
      <c r="H374" s="14">
        <v>80665</v>
      </c>
      <c r="I374" s="14">
        <v>384683</v>
      </c>
      <c r="J374" s="14">
        <v>156115</v>
      </c>
      <c r="K374" s="23"/>
      <c r="L374" s="23"/>
    </row>
    <row r="375" spans="1:12" s="10" customFormat="1">
      <c r="A375" s="2"/>
      <c r="B375" s="1" t="s">
        <v>13</v>
      </c>
      <c r="C375" s="14">
        <v>50822</v>
      </c>
      <c r="D375" s="14">
        <v>25651</v>
      </c>
      <c r="E375" s="14">
        <v>13447</v>
      </c>
      <c r="F375" s="14">
        <v>8501</v>
      </c>
      <c r="G375" s="14">
        <v>-508</v>
      </c>
      <c r="H375" s="14">
        <v>10558</v>
      </c>
      <c r="I375" s="14">
        <v>57649</v>
      </c>
      <c r="J375" s="14">
        <v>-6827</v>
      </c>
      <c r="K375" s="23"/>
      <c r="L375" s="23"/>
    </row>
    <row r="376" spans="1:12" s="10" customFormat="1">
      <c r="A376" s="2"/>
      <c r="B376" s="1" t="s">
        <v>14</v>
      </c>
      <c r="C376" s="14">
        <v>357638</v>
      </c>
      <c r="D376" s="14">
        <v>83112</v>
      </c>
      <c r="E376" s="14">
        <v>45411</v>
      </c>
      <c r="F376" s="14">
        <v>52153</v>
      </c>
      <c r="G376" s="14">
        <v>89265</v>
      </c>
      <c r="H376" s="14">
        <v>27488</v>
      </c>
      <c r="I376" s="14">
        <v>297429</v>
      </c>
      <c r="J376" s="14">
        <v>60209</v>
      </c>
      <c r="K376" s="23"/>
      <c r="L376" s="23"/>
    </row>
    <row r="377" spans="1:12">
      <c r="A377" s="2"/>
      <c r="B377" s="1" t="s">
        <v>15</v>
      </c>
      <c r="C377" s="14">
        <v>97073</v>
      </c>
      <c r="D377" s="14">
        <v>105937</v>
      </c>
      <c r="E377" s="14">
        <v>18452</v>
      </c>
      <c r="F377" s="14">
        <v>1367</v>
      </c>
      <c r="G377" s="14">
        <v>-7420</v>
      </c>
      <c r="H377" s="14">
        <v>-7677</v>
      </c>
      <c r="I377" s="14">
        <v>110659</v>
      </c>
      <c r="J377" s="14">
        <v>-13586</v>
      </c>
    </row>
    <row r="378" spans="1:12">
      <c r="A378" s="2"/>
      <c r="B378" s="1" t="s">
        <v>32</v>
      </c>
      <c r="C378" s="14">
        <v>-47677</v>
      </c>
      <c r="D378" s="14">
        <v>173</v>
      </c>
      <c r="E378" s="14">
        <v>454</v>
      </c>
      <c r="F378" s="14">
        <v>38</v>
      </c>
      <c r="G378" s="14">
        <v>15</v>
      </c>
      <c r="H378" s="14">
        <v>-568</v>
      </c>
      <c r="I378" s="14">
        <v>112</v>
      </c>
      <c r="J378" s="14">
        <v>-47789</v>
      </c>
    </row>
    <row r="379" spans="1:12">
      <c r="A379" s="2"/>
      <c r="B379" s="1" t="s">
        <v>86</v>
      </c>
      <c r="C379" s="14">
        <v>20945</v>
      </c>
      <c r="D379" s="14">
        <v>12929</v>
      </c>
      <c r="E379" s="14">
        <v>3771</v>
      </c>
      <c r="F379" s="14">
        <v>1467</v>
      </c>
      <c r="G379" s="14">
        <v>2990</v>
      </c>
      <c r="H379" s="14" t="s">
        <v>90</v>
      </c>
      <c r="I379" s="14" t="s">
        <v>90</v>
      </c>
      <c r="J379" s="14" t="s">
        <v>90</v>
      </c>
    </row>
    <row r="380" spans="1:12">
      <c r="A380" s="1" t="s">
        <v>81</v>
      </c>
      <c r="B380" s="1" t="s">
        <v>19</v>
      </c>
      <c r="C380" s="15">
        <v>0.9</v>
      </c>
      <c r="D380" s="15">
        <v>19.5</v>
      </c>
      <c r="E380" s="15">
        <v>4.5999999999999996</v>
      </c>
      <c r="F380" s="15">
        <v>1.9</v>
      </c>
      <c r="G380" s="15">
        <v>1.5</v>
      </c>
      <c r="H380" s="15">
        <v>0.7</v>
      </c>
      <c r="I380" s="15">
        <v>3.5</v>
      </c>
      <c r="J380" s="15">
        <v>-1.8</v>
      </c>
    </row>
    <row r="381" spans="1:12">
      <c r="A381" s="1"/>
      <c r="B381" s="1" t="s">
        <v>3</v>
      </c>
      <c r="C381" s="15">
        <v>2</v>
      </c>
      <c r="D381" s="15">
        <v>15</v>
      </c>
      <c r="E381" s="15" t="s">
        <v>90</v>
      </c>
      <c r="F381" s="15">
        <v>-0.2</v>
      </c>
      <c r="G381" s="15">
        <v>-4.9000000000000004</v>
      </c>
      <c r="H381" s="15" t="s">
        <v>90</v>
      </c>
      <c r="I381" s="15" t="s">
        <v>90</v>
      </c>
      <c r="J381" s="15" t="s">
        <v>90</v>
      </c>
    </row>
    <row r="382" spans="1:12">
      <c r="A382" s="1"/>
      <c r="B382" s="1" t="s">
        <v>82</v>
      </c>
      <c r="C382" s="15">
        <v>-2.6</v>
      </c>
      <c r="D382" s="15">
        <v>16</v>
      </c>
      <c r="E382" s="15">
        <v>3.2</v>
      </c>
      <c r="F382" s="15">
        <v>1.9</v>
      </c>
      <c r="G382" s="15">
        <v>-1.3</v>
      </c>
      <c r="H382" s="15">
        <v>-2.8</v>
      </c>
      <c r="I382" s="15">
        <v>0.6</v>
      </c>
      <c r="J382" s="15">
        <v>-5.2</v>
      </c>
    </row>
    <row r="383" spans="1:12">
      <c r="A383" s="1"/>
      <c r="B383" s="1" t="s">
        <v>4</v>
      </c>
      <c r="C383" s="15">
        <v>0.6</v>
      </c>
      <c r="D383" s="15">
        <v>8.1999999999999993</v>
      </c>
      <c r="E383" s="15">
        <v>1.3</v>
      </c>
      <c r="F383" s="15">
        <v>-3.1</v>
      </c>
      <c r="G383" s="15">
        <v>-1.7</v>
      </c>
      <c r="H383" s="15">
        <v>-2.6</v>
      </c>
      <c r="I383" s="15">
        <v>-1.2</v>
      </c>
      <c r="J383" s="15">
        <v>1</v>
      </c>
    </row>
    <row r="384" spans="1:12">
      <c r="A384" s="1"/>
      <c r="B384" s="1" t="s">
        <v>83</v>
      </c>
      <c r="C384" s="15">
        <v>0</v>
      </c>
      <c r="D384" s="15">
        <v>21.1</v>
      </c>
      <c r="E384" s="15">
        <v>3.9</v>
      </c>
      <c r="F384" s="15">
        <v>-0.2</v>
      </c>
      <c r="G384" s="15">
        <v>-2.4</v>
      </c>
      <c r="H384" s="15">
        <v>-5.6</v>
      </c>
      <c r="I384" s="15">
        <v>1.4</v>
      </c>
      <c r="J384" s="15">
        <v>-8.1</v>
      </c>
    </row>
    <row r="385" spans="1:10">
      <c r="A385" s="1"/>
      <c r="B385" s="1" t="s">
        <v>84</v>
      </c>
      <c r="C385" s="15">
        <v>-2.9</v>
      </c>
      <c r="D385" s="15">
        <v>16.100000000000001</v>
      </c>
      <c r="E385" s="15">
        <v>1.5</v>
      </c>
      <c r="F385" s="15">
        <v>-1.1000000000000001</v>
      </c>
      <c r="G385" s="15">
        <v>-1.5</v>
      </c>
      <c r="H385" s="15">
        <v>-2.7</v>
      </c>
      <c r="I385" s="15">
        <v>-1.1000000000000001</v>
      </c>
      <c r="J385" s="15">
        <v>-4.3</v>
      </c>
    </row>
    <row r="386" spans="1:10">
      <c r="A386" s="1"/>
      <c r="B386" s="1" t="s">
        <v>42</v>
      </c>
      <c r="C386" s="15">
        <v>0.4</v>
      </c>
      <c r="D386" s="15">
        <v>14.7</v>
      </c>
      <c r="E386" s="15">
        <v>2.5</v>
      </c>
      <c r="F386" s="15">
        <v>-0.2</v>
      </c>
      <c r="G386" s="15">
        <v>0</v>
      </c>
      <c r="H386" s="15">
        <v>0.4</v>
      </c>
      <c r="I386" s="15">
        <v>1.6</v>
      </c>
      <c r="J386" s="15">
        <v>-1.8</v>
      </c>
    </row>
    <row r="387" spans="1:10">
      <c r="A387" s="1"/>
      <c r="B387" s="1" t="s">
        <v>85</v>
      </c>
      <c r="C387" s="15">
        <v>1.9</v>
      </c>
      <c r="D387" s="15">
        <v>14.6</v>
      </c>
      <c r="E387" s="15">
        <v>2.4</v>
      </c>
      <c r="F387" s="15">
        <v>0.5</v>
      </c>
      <c r="G387" s="15">
        <v>1.7</v>
      </c>
      <c r="H387" s="15">
        <v>1.2</v>
      </c>
      <c r="I387" s="15">
        <v>3.1</v>
      </c>
      <c r="J387" s="15">
        <v>1.1000000000000001</v>
      </c>
    </row>
    <row r="388" spans="1:10">
      <c r="A388" s="1"/>
      <c r="B388" s="1" t="s">
        <v>5</v>
      </c>
      <c r="C388" s="15">
        <v>-0.4</v>
      </c>
      <c r="D388" s="15">
        <v>18</v>
      </c>
      <c r="E388" s="15">
        <v>3.5</v>
      </c>
      <c r="F388" s="15">
        <v>0.1</v>
      </c>
      <c r="G388" s="15">
        <v>0.6</v>
      </c>
      <c r="H388" s="15">
        <v>1.8</v>
      </c>
      <c r="I388" s="15">
        <v>2.9</v>
      </c>
      <c r="J388" s="15">
        <v>-2.7</v>
      </c>
    </row>
    <row r="389" spans="1:10">
      <c r="A389" s="1"/>
      <c r="B389" s="1" t="s">
        <v>6</v>
      </c>
      <c r="C389" s="15">
        <v>-3.3</v>
      </c>
      <c r="D389" s="15">
        <v>23.9</v>
      </c>
      <c r="E389" s="15">
        <v>3.1</v>
      </c>
      <c r="F389" s="15">
        <v>-0.3</v>
      </c>
      <c r="G389" s="15">
        <v>-2.5</v>
      </c>
      <c r="H389" s="15">
        <v>-5.5</v>
      </c>
      <c r="I389" s="15">
        <v>-0.8</v>
      </c>
      <c r="J389" s="15">
        <v>-4.2</v>
      </c>
    </row>
    <row r="390" spans="1:10">
      <c r="A390" s="1"/>
      <c r="B390" s="1" t="s">
        <v>7</v>
      </c>
      <c r="C390" s="15">
        <v>-0.8</v>
      </c>
      <c r="D390" s="15">
        <v>17.3</v>
      </c>
      <c r="E390" s="15">
        <v>6.4</v>
      </c>
      <c r="F390" s="15">
        <v>8.5</v>
      </c>
      <c r="G390" s="15">
        <v>8.3000000000000007</v>
      </c>
      <c r="H390" s="15">
        <v>5.4</v>
      </c>
      <c r="I390" s="15">
        <v>8.4</v>
      </c>
      <c r="J390" s="15">
        <v>-4.9000000000000004</v>
      </c>
    </row>
    <row r="391" spans="1:10">
      <c r="A391" s="1"/>
      <c r="B391" s="1" t="s">
        <v>8</v>
      </c>
      <c r="C391" s="15">
        <v>3.6</v>
      </c>
      <c r="D391" s="15">
        <v>15.7</v>
      </c>
      <c r="E391" s="15">
        <v>4</v>
      </c>
      <c r="F391" s="15">
        <v>2.7</v>
      </c>
      <c r="G391" s="15">
        <v>3.7</v>
      </c>
      <c r="H391" s="15">
        <v>4.0999999999999996</v>
      </c>
      <c r="I391" s="15">
        <v>6.3</v>
      </c>
      <c r="J391" s="15">
        <v>-2.4</v>
      </c>
    </row>
    <row r="392" spans="1:10">
      <c r="A392" s="1"/>
      <c r="B392" s="1" t="s">
        <v>9</v>
      </c>
      <c r="C392" s="15">
        <v>2.2000000000000002</v>
      </c>
      <c r="D392" s="15">
        <v>14.1</v>
      </c>
      <c r="E392" s="15">
        <v>2.9</v>
      </c>
      <c r="F392" s="15">
        <v>1.1000000000000001</v>
      </c>
      <c r="G392" s="15">
        <v>0.1</v>
      </c>
      <c r="H392" s="15">
        <v>-1</v>
      </c>
      <c r="I392" s="15">
        <v>2.8</v>
      </c>
      <c r="J392" s="15">
        <v>1.1000000000000001</v>
      </c>
    </row>
    <row r="393" spans="1:10">
      <c r="A393" s="1"/>
      <c r="B393" s="1" t="s">
        <v>10</v>
      </c>
      <c r="C393" s="15">
        <v>0.9</v>
      </c>
      <c r="D393" s="15">
        <v>19.8</v>
      </c>
      <c r="E393" s="15">
        <v>14.7</v>
      </c>
      <c r="F393" s="15">
        <v>14.3</v>
      </c>
      <c r="G393" s="15">
        <v>6.8</v>
      </c>
      <c r="H393" s="15">
        <v>-0.4</v>
      </c>
      <c r="I393" s="15">
        <v>1.9</v>
      </c>
      <c r="J393" s="15">
        <v>0.7</v>
      </c>
    </row>
    <row r="394" spans="1:10">
      <c r="A394" s="1"/>
      <c r="B394" s="1" t="s">
        <v>31</v>
      </c>
      <c r="C394" s="15">
        <v>-0.4</v>
      </c>
      <c r="D394" s="15">
        <v>54.3</v>
      </c>
      <c r="E394" s="15">
        <v>14.2</v>
      </c>
      <c r="F394" s="15">
        <v>7.1</v>
      </c>
      <c r="G394" s="15">
        <v>9.6999999999999993</v>
      </c>
      <c r="H394" s="15">
        <v>6.1</v>
      </c>
      <c r="I394" s="15">
        <v>12</v>
      </c>
      <c r="J394" s="15">
        <v>-8.6</v>
      </c>
    </row>
    <row r="395" spans="1:10">
      <c r="A395" s="1"/>
      <c r="B395" s="1" t="s">
        <v>11</v>
      </c>
      <c r="C395" s="15">
        <v>2.4</v>
      </c>
      <c r="D395" s="15">
        <v>33.200000000000003</v>
      </c>
      <c r="E395" s="15">
        <v>11.4</v>
      </c>
      <c r="F395" s="15">
        <v>7.6</v>
      </c>
      <c r="G395" s="15">
        <v>1.3</v>
      </c>
      <c r="H395" s="15">
        <v>0.4</v>
      </c>
      <c r="I395" s="15">
        <v>3.2</v>
      </c>
      <c r="J395" s="15">
        <v>1.7</v>
      </c>
    </row>
    <row r="396" spans="1:10">
      <c r="A396" s="1"/>
      <c r="B396" s="1" t="s">
        <v>12</v>
      </c>
      <c r="C396" s="15">
        <v>3.6</v>
      </c>
      <c r="D396" s="15">
        <v>21.7</v>
      </c>
      <c r="E396" s="15">
        <v>6.8</v>
      </c>
      <c r="F396" s="15">
        <v>3.4</v>
      </c>
      <c r="G396" s="15">
        <v>4.8</v>
      </c>
      <c r="H396" s="15">
        <v>3</v>
      </c>
      <c r="I396" s="15">
        <v>5.4</v>
      </c>
      <c r="J396" s="15">
        <v>2</v>
      </c>
    </row>
    <row r="397" spans="1:10">
      <c r="A397" s="1"/>
      <c r="B397" s="1" t="s">
        <v>13</v>
      </c>
      <c r="C397" s="15">
        <v>2.8</v>
      </c>
      <c r="D397" s="15">
        <v>31.7</v>
      </c>
      <c r="E397" s="15">
        <v>14.8</v>
      </c>
      <c r="F397" s="15">
        <v>5.9</v>
      </c>
      <c r="G397" s="15">
        <v>-0.1</v>
      </c>
      <c r="H397" s="15">
        <v>2.8</v>
      </c>
      <c r="I397" s="15">
        <v>4.8</v>
      </c>
      <c r="J397" s="15">
        <v>-1.1000000000000001</v>
      </c>
    </row>
    <row r="398" spans="1:10">
      <c r="A398" s="1"/>
      <c r="B398" s="1" t="s">
        <v>14</v>
      </c>
      <c r="C398" s="15">
        <v>3.6</v>
      </c>
      <c r="D398" s="15">
        <v>27.3</v>
      </c>
      <c r="E398" s="15">
        <v>8.3000000000000007</v>
      </c>
      <c r="F398" s="15">
        <v>5.4</v>
      </c>
      <c r="G398" s="15">
        <v>3.1</v>
      </c>
      <c r="H398" s="15">
        <v>1.9</v>
      </c>
      <c r="I398" s="15">
        <v>4.9000000000000004</v>
      </c>
      <c r="J398" s="15">
        <v>1.5</v>
      </c>
    </row>
    <row r="399" spans="1:10">
      <c r="A399" s="1"/>
      <c r="B399" s="1" t="s">
        <v>15</v>
      </c>
      <c r="C399" s="28">
        <v>1.8</v>
      </c>
      <c r="D399" s="28">
        <v>13.4</v>
      </c>
      <c r="E399" s="28">
        <v>2.1</v>
      </c>
      <c r="F399" s="28">
        <v>0.2</v>
      </c>
      <c r="G399" s="28">
        <v>-0.5</v>
      </c>
      <c r="H399" s="28">
        <v>-1.2</v>
      </c>
      <c r="I399" s="28">
        <v>2.4</v>
      </c>
      <c r="J399" s="28">
        <v>-1.8</v>
      </c>
    </row>
    <row r="400" spans="1:10">
      <c r="A400" s="1"/>
      <c r="B400" s="1" t="s">
        <v>32</v>
      </c>
      <c r="C400" s="28">
        <v>-4.7</v>
      </c>
      <c r="D400" s="28">
        <v>206</v>
      </c>
      <c r="E400" s="28">
        <v>164.5</v>
      </c>
      <c r="F400" s="28">
        <v>5.0999999999999996</v>
      </c>
      <c r="G400" s="28">
        <v>0.1</v>
      </c>
      <c r="H400" s="28">
        <v>-1.2</v>
      </c>
      <c r="I400" s="28">
        <v>0.2</v>
      </c>
      <c r="J400" s="28">
        <v>-5</v>
      </c>
    </row>
    <row r="401" spans="1:10">
      <c r="A401" s="3"/>
      <c r="B401" s="3" t="s">
        <v>86</v>
      </c>
      <c r="C401" s="16">
        <v>88.4</v>
      </c>
      <c r="D401" s="16">
        <v>95.6</v>
      </c>
      <c r="E401" s="16" t="s">
        <v>90</v>
      </c>
      <c r="F401" s="16">
        <v>44.2</v>
      </c>
      <c r="G401" s="16">
        <v>543.6</v>
      </c>
      <c r="H401" s="16" t="s">
        <v>90</v>
      </c>
      <c r="I401" s="16" t="s">
        <v>90</v>
      </c>
      <c r="J401" s="16" t="s">
        <v>90</v>
      </c>
    </row>
    <row r="402" spans="1:10" ht="10.5" customHeight="1">
      <c r="A402" s="1" t="s">
        <v>33</v>
      </c>
    </row>
    <row r="403" spans="1:10" ht="2.25" customHeight="1"/>
    <row r="404" spans="1:10">
      <c r="A404" s="21" t="s">
        <v>91</v>
      </c>
    </row>
  </sheetData>
  <phoneticPr fontId="0" type="noConversion"/>
  <printOptions horizontalCentered="1"/>
  <pageMargins left="0.35" right="0.35" top="0.25" bottom="0.25" header="0.5" footer="0.5"/>
  <pageSetup orientation="landscape" r:id="rId1"/>
  <headerFooter alignWithMargins="0"/>
  <rowBreaks count="8" manualBreakCount="8">
    <brk id="49" max="16383" man="1"/>
    <brk id="93" max="16383" man="1"/>
    <brk id="137" max="16383" man="1"/>
    <brk id="181" max="16383" man="1"/>
    <brk id="225" max="16383" man="1"/>
    <brk id="269" max="16383" man="1"/>
    <brk id="313" max="16383" man="1"/>
    <brk id="35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2"/>
  <sheetViews>
    <sheetView zoomScaleNormal="100" workbookViewId="0">
      <pane xSplit="2" ySplit="5" topLeftCell="C6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2"/>
  <cols>
    <col min="1" max="1" width="18.28515625" style="5" customWidth="1"/>
    <col min="2" max="2" width="37.28515625" style="5" customWidth="1"/>
    <col min="3" max="3" width="10.28515625" style="5" customWidth="1"/>
    <col min="4" max="10" width="9.7109375" style="5" customWidth="1"/>
    <col min="11" max="11" width="9.42578125" style="5" bestFit="1" customWidth="1"/>
    <col min="12" max="16384" width="9.140625" style="5"/>
  </cols>
  <sheetData>
    <row r="1" spans="1:10" s="1" customFormat="1" ht="11.25">
      <c r="A1" s="8" t="s">
        <v>98</v>
      </c>
      <c r="B1" s="8"/>
      <c r="C1" s="8"/>
      <c r="D1" s="8"/>
      <c r="E1" s="8"/>
      <c r="F1" s="8"/>
      <c r="G1" s="8"/>
      <c r="H1" s="8"/>
      <c r="I1" s="8"/>
      <c r="J1" s="8"/>
    </row>
    <row r="2" spans="1:10" ht="3.75" customHeight="1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s="2" customFormat="1" ht="11.25">
      <c r="D3" s="7" t="s">
        <v>18</v>
      </c>
      <c r="E3" s="7"/>
      <c r="F3" s="7"/>
      <c r="G3" s="7"/>
      <c r="H3" s="7"/>
      <c r="I3" s="7"/>
      <c r="J3" s="7"/>
    </row>
    <row r="4" spans="1:10" s="1" customFormat="1" ht="11.25">
      <c r="A4" s="3"/>
      <c r="B4" s="3" t="s">
        <v>88</v>
      </c>
      <c r="C4" s="4" t="s">
        <v>19</v>
      </c>
      <c r="D4" s="24" t="s">
        <v>28</v>
      </c>
      <c r="E4" s="24" t="s">
        <v>20</v>
      </c>
      <c r="F4" s="24" t="s">
        <v>21</v>
      </c>
      <c r="G4" s="4" t="s">
        <v>23</v>
      </c>
      <c r="H4" s="4" t="s">
        <v>24</v>
      </c>
      <c r="I4" s="4" t="s">
        <v>25</v>
      </c>
      <c r="J4" s="4" t="s">
        <v>26</v>
      </c>
    </row>
    <row r="5" spans="1:10" ht="2.25" customHeight="1">
      <c r="A5" s="10"/>
      <c r="B5" s="10"/>
      <c r="C5" s="11"/>
      <c r="D5" s="12"/>
      <c r="E5" s="12"/>
      <c r="F5" s="12"/>
      <c r="G5" s="13"/>
      <c r="H5" s="13"/>
      <c r="I5" s="13"/>
      <c r="J5" s="13"/>
    </row>
    <row r="6" spans="1:10">
      <c r="A6" s="1" t="s">
        <v>43</v>
      </c>
      <c r="B6" s="1" t="s">
        <v>19</v>
      </c>
      <c r="C6" s="14">
        <v>6345890</v>
      </c>
      <c r="D6" s="14">
        <v>2700967</v>
      </c>
      <c r="E6" s="14">
        <v>1032577</v>
      </c>
      <c r="F6" s="14">
        <v>649681</v>
      </c>
      <c r="G6" s="14">
        <v>668764</v>
      </c>
      <c r="H6" s="14">
        <v>309563</v>
      </c>
      <c r="I6" s="14">
        <v>5361552</v>
      </c>
      <c r="J6" s="14">
        <v>984338</v>
      </c>
    </row>
    <row r="7" spans="1:10">
      <c r="A7" s="1"/>
      <c r="B7" s="1" t="s">
        <v>3</v>
      </c>
      <c r="C7" s="14">
        <v>22426</v>
      </c>
      <c r="D7" s="14">
        <v>13316</v>
      </c>
      <c r="E7" s="14">
        <v>4595</v>
      </c>
      <c r="F7" s="14">
        <v>2286</v>
      </c>
      <c r="G7" s="14">
        <v>1420</v>
      </c>
      <c r="H7" s="14">
        <v>404</v>
      </c>
      <c r="I7" s="14">
        <v>22021</v>
      </c>
      <c r="J7" s="14">
        <v>405</v>
      </c>
    </row>
    <row r="8" spans="1:10">
      <c r="A8" s="1"/>
      <c r="B8" s="1" t="s">
        <v>82</v>
      </c>
      <c r="C8" s="14">
        <v>21968</v>
      </c>
      <c r="D8" s="14">
        <v>8978</v>
      </c>
      <c r="E8" s="14">
        <v>2990</v>
      </c>
      <c r="F8" s="14">
        <v>2313</v>
      </c>
      <c r="G8" s="14">
        <v>2719</v>
      </c>
      <c r="H8" s="14">
        <v>1160</v>
      </c>
      <c r="I8" s="14">
        <v>18160</v>
      </c>
      <c r="J8" s="14">
        <v>3808</v>
      </c>
    </row>
    <row r="9" spans="1:10">
      <c r="A9" s="1"/>
      <c r="B9" s="1" t="s">
        <v>4</v>
      </c>
      <c r="C9" s="14">
        <v>17110</v>
      </c>
      <c r="D9" s="14">
        <v>3661</v>
      </c>
      <c r="E9" s="14">
        <v>1274</v>
      </c>
      <c r="F9" s="14">
        <v>619</v>
      </c>
      <c r="G9" s="14">
        <v>1389</v>
      </c>
      <c r="H9" s="14">
        <v>994</v>
      </c>
      <c r="I9" s="14">
        <v>7937</v>
      </c>
      <c r="J9" s="14">
        <v>9173</v>
      </c>
    </row>
    <row r="10" spans="1:10">
      <c r="A10" s="1"/>
      <c r="B10" s="1" t="s">
        <v>83</v>
      </c>
      <c r="C10" s="14">
        <v>602223</v>
      </c>
      <c r="D10" s="14">
        <v>342266</v>
      </c>
      <c r="E10" s="14">
        <v>121423</v>
      </c>
      <c r="F10" s="14">
        <v>70511</v>
      </c>
      <c r="G10" s="14">
        <v>53806</v>
      </c>
      <c r="H10" s="14">
        <v>7710</v>
      </c>
      <c r="I10" s="14">
        <v>595716</v>
      </c>
      <c r="J10" s="14">
        <v>6507</v>
      </c>
    </row>
    <row r="11" spans="1:10">
      <c r="A11" s="1"/>
      <c r="B11" s="1" t="s">
        <v>84</v>
      </c>
      <c r="C11" s="14">
        <v>331050</v>
      </c>
      <c r="D11" s="14">
        <v>96252</v>
      </c>
      <c r="E11" s="14">
        <v>56706</v>
      </c>
      <c r="F11" s="14">
        <v>48588</v>
      </c>
      <c r="G11" s="14">
        <v>66392</v>
      </c>
      <c r="H11" s="14">
        <v>24830</v>
      </c>
      <c r="I11" s="14">
        <v>292768</v>
      </c>
      <c r="J11" s="14">
        <v>38282</v>
      </c>
    </row>
    <row r="12" spans="1:10">
      <c r="A12" s="1"/>
      <c r="B12" s="1" t="s">
        <v>42</v>
      </c>
      <c r="C12" s="14">
        <v>405227</v>
      </c>
      <c r="D12" s="14">
        <v>155018</v>
      </c>
      <c r="E12" s="14">
        <v>64557</v>
      </c>
      <c r="F12" s="14">
        <v>47171</v>
      </c>
      <c r="G12" s="14">
        <v>55280</v>
      </c>
      <c r="H12" s="14">
        <v>24786</v>
      </c>
      <c r="I12" s="14">
        <v>346812</v>
      </c>
      <c r="J12" s="14">
        <v>58415</v>
      </c>
    </row>
    <row r="13" spans="1:10">
      <c r="A13" s="1"/>
      <c r="B13" s="1" t="s">
        <v>85</v>
      </c>
      <c r="C13" s="14">
        <v>1028125</v>
      </c>
      <c r="D13" s="14">
        <v>344689</v>
      </c>
      <c r="E13" s="14">
        <v>157092</v>
      </c>
      <c r="F13" s="14">
        <v>96893</v>
      </c>
      <c r="G13" s="14">
        <v>95711</v>
      </c>
      <c r="H13" s="14">
        <v>49475</v>
      </c>
      <c r="I13" s="14">
        <v>743860</v>
      </c>
      <c r="J13" s="14">
        <v>284265</v>
      </c>
    </row>
    <row r="14" spans="1:10">
      <c r="A14" s="1"/>
      <c r="B14" s="1" t="s">
        <v>5</v>
      </c>
      <c r="C14" s="14">
        <v>168703</v>
      </c>
      <c r="D14" s="14">
        <v>77427</v>
      </c>
      <c r="E14" s="14">
        <v>23742</v>
      </c>
      <c r="F14" s="14">
        <v>16500</v>
      </c>
      <c r="G14" s="14">
        <v>17858</v>
      </c>
      <c r="H14" s="14">
        <v>7769</v>
      </c>
      <c r="I14" s="14">
        <v>143296</v>
      </c>
      <c r="J14" s="14">
        <v>25407</v>
      </c>
    </row>
    <row r="15" spans="1:10">
      <c r="A15" s="1"/>
      <c r="B15" s="1" t="s">
        <v>6</v>
      </c>
      <c r="C15" s="14">
        <v>124258</v>
      </c>
      <c r="D15" s="14">
        <v>32818</v>
      </c>
      <c r="E15" s="14">
        <v>12481</v>
      </c>
      <c r="F15" s="14">
        <v>9404</v>
      </c>
      <c r="G15" s="14">
        <v>10583</v>
      </c>
      <c r="H15" s="14">
        <v>5431</v>
      </c>
      <c r="I15" s="14">
        <v>70717</v>
      </c>
      <c r="J15" s="14">
        <v>53541</v>
      </c>
    </row>
    <row r="16" spans="1:10">
      <c r="A16" s="1"/>
      <c r="B16" s="1" t="s">
        <v>7</v>
      </c>
      <c r="C16" s="14">
        <v>393292</v>
      </c>
      <c r="D16" s="14">
        <v>135729</v>
      </c>
      <c r="E16" s="14">
        <v>34361</v>
      </c>
      <c r="F16" s="14">
        <v>18869</v>
      </c>
      <c r="G16" s="14">
        <v>30169</v>
      </c>
      <c r="H16" s="14">
        <v>26275</v>
      </c>
      <c r="I16" s="14">
        <v>245403</v>
      </c>
      <c r="J16" s="14">
        <v>147889</v>
      </c>
    </row>
    <row r="17" spans="1:10">
      <c r="A17" s="1"/>
      <c r="B17" s="1" t="s">
        <v>8</v>
      </c>
      <c r="C17" s="14">
        <v>270625</v>
      </c>
      <c r="D17" s="14">
        <v>150872</v>
      </c>
      <c r="E17" s="14">
        <v>33879</v>
      </c>
      <c r="F17" s="14">
        <v>17421</v>
      </c>
      <c r="G17" s="14">
        <v>17471</v>
      </c>
      <c r="H17" s="14">
        <v>10755</v>
      </c>
      <c r="I17" s="14">
        <v>230398</v>
      </c>
      <c r="J17" s="14">
        <v>40227</v>
      </c>
    </row>
    <row r="18" spans="1:10">
      <c r="A18" s="1"/>
      <c r="B18" s="1" t="s">
        <v>9</v>
      </c>
      <c r="C18" s="14">
        <v>636064</v>
      </c>
      <c r="D18" s="14">
        <v>383016</v>
      </c>
      <c r="E18" s="14">
        <v>100499</v>
      </c>
      <c r="F18" s="14">
        <v>56484</v>
      </c>
      <c r="G18" s="14">
        <v>46242</v>
      </c>
      <c r="H18" s="14">
        <v>15651</v>
      </c>
      <c r="I18" s="14">
        <v>601892</v>
      </c>
      <c r="J18" s="14">
        <v>34172</v>
      </c>
    </row>
    <row r="19" spans="1:10">
      <c r="A19" s="1"/>
      <c r="B19" s="1" t="s">
        <v>10</v>
      </c>
      <c r="C19" s="14">
        <v>45680</v>
      </c>
      <c r="D19" s="14">
        <v>4006</v>
      </c>
      <c r="E19" s="14">
        <v>920</v>
      </c>
      <c r="F19" s="14">
        <v>1164</v>
      </c>
      <c r="G19" s="14">
        <v>5449</v>
      </c>
      <c r="H19" s="14">
        <v>8605</v>
      </c>
      <c r="I19" s="14">
        <v>20144</v>
      </c>
      <c r="J19" s="14">
        <v>25536</v>
      </c>
    </row>
    <row r="20" spans="1:10">
      <c r="A20" s="1"/>
      <c r="B20" s="1" t="s">
        <v>99</v>
      </c>
      <c r="C20" s="14">
        <v>312504</v>
      </c>
      <c r="D20" s="14">
        <v>142786</v>
      </c>
      <c r="E20" s="14">
        <v>49457</v>
      </c>
      <c r="F20" s="14">
        <v>30503</v>
      </c>
      <c r="G20" s="14">
        <v>30653</v>
      </c>
      <c r="H20" s="14">
        <v>13245</v>
      </c>
      <c r="I20" s="14">
        <v>266644</v>
      </c>
      <c r="J20" s="14">
        <v>45860</v>
      </c>
    </row>
    <row r="21" spans="1:10">
      <c r="A21" s="1"/>
      <c r="B21" s="1" t="s">
        <v>11</v>
      </c>
      <c r="C21" s="14">
        <v>63180</v>
      </c>
      <c r="D21" s="14">
        <v>23065</v>
      </c>
      <c r="E21" s="14">
        <v>9581</v>
      </c>
      <c r="F21" s="14">
        <v>8105</v>
      </c>
      <c r="G21" s="14">
        <v>13007</v>
      </c>
      <c r="H21" s="14">
        <v>5518</v>
      </c>
      <c r="I21" s="14">
        <v>59276</v>
      </c>
      <c r="J21" s="14">
        <v>3904</v>
      </c>
    </row>
    <row r="22" spans="1:10">
      <c r="A22" s="1"/>
      <c r="B22" s="1" t="s">
        <v>12</v>
      </c>
      <c r="C22" s="14">
        <v>623934</v>
      </c>
      <c r="D22" s="14">
        <v>232996</v>
      </c>
      <c r="E22" s="14">
        <v>128953</v>
      </c>
      <c r="F22" s="14">
        <v>73615</v>
      </c>
      <c r="G22" s="14">
        <v>69631</v>
      </c>
      <c r="H22" s="14">
        <v>52898</v>
      </c>
      <c r="I22" s="14">
        <v>558093</v>
      </c>
      <c r="J22" s="14">
        <v>65841</v>
      </c>
    </row>
    <row r="23" spans="1:10">
      <c r="A23" s="1"/>
      <c r="B23" s="1" t="s">
        <v>13</v>
      </c>
      <c r="C23" s="14">
        <v>86575</v>
      </c>
      <c r="D23" s="14">
        <v>40403</v>
      </c>
      <c r="E23" s="14">
        <v>13941</v>
      </c>
      <c r="F23" s="14">
        <v>10776</v>
      </c>
      <c r="G23" s="14">
        <v>13088</v>
      </c>
      <c r="H23" s="14">
        <v>3576</v>
      </c>
      <c r="I23" s="14">
        <v>81784</v>
      </c>
      <c r="J23" s="14">
        <v>4791</v>
      </c>
    </row>
    <row r="24" spans="1:10">
      <c r="A24" s="1"/>
      <c r="B24" s="1" t="s">
        <v>14</v>
      </c>
      <c r="C24" s="14">
        <v>487672</v>
      </c>
      <c r="D24" s="14">
        <v>129412</v>
      </c>
      <c r="E24" s="14">
        <v>79161</v>
      </c>
      <c r="F24" s="14">
        <v>69909</v>
      </c>
      <c r="G24" s="14">
        <v>85262</v>
      </c>
      <c r="H24" s="14">
        <v>32594</v>
      </c>
      <c r="I24" s="14">
        <v>396338</v>
      </c>
      <c r="J24" s="14">
        <v>91334</v>
      </c>
    </row>
    <row r="25" spans="1:10">
      <c r="A25" s="1"/>
      <c r="B25" s="1" t="s">
        <v>15</v>
      </c>
      <c r="C25" s="14">
        <v>666149</v>
      </c>
      <c r="D25" s="14">
        <v>362428</v>
      </c>
      <c r="E25" s="14">
        <v>134645</v>
      </c>
      <c r="F25" s="14">
        <v>67993</v>
      </c>
      <c r="G25" s="14">
        <v>51405</v>
      </c>
      <c r="H25" s="14">
        <v>15753</v>
      </c>
      <c r="I25" s="14">
        <v>632224</v>
      </c>
      <c r="J25" s="14">
        <v>33925</v>
      </c>
    </row>
    <row r="26" spans="1:10">
      <c r="A26" s="1"/>
      <c r="B26" s="1" t="s">
        <v>100</v>
      </c>
      <c r="C26" s="14">
        <v>14577</v>
      </c>
      <c r="D26" s="14">
        <v>46</v>
      </c>
      <c r="E26" s="14">
        <v>79</v>
      </c>
      <c r="F26" s="14">
        <v>196</v>
      </c>
      <c r="G26" s="14">
        <v>1066</v>
      </c>
      <c r="H26" s="14">
        <v>2134</v>
      </c>
      <c r="I26" s="14">
        <v>3521</v>
      </c>
      <c r="J26" s="14">
        <v>11056</v>
      </c>
    </row>
    <row r="27" spans="1:10">
      <c r="A27" s="1"/>
      <c r="B27" s="1" t="s">
        <v>86</v>
      </c>
      <c r="C27" s="14">
        <v>24548</v>
      </c>
      <c r="D27" s="14">
        <v>21783</v>
      </c>
      <c r="E27" s="14">
        <v>2241</v>
      </c>
      <c r="F27" s="14">
        <v>361</v>
      </c>
      <c r="G27" s="14">
        <v>163</v>
      </c>
      <c r="H27" s="14">
        <v>0</v>
      </c>
      <c r="I27" s="14">
        <v>24548</v>
      </c>
      <c r="J27" s="14">
        <v>0</v>
      </c>
    </row>
    <row r="28" spans="1:10">
      <c r="A28" s="1" t="s">
        <v>44</v>
      </c>
      <c r="B28" s="1" t="s">
        <v>19</v>
      </c>
      <c r="C28" s="14">
        <v>569750</v>
      </c>
      <c r="D28" s="14">
        <v>429011</v>
      </c>
      <c r="E28" s="14">
        <v>76724</v>
      </c>
      <c r="F28" s="14">
        <v>35781</v>
      </c>
      <c r="G28" s="14">
        <v>23837</v>
      </c>
      <c r="H28" s="14">
        <v>2927</v>
      </c>
      <c r="I28" s="14">
        <v>568280</v>
      </c>
      <c r="J28" s="14">
        <v>1470</v>
      </c>
    </row>
    <row r="29" spans="1:10">
      <c r="A29" s="1" t="s">
        <v>45</v>
      </c>
      <c r="B29" s="1" t="s">
        <v>3</v>
      </c>
      <c r="C29" s="14">
        <v>2615</v>
      </c>
      <c r="D29" s="14">
        <v>2092</v>
      </c>
      <c r="E29" s="14">
        <v>315</v>
      </c>
      <c r="F29" s="14">
        <v>139</v>
      </c>
      <c r="G29" s="14">
        <v>64</v>
      </c>
      <c r="H29" s="14">
        <v>4</v>
      </c>
      <c r="I29" s="14">
        <v>2614</v>
      </c>
      <c r="J29" s="14">
        <v>1</v>
      </c>
    </row>
    <row r="30" spans="1:10">
      <c r="A30" s="1"/>
      <c r="B30" s="1" t="s">
        <v>82</v>
      </c>
      <c r="C30" s="14">
        <v>1702</v>
      </c>
      <c r="D30" s="14">
        <v>1199</v>
      </c>
      <c r="E30" s="14">
        <v>226</v>
      </c>
      <c r="F30" s="14">
        <v>145</v>
      </c>
      <c r="G30" s="14">
        <v>115</v>
      </c>
      <c r="H30" s="14">
        <v>12</v>
      </c>
      <c r="I30" s="14">
        <v>1697</v>
      </c>
      <c r="J30" s="14">
        <v>5</v>
      </c>
    </row>
    <row r="31" spans="1:10">
      <c r="A31" s="1"/>
      <c r="B31" s="1" t="s">
        <v>4</v>
      </c>
      <c r="C31" s="14">
        <v>481</v>
      </c>
      <c r="D31" s="14">
        <v>347</v>
      </c>
      <c r="E31" s="14">
        <v>69</v>
      </c>
      <c r="F31" s="14">
        <v>26</v>
      </c>
      <c r="G31" s="14">
        <v>31</v>
      </c>
      <c r="H31" s="14">
        <v>6</v>
      </c>
      <c r="I31" s="14">
        <v>479</v>
      </c>
      <c r="J31" s="14">
        <v>2</v>
      </c>
    </row>
    <row r="32" spans="1:10">
      <c r="A32" s="1"/>
      <c r="B32" s="1" t="s">
        <v>83</v>
      </c>
      <c r="C32" s="14">
        <v>78793</v>
      </c>
      <c r="D32" s="14">
        <v>62765</v>
      </c>
      <c r="E32" s="14">
        <v>10168</v>
      </c>
      <c r="F32" s="14">
        <v>3896</v>
      </c>
      <c r="G32" s="14">
        <v>1812</v>
      </c>
      <c r="H32" s="14">
        <v>136</v>
      </c>
      <c r="I32" s="14">
        <v>78777</v>
      </c>
      <c r="J32" s="14">
        <v>16</v>
      </c>
    </row>
    <row r="33" spans="1:10">
      <c r="A33" s="1"/>
      <c r="B33" s="1" t="s">
        <v>84</v>
      </c>
      <c r="C33" s="14">
        <v>20357</v>
      </c>
      <c r="D33" s="14">
        <v>12984</v>
      </c>
      <c r="E33" s="14">
        <v>3373</v>
      </c>
      <c r="F33" s="14">
        <v>1937</v>
      </c>
      <c r="G33" s="14">
        <v>1732</v>
      </c>
      <c r="H33" s="14">
        <v>294</v>
      </c>
      <c r="I33" s="14">
        <v>20320</v>
      </c>
      <c r="J33" s="14">
        <v>37</v>
      </c>
    </row>
    <row r="34" spans="1:10">
      <c r="A34" s="1"/>
      <c r="B34" s="1" t="s">
        <v>42</v>
      </c>
      <c r="C34" s="14">
        <v>27140</v>
      </c>
      <c r="D34" s="14">
        <v>21533</v>
      </c>
      <c r="E34" s="14">
        <v>3102</v>
      </c>
      <c r="F34" s="14">
        <v>1418</v>
      </c>
      <c r="G34" s="14">
        <v>930</v>
      </c>
      <c r="H34" s="14">
        <v>132</v>
      </c>
      <c r="I34" s="14">
        <v>27115</v>
      </c>
      <c r="J34" s="14">
        <v>25</v>
      </c>
    </row>
    <row r="35" spans="1:10">
      <c r="A35" s="1"/>
      <c r="B35" s="1" t="s">
        <v>85</v>
      </c>
      <c r="C35" s="14">
        <v>70822</v>
      </c>
      <c r="D35" s="14">
        <v>53318</v>
      </c>
      <c r="E35" s="14">
        <v>10641</v>
      </c>
      <c r="F35" s="14">
        <v>4016</v>
      </c>
      <c r="G35" s="14">
        <v>2231</v>
      </c>
      <c r="H35" s="14">
        <v>235</v>
      </c>
      <c r="I35" s="14">
        <v>70441</v>
      </c>
      <c r="J35" s="14">
        <v>381</v>
      </c>
    </row>
    <row r="36" spans="1:10">
      <c r="A36" s="1"/>
      <c r="B36" s="1" t="s">
        <v>5</v>
      </c>
      <c r="C36" s="14">
        <v>19206</v>
      </c>
      <c r="D36" s="14">
        <v>15385</v>
      </c>
      <c r="E36" s="14">
        <v>2037</v>
      </c>
      <c r="F36" s="14">
        <v>1008</v>
      </c>
      <c r="G36" s="14">
        <v>685</v>
      </c>
      <c r="H36" s="14">
        <v>83</v>
      </c>
      <c r="I36" s="14">
        <v>19198</v>
      </c>
      <c r="J36" s="14">
        <v>8</v>
      </c>
    </row>
    <row r="37" spans="1:10">
      <c r="A37" s="1"/>
      <c r="B37" s="1" t="s">
        <v>6</v>
      </c>
      <c r="C37" s="14">
        <v>9004</v>
      </c>
      <c r="D37" s="14">
        <v>6689</v>
      </c>
      <c r="E37" s="14">
        <v>1121</v>
      </c>
      <c r="F37" s="14">
        <v>615</v>
      </c>
      <c r="G37" s="14">
        <v>490</v>
      </c>
      <c r="H37" s="14">
        <v>78</v>
      </c>
      <c r="I37" s="14">
        <v>8993</v>
      </c>
      <c r="J37" s="14">
        <v>11</v>
      </c>
    </row>
    <row r="38" spans="1:10">
      <c r="A38" s="1"/>
      <c r="B38" s="1" t="s">
        <v>7</v>
      </c>
      <c r="C38" s="14">
        <v>25311</v>
      </c>
      <c r="D38" s="14">
        <v>20799</v>
      </c>
      <c r="E38" s="14">
        <v>2276</v>
      </c>
      <c r="F38" s="14">
        <v>862</v>
      </c>
      <c r="G38" s="14">
        <v>613</v>
      </c>
      <c r="H38" s="14">
        <v>116</v>
      </c>
      <c r="I38" s="14">
        <v>24666</v>
      </c>
      <c r="J38" s="14">
        <v>645</v>
      </c>
    </row>
    <row r="39" spans="1:10">
      <c r="A39" s="1"/>
      <c r="B39" s="1" t="s">
        <v>8</v>
      </c>
      <c r="C39" s="14">
        <v>27188</v>
      </c>
      <c r="D39" s="14">
        <v>23116</v>
      </c>
      <c r="E39" s="14">
        <v>2354</v>
      </c>
      <c r="F39" s="14">
        <v>974</v>
      </c>
      <c r="G39" s="14">
        <v>542</v>
      </c>
      <c r="H39" s="14">
        <v>94</v>
      </c>
      <c r="I39" s="14">
        <v>27080</v>
      </c>
      <c r="J39" s="14">
        <v>108</v>
      </c>
    </row>
    <row r="40" spans="1:10">
      <c r="A40" s="1"/>
      <c r="B40" s="1" t="s">
        <v>9</v>
      </c>
      <c r="C40" s="14">
        <v>75550</v>
      </c>
      <c r="D40" s="14">
        <v>64687</v>
      </c>
      <c r="E40" s="14">
        <v>6660</v>
      </c>
      <c r="F40" s="14">
        <v>2466</v>
      </c>
      <c r="G40" s="14">
        <v>1492</v>
      </c>
      <c r="H40" s="14">
        <v>203</v>
      </c>
      <c r="I40" s="14">
        <v>75508</v>
      </c>
      <c r="J40" s="14">
        <v>42</v>
      </c>
    </row>
    <row r="41" spans="1:10">
      <c r="A41" s="1"/>
      <c r="B41" s="1" t="s">
        <v>10</v>
      </c>
      <c r="C41" s="14">
        <v>1120</v>
      </c>
      <c r="D41" s="14">
        <v>750</v>
      </c>
      <c r="E41" s="14">
        <v>114</v>
      </c>
      <c r="F41" s="14">
        <v>71</v>
      </c>
      <c r="G41" s="14">
        <v>112</v>
      </c>
      <c r="H41" s="14">
        <v>52</v>
      </c>
      <c r="I41" s="14">
        <v>1099</v>
      </c>
      <c r="J41" s="14">
        <v>21</v>
      </c>
    </row>
    <row r="42" spans="1:10">
      <c r="A42" s="1"/>
      <c r="B42" s="1" t="s">
        <v>99</v>
      </c>
      <c r="C42" s="14">
        <v>34546</v>
      </c>
      <c r="D42" s="14">
        <v>25285</v>
      </c>
      <c r="E42" s="14">
        <v>4551</v>
      </c>
      <c r="F42" s="14">
        <v>2263</v>
      </c>
      <c r="G42" s="14">
        <v>1951</v>
      </c>
      <c r="H42" s="14">
        <v>425</v>
      </c>
      <c r="I42" s="14">
        <v>34475</v>
      </c>
      <c r="J42" s="14">
        <v>71</v>
      </c>
    </row>
    <row r="43" spans="1:10">
      <c r="A43" s="1"/>
      <c r="B43" s="1" t="s">
        <v>11</v>
      </c>
      <c r="C43" s="14">
        <v>6612</v>
      </c>
      <c r="D43" s="14">
        <v>4628</v>
      </c>
      <c r="E43" s="14">
        <v>962</v>
      </c>
      <c r="F43" s="14">
        <v>553</v>
      </c>
      <c r="G43" s="14">
        <v>421</v>
      </c>
      <c r="H43" s="14">
        <v>46</v>
      </c>
      <c r="I43" s="14">
        <v>6610</v>
      </c>
      <c r="J43" s="14">
        <v>2</v>
      </c>
    </row>
    <row r="44" spans="1:10">
      <c r="A44" s="1"/>
      <c r="B44" s="1" t="s">
        <v>12</v>
      </c>
      <c r="C44" s="14">
        <v>46487</v>
      </c>
      <c r="D44" s="14">
        <v>32160</v>
      </c>
      <c r="E44" s="14">
        <v>8026</v>
      </c>
      <c r="F44" s="14">
        <v>3625</v>
      </c>
      <c r="G44" s="14">
        <v>2185</v>
      </c>
      <c r="H44" s="14">
        <v>439</v>
      </c>
      <c r="I44" s="14">
        <v>46435</v>
      </c>
      <c r="J44" s="14">
        <v>52</v>
      </c>
    </row>
    <row r="45" spans="1:10">
      <c r="A45" s="1"/>
      <c r="B45" s="1" t="s">
        <v>13</v>
      </c>
      <c r="C45" s="14">
        <v>10421</v>
      </c>
      <c r="D45" s="14">
        <v>7340</v>
      </c>
      <c r="E45" s="14">
        <v>1546</v>
      </c>
      <c r="F45" s="14">
        <v>775</v>
      </c>
      <c r="G45" s="14">
        <v>693</v>
      </c>
      <c r="H45" s="14">
        <v>64</v>
      </c>
      <c r="I45" s="14">
        <v>10418</v>
      </c>
      <c r="J45" s="14">
        <v>3</v>
      </c>
    </row>
    <row r="46" spans="1:10">
      <c r="A46" s="1"/>
      <c r="B46" s="1" t="s">
        <v>14</v>
      </c>
      <c r="C46" s="14">
        <v>50927</v>
      </c>
      <c r="D46" s="14">
        <v>24040</v>
      </c>
      <c r="E46" s="14">
        <v>11415</v>
      </c>
      <c r="F46" s="14">
        <v>8282</v>
      </c>
      <c r="G46" s="14">
        <v>6721</v>
      </c>
      <c r="H46" s="14">
        <v>435</v>
      </c>
      <c r="I46" s="14">
        <v>50893</v>
      </c>
      <c r="J46" s="14">
        <v>34</v>
      </c>
    </row>
    <row r="47" spans="1:10">
      <c r="A47" s="1"/>
      <c r="B47" s="1" t="s">
        <v>15</v>
      </c>
      <c r="C47" s="14">
        <v>53424</v>
      </c>
      <c r="D47" s="14">
        <v>43224</v>
      </c>
      <c r="E47" s="14">
        <v>6802</v>
      </c>
      <c r="F47" s="14">
        <v>2367</v>
      </c>
      <c r="G47" s="14">
        <v>957</v>
      </c>
      <c r="H47" s="14">
        <v>68</v>
      </c>
      <c r="I47" s="14">
        <v>53418</v>
      </c>
      <c r="J47" s="14">
        <v>6</v>
      </c>
    </row>
    <row r="48" spans="1:10">
      <c r="A48" s="1"/>
      <c r="B48" s="1" t="s">
        <v>100</v>
      </c>
      <c r="C48" s="14">
        <v>8</v>
      </c>
      <c r="D48" s="14">
        <v>1</v>
      </c>
      <c r="E48" s="14">
        <v>4</v>
      </c>
      <c r="F48" s="14">
        <v>0</v>
      </c>
      <c r="G48" s="14">
        <v>1</v>
      </c>
      <c r="H48" s="14">
        <v>2</v>
      </c>
      <c r="I48" s="14">
        <v>8</v>
      </c>
      <c r="J48" s="14">
        <v>0</v>
      </c>
    </row>
    <row r="49" spans="1:10">
      <c r="A49" s="1"/>
      <c r="B49" s="1" t="s">
        <v>86</v>
      </c>
      <c r="C49" s="14">
        <v>8036</v>
      </c>
      <c r="D49" s="14">
        <v>6669</v>
      </c>
      <c r="E49" s="14">
        <v>962</v>
      </c>
      <c r="F49" s="14">
        <v>343</v>
      </c>
      <c r="G49" s="14">
        <v>59</v>
      </c>
      <c r="H49" s="14">
        <v>3</v>
      </c>
      <c r="I49" s="14">
        <v>8036</v>
      </c>
      <c r="J49" s="14">
        <v>0</v>
      </c>
    </row>
    <row r="50" spans="1:10">
      <c r="A50" s="1" t="s">
        <v>46</v>
      </c>
      <c r="B50" s="1" t="s">
        <v>19</v>
      </c>
      <c r="C50" s="14">
        <v>217559</v>
      </c>
      <c r="D50" s="14">
        <v>1059</v>
      </c>
      <c r="E50" s="14">
        <v>3527</v>
      </c>
      <c r="F50" s="14">
        <v>11954</v>
      </c>
      <c r="G50" s="14">
        <v>52870</v>
      </c>
      <c r="H50" s="14">
        <v>40874</v>
      </c>
      <c r="I50" s="14">
        <v>110284</v>
      </c>
      <c r="J50" s="14">
        <v>107275</v>
      </c>
    </row>
    <row r="51" spans="1:10">
      <c r="A51" s="1"/>
      <c r="B51" s="1" t="s">
        <v>3</v>
      </c>
      <c r="C51" s="14">
        <v>101</v>
      </c>
      <c r="D51" s="14">
        <v>6</v>
      </c>
      <c r="E51" s="14">
        <v>1</v>
      </c>
      <c r="F51" s="14">
        <v>8</v>
      </c>
      <c r="G51" s="14">
        <v>32</v>
      </c>
      <c r="H51" s="14">
        <v>18</v>
      </c>
      <c r="I51" s="14">
        <v>65</v>
      </c>
      <c r="J51" s="14">
        <v>36</v>
      </c>
    </row>
    <row r="52" spans="1:10">
      <c r="A52" s="1"/>
      <c r="B52" s="1" t="s">
        <v>82</v>
      </c>
      <c r="C52" s="14">
        <v>1120</v>
      </c>
      <c r="D52" s="14">
        <v>9</v>
      </c>
      <c r="E52" s="14">
        <v>20</v>
      </c>
      <c r="F52" s="14">
        <v>83</v>
      </c>
      <c r="G52" s="14">
        <v>323</v>
      </c>
      <c r="H52" s="14">
        <v>221</v>
      </c>
      <c r="I52" s="14">
        <v>656</v>
      </c>
      <c r="J52" s="14">
        <v>464</v>
      </c>
    </row>
    <row r="53" spans="1:10">
      <c r="A53" s="1"/>
      <c r="B53" s="1" t="s">
        <v>4</v>
      </c>
      <c r="C53" s="14">
        <v>878</v>
      </c>
      <c r="D53" s="14">
        <v>3</v>
      </c>
      <c r="E53" s="14">
        <v>9</v>
      </c>
      <c r="F53" s="14">
        <v>8</v>
      </c>
      <c r="G53" s="14">
        <v>93</v>
      </c>
      <c r="H53" s="14">
        <v>82</v>
      </c>
      <c r="I53" s="14">
        <v>195</v>
      </c>
      <c r="J53" s="14">
        <v>683</v>
      </c>
    </row>
    <row r="54" spans="1:10">
      <c r="A54" s="1"/>
      <c r="B54" s="1" t="s">
        <v>83</v>
      </c>
      <c r="C54" s="14">
        <v>1937</v>
      </c>
      <c r="D54" s="14">
        <v>11</v>
      </c>
      <c r="E54" s="14">
        <v>23</v>
      </c>
      <c r="F54" s="14">
        <v>55</v>
      </c>
      <c r="G54" s="14">
        <v>424</v>
      </c>
      <c r="H54" s="14">
        <v>661</v>
      </c>
      <c r="I54" s="14">
        <v>1174</v>
      </c>
      <c r="J54" s="14">
        <v>763</v>
      </c>
    </row>
    <row r="55" spans="1:10">
      <c r="A55" s="1"/>
      <c r="B55" s="1" t="s">
        <v>84</v>
      </c>
      <c r="C55" s="14">
        <v>3438</v>
      </c>
      <c r="D55" s="14">
        <v>10</v>
      </c>
      <c r="E55" s="14">
        <v>36</v>
      </c>
      <c r="F55" s="14">
        <v>140</v>
      </c>
      <c r="G55" s="14">
        <v>1114</v>
      </c>
      <c r="H55" s="14">
        <v>946</v>
      </c>
      <c r="I55" s="14">
        <v>2246</v>
      </c>
      <c r="J55" s="14">
        <v>1192</v>
      </c>
    </row>
    <row r="56" spans="1:10">
      <c r="A56" s="1"/>
      <c r="B56" s="1" t="s">
        <v>42</v>
      </c>
      <c r="C56" s="14">
        <v>12271</v>
      </c>
      <c r="D56" s="14">
        <v>135</v>
      </c>
      <c r="E56" s="14">
        <v>566</v>
      </c>
      <c r="F56" s="14">
        <v>1277</v>
      </c>
      <c r="G56" s="14">
        <v>4432</v>
      </c>
      <c r="H56" s="14">
        <v>2279</v>
      </c>
      <c r="I56" s="14">
        <v>8689</v>
      </c>
      <c r="J56" s="14">
        <v>3582</v>
      </c>
    </row>
    <row r="57" spans="1:10">
      <c r="A57" s="1"/>
      <c r="B57" s="1" t="s">
        <v>85</v>
      </c>
      <c r="C57" s="14">
        <v>40907</v>
      </c>
      <c r="D57" s="14">
        <v>202</v>
      </c>
      <c r="E57" s="14">
        <v>818</v>
      </c>
      <c r="F57" s="14">
        <v>3040</v>
      </c>
      <c r="G57" s="14">
        <v>8965</v>
      </c>
      <c r="H57" s="14">
        <v>6010</v>
      </c>
      <c r="I57" s="14">
        <v>19035</v>
      </c>
      <c r="J57" s="14">
        <v>21872</v>
      </c>
    </row>
    <row r="58" spans="1:10">
      <c r="A58" s="1"/>
      <c r="B58" s="1" t="s">
        <v>5</v>
      </c>
      <c r="C58" s="14">
        <v>5413</v>
      </c>
      <c r="D58" s="14">
        <v>17</v>
      </c>
      <c r="E58" s="14">
        <v>75</v>
      </c>
      <c r="F58" s="14">
        <v>197</v>
      </c>
      <c r="G58" s="14">
        <v>1175</v>
      </c>
      <c r="H58" s="14">
        <v>1199</v>
      </c>
      <c r="I58" s="14">
        <v>2663</v>
      </c>
      <c r="J58" s="14">
        <v>2750</v>
      </c>
    </row>
    <row r="59" spans="1:10">
      <c r="A59" s="1"/>
      <c r="B59" s="1" t="s">
        <v>6</v>
      </c>
      <c r="C59" s="14">
        <v>13369</v>
      </c>
      <c r="D59" s="14">
        <v>26</v>
      </c>
      <c r="E59" s="14">
        <v>90</v>
      </c>
      <c r="F59" s="14">
        <v>295</v>
      </c>
      <c r="G59" s="14">
        <v>1271</v>
      </c>
      <c r="H59" s="14">
        <v>963</v>
      </c>
      <c r="I59" s="14">
        <v>2645</v>
      </c>
      <c r="J59" s="14">
        <v>10724</v>
      </c>
    </row>
    <row r="60" spans="1:10">
      <c r="A60" s="1"/>
      <c r="B60" s="1" t="s">
        <v>7</v>
      </c>
      <c r="C60" s="14">
        <v>33946</v>
      </c>
      <c r="D60" s="14">
        <v>82</v>
      </c>
      <c r="E60" s="14">
        <v>297</v>
      </c>
      <c r="F60" s="14">
        <v>1377</v>
      </c>
      <c r="G60" s="14">
        <v>6961</v>
      </c>
      <c r="H60" s="14">
        <v>5640</v>
      </c>
      <c r="I60" s="14">
        <v>14357</v>
      </c>
      <c r="J60" s="14">
        <v>19589</v>
      </c>
    </row>
    <row r="61" spans="1:10">
      <c r="A61" s="1"/>
      <c r="B61" s="1" t="s">
        <v>8</v>
      </c>
      <c r="C61" s="14">
        <v>9610</v>
      </c>
      <c r="D61" s="14">
        <v>107</v>
      </c>
      <c r="E61" s="14">
        <v>343</v>
      </c>
      <c r="F61" s="14">
        <v>804</v>
      </c>
      <c r="G61" s="14">
        <v>2395</v>
      </c>
      <c r="H61" s="14">
        <v>1589</v>
      </c>
      <c r="I61" s="14">
        <v>5238</v>
      </c>
      <c r="J61" s="14">
        <v>4372</v>
      </c>
    </row>
    <row r="62" spans="1:10">
      <c r="A62" s="1"/>
      <c r="B62" s="1" t="s">
        <v>9</v>
      </c>
      <c r="C62" s="14">
        <v>19009</v>
      </c>
      <c r="D62" s="14">
        <v>66</v>
      </c>
      <c r="E62" s="14">
        <v>303</v>
      </c>
      <c r="F62" s="14">
        <v>1249</v>
      </c>
      <c r="G62" s="14">
        <v>5152</v>
      </c>
      <c r="H62" s="14">
        <v>2757</v>
      </c>
      <c r="I62" s="14">
        <v>9527</v>
      </c>
      <c r="J62" s="14">
        <v>9482</v>
      </c>
    </row>
    <row r="63" spans="1:10">
      <c r="A63" s="1"/>
      <c r="B63" s="1" t="s">
        <v>10</v>
      </c>
      <c r="C63" s="14">
        <v>4914</v>
      </c>
      <c r="D63" s="14">
        <v>36</v>
      </c>
      <c r="E63" s="14">
        <v>55</v>
      </c>
      <c r="F63" s="14">
        <v>154</v>
      </c>
      <c r="G63" s="14">
        <v>927</v>
      </c>
      <c r="H63" s="14">
        <v>850</v>
      </c>
      <c r="I63" s="14">
        <v>2022</v>
      </c>
      <c r="J63" s="14">
        <v>2892</v>
      </c>
    </row>
    <row r="64" spans="1:10">
      <c r="A64" s="1"/>
      <c r="B64" s="1" t="s">
        <v>99</v>
      </c>
      <c r="C64" s="14">
        <v>9770</v>
      </c>
      <c r="D64" s="14">
        <v>24</v>
      </c>
      <c r="E64" s="14">
        <v>66</v>
      </c>
      <c r="F64" s="14">
        <v>277</v>
      </c>
      <c r="G64" s="14">
        <v>1641</v>
      </c>
      <c r="H64" s="14">
        <v>1945</v>
      </c>
      <c r="I64" s="14">
        <v>3953</v>
      </c>
      <c r="J64" s="14">
        <v>5817</v>
      </c>
    </row>
    <row r="65" spans="1:10">
      <c r="A65" s="1"/>
      <c r="B65" s="1" t="s">
        <v>11</v>
      </c>
      <c r="C65" s="14">
        <v>1560</v>
      </c>
      <c r="D65" s="14">
        <v>2</v>
      </c>
      <c r="E65" s="14">
        <v>14</v>
      </c>
      <c r="F65" s="14">
        <v>89</v>
      </c>
      <c r="G65" s="14">
        <v>518</v>
      </c>
      <c r="H65" s="14">
        <v>496</v>
      </c>
      <c r="I65" s="14">
        <v>1119</v>
      </c>
      <c r="J65" s="14">
        <v>441</v>
      </c>
    </row>
    <row r="66" spans="1:10">
      <c r="A66" s="1"/>
      <c r="B66" s="1" t="s">
        <v>12</v>
      </c>
      <c r="C66" s="14">
        <v>28024</v>
      </c>
      <c r="D66" s="14">
        <v>104</v>
      </c>
      <c r="E66" s="14">
        <v>461</v>
      </c>
      <c r="F66" s="14">
        <v>1663</v>
      </c>
      <c r="G66" s="14">
        <v>9359</v>
      </c>
      <c r="H66" s="14">
        <v>8917</v>
      </c>
      <c r="I66" s="14">
        <v>20504</v>
      </c>
      <c r="J66" s="14">
        <v>7520</v>
      </c>
    </row>
    <row r="67" spans="1:10">
      <c r="A67" s="1"/>
      <c r="B67" s="1" t="s">
        <v>13</v>
      </c>
      <c r="C67" s="14">
        <v>1180</v>
      </c>
      <c r="D67" s="14">
        <v>7</v>
      </c>
      <c r="E67" s="14">
        <v>40</v>
      </c>
      <c r="F67" s="14">
        <v>63</v>
      </c>
      <c r="G67" s="14">
        <v>398</v>
      </c>
      <c r="H67" s="14">
        <v>372</v>
      </c>
      <c r="I67" s="14">
        <v>880</v>
      </c>
      <c r="J67" s="14">
        <v>300</v>
      </c>
    </row>
    <row r="68" spans="1:10">
      <c r="A68" s="1"/>
      <c r="B68" s="1" t="s">
        <v>14</v>
      </c>
      <c r="C68" s="14">
        <v>18729</v>
      </c>
      <c r="D68" s="14">
        <v>48</v>
      </c>
      <c r="E68" s="14">
        <v>73</v>
      </c>
      <c r="F68" s="14">
        <v>238</v>
      </c>
      <c r="G68" s="14">
        <v>3965</v>
      </c>
      <c r="H68" s="14">
        <v>4071</v>
      </c>
      <c r="I68" s="14">
        <v>8395</v>
      </c>
      <c r="J68" s="14">
        <v>10334</v>
      </c>
    </row>
    <row r="69" spans="1:10">
      <c r="A69" s="1"/>
      <c r="B69" s="1" t="s">
        <v>15</v>
      </c>
      <c r="C69" s="14">
        <v>10437</v>
      </c>
      <c r="D69" s="14">
        <v>158</v>
      </c>
      <c r="E69" s="14">
        <v>223</v>
      </c>
      <c r="F69" s="14">
        <v>901</v>
      </c>
      <c r="G69" s="14">
        <v>3506</v>
      </c>
      <c r="H69" s="14">
        <v>1684</v>
      </c>
      <c r="I69" s="14">
        <v>6472</v>
      </c>
      <c r="J69" s="14">
        <v>3965</v>
      </c>
    </row>
    <row r="70" spans="1:10">
      <c r="A70" s="1"/>
      <c r="B70" s="1" t="s">
        <v>100</v>
      </c>
      <c r="C70" s="14">
        <v>942</v>
      </c>
      <c r="D70" s="14">
        <v>6</v>
      </c>
      <c r="E70" s="14">
        <v>14</v>
      </c>
      <c r="F70" s="14">
        <v>36</v>
      </c>
      <c r="G70" s="14">
        <v>219</v>
      </c>
      <c r="H70" s="14">
        <v>171</v>
      </c>
      <c r="I70" s="14">
        <v>446</v>
      </c>
      <c r="J70" s="14">
        <v>496</v>
      </c>
    </row>
    <row r="71" spans="1:10">
      <c r="A71" s="1"/>
      <c r="B71" s="1" t="s">
        <v>86</v>
      </c>
      <c r="C71" s="14">
        <v>4</v>
      </c>
      <c r="D71" s="14">
        <v>0</v>
      </c>
      <c r="E71" s="14">
        <v>0</v>
      </c>
      <c r="F71" s="14">
        <v>0</v>
      </c>
      <c r="G71" s="14">
        <v>0</v>
      </c>
      <c r="H71" s="14">
        <v>3</v>
      </c>
      <c r="I71" s="14">
        <v>3</v>
      </c>
      <c r="J71" s="14">
        <v>1</v>
      </c>
    </row>
    <row r="72" spans="1:10">
      <c r="A72" s="1" t="s">
        <v>47</v>
      </c>
      <c r="B72" s="1" t="s">
        <v>19</v>
      </c>
      <c r="C72" s="14">
        <v>586890</v>
      </c>
      <c r="D72" s="14">
        <v>442769</v>
      </c>
      <c r="E72" s="14">
        <v>77074</v>
      </c>
      <c r="F72" s="14">
        <v>37290</v>
      </c>
      <c r="G72" s="14">
        <v>26157</v>
      </c>
      <c r="H72" s="14">
        <v>3245</v>
      </c>
      <c r="I72" s="14">
        <v>586535</v>
      </c>
      <c r="J72" s="14">
        <v>355</v>
      </c>
    </row>
    <row r="73" spans="1:10">
      <c r="A73" s="1" t="s">
        <v>48</v>
      </c>
      <c r="B73" s="1" t="s">
        <v>3</v>
      </c>
      <c r="C73" s="14">
        <v>3742</v>
      </c>
      <c r="D73" s="14">
        <v>2957</v>
      </c>
      <c r="E73" s="14">
        <v>489</v>
      </c>
      <c r="F73" s="14">
        <v>179</v>
      </c>
      <c r="G73" s="14">
        <v>102</v>
      </c>
      <c r="H73" s="14">
        <v>15</v>
      </c>
      <c r="I73" s="14">
        <v>3742</v>
      </c>
      <c r="J73" s="14">
        <v>0</v>
      </c>
    </row>
    <row r="74" spans="1:10">
      <c r="A74" s="1"/>
      <c r="B74" s="1" t="s">
        <v>82</v>
      </c>
      <c r="C74" s="14">
        <v>1798</v>
      </c>
      <c r="D74" s="14">
        <v>1330</v>
      </c>
      <c r="E74" s="14">
        <v>208</v>
      </c>
      <c r="F74" s="14">
        <v>135</v>
      </c>
      <c r="G74" s="14">
        <v>105</v>
      </c>
      <c r="H74" s="14">
        <v>19</v>
      </c>
      <c r="I74" s="14">
        <v>1797</v>
      </c>
      <c r="J74" s="14">
        <v>1</v>
      </c>
    </row>
    <row r="75" spans="1:10">
      <c r="A75" s="1"/>
      <c r="B75" s="1" t="s">
        <v>4</v>
      </c>
      <c r="C75" s="14">
        <v>441</v>
      </c>
      <c r="D75" s="14">
        <v>316</v>
      </c>
      <c r="E75" s="14">
        <v>71</v>
      </c>
      <c r="F75" s="14">
        <v>29</v>
      </c>
      <c r="G75" s="14">
        <v>25</v>
      </c>
      <c r="H75" s="14">
        <v>0</v>
      </c>
      <c r="I75" s="14">
        <v>441</v>
      </c>
      <c r="J75" s="14">
        <v>0</v>
      </c>
    </row>
    <row r="76" spans="1:10">
      <c r="A76" s="1"/>
      <c r="B76" s="1" t="s">
        <v>83</v>
      </c>
      <c r="C76" s="14">
        <v>81367</v>
      </c>
      <c r="D76" s="14">
        <v>63705</v>
      </c>
      <c r="E76" s="14">
        <v>10672</v>
      </c>
      <c r="F76" s="14">
        <v>4396</v>
      </c>
      <c r="G76" s="14">
        <v>2376</v>
      </c>
      <c r="H76" s="14">
        <v>206</v>
      </c>
      <c r="I76" s="14">
        <v>81355</v>
      </c>
      <c r="J76" s="14">
        <v>12</v>
      </c>
    </row>
    <row r="77" spans="1:10">
      <c r="A77" s="1"/>
      <c r="B77" s="1" t="s">
        <v>84</v>
      </c>
      <c r="C77" s="14">
        <v>28051</v>
      </c>
      <c r="D77" s="14">
        <v>17140</v>
      </c>
      <c r="E77" s="14">
        <v>4497</v>
      </c>
      <c r="F77" s="14">
        <v>2912</v>
      </c>
      <c r="G77" s="14">
        <v>2923</v>
      </c>
      <c r="H77" s="14">
        <v>533</v>
      </c>
      <c r="I77" s="14">
        <v>28005</v>
      </c>
      <c r="J77" s="14">
        <v>46</v>
      </c>
    </row>
    <row r="78" spans="1:10">
      <c r="A78" s="1"/>
      <c r="B78" s="1" t="s">
        <v>42</v>
      </c>
      <c r="C78" s="14">
        <v>33288</v>
      </c>
      <c r="D78" s="14">
        <v>24824</v>
      </c>
      <c r="E78" s="14">
        <v>4168</v>
      </c>
      <c r="F78" s="14">
        <v>2292</v>
      </c>
      <c r="G78" s="14">
        <v>1754</v>
      </c>
      <c r="H78" s="14">
        <v>237</v>
      </c>
      <c r="I78" s="14">
        <v>33275</v>
      </c>
      <c r="J78" s="14">
        <v>13</v>
      </c>
    </row>
    <row r="79" spans="1:10">
      <c r="A79" s="1"/>
      <c r="B79" s="1" t="s">
        <v>85</v>
      </c>
      <c r="C79" s="14">
        <v>75694</v>
      </c>
      <c r="D79" s="14">
        <v>56138</v>
      </c>
      <c r="E79" s="14">
        <v>11806</v>
      </c>
      <c r="F79" s="14">
        <v>4902</v>
      </c>
      <c r="G79" s="14">
        <v>2638</v>
      </c>
      <c r="H79" s="14">
        <v>197</v>
      </c>
      <c r="I79" s="14">
        <v>75681</v>
      </c>
      <c r="J79" s="14">
        <v>13</v>
      </c>
    </row>
    <row r="80" spans="1:10">
      <c r="A80" s="1"/>
      <c r="B80" s="1" t="s">
        <v>5</v>
      </c>
      <c r="C80" s="14">
        <v>21102</v>
      </c>
      <c r="D80" s="14">
        <v>16383</v>
      </c>
      <c r="E80" s="14">
        <v>2375</v>
      </c>
      <c r="F80" s="14">
        <v>1318</v>
      </c>
      <c r="G80" s="14">
        <v>913</v>
      </c>
      <c r="H80" s="14">
        <v>105</v>
      </c>
      <c r="I80" s="14">
        <v>21094</v>
      </c>
      <c r="J80" s="14">
        <v>8</v>
      </c>
    </row>
    <row r="81" spans="1:10">
      <c r="A81" s="1"/>
      <c r="B81" s="1" t="s">
        <v>6</v>
      </c>
      <c r="C81" s="14">
        <v>10771</v>
      </c>
      <c r="D81" s="14">
        <v>7300</v>
      </c>
      <c r="E81" s="14">
        <v>1452</v>
      </c>
      <c r="F81" s="14">
        <v>922</v>
      </c>
      <c r="G81" s="14">
        <v>937</v>
      </c>
      <c r="H81" s="14">
        <v>142</v>
      </c>
      <c r="I81" s="14">
        <v>10753</v>
      </c>
      <c r="J81" s="14">
        <v>18</v>
      </c>
    </row>
    <row r="82" spans="1:10">
      <c r="A82" s="1"/>
      <c r="B82" s="1" t="s">
        <v>7</v>
      </c>
      <c r="C82" s="14">
        <v>21652</v>
      </c>
      <c r="D82" s="14">
        <v>17827</v>
      </c>
      <c r="E82" s="14">
        <v>2001</v>
      </c>
      <c r="F82" s="14">
        <v>941</v>
      </c>
      <c r="G82" s="14">
        <v>759</v>
      </c>
      <c r="H82" s="14">
        <v>112</v>
      </c>
      <c r="I82" s="14">
        <v>21640</v>
      </c>
      <c r="J82" s="14">
        <v>12</v>
      </c>
    </row>
    <row r="83" spans="1:10">
      <c r="A83" s="1"/>
      <c r="B83" s="1" t="s">
        <v>8</v>
      </c>
      <c r="C83" s="14">
        <v>24167</v>
      </c>
      <c r="D83" s="14">
        <v>20292</v>
      </c>
      <c r="E83" s="14">
        <v>2335</v>
      </c>
      <c r="F83" s="14">
        <v>916</v>
      </c>
      <c r="G83" s="14">
        <v>558</v>
      </c>
      <c r="H83" s="14">
        <v>59</v>
      </c>
      <c r="I83" s="14">
        <v>24160</v>
      </c>
      <c r="J83" s="14">
        <v>7</v>
      </c>
    </row>
    <row r="84" spans="1:10">
      <c r="A84" s="1"/>
      <c r="B84" s="1" t="s">
        <v>9</v>
      </c>
      <c r="C84" s="14">
        <v>75566</v>
      </c>
      <c r="D84" s="14">
        <v>63455</v>
      </c>
      <c r="E84" s="14">
        <v>6544</v>
      </c>
      <c r="F84" s="14">
        <v>3033</v>
      </c>
      <c r="G84" s="14">
        <v>2207</v>
      </c>
      <c r="H84" s="14">
        <v>291</v>
      </c>
      <c r="I84" s="14">
        <v>75530</v>
      </c>
      <c r="J84" s="14">
        <v>36</v>
      </c>
    </row>
    <row r="85" spans="1:10">
      <c r="A85" s="1"/>
      <c r="B85" s="1" t="s">
        <v>10</v>
      </c>
      <c r="C85" s="14">
        <v>1038</v>
      </c>
      <c r="D85" s="14">
        <v>682</v>
      </c>
      <c r="E85" s="14">
        <v>107</v>
      </c>
      <c r="F85" s="14">
        <v>95</v>
      </c>
      <c r="G85" s="14">
        <v>92</v>
      </c>
      <c r="H85" s="14">
        <v>48</v>
      </c>
      <c r="I85" s="14">
        <v>1024</v>
      </c>
      <c r="J85" s="14">
        <v>14</v>
      </c>
    </row>
    <row r="86" spans="1:10">
      <c r="A86" s="1"/>
      <c r="B86" s="1" t="s">
        <v>99</v>
      </c>
      <c r="C86" s="14">
        <v>39893</v>
      </c>
      <c r="D86" s="14">
        <v>29655</v>
      </c>
      <c r="E86" s="14">
        <v>5121</v>
      </c>
      <c r="F86" s="14">
        <v>2492</v>
      </c>
      <c r="G86" s="14">
        <v>2082</v>
      </c>
      <c r="H86" s="14">
        <v>443</v>
      </c>
      <c r="I86" s="14">
        <v>39793</v>
      </c>
      <c r="J86" s="14">
        <v>100</v>
      </c>
    </row>
    <row r="87" spans="1:10">
      <c r="A87" s="1"/>
      <c r="B87" s="1" t="s">
        <v>11</v>
      </c>
      <c r="C87" s="14">
        <v>5171</v>
      </c>
      <c r="D87" s="14">
        <v>3759</v>
      </c>
      <c r="E87" s="14">
        <v>723</v>
      </c>
      <c r="F87" s="14">
        <v>361</v>
      </c>
      <c r="G87" s="14">
        <v>293</v>
      </c>
      <c r="H87" s="14">
        <v>32</v>
      </c>
      <c r="I87" s="14">
        <v>5168</v>
      </c>
      <c r="J87" s="14">
        <v>3</v>
      </c>
    </row>
    <row r="88" spans="1:10">
      <c r="A88" s="1"/>
      <c r="B88" s="1" t="s">
        <v>12</v>
      </c>
      <c r="C88" s="14">
        <v>35925</v>
      </c>
      <c r="D88" s="14">
        <v>25099</v>
      </c>
      <c r="E88" s="14">
        <v>5788</v>
      </c>
      <c r="F88" s="14">
        <v>2713</v>
      </c>
      <c r="G88" s="14">
        <v>1887</v>
      </c>
      <c r="H88" s="14">
        <v>386</v>
      </c>
      <c r="I88" s="14">
        <v>35873</v>
      </c>
      <c r="J88" s="14">
        <v>52</v>
      </c>
    </row>
    <row r="89" spans="1:10">
      <c r="A89" s="1"/>
      <c r="B89" s="1" t="s">
        <v>13</v>
      </c>
      <c r="C89" s="14">
        <v>10208</v>
      </c>
      <c r="D89" s="14">
        <v>7293</v>
      </c>
      <c r="E89" s="14">
        <v>1401</v>
      </c>
      <c r="F89" s="14">
        <v>792</v>
      </c>
      <c r="G89" s="14">
        <v>655</v>
      </c>
      <c r="H89" s="14">
        <v>65</v>
      </c>
      <c r="I89" s="14">
        <v>10206</v>
      </c>
      <c r="J89" s="14">
        <v>2</v>
      </c>
    </row>
    <row r="90" spans="1:10">
      <c r="A90" s="1"/>
      <c r="B90" s="1" t="s">
        <v>14</v>
      </c>
      <c r="C90" s="14">
        <v>45602</v>
      </c>
      <c r="D90" s="14">
        <v>24851</v>
      </c>
      <c r="E90" s="14">
        <v>9398</v>
      </c>
      <c r="F90" s="14">
        <v>6304</v>
      </c>
      <c r="G90" s="14">
        <v>4758</v>
      </c>
      <c r="H90" s="14">
        <v>276</v>
      </c>
      <c r="I90" s="14">
        <v>45587</v>
      </c>
      <c r="J90" s="14">
        <v>15</v>
      </c>
    </row>
    <row r="91" spans="1:10">
      <c r="A91" s="1"/>
      <c r="B91" s="1" t="s">
        <v>15</v>
      </c>
      <c r="C91" s="14">
        <v>49981</v>
      </c>
      <c r="D91" s="14">
        <v>40819</v>
      </c>
      <c r="E91" s="14">
        <v>5939</v>
      </c>
      <c r="F91" s="14">
        <v>2228</v>
      </c>
      <c r="G91" s="14">
        <v>919</v>
      </c>
      <c r="H91" s="14">
        <v>73</v>
      </c>
      <c r="I91" s="14">
        <v>49978</v>
      </c>
      <c r="J91" s="14">
        <v>3</v>
      </c>
    </row>
    <row r="92" spans="1:10">
      <c r="A92" s="1"/>
      <c r="B92" s="1" t="s">
        <v>100</v>
      </c>
      <c r="C92" s="14">
        <v>34</v>
      </c>
      <c r="D92" s="14">
        <v>5</v>
      </c>
      <c r="E92" s="14">
        <v>4</v>
      </c>
      <c r="F92" s="14">
        <v>0</v>
      </c>
      <c r="G92" s="14">
        <v>19</v>
      </c>
      <c r="H92" s="14">
        <v>6</v>
      </c>
      <c r="I92" s="14">
        <v>34</v>
      </c>
      <c r="J92" s="14">
        <v>0</v>
      </c>
    </row>
    <row r="93" spans="1:10">
      <c r="A93" s="1"/>
      <c r="B93" s="1" t="s">
        <v>86</v>
      </c>
      <c r="C93" s="14">
        <v>21399</v>
      </c>
      <c r="D93" s="14">
        <v>18939</v>
      </c>
      <c r="E93" s="14">
        <v>1975</v>
      </c>
      <c r="F93" s="14">
        <v>330</v>
      </c>
      <c r="G93" s="14">
        <v>155</v>
      </c>
      <c r="H93" s="14">
        <v>0</v>
      </c>
      <c r="I93" s="14">
        <v>21399</v>
      </c>
      <c r="J93" s="14">
        <v>0</v>
      </c>
    </row>
    <row r="94" spans="1:10">
      <c r="A94" s="1" t="s">
        <v>49</v>
      </c>
      <c r="B94" s="1" t="s">
        <v>19</v>
      </c>
      <c r="C94" s="14">
        <v>159978</v>
      </c>
      <c r="D94" s="14">
        <v>3038</v>
      </c>
      <c r="E94" s="14">
        <v>5498</v>
      </c>
      <c r="F94" s="14">
        <v>9036</v>
      </c>
      <c r="G94" s="14">
        <v>23534</v>
      </c>
      <c r="H94" s="14">
        <v>19049</v>
      </c>
      <c r="I94" s="14">
        <v>60155</v>
      </c>
      <c r="J94" s="14">
        <v>99823</v>
      </c>
    </row>
    <row r="95" spans="1:10">
      <c r="A95" s="1"/>
      <c r="B95" s="1" t="s">
        <v>3</v>
      </c>
      <c r="C95" s="14">
        <v>69</v>
      </c>
      <c r="D95" s="14">
        <v>7</v>
      </c>
      <c r="E95" s="14">
        <v>3</v>
      </c>
      <c r="F95" s="14">
        <v>5</v>
      </c>
      <c r="G95" s="14">
        <v>19</v>
      </c>
      <c r="H95" s="14">
        <v>12</v>
      </c>
      <c r="I95" s="14">
        <v>46</v>
      </c>
      <c r="J95" s="14">
        <v>23</v>
      </c>
    </row>
    <row r="96" spans="1:10">
      <c r="A96" s="1"/>
      <c r="B96" s="1" t="s">
        <v>82</v>
      </c>
      <c r="C96" s="14">
        <v>696</v>
      </c>
      <c r="D96" s="14">
        <v>25</v>
      </c>
      <c r="E96" s="14">
        <v>31</v>
      </c>
      <c r="F96" s="14">
        <v>40</v>
      </c>
      <c r="G96" s="14">
        <v>102</v>
      </c>
      <c r="H96" s="14">
        <v>94</v>
      </c>
      <c r="I96" s="14">
        <v>292</v>
      </c>
      <c r="J96" s="14">
        <v>404</v>
      </c>
    </row>
    <row r="97" spans="1:10">
      <c r="A97" s="1"/>
      <c r="B97" s="1" t="s">
        <v>4</v>
      </c>
      <c r="C97" s="14">
        <v>433</v>
      </c>
      <c r="D97" s="14">
        <v>1</v>
      </c>
      <c r="E97" s="14">
        <v>2</v>
      </c>
      <c r="F97" s="14">
        <v>10</v>
      </c>
      <c r="G97" s="14">
        <v>28</v>
      </c>
      <c r="H97" s="14">
        <v>27</v>
      </c>
      <c r="I97" s="14">
        <v>68</v>
      </c>
      <c r="J97" s="14">
        <v>365</v>
      </c>
    </row>
    <row r="98" spans="1:10">
      <c r="A98" s="1"/>
      <c r="B98" s="1" t="s">
        <v>83</v>
      </c>
      <c r="C98" s="14">
        <v>1136</v>
      </c>
      <c r="D98" s="14">
        <v>25</v>
      </c>
      <c r="E98" s="14">
        <v>22</v>
      </c>
      <c r="F98" s="14">
        <v>57</v>
      </c>
      <c r="G98" s="14">
        <v>153</v>
      </c>
      <c r="H98" s="14">
        <v>232</v>
      </c>
      <c r="I98" s="14">
        <v>489</v>
      </c>
      <c r="J98" s="14">
        <v>647</v>
      </c>
    </row>
    <row r="99" spans="1:10">
      <c r="A99" s="1"/>
      <c r="B99" s="1" t="s">
        <v>84</v>
      </c>
      <c r="C99" s="14">
        <v>4672</v>
      </c>
      <c r="D99" s="14">
        <v>54</v>
      </c>
      <c r="E99" s="14">
        <v>74</v>
      </c>
      <c r="F99" s="14">
        <v>161</v>
      </c>
      <c r="G99" s="14">
        <v>610</v>
      </c>
      <c r="H99" s="14">
        <v>965</v>
      </c>
      <c r="I99" s="14">
        <v>1864</v>
      </c>
      <c r="J99" s="14">
        <v>2808</v>
      </c>
    </row>
    <row r="100" spans="1:10">
      <c r="A100" s="1"/>
      <c r="B100" s="1" t="s">
        <v>42</v>
      </c>
      <c r="C100" s="14">
        <v>14031</v>
      </c>
      <c r="D100" s="14">
        <v>310</v>
      </c>
      <c r="E100" s="14">
        <v>502</v>
      </c>
      <c r="F100" s="14">
        <v>964</v>
      </c>
      <c r="G100" s="14">
        <v>2555</v>
      </c>
      <c r="H100" s="14">
        <v>1732</v>
      </c>
      <c r="I100" s="14">
        <v>6063</v>
      </c>
      <c r="J100" s="14">
        <v>7968</v>
      </c>
    </row>
    <row r="101" spans="1:10">
      <c r="A101" s="1"/>
      <c r="B101" s="1" t="s">
        <v>85</v>
      </c>
      <c r="C101" s="14">
        <v>34238</v>
      </c>
      <c r="D101" s="14">
        <v>913</v>
      </c>
      <c r="E101" s="14">
        <v>1836</v>
      </c>
      <c r="F101" s="14">
        <v>2827</v>
      </c>
      <c r="G101" s="14">
        <v>5958</v>
      </c>
      <c r="H101" s="14">
        <v>4013</v>
      </c>
      <c r="I101" s="14">
        <v>15547</v>
      </c>
      <c r="J101" s="14">
        <v>18691</v>
      </c>
    </row>
    <row r="102" spans="1:10">
      <c r="A102" s="1"/>
      <c r="B102" s="1" t="s">
        <v>5</v>
      </c>
      <c r="C102" s="14">
        <v>3780</v>
      </c>
      <c r="D102" s="14">
        <v>55</v>
      </c>
      <c r="E102" s="14">
        <v>96</v>
      </c>
      <c r="F102" s="14">
        <v>179</v>
      </c>
      <c r="G102" s="14">
        <v>557</v>
      </c>
      <c r="H102" s="14">
        <v>576</v>
      </c>
      <c r="I102" s="14">
        <v>1463</v>
      </c>
      <c r="J102" s="14">
        <v>2317</v>
      </c>
    </row>
    <row r="103" spans="1:10">
      <c r="A103" s="1"/>
      <c r="B103" s="1" t="s">
        <v>6</v>
      </c>
      <c r="C103" s="14">
        <v>12201</v>
      </c>
      <c r="D103" s="14">
        <v>49</v>
      </c>
      <c r="E103" s="14">
        <v>74</v>
      </c>
      <c r="F103" s="14">
        <v>130</v>
      </c>
      <c r="G103" s="14">
        <v>347</v>
      </c>
      <c r="H103" s="14">
        <v>713</v>
      </c>
      <c r="I103" s="14">
        <v>1313</v>
      </c>
      <c r="J103" s="14">
        <v>10888</v>
      </c>
    </row>
    <row r="104" spans="1:10">
      <c r="A104" s="1"/>
      <c r="B104" s="1" t="s">
        <v>7</v>
      </c>
      <c r="C104" s="14">
        <v>19250</v>
      </c>
      <c r="D104" s="14">
        <v>187</v>
      </c>
      <c r="E104" s="14">
        <v>397</v>
      </c>
      <c r="F104" s="14">
        <v>556</v>
      </c>
      <c r="G104" s="14">
        <v>1522</v>
      </c>
      <c r="H104" s="14">
        <v>1556</v>
      </c>
      <c r="I104" s="14">
        <v>4218</v>
      </c>
      <c r="J104" s="14">
        <v>15032</v>
      </c>
    </row>
    <row r="105" spans="1:10">
      <c r="A105" s="1"/>
      <c r="B105" s="1" t="s">
        <v>8</v>
      </c>
      <c r="C105" s="14">
        <v>5611</v>
      </c>
      <c r="D105" s="14">
        <v>214</v>
      </c>
      <c r="E105" s="14">
        <v>350</v>
      </c>
      <c r="F105" s="14">
        <v>500</v>
      </c>
      <c r="G105" s="14">
        <v>1019</v>
      </c>
      <c r="H105" s="14">
        <v>725</v>
      </c>
      <c r="I105" s="14">
        <v>2808</v>
      </c>
      <c r="J105" s="14">
        <v>2803</v>
      </c>
    </row>
    <row r="106" spans="1:10">
      <c r="A106" s="1"/>
      <c r="B106" s="1" t="s">
        <v>9</v>
      </c>
      <c r="C106" s="14">
        <v>9534</v>
      </c>
      <c r="D106" s="14">
        <v>225</v>
      </c>
      <c r="E106" s="14">
        <v>348</v>
      </c>
      <c r="F106" s="14">
        <v>572</v>
      </c>
      <c r="G106" s="14">
        <v>1748</v>
      </c>
      <c r="H106" s="14">
        <v>1079</v>
      </c>
      <c r="I106" s="14">
        <v>3972</v>
      </c>
      <c r="J106" s="14">
        <v>5562</v>
      </c>
    </row>
    <row r="107" spans="1:10">
      <c r="A107" s="1"/>
      <c r="B107" s="1" t="s">
        <v>10</v>
      </c>
      <c r="C107" s="14">
        <v>4981</v>
      </c>
      <c r="D107" s="14">
        <v>44</v>
      </c>
      <c r="E107" s="14">
        <v>74</v>
      </c>
      <c r="F107" s="14">
        <v>138</v>
      </c>
      <c r="G107" s="14">
        <v>515</v>
      </c>
      <c r="H107" s="14">
        <v>523</v>
      </c>
      <c r="I107" s="14">
        <v>1294</v>
      </c>
      <c r="J107" s="14">
        <v>3687</v>
      </c>
    </row>
    <row r="108" spans="1:10">
      <c r="A108" s="1"/>
      <c r="B108" s="1" t="s">
        <v>99</v>
      </c>
      <c r="C108" s="14">
        <v>9676</v>
      </c>
      <c r="D108" s="14">
        <v>103</v>
      </c>
      <c r="E108" s="14">
        <v>187</v>
      </c>
      <c r="F108" s="14">
        <v>311</v>
      </c>
      <c r="G108" s="14">
        <v>919</v>
      </c>
      <c r="H108" s="14">
        <v>849</v>
      </c>
      <c r="I108" s="14">
        <v>2369</v>
      </c>
      <c r="J108" s="14">
        <v>7307</v>
      </c>
    </row>
    <row r="109" spans="1:10">
      <c r="A109" s="1"/>
      <c r="B109" s="1" t="s">
        <v>11</v>
      </c>
      <c r="C109" s="14">
        <v>836</v>
      </c>
      <c r="D109" s="14">
        <v>23</v>
      </c>
      <c r="E109" s="14">
        <v>44</v>
      </c>
      <c r="F109" s="14">
        <v>60</v>
      </c>
      <c r="G109" s="14">
        <v>208</v>
      </c>
      <c r="H109" s="14">
        <v>229</v>
      </c>
      <c r="I109" s="14">
        <v>564</v>
      </c>
      <c r="J109" s="14">
        <v>272</v>
      </c>
    </row>
    <row r="110" spans="1:10">
      <c r="A110" s="1"/>
      <c r="B110" s="1" t="s">
        <v>12</v>
      </c>
      <c r="C110" s="14">
        <v>14850</v>
      </c>
      <c r="D110" s="14">
        <v>353</v>
      </c>
      <c r="E110" s="14">
        <v>549</v>
      </c>
      <c r="F110" s="14">
        <v>883</v>
      </c>
      <c r="G110" s="14">
        <v>2711</v>
      </c>
      <c r="H110" s="14">
        <v>2776</v>
      </c>
      <c r="I110" s="14">
        <v>7272</v>
      </c>
      <c r="J110" s="14">
        <v>7578</v>
      </c>
    </row>
    <row r="111" spans="1:10">
      <c r="A111" s="1"/>
      <c r="B111" s="1" t="s">
        <v>13</v>
      </c>
      <c r="C111" s="14">
        <v>798</v>
      </c>
      <c r="D111" s="14">
        <v>29</v>
      </c>
      <c r="E111" s="14">
        <v>49</v>
      </c>
      <c r="F111" s="14">
        <v>75</v>
      </c>
      <c r="G111" s="14">
        <v>189</v>
      </c>
      <c r="H111" s="14">
        <v>133</v>
      </c>
      <c r="I111" s="14">
        <v>475</v>
      </c>
      <c r="J111" s="14">
        <v>323</v>
      </c>
    </row>
    <row r="112" spans="1:10">
      <c r="A112" s="1"/>
      <c r="B112" s="1" t="s">
        <v>14</v>
      </c>
      <c r="C112" s="14">
        <v>13323</v>
      </c>
      <c r="D112" s="14">
        <v>157</v>
      </c>
      <c r="E112" s="14">
        <v>335</v>
      </c>
      <c r="F112" s="14">
        <v>728</v>
      </c>
      <c r="G112" s="14">
        <v>2623</v>
      </c>
      <c r="H112" s="14">
        <v>1844</v>
      </c>
      <c r="I112" s="14">
        <v>5687</v>
      </c>
      <c r="J112" s="14">
        <v>7636</v>
      </c>
    </row>
    <row r="113" spans="1:10">
      <c r="A113" s="1"/>
      <c r="B113" s="1" t="s">
        <v>15</v>
      </c>
      <c r="C113" s="14">
        <v>7637</v>
      </c>
      <c r="D113" s="14">
        <v>256</v>
      </c>
      <c r="E113" s="14">
        <v>507</v>
      </c>
      <c r="F113" s="14">
        <v>802</v>
      </c>
      <c r="G113" s="14">
        <v>1615</v>
      </c>
      <c r="H113" s="14">
        <v>737</v>
      </c>
      <c r="I113" s="14">
        <v>3917</v>
      </c>
      <c r="J113" s="14">
        <v>3720</v>
      </c>
    </row>
    <row r="114" spans="1:10">
      <c r="A114" s="1"/>
      <c r="B114" s="1" t="s">
        <v>100</v>
      </c>
      <c r="C114" s="14">
        <v>2226</v>
      </c>
      <c r="D114" s="14">
        <v>8</v>
      </c>
      <c r="E114" s="14">
        <v>18</v>
      </c>
      <c r="F114" s="14">
        <v>38</v>
      </c>
      <c r="G114" s="14">
        <v>136</v>
      </c>
      <c r="H114" s="14">
        <v>234</v>
      </c>
      <c r="I114" s="14">
        <v>434</v>
      </c>
      <c r="J114" s="14">
        <v>1792</v>
      </c>
    </row>
    <row r="115" spans="1:10">
      <c r="A115" s="1" t="s">
        <v>50</v>
      </c>
      <c r="B115" s="1" t="s">
        <v>19</v>
      </c>
      <c r="C115" s="14">
        <v>1737745</v>
      </c>
      <c r="D115" s="14">
        <v>589895</v>
      </c>
      <c r="E115" s="14">
        <v>310132</v>
      </c>
      <c r="F115" s="14">
        <v>219554</v>
      </c>
      <c r="G115" s="14">
        <v>228481</v>
      </c>
      <c r="H115" s="14">
        <v>99945</v>
      </c>
      <c r="I115" s="14">
        <v>1448007</v>
      </c>
      <c r="J115" s="14">
        <v>289738</v>
      </c>
    </row>
    <row r="116" spans="1:10">
      <c r="A116" s="1"/>
      <c r="B116" s="1" t="s">
        <v>3</v>
      </c>
      <c r="C116" s="14">
        <v>5464</v>
      </c>
      <c r="D116" s="14">
        <v>2750</v>
      </c>
      <c r="E116" s="14">
        <v>1310</v>
      </c>
      <c r="F116" s="14">
        <v>756</v>
      </c>
      <c r="G116" s="14">
        <v>470</v>
      </c>
      <c r="H116" s="14">
        <v>100</v>
      </c>
      <c r="I116" s="14">
        <v>5386</v>
      </c>
      <c r="J116" s="14">
        <v>78</v>
      </c>
    </row>
    <row r="117" spans="1:10">
      <c r="A117" s="1"/>
      <c r="B117" s="1" t="s">
        <v>82</v>
      </c>
      <c r="C117" s="14">
        <v>5631</v>
      </c>
      <c r="D117" s="14">
        <v>1658</v>
      </c>
      <c r="E117" s="14">
        <v>886</v>
      </c>
      <c r="F117" s="14">
        <v>751</v>
      </c>
      <c r="G117" s="14">
        <v>955</v>
      </c>
      <c r="H117" s="14">
        <v>375</v>
      </c>
      <c r="I117" s="14">
        <v>4625</v>
      </c>
      <c r="J117" s="14">
        <v>1006</v>
      </c>
    </row>
    <row r="118" spans="1:10">
      <c r="A118" s="1"/>
      <c r="B118" s="1" t="s">
        <v>4</v>
      </c>
      <c r="C118" s="14">
        <v>4020</v>
      </c>
      <c r="D118" s="14">
        <v>776</v>
      </c>
      <c r="E118" s="14">
        <v>298</v>
      </c>
      <c r="F118" s="14">
        <v>207</v>
      </c>
      <c r="G118" s="14">
        <v>504</v>
      </c>
      <c r="H118" s="14">
        <v>324</v>
      </c>
      <c r="I118" s="14">
        <v>2109</v>
      </c>
      <c r="J118" s="14">
        <v>1911</v>
      </c>
    </row>
    <row r="119" spans="1:10">
      <c r="A119" s="1"/>
      <c r="B119" s="1" t="s">
        <v>83</v>
      </c>
      <c r="C119" s="14">
        <v>172598</v>
      </c>
      <c r="D119" s="14">
        <v>85431</v>
      </c>
      <c r="E119" s="14">
        <v>38332</v>
      </c>
      <c r="F119" s="14">
        <v>24673</v>
      </c>
      <c r="G119" s="14">
        <v>19531</v>
      </c>
      <c r="H119" s="14">
        <v>2638</v>
      </c>
      <c r="I119" s="14">
        <v>170605</v>
      </c>
      <c r="J119" s="14">
        <v>1993</v>
      </c>
    </row>
    <row r="120" spans="1:10">
      <c r="A120" s="1"/>
      <c r="B120" s="1" t="s">
        <v>84</v>
      </c>
      <c r="C120" s="14">
        <v>86090</v>
      </c>
      <c r="D120" s="14">
        <v>20493</v>
      </c>
      <c r="E120" s="14">
        <v>15025</v>
      </c>
      <c r="F120" s="14">
        <v>13854</v>
      </c>
      <c r="G120" s="14">
        <v>19323</v>
      </c>
      <c r="H120" s="14">
        <v>6998</v>
      </c>
      <c r="I120" s="14">
        <v>75693</v>
      </c>
      <c r="J120" s="14">
        <v>10397</v>
      </c>
    </row>
    <row r="121" spans="1:10">
      <c r="A121" s="1"/>
      <c r="B121" s="1" t="s">
        <v>42</v>
      </c>
      <c r="C121" s="14">
        <v>99484</v>
      </c>
      <c r="D121" s="14">
        <v>29433</v>
      </c>
      <c r="E121" s="14">
        <v>17937</v>
      </c>
      <c r="F121" s="14">
        <v>14860</v>
      </c>
      <c r="G121" s="14">
        <v>17513</v>
      </c>
      <c r="H121" s="14">
        <v>6762</v>
      </c>
      <c r="I121" s="14">
        <v>86505</v>
      </c>
      <c r="J121" s="14">
        <v>12979</v>
      </c>
    </row>
    <row r="122" spans="1:10">
      <c r="A122" s="1"/>
      <c r="B122" s="1" t="s">
        <v>85</v>
      </c>
      <c r="C122" s="14">
        <v>302578</v>
      </c>
      <c r="D122" s="14">
        <v>81409</v>
      </c>
      <c r="E122" s="14">
        <v>45943</v>
      </c>
      <c r="F122" s="14">
        <v>31085</v>
      </c>
      <c r="G122" s="14">
        <v>31069</v>
      </c>
      <c r="H122" s="14">
        <v>14725</v>
      </c>
      <c r="I122" s="14">
        <v>204231</v>
      </c>
      <c r="J122" s="14">
        <v>98347</v>
      </c>
    </row>
    <row r="123" spans="1:10">
      <c r="A123" s="1"/>
      <c r="B123" s="1" t="s">
        <v>5</v>
      </c>
      <c r="C123" s="14">
        <v>41644</v>
      </c>
      <c r="D123" s="14">
        <v>15115</v>
      </c>
      <c r="E123" s="14">
        <v>6887</v>
      </c>
      <c r="F123" s="14">
        <v>5304</v>
      </c>
      <c r="G123" s="14">
        <v>5824</v>
      </c>
      <c r="H123" s="14">
        <v>2175</v>
      </c>
      <c r="I123" s="14">
        <v>35305</v>
      </c>
      <c r="J123" s="14">
        <v>6339</v>
      </c>
    </row>
    <row r="124" spans="1:10">
      <c r="A124" s="1"/>
      <c r="B124" s="1" t="s">
        <v>6</v>
      </c>
      <c r="C124" s="14">
        <v>27680</v>
      </c>
      <c r="D124" s="14">
        <v>5936</v>
      </c>
      <c r="E124" s="14">
        <v>3365</v>
      </c>
      <c r="F124" s="14">
        <v>2934</v>
      </c>
      <c r="G124" s="14">
        <v>3103</v>
      </c>
      <c r="H124" s="14">
        <v>1291</v>
      </c>
      <c r="I124" s="14">
        <v>16629</v>
      </c>
      <c r="J124" s="14">
        <v>11051</v>
      </c>
    </row>
    <row r="125" spans="1:10">
      <c r="A125" s="1"/>
      <c r="B125" s="1" t="s">
        <v>7</v>
      </c>
      <c r="C125" s="14">
        <v>99409</v>
      </c>
      <c r="D125" s="14">
        <v>27171</v>
      </c>
      <c r="E125" s="14">
        <v>10202</v>
      </c>
      <c r="F125" s="14">
        <v>6660</v>
      </c>
      <c r="G125" s="14">
        <v>10177</v>
      </c>
      <c r="H125" s="14">
        <v>8334</v>
      </c>
      <c r="I125" s="14">
        <v>62544</v>
      </c>
      <c r="J125" s="14">
        <v>36865</v>
      </c>
    </row>
    <row r="126" spans="1:10">
      <c r="A126" s="1"/>
      <c r="B126" s="1" t="s">
        <v>8</v>
      </c>
      <c r="C126" s="14">
        <v>60982</v>
      </c>
      <c r="D126" s="14">
        <v>26835</v>
      </c>
      <c r="E126" s="14">
        <v>9420</v>
      </c>
      <c r="F126" s="14">
        <v>5599</v>
      </c>
      <c r="G126" s="14">
        <v>5387</v>
      </c>
      <c r="H126" s="14">
        <v>2886</v>
      </c>
      <c r="I126" s="14">
        <v>50127</v>
      </c>
      <c r="J126" s="14">
        <v>10855</v>
      </c>
    </row>
    <row r="127" spans="1:10">
      <c r="A127" s="1"/>
      <c r="B127" s="1" t="s">
        <v>9</v>
      </c>
      <c r="C127" s="14">
        <v>150449</v>
      </c>
      <c r="D127" s="14">
        <v>70103</v>
      </c>
      <c r="E127" s="14">
        <v>30074</v>
      </c>
      <c r="F127" s="14">
        <v>19604</v>
      </c>
      <c r="G127" s="14">
        <v>16361</v>
      </c>
      <c r="H127" s="14">
        <v>5440</v>
      </c>
      <c r="I127" s="14">
        <v>141582</v>
      </c>
      <c r="J127" s="14">
        <v>8867</v>
      </c>
    </row>
    <row r="128" spans="1:10">
      <c r="A128" s="1"/>
      <c r="B128" s="1" t="s">
        <v>10</v>
      </c>
      <c r="C128" s="14">
        <v>11436</v>
      </c>
      <c r="D128" s="14">
        <v>434</v>
      </c>
      <c r="E128" s="14">
        <v>221</v>
      </c>
      <c r="F128" s="14">
        <v>322</v>
      </c>
      <c r="G128" s="14">
        <v>1621</v>
      </c>
      <c r="H128" s="14">
        <v>2753</v>
      </c>
      <c r="I128" s="14">
        <v>5351</v>
      </c>
      <c r="J128" s="14">
        <v>6085</v>
      </c>
    </row>
    <row r="129" spans="1:15">
      <c r="A129" s="1"/>
      <c r="B129" s="1" t="s">
        <v>99</v>
      </c>
      <c r="C129" s="14">
        <v>81890</v>
      </c>
      <c r="D129" s="14">
        <v>31839</v>
      </c>
      <c r="E129" s="14">
        <v>14388</v>
      </c>
      <c r="F129" s="14">
        <v>10131</v>
      </c>
      <c r="G129" s="14">
        <v>10443</v>
      </c>
      <c r="H129" s="14">
        <v>3981</v>
      </c>
      <c r="I129" s="14">
        <v>70782</v>
      </c>
      <c r="J129" s="14">
        <v>11108</v>
      </c>
    </row>
    <row r="130" spans="1:15">
      <c r="A130" s="1"/>
      <c r="B130" s="1" t="s">
        <v>11</v>
      </c>
      <c r="C130" s="14">
        <v>22830</v>
      </c>
      <c r="D130" s="14">
        <v>5966</v>
      </c>
      <c r="E130" s="14">
        <v>3557</v>
      </c>
      <c r="F130" s="14">
        <v>3396</v>
      </c>
      <c r="G130" s="14">
        <v>5987</v>
      </c>
      <c r="H130" s="14">
        <v>2366</v>
      </c>
      <c r="I130" s="14">
        <v>21272</v>
      </c>
      <c r="J130" s="14">
        <v>1558</v>
      </c>
      <c r="O130" s="25"/>
    </row>
    <row r="131" spans="1:15">
      <c r="A131" s="1"/>
      <c r="B131" s="1" t="s">
        <v>12</v>
      </c>
      <c r="C131" s="14">
        <v>201146</v>
      </c>
      <c r="D131" s="14">
        <v>57358</v>
      </c>
      <c r="E131" s="14">
        <v>42848</v>
      </c>
      <c r="F131" s="14">
        <v>28038</v>
      </c>
      <c r="G131" s="14">
        <v>28304</v>
      </c>
      <c r="H131" s="14">
        <v>20707</v>
      </c>
      <c r="I131" s="14">
        <v>177255</v>
      </c>
      <c r="J131" s="14">
        <v>23891</v>
      </c>
      <c r="O131" s="25"/>
    </row>
    <row r="132" spans="1:15">
      <c r="A132" s="1"/>
      <c r="B132" s="1" t="s">
        <v>13</v>
      </c>
      <c r="C132" s="14">
        <v>25427</v>
      </c>
      <c r="D132" s="14">
        <v>8877</v>
      </c>
      <c r="E132" s="14">
        <v>4472</v>
      </c>
      <c r="F132" s="14">
        <v>3943</v>
      </c>
      <c r="G132" s="14">
        <v>5027</v>
      </c>
      <c r="H132" s="14">
        <v>1369</v>
      </c>
      <c r="I132" s="14">
        <v>23688</v>
      </c>
      <c r="J132" s="14">
        <v>1739</v>
      </c>
      <c r="O132" s="25"/>
    </row>
    <row r="133" spans="1:15">
      <c r="A133" s="1"/>
      <c r="B133" s="1" t="s">
        <v>14</v>
      </c>
      <c r="C133" s="14">
        <v>156576</v>
      </c>
      <c r="D133" s="14">
        <v>36107</v>
      </c>
      <c r="E133" s="14">
        <v>25534</v>
      </c>
      <c r="F133" s="14">
        <v>24092</v>
      </c>
      <c r="G133" s="14">
        <v>28020</v>
      </c>
      <c r="H133" s="14">
        <v>11194</v>
      </c>
      <c r="I133" s="14">
        <v>124947</v>
      </c>
      <c r="J133" s="14">
        <v>31629</v>
      </c>
      <c r="O133" s="25"/>
    </row>
    <row r="134" spans="1:15">
      <c r="A134" s="1"/>
      <c r="B134" s="1" t="s">
        <v>15</v>
      </c>
      <c r="C134" s="14">
        <v>178101</v>
      </c>
      <c r="D134" s="14">
        <v>81616</v>
      </c>
      <c r="E134" s="14">
        <v>39347</v>
      </c>
      <c r="F134" s="14">
        <v>23298</v>
      </c>
      <c r="G134" s="14">
        <v>18577</v>
      </c>
      <c r="H134" s="14">
        <v>4930</v>
      </c>
      <c r="I134" s="14">
        <v>167768</v>
      </c>
      <c r="J134" s="14">
        <v>10333</v>
      </c>
      <c r="O134" s="25"/>
    </row>
    <row r="135" spans="1:15">
      <c r="A135" s="1"/>
      <c r="B135" s="1" t="s">
        <v>100</v>
      </c>
      <c r="C135" s="14">
        <v>3661</v>
      </c>
      <c r="D135" s="14">
        <v>12</v>
      </c>
      <c r="E135" s="14">
        <v>18</v>
      </c>
      <c r="F135" s="14">
        <v>42</v>
      </c>
      <c r="G135" s="14">
        <v>285</v>
      </c>
      <c r="H135" s="14">
        <v>597</v>
      </c>
      <c r="I135" s="14">
        <v>954</v>
      </c>
      <c r="J135" s="14">
        <v>2707</v>
      </c>
      <c r="O135" s="25"/>
    </row>
    <row r="136" spans="1:15">
      <c r="A136" s="1"/>
      <c r="B136" s="1" t="s">
        <v>86</v>
      </c>
      <c r="C136" s="14">
        <v>649</v>
      </c>
      <c r="D136" s="14">
        <v>576</v>
      </c>
      <c r="E136" s="14">
        <v>68</v>
      </c>
      <c r="F136" s="14">
        <v>5</v>
      </c>
      <c r="G136" s="14">
        <v>0</v>
      </c>
      <c r="H136" s="14">
        <v>0</v>
      </c>
      <c r="I136" s="14">
        <v>649</v>
      </c>
      <c r="J136" s="14">
        <v>0</v>
      </c>
      <c r="O136" s="25"/>
    </row>
    <row r="137" spans="1:15">
      <c r="A137" s="1" t="s">
        <v>51</v>
      </c>
      <c r="B137" s="1" t="s">
        <v>19</v>
      </c>
      <c r="C137" s="14">
        <v>1802144</v>
      </c>
      <c r="D137" s="14">
        <v>354437</v>
      </c>
      <c r="E137" s="14">
        <v>380515</v>
      </c>
      <c r="F137" s="14">
        <v>283274</v>
      </c>
      <c r="G137" s="14">
        <v>312233</v>
      </c>
      <c r="H137" s="14">
        <v>126317</v>
      </c>
      <c r="I137" s="14">
        <v>1456776</v>
      </c>
      <c r="J137" s="14">
        <v>345368</v>
      </c>
      <c r="O137" s="25"/>
    </row>
    <row r="138" spans="1:15">
      <c r="A138" s="1"/>
      <c r="B138" s="1" t="s">
        <v>3</v>
      </c>
      <c r="C138" s="14">
        <v>5592</v>
      </c>
      <c r="D138" s="14">
        <v>1777</v>
      </c>
      <c r="E138" s="14">
        <v>1773</v>
      </c>
      <c r="F138" s="14">
        <v>1024</v>
      </c>
      <c r="G138" s="14">
        <v>711</v>
      </c>
      <c r="H138" s="14">
        <v>164</v>
      </c>
      <c r="I138" s="14">
        <v>5449</v>
      </c>
      <c r="J138" s="14">
        <v>143</v>
      </c>
      <c r="O138" s="25"/>
    </row>
    <row r="139" spans="1:15">
      <c r="A139" s="1"/>
      <c r="B139" s="1" t="s">
        <v>82</v>
      </c>
      <c r="C139" s="14">
        <v>6057</v>
      </c>
      <c r="D139" s="14">
        <v>1092</v>
      </c>
      <c r="E139" s="14">
        <v>1095</v>
      </c>
      <c r="F139" s="14">
        <v>1008</v>
      </c>
      <c r="G139" s="14">
        <v>1273</v>
      </c>
      <c r="H139" s="14">
        <v>444</v>
      </c>
      <c r="I139" s="14">
        <v>4912</v>
      </c>
      <c r="J139" s="14">
        <v>1145</v>
      </c>
      <c r="O139" s="25"/>
    </row>
    <row r="140" spans="1:15">
      <c r="A140" s="1"/>
      <c r="B140" s="1" t="s">
        <v>4</v>
      </c>
      <c r="C140" s="14">
        <v>3987</v>
      </c>
      <c r="D140" s="14">
        <v>381</v>
      </c>
      <c r="E140" s="14">
        <v>387</v>
      </c>
      <c r="F140" s="14">
        <v>201</v>
      </c>
      <c r="G140" s="14">
        <v>485</v>
      </c>
      <c r="H140" s="14">
        <v>271</v>
      </c>
      <c r="I140" s="14">
        <v>1725</v>
      </c>
      <c r="J140" s="14">
        <v>2262</v>
      </c>
      <c r="O140" s="25"/>
    </row>
    <row r="141" spans="1:15">
      <c r="A141" s="1"/>
      <c r="B141" s="1" t="s">
        <v>83</v>
      </c>
      <c r="C141" s="14">
        <v>169260</v>
      </c>
      <c r="D141" s="14">
        <v>50603</v>
      </c>
      <c r="E141" s="14">
        <v>49420</v>
      </c>
      <c r="F141" s="14">
        <v>33592</v>
      </c>
      <c r="G141" s="14">
        <v>28874</v>
      </c>
      <c r="H141" s="14">
        <v>4252</v>
      </c>
      <c r="I141" s="14">
        <v>166741</v>
      </c>
      <c r="J141" s="14">
        <v>2519</v>
      </c>
      <c r="O141" s="25"/>
    </row>
    <row r="142" spans="1:15">
      <c r="A142" s="1"/>
      <c r="B142" s="1" t="s">
        <v>84</v>
      </c>
      <c r="C142" s="14">
        <v>137077</v>
      </c>
      <c r="D142" s="14">
        <v>16243</v>
      </c>
      <c r="E142" s="14">
        <v>23786</v>
      </c>
      <c r="F142" s="14">
        <v>24890</v>
      </c>
      <c r="G142" s="14">
        <v>38761</v>
      </c>
      <c r="H142" s="14">
        <v>14061</v>
      </c>
      <c r="I142" s="14">
        <v>117741</v>
      </c>
      <c r="J142" s="14">
        <v>19336</v>
      </c>
      <c r="O142" s="25"/>
    </row>
    <row r="143" spans="1:15">
      <c r="A143" s="1"/>
      <c r="B143" s="1" t="s">
        <v>42</v>
      </c>
      <c r="C143" s="14">
        <v>120951</v>
      </c>
      <c r="D143" s="14">
        <v>21609</v>
      </c>
      <c r="E143" s="14">
        <v>24227</v>
      </c>
      <c r="F143" s="14">
        <v>20711</v>
      </c>
      <c r="G143" s="14">
        <v>25450</v>
      </c>
      <c r="H143" s="14">
        <v>10155</v>
      </c>
      <c r="I143" s="14">
        <v>102152</v>
      </c>
      <c r="J143" s="14">
        <v>18799</v>
      </c>
      <c r="O143" s="25"/>
    </row>
    <row r="144" spans="1:15">
      <c r="A144" s="1"/>
      <c r="B144" s="1" t="s">
        <v>85</v>
      </c>
      <c r="C144" s="14">
        <v>321966</v>
      </c>
      <c r="D144" s="14">
        <v>48450</v>
      </c>
      <c r="E144" s="14">
        <v>58695</v>
      </c>
      <c r="F144" s="14">
        <v>41928</v>
      </c>
      <c r="G144" s="14">
        <v>41734</v>
      </c>
      <c r="H144" s="14">
        <v>19198</v>
      </c>
      <c r="I144" s="14">
        <v>210005</v>
      </c>
      <c r="J144" s="14">
        <v>111961</v>
      </c>
      <c r="O144" s="25"/>
    </row>
    <row r="145" spans="1:15">
      <c r="A145" s="1"/>
      <c r="B145" s="1" t="s">
        <v>5</v>
      </c>
      <c r="C145" s="14">
        <v>48083</v>
      </c>
      <c r="D145" s="14">
        <v>9907</v>
      </c>
      <c r="E145" s="14">
        <v>9358</v>
      </c>
      <c r="F145" s="14">
        <v>7472</v>
      </c>
      <c r="G145" s="14">
        <v>8755</v>
      </c>
      <c r="H145" s="14">
        <v>3472</v>
      </c>
      <c r="I145" s="14">
        <v>38964</v>
      </c>
      <c r="J145" s="14">
        <v>9119</v>
      </c>
      <c r="O145" s="25"/>
    </row>
    <row r="146" spans="1:15">
      <c r="A146" s="1"/>
      <c r="B146" s="1" t="s">
        <v>6</v>
      </c>
      <c r="C146" s="14">
        <v>37717</v>
      </c>
      <c r="D146" s="14">
        <v>4560</v>
      </c>
      <c r="E146" s="14">
        <v>4700</v>
      </c>
      <c r="F146" s="14">
        <v>4122</v>
      </c>
      <c r="G146" s="14">
        <v>5053</v>
      </c>
      <c r="H146" s="14">
        <v>2333</v>
      </c>
      <c r="I146" s="14">
        <v>20768</v>
      </c>
      <c r="J146" s="14">
        <v>16949</v>
      </c>
      <c r="O146" s="25"/>
    </row>
    <row r="147" spans="1:15">
      <c r="A147" s="1"/>
      <c r="B147" s="1" t="s">
        <v>7</v>
      </c>
      <c r="C147" s="14">
        <v>91853</v>
      </c>
      <c r="D147" s="14">
        <v>16184</v>
      </c>
      <c r="E147" s="14">
        <v>11212</v>
      </c>
      <c r="F147" s="14">
        <v>6730</v>
      </c>
      <c r="G147" s="14">
        <v>10729</v>
      </c>
      <c r="H147" s="14">
        <v>8000</v>
      </c>
      <c r="I147" s="14">
        <v>52855</v>
      </c>
      <c r="J147" s="14">
        <v>38998</v>
      </c>
      <c r="O147" s="25"/>
    </row>
    <row r="148" spans="1:15">
      <c r="A148" s="1"/>
      <c r="B148" s="1" t="s">
        <v>8</v>
      </c>
      <c r="C148" s="14">
        <v>57496</v>
      </c>
      <c r="D148" s="14">
        <v>15965</v>
      </c>
      <c r="E148" s="14">
        <v>12017</v>
      </c>
      <c r="F148" s="14">
        <v>7121</v>
      </c>
      <c r="G148" s="14">
        <v>7023</v>
      </c>
      <c r="H148" s="14">
        <v>3392</v>
      </c>
      <c r="I148" s="14">
        <v>45518</v>
      </c>
      <c r="J148" s="14">
        <v>11978</v>
      </c>
      <c r="O148" s="25"/>
    </row>
    <row r="149" spans="1:15">
      <c r="A149" s="1"/>
      <c r="B149" s="1" t="s">
        <v>9</v>
      </c>
      <c r="C149" s="14">
        <v>146845</v>
      </c>
      <c r="D149" s="14">
        <v>47485</v>
      </c>
      <c r="E149" s="14">
        <v>37470</v>
      </c>
      <c r="F149" s="14">
        <v>24315</v>
      </c>
      <c r="G149" s="14">
        <v>21348</v>
      </c>
      <c r="H149" s="14">
        <v>6287</v>
      </c>
      <c r="I149" s="14">
        <v>136905</v>
      </c>
      <c r="J149" s="14">
        <v>9940</v>
      </c>
      <c r="O149" s="25"/>
    </row>
    <row r="150" spans="1:15">
      <c r="A150" s="1"/>
      <c r="B150" s="1" t="s">
        <v>10</v>
      </c>
      <c r="C150" s="14">
        <v>12974</v>
      </c>
      <c r="D150" s="14">
        <v>272</v>
      </c>
      <c r="E150" s="14">
        <v>257</v>
      </c>
      <c r="F150" s="14">
        <v>281</v>
      </c>
      <c r="G150" s="14">
        <v>1746</v>
      </c>
      <c r="H150" s="14">
        <v>3032</v>
      </c>
      <c r="I150" s="14">
        <v>5588</v>
      </c>
      <c r="J150" s="14">
        <v>7386</v>
      </c>
      <c r="O150" s="25"/>
    </row>
    <row r="151" spans="1:15">
      <c r="A151" s="1"/>
      <c r="B151" s="1" t="s">
        <v>99</v>
      </c>
      <c r="C151" s="14">
        <v>91544</v>
      </c>
      <c r="D151" s="14">
        <v>19961</v>
      </c>
      <c r="E151" s="14">
        <v>19899</v>
      </c>
      <c r="F151" s="14">
        <v>13883</v>
      </c>
      <c r="G151" s="14">
        <v>15014</v>
      </c>
      <c r="H151" s="14">
        <v>6511</v>
      </c>
      <c r="I151" s="14">
        <v>75268</v>
      </c>
      <c r="J151" s="14">
        <v>16276</v>
      </c>
      <c r="O151" s="25"/>
    </row>
    <row r="152" spans="1:15">
      <c r="A152" s="1"/>
      <c r="B152" s="1" t="s">
        <v>11</v>
      </c>
      <c r="C152" s="14">
        <v>17765</v>
      </c>
      <c r="D152" s="14">
        <v>2843</v>
      </c>
      <c r="E152" s="14">
        <v>3226</v>
      </c>
      <c r="F152" s="14">
        <v>3112</v>
      </c>
      <c r="G152" s="14">
        <v>5210</v>
      </c>
      <c r="H152" s="14">
        <v>2037</v>
      </c>
      <c r="I152" s="14">
        <v>16428</v>
      </c>
      <c r="J152" s="14">
        <v>1337</v>
      </c>
      <c r="O152" s="25"/>
    </row>
    <row r="153" spans="1:15">
      <c r="A153" s="1"/>
      <c r="B153" s="1" t="s">
        <v>12</v>
      </c>
      <c r="C153" s="14">
        <v>164127</v>
      </c>
      <c r="D153" s="14">
        <v>27077</v>
      </c>
      <c r="E153" s="14">
        <v>40612</v>
      </c>
      <c r="F153" s="14">
        <v>29037</v>
      </c>
      <c r="G153" s="14">
        <v>27643</v>
      </c>
      <c r="H153" s="14">
        <v>18626</v>
      </c>
      <c r="I153" s="14">
        <v>142995</v>
      </c>
      <c r="J153" s="14">
        <v>21132</v>
      </c>
      <c r="O153" s="25"/>
    </row>
    <row r="154" spans="1:15">
      <c r="A154" s="1"/>
      <c r="B154" s="1" t="s">
        <v>13</v>
      </c>
      <c r="C154" s="14">
        <v>24568</v>
      </c>
      <c r="D154" s="14">
        <v>4927</v>
      </c>
      <c r="E154" s="14">
        <v>5268</v>
      </c>
      <c r="F154" s="14">
        <v>4566</v>
      </c>
      <c r="G154" s="14">
        <v>6213</v>
      </c>
      <c r="H154" s="14">
        <v>1618</v>
      </c>
      <c r="I154" s="14">
        <v>22592</v>
      </c>
      <c r="J154" s="14">
        <v>1976</v>
      </c>
      <c r="O154" s="25"/>
    </row>
    <row r="155" spans="1:15">
      <c r="A155" s="1"/>
      <c r="B155" s="1" t="s">
        <v>14</v>
      </c>
      <c r="C155" s="14">
        <v>173808</v>
      </c>
      <c r="D155" s="14">
        <v>17829</v>
      </c>
      <c r="E155" s="14">
        <v>28181</v>
      </c>
      <c r="F155" s="14">
        <v>30073</v>
      </c>
      <c r="G155" s="14">
        <v>42677</v>
      </c>
      <c r="H155" s="14">
        <v>15740</v>
      </c>
      <c r="I155" s="14">
        <v>134500</v>
      </c>
      <c r="J155" s="14">
        <v>39308</v>
      </c>
      <c r="O155" s="25"/>
    </row>
    <row r="156" spans="1:15">
      <c r="A156" s="1"/>
      <c r="B156" s="1" t="s">
        <v>15</v>
      </c>
      <c r="C156" s="14">
        <v>165321</v>
      </c>
      <c r="D156" s="14">
        <v>46848</v>
      </c>
      <c r="E156" s="14">
        <v>48777</v>
      </c>
      <c r="F156" s="14">
        <v>29153</v>
      </c>
      <c r="G156" s="14">
        <v>23199</v>
      </c>
      <c r="H156" s="14">
        <v>5954</v>
      </c>
      <c r="I156" s="14">
        <v>153931</v>
      </c>
      <c r="J156" s="14">
        <v>11390</v>
      </c>
      <c r="O156" s="25"/>
    </row>
    <row r="157" spans="1:15">
      <c r="A157" s="1"/>
      <c r="B157" s="1" t="s">
        <v>100</v>
      </c>
      <c r="C157" s="14">
        <v>4557</v>
      </c>
      <c r="D157" s="14">
        <v>5</v>
      </c>
      <c r="E157" s="14">
        <v>8</v>
      </c>
      <c r="F157" s="14">
        <v>33</v>
      </c>
      <c r="G157" s="14">
        <v>327</v>
      </c>
      <c r="H157" s="14">
        <v>770</v>
      </c>
      <c r="I157" s="14">
        <v>1143</v>
      </c>
      <c r="J157" s="14">
        <v>3414</v>
      </c>
      <c r="O157" s="25"/>
    </row>
    <row r="158" spans="1:15">
      <c r="A158" s="1"/>
      <c r="B158" s="1" t="s">
        <v>86</v>
      </c>
      <c r="C158" s="14">
        <v>596</v>
      </c>
      <c r="D158" s="14">
        <v>419</v>
      </c>
      <c r="E158" s="14">
        <v>147</v>
      </c>
      <c r="F158" s="14">
        <v>22</v>
      </c>
      <c r="G158" s="14">
        <v>8</v>
      </c>
      <c r="H158" s="14">
        <v>0</v>
      </c>
      <c r="I158" s="14">
        <v>596</v>
      </c>
      <c r="J158" s="14">
        <v>0</v>
      </c>
      <c r="O158" s="25"/>
    </row>
    <row r="159" spans="1:15">
      <c r="A159" s="1" t="s">
        <v>52</v>
      </c>
      <c r="B159" s="1" t="s">
        <v>19</v>
      </c>
      <c r="C159" s="14">
        <v>40441</v>
      </c>
      <c r="D159" s="14">
        <v>-15737</v>
      </c>
      <c r="E159" s="14">
        <v>-2321</v>
      </c>
      <c r="F159" s="14">
        <v>1409</v>
      </c>
      <c r="G159" s="14">
        <v>27016</v>
      </c>
      <c r="H159" s="14">
        <v>21507</v>
      </c>
      <c r="I159" s="14">
        <v>31874</v>
      </c>
      <c r="J159" s="14">
        <v>8567</v>
      </c>
      <c r="O159" s="25"/>
    </row>
    <row r="160" spans="1:15">
      <c r="A160" s="1"/>
      <c r="B160" s="1" t="s">
        <v>3</v>
      </c>
      <c r="C160" s="14">
        <v>-1095</v>
      </c>
      <c r="D160" s="14">
        <v>-866</v>
      </c>
      <c r="E160" s="14">
        <v>-176</v>
      </c>
      <c r="F160" s="14">
        <v>-37</v>
      </c>
      <c r="G160" s="14">
        <v>-25</v>
      </c>
      <c r="H160" s="14">
        <v>-5</v>
      </c>
      <c r="I160" s="14">
        <v>-1109</v>
      </c>
      <c r="J160" s="14">
        <v>14</v>
      </c>
      <c r="O160" s="25"/>
    </row>
    <row r="161" spans="1:15">
      <c r="A161" s="1"/>
      <c r="B161" s="1" t="s">
        <v>82</v>
      </c>
      <c r="C161" s="14">
        <v>328</v>
      </c>
      <c r="D161" s="14">
        <v>-147</v>
      </c>
      <c r="E161" s="14">
        <v>7</v>
      </c>
      <c r="F161" s="14">
        <v>53</v>
      </c>
      <c r="G161" s="14">
        <v>231</v>
      </c>
      <c r="H161" s="14">
        <v>120</v>
      </c>
      <c r="I161" s="14">
        <v>264</v>
      </c>
      <c r="J161" s="14">
        <v>64</v>
      </c>
      <c r="O161" s="25"/>
    </row>
    <row r="162" spans="1:15">
      <c r="A162" s="1"/>
      <c r="B162" s="1" t="s">
        <v>4</v>
      </c>
      <c r="C162" s="14">
        <v>485</v>
      </c>
      <c r="D162" s="14">
        <v>33</v>
      </c>
      <c r="E162" s="14">
        <v>5</v>
      </c>
      <c r="F162" s="14">
        <v>-5</v>
      </c>
      <c r="G162" s="14">
        <v>71</v>
      </c>
      <c r="H162" s="14">
        <v>61</v>
      </c>
      <c r="I162" s="14">
        <v>165</v>
      </c>
      <c r="J162" s="14">
        <v>320</v>
      </c>
      <c r="O162" s="25"/>
    </row>
    <row r="163" spans="1:15">
      <c r="A163" s="1"/>
      <c r="B163" s="1" t="s">
        <v>83</v>
      </c>
      <c r="C163" s="14">
        <v>-1773</v>
      </c>
      <c r="D163" s="14">
        <v>-954</v>
      </c>
      <c r="E163" s="14">
        <v>-503</v>
      </c>
      <c r="F163" s="14">
        <v>-502</v>
      </c>
      <c r="G163" s="14">
        <v>-293</v>
      </c>
      <c r="H163" s="14">
        <v>359</v>
      </c>
      <c r="I163" s="14">
        <v>-1893</v>
      </c>
      <c r="J163" s="14">
        <v>120</v>
      </c>
      <c r="O163" s="25"/>
    </row>
    <row r="164" spans="1:15">
      <c r="A164" s="1"/>
      <c r="B164" s="1" t="s">
        <v>84</v>
      </c>
      <c r="C164" s="14">
        <v>-8928</v>
      </c>
      <c r="D164" s="14">
        <v>-4200</v>
      </c>
      <c r="E164" s="14">
        <v>-1162</v>
      </c>
      <c r="F164" s="14">
        <v>-996</v>
      </c>
      <c r="G164" s="14">
        <v>-687</v>
      </c>
      <c r="H164" s="14">
        <v>-258</v>
      </c>
      <c r="I164" s="14">
        <v>-7303</v>
      </c>
      <c r="J164" s="14">
        <v>-1625</v>
      </c>
      <c r="O164" s="25"/>
    </row>
    <row r="165" spans="1:15">
      <c r="A165" s="1"/>
      <c r="B165" s="1" t="s">
        <v>42</v>
      </c>
      <c r="C165" s="14">
        <v>-7908</v>
      </c>
      <c r="D165" s="14">
        <v>-3466</v>
      </c>
      <c r="E165" s="14">
        <v>-1002</v>
      </c>
      <c r="F165" s="14">
        <v>-561</v>
      </c>
      <c r="G165" s="14">
        <v>1053</v>
      </c>
      <c r="H165" s="14">
        <v>442</v>
      </c>
      <c r="I165" s="14">
        <v>-3534</v>
      </c>
      <c r="J165" s="14">
        <v>-4374</v>
      </c>
      <c r="O165" s="25"/>
    </row>
    <row r="166" spans="1:15">
      <c r="A166" s="1"/>
      <c r="B166" s="1" t="s">
        <v>85</v>
      </c>
      <c r="C166" s="14">
        <v>1797</v>
      </c>
      <c r="D166" s="14">
        <v>-3531</v>
      </c>
      <c r="E166" s="14">
        <v>-2183</v>
      </c>
      <c r="F166" s="14">
        <v>-673</v>
      </c>
      <c r="G166" s="14">
        <v>2600</v>
      </c>
      <c r="H166" s="14">
        <v>2035</v>
      </c>
      <c r="I166" s="14">
        <v>-1752</v>
      </c>
      <c r="J166" s="14">
        <v>3549</v>
      </c>
      <c r="O166" s="25"/>
    </row>
    <row r="167" spans="1:15">
      <c r="A167" s="1"/>
      <c r="B167" s="1" t="s">
        <v>5</v>
      </c>
      <c r="C167" s="14">
        <v>-263</v>
      </c>
      <c r="D167" s="14">
        <v>-1036</v>
      </c>
      <c r="E167" s="14">
        <v>-359</v>
      </c>
      <c r="F167" s="14">
        <v>-292</v>
      </c>
      <c r="G167" s="14">
        <v>390</v>
      </c>
      <c r="H167" s="14">
        <v>601</v>
      </c>
      <c r="I167" s="14">
        <v>-696</v>
      </c>
      <c r="J167" s="14">
        <v>433</v>
      </c>
      <c r="O167" s="25"/>
    </row>
    <row r="168" spans="1:15">
      <c r="A168" s="1"/>
      <c r="B168" s="1" t="s">
        <v>6</v>
      </c>
      <c r="C168" s="14">
        <v>-599</v>
      </c>
      <c r="D168" s="14">
        <v>-634</v>
      </c>
      <c r="E168" s="14">
        <v>-315</v>
      </c>
      <c r="F168" s="14">
        <v>-142</v>
      </c>
      <c r="G168" s="14">
        <v>477</v>
      </c>
      <c r="H168" s="14">
        <v>186</v>
      </c>
      <c r="I168" s="14">
        <v>-428</v>
      </c>
      <c r="J168" s="14">
        <v>-171</v>
      </c>
      <c r="O168" s="25"/>
    </row>
    <row r="169" spans="1:15">
      <c r="A169" s="1"/>
      <c r="B169" s="1" t="s">
        <v>7</v>
      </c>
      <c r="C169" s="14">
        <v>18355</v>
      </c>
      <c r="D169" s="14">
        <v>2867</v>
      </c>
      <c r="E169" s="14">
        <v>175</v>
      </c>
      <c r="F169" s="14">
        <v>742</v>
      </c>
      <c r="G169" s="14">
        <v>5293</v>
      </c>
      <c r="H169" s="14">
        <v>4088</v>
      </c>
      <c r="I169" s="14">
        <v>13165</v>
      </c>
      <c r="J169" s="14">
        <v>5190</v>
      </c>
      <c r="O169" s="25"/>
    </row>
    <row r="170" spans="1:15">
      <c r="A170" s="1"/>
      <c r="B170" s="1" t="s">
        <v>8</v>
      </c>
      <c r="C170" s="14">
        <v>7020</v>
      </c>
      <c r="D170" s="14">
        <v>2717</v>
      </c>
      <c r="E170" s="14">
        <v>12</v>
      </c>
      <c r="F170" s="14">
        <v>362</v>
      </c>
      <c r="G170" s="14">
        <v>1360</v>
      </c>
      <c r="H170" s="14">
        <v>899</v>
      </c>
      <c r="I170" s="14">
        <v>5350</v>
      </c>
      <c r="J170" s="14">
        <v>1670</v>
      </c>
      <c r="O170" s="25"/>
    </row>
    <row r="171" spans="1:15">
      <c r="A171" s="1"/>
      <c r="B171" s="1" t="s">
        <v>9</v>
      </c>
      <c r="C171" s="14">
        <v>9459</v>
      </c>
      <c r="D171" s="14">
        <v>1073</v>
      </c>
      <c r="E171" s="14">
        <v>71</v>
      </c>
      <c r="F171" s="14">
        <v>110</v>
      </c>
      <c r="G171" s="14">
        <v>2689</v>
      </c>
      <c r="H171" s="14">
        <v>1590</v>
      </c>
      <c r="I171" s="14">
        <v>5533</v>
      </c>
      <c r="J171" s="14">
        <v>3926</v>
      </c>
      <c r="O171" s="25"/>
    </row>
    <row r="172" spans="1:15">
      <c r="A172" s="1"/>
      <c r="B172" s="1" t="s">
        <v>10</v>
      </c>
      <c r="C172" s="14">
        <v>15</v>
      </c>
      <c r="D172" s="14">
        <v>60</v>
      </c>
      <c r="E172" s="14">
        <v>-12</v>
      </c>
      <c r="F172" s="14">
        <v>-8</v>
      </c>
      <c r="G172" s="14">
        <v>432</v>
      </c>
      <c r="H172" s="14">
        <v>331</v>
      </c>
      <c r="I172" s="14">
        <v>803</v>
      </c>
      <c r="J172" s="14">
        <v>-788</v>
      </c>
      <c r="O172" s="25"/>
    </row>
    <row r="173" spans="1:15">
      <c r="A173" s="1"/>
      <c r="B173" s="1" t="s">
        <v>99</v>
      </c>
      <c r="C173" s="14">
        <v>-5253</v>
      </c>
      <c r="D173" s="14">
        <v>-4449</v>
      </c>
      <c r="E173" s="14">
        <v>-691</v>
      </c>
      <c r="F173" s="14">
        <v>-263</v>
      </c>
      <c r="G173" s="14">
        <v>591</v>
      </c>
      <c r="H173" s="14">
        <v>1078</v>
      </c>
      <c r="I173" s="14">
        <v>-3734</v>
      </c>
      <c r="J173" s="14">
        <v>-1519</v>
      </c>
      <c r="O173" s="25"/>
    </row>
    <row r="174" spans="1:15">
      <c r="A174" s="1"/>
      <c r="B174" s="1" t="s">
        <v>11</v>
      </c>
      <c r="C174" s="14">
        <v>2165</v>
      </c>
      <c r="D174" s="14">
        <v>848</v>
      </c>
      <c r="E174" s="14">
        <v>209</v>
      </c>
      <c r="F174" s="14">
        <v>221</v>
      </c>
      <c r="G174" s="14">
        <v>438</v>
      </c>
      <c r="H174" s="14">
        <v>281</v>
      </c>
      <c r="I174" s="14">
        <v>1997</v>
      </c>
      <c r="J174" s="14">
        <v>168</v>
      </c>
      <c r="O174" s="25"/>
    </row>
    <row r="175" spans="1:15">
      <c r="A175" s="1"/>
      <c r="B175" s="1" t="s">
        <v>12</v>
      </c>
      <c r="C175" s="14">
        <v>23736</v>
      </c>
      <c r="D175" s="14">
        <v>6812</v>
      </c>
      <c r="E175" s="14">
        <v>2150</v>
      </c>
      <c r="F175" s="14">
        <v>1692</v>
      </c>
      <c r="G175" s="14">
        <v>6946</v>
      </c>
      <c r="H175" s="14">
        <v>6194</v>
      </c>
      <c r="I175" s="14">
        <v>23794</v>
      </c>
      <c r="J175" s="14">
        <v>-58</v>
      </c>
      <c r="O175" s="25"/>
    </row>
    <row r="176" spans="1:15">
      <c r="A176" s="1"/>
      <c r="B176" s="1" t="s">
        <v>13</v>
      </c>
      <c r="C176" s="14">
        <v>595</v>
      </c>
      <c r="D176" s="14">
        <v>25</v>
      </c>
      <c r="E176" s="14">
        <v>136</v>
      </c>
      <c r="F176" s="14">
        <v>-29</v>
      </c>
      <c r="G176" s="14">
        <v>247</v>
      </c>
      <c r="H176" s="14">
        <v>238</v>
      </c>
      <c r="I176" s="14">
        <v>617</v>
      </c>
      <c r="J176" s="14">
        <v>-22</v>
      </c>
    </row>
    <row r="177" spans="1:10">
      <c r="A177" s="1"/>
      <c r="B177" s="1" t="s">
        <v>14</v>
      </c>
      <c r="C177" s="14">
        <v>10731</v>
      </c>
      <c r="D177" s="14">
        <v>-920</v>
      </c>
      <c r="E177" s="14">
        <v>1755</v>
      </c>
      <c r="F177" s="14">
        <v>1488</v>
      </c>
      <c r="G177" s="14">
        <v>3305</v>
      </c>
      <c r="H177" s="14">
        <v>2386</v>
      </c>
      <c r="I177" s="14">
        <v>8014</v>
      </c>
      <c r="J177" s="14">
        <v>2717</v>
      </c>
    </row>
    <row r="178" spans="1:10">
      <c r="A178" s="1"/>
      <c r="B178" s="1" t="s">
        <v>15</v>
      </c>
      <c r="C178" s="14">
        <v>6243</v>
      </c>
      <c r="D178" s="14">
        <v>2307</v>
      </c>
      <c r="E178" s="14">
        <v>579</v>
      </c>
      <c r="F178" s="14">
        <v>238</v>
      </c>
      <c r="G178" s="14">
        <v>1929</v>
      </c>
      <c r="H178" s="14">
        <v>942</v>
      </c>
      <c r="I178" s="14">
        <v>5995</v>
      </c>
      <c r="J178" s="14">
        <v>248</v>
      </c>
    </row>
    <row r="179" spans="1:10">
      <c r="A179" s="1"/>
      <c r="B179" s="1" t="s">
        <v>100</v>
      </c>
      <c r="C179" s="14">
        <v>-1310</v>
      </c>
      <c r="D179" s="14">
        <v>-6</v>
      </c>
      <c r="E179" s="14">
        <v>-4</v>
      </c>
      <c r="F179" s="14">
        <v>-2</v>
      </c>
      <c r="G179" s="14">
        <v>65</v>
      </c>
      <c r="H179" s="14">
        <v>-67</v>
      </c>
      <c r="I179" s="14">
        <v>-14</v>
      </c>
      <c r="J179" s="14">
        <v>-1296</v>
      </c>
    </row>
    <row r="180" spans="1:10">
      <c r="A180" s="1"/>
      <c r="B180" s="1" t="s">
        <v>86</v>
      </c>
      <c r="C180" s="14">
        <v>-13359</v>
      </c>
      <c r="D180" s="14">
        <v>-12270</v>
      </c>
      <c r="E180" s="14">
        <v>-1013</v>
      </c>
      <c r="F180" s="14">
        <v>13</v>
      </c>
      <c r="G180" s="14">
        <v>-96</v>
      </c>
      <c r="H180" s="14">
        <v>6</v>
      </c>
      <c r="I180" s="14">
        <v>-13360</v>
      </c>
      <c r="J180" s="14">
        <v>1</v>
      </c>
    </row>
    <row r="181" spans="1:10">
      <c r="A181" s="1" t="s">
        <v>74</v>
      </c>
      <c r="B181" s="1" t="s">
        <v>19</v>
      </c>
      <c r="C181" s="15">
        <v>0.6</v>
      </c>
      <c r="D181" s="15">
        <v>-0.6</v>
      </c>
      <c r="E181" s="15">
        <v>-0.2</v>
      </c>
      <c r="F181" s="15">
        <v>0.2</v>
      </c>
      <c r="G181" s="15">
        <v>4</v>
      </c>
      <c r="H181" s="15">
        <v>6.9</v>
      </c>
      <c r="I181" s="15">
        <v>0.6</v>
      </c>
      <c r="J181" s="15">
        <v>0.9</v>
      </c>
    </row>
    <row r="182" spans="1:10">
      <c r="A182" s="1"/>
      <c r="B182" s="1" t="s">
        <v>3</v>
      </c>
      <c r="C182" s="15">
        <v>-4.9000000000000004</v>
      </c>
      <c r="D182" s="15">
        <v>-6.5</v>
      </c>
      <c r="E182" s="15">
        <v>-3.8</v>
      </c>
      <c r="F182" s="15">
        <v>-1.6</v>
      </c>
      <c r="G182" s="15">
        <v>-1.8</v>
      </c>
      <c r="H182" s="15">
        <v>-1.2</v>
      </c>
      <c r="I182" s="15">
        <v>-5</v>
      </c>
      <c r="J182" s="15">
        <v>3.5</v>
      </c>
    </row>
    <row r="183" spans="1:10">
      <c r="A183" s="1"/>
      <c r="B183" s="1" t="s">
        <v>82</v>
      </c>
      <c r="C183" s="15">
        <v>1.5</v>
      </c>
      <c r="D183" s="15">
        <v>-1.6</v>
      </c>
      <c r="E183" s="15">
        <v>0.2</v>
      </c>
      <c r="F183" s="15">
        <v>2.2999999999999998</v>
      </c>
      <c r="G183" s="15">
        <v>8.5</v>
      </c>
      <c r="H183" s="15">
        <v>10.3</v>
      </c>
      <c r="I183" s="15">
        <v>1.5</v>
      </c>
      <c r="J183" s="15">
        <v>1.7</v>
      </c>
    </row>
    <row r="184" spans="1:10">
      <c r="A184" s="1"/>
      <c r="B184" s="1" t="s">
        <v>4</v>
      </c>
      <c r="C184" s="15">
        <v>2.8</v>
      </c>
      <c r="D184" s="15">
        <v>0.9</v>
      </c>
      <c r="E184" s="15">
        <v>0.4</v>
      </c>
      <c r="F184" s="15">
        <v>-0.8</v>
      </c>
      <c r="G184" s="15">
        <v>5.0999999999999996</v>
      </c>
      <c r="H184" s="15">
        <v>6.1</v>
      </c>
      <c r="I184" s="15">
        <v>2.1</v>
      </c>
      <c r="J184" s="15">
        <v>3.5</v>
      </c>
    </row>
    <row r="185" spans="1:10">
      <c r="A185" s="1"/>
      <c r="B185" s="1" t="s">
        <v>83</v>
      </c>
      <c r="C185" s="15">
        <v>-0.3</v>
      </c>
      <c r="D185" s="15">
        <v>-0.3</v>
      </c>
      <c r="E185" s="15">
        <v>-0.4</v>
      </c>
      <c r="F185" s="15">
        <v>-0.7</v>
      </c>
      <c r="G185" s="15">
        <v>-0.5</v>
      </c>
      <c r="H185" s="15">
        <v>4.7</v>
      </c>
      <c r="I185" s="15">
        <v>-0.3</v>
      </c>
      <c r="J185" s="15">
        <v>1.8</v>
      </c>
    </row>
    <row r="186" spans="1:10">
      <c r="A186" s="1"/>
      <c r="B186" s="1" t="s">
        <v>84</v>
      </c>
      <c r="C186" s="15">
        <v>-2.7</v>
      </c>
      <c r="D186" s="15">
        <v>-4.4000000000000004</v>
      </c>
      <c r="E186" s="15">
        <v>-2</v>
      </c>
      <c r="F186" s="15">
        <v>-2</v>
      </c>
      <c r="G186" s="15">
        <v>-1</v>
      </c>
      <c r="H186" s="15">
        <v>-1</v>
      </c>
      <c r="I186" s="15">
        <v>-2.5</v>
      </c>
      <c r="J186" s="15">
        <v>-4.2</v>
      </c>
    </row>
    <row r="187" spans="1:10">
      <c r="A187" s="1"/>
      <c r="B187" s="1" t="s">
        <v>42</v>
      </c>
      <c r="C187" s="15">
        <v>-2</v>
      </c>
      <c r="D187" s="15">
        <v>-2.2000000000000002</v>
      </c>
      <c r="E187" s="15">
        <v>-1.6</v>
      </c>
      <c r="F187" s="15">
        <v>-1.2</v>
      </c>
      <c r="G187" s="15">
        <v>1.9</v>
      </c>
      <c r="H187" s="15">
        <v>1.8</v>
      </c>
      <c r="I187" s="15">
        <v>-1</v>
      </c>
      <c r="J187" s="15">
        <v>-7.5</v>
      </c>
    </row>
    <row r="188" spans="1:10">
      <c r="A188" s="1"/>
      <c r="B188" s="1" t="s">
        <v>85</v>
      </c>
      <c r="C188" s="15">
        <v>0.2</v>
      </c>
      <c r="D188" s="15">
        <v>-1</v>
      </c>
      <c r="E188" s="15">
        <v>-1.4</v>
      </c>
      <c r="F188" s="15">
        <v>-0.7</v>
      </c>
      <c r="G188" s="15">
        <v>2.7</v>
      </c>
      <c r="H188" s="15">
        <v>4.0999999999999996</v>
      </c>
      <c r="I188" s="15">
        <v>-0.2</v>
      </c>
      <c r="J188" s="15">
        <v>1.2</v>
      </c>
    </row>
    <row r="189" spans="1:10">
      <c r="A189" s="1"/>
      <c r="B189" s="1" t="s">
        <v>5</v>
      </c>
      <c r="C189" s="15">
        <v>-0.2</v>
      </c>
      <c r="D189" s="15">
        <v>-1.3</v>
      </c>
      <c r="E189" s="15">
        <v>-1.5</v>
      </c>
      <c r="F189" s="15">
        <v>-1.8</v>
      </c>
      <c r="G189" s="15">
        <v>2.2000000000000002</v>
      </c>
      <c r="H189" s="15">
        <v>7.7</v>
      </c>
      <c r="I189" s="15">
        <v>-0.5</v>
      </c>
      <c r="J189" s="15">
        <v>1.7</v>
      </c>
    </row>
    <row r="190" spans="1:10">
      <c r="A190" s="1"/>
      <c r="B190" s="1" t="s">
        <v>6</v>
      </c>
      <c r="C190" s="15">
        <v>-0.5</v>
      </c>
      <c r="D190" s="15">
        <v>-1.9</v>
      </c>
      <c r="E190" s="15">
        <v>-2.5</v>
      </c>
      <c r="F190" s="15">
        <v>-1.5</v>
      </c>
      <c r="G190" s="15">
        <v>4.5</v>
      </c>
      <c r="H190" s="15">
        <v>3.4</v>
      </c>
      <c r="I190" s="15">
        <v>-0.6</v>
      </c>
      <c r="J190" s="15">
        <v>-0.3</v>
      </c>
    </row>
    <row r="191" spans="1:10">
      <c r="A191" s="1"/>
      <c r="B191" s="1" t="s">
        <v>7</v>
      </c>
      <c r="C191" s="15">
        <v>4.7</v>
      </c>
      <c r="D191" s="15">
        <v>2.1</v>
      </c>
      <c r="E191" s="15">
        <v>0.5</v>
      </c>
      <c r="F191" s="15">
        <v>3.9</v>
      </c>
      <c r="G191" s="15">
        <v>17.5</v>
      </c>
      <c r="H191" s="15">
        <v>15.6</v>
      </c>
      <c r="I191" s="15">
        <v>5.4</v>
      </c>
      <c r="J191" s="15">
        <v>3.5</v>
      </c>
    </row>
    <row r="192" spans="1:10">
      <c r="A192" s="1"/>
      <c r="B192" s="1" t="s">
        <v>8</v>
      </c>
      <c r="C192" s="15">
        <v>2.6</v>
      </c>
      <c r="D192" s="15">
        <v>1.8</v>
      </c>
      <c r="E192" s="15">
        <v>0</v>
      </c>
      <c r="F192" s="15">
        <v>2.1</v>
      </c>
      <c r="G192" s="15">
        <v>7.8</v>
      </c>
      <c r="H192" s="15">
        <v>8.4</v>
      </c>
      <c r="I192" s="15">
        <v>2.2999999999999998</v>
      </c>
      <c r="J192" s="15">
        <v>4.2</v>
      </c>
    </row>
    <row r="193" spans="1:10">
      <c r="A193" s="1"/>
      <c r="B193" s="1" t="s">
        <v>9</v>
      </c>
      <c r="C193" s="15">
        <v>1.5</v>
      </c>
      <c r="D193" s="15">
        <v>0.3</v>
      </c>
      <c r="E193" s="15">
        <v>0.1</v>
      </c>
      <c r="F193" s="15">
        <v>0.2</v>
      </c>
      <c r="G193" s="15">
        <v>5.8</v>
      </c>
      <c r="H193" s="15">
        <v>10.199999999999999</v>
      </c>
      <c r="I193" s="15">
        <v>0.9</v>
      </c>
      <c r="J193" s="15">
        <v>11.5</v>
      </c>
    </row>
    <row r="194" spans="1:10">
      <c r="A194" s="1"/>
      <c r="B194" s="1" t="s">
        <v>10</v>
      </c>
      <c r="C194" s="15">
        <v>0</v>
      </c>
      <c r="D194" s="15">
        <v>1.5</v>
      </c>
      <c r="E194" s="15">
        <v>-1.3</v>
      </c>
      <c r="F194" s="15">
        <v>-0.7</v>
      </c>
      <c r="G194" s="15">
        <v>7.9</v>
      </c>
      <c r="H194" s="15">
        <v>3.8</v>
      </c>
      <c r="I194" s="15">
        <v>4</v>
      </c>
      <c r="J194" s="15">
        <v>-3.1</v>
      </c>
    </row>
    <row r="195" spans="1:10">
      <c r="A195" s="1"/>
      <c r="B195" s="1" t="s">
        <v>99</v>
      </c>
      <c r="C195" s="15">
        <v>-1.7</v>
      </c>
      <c r="D195" s="15">
        <v>-3.1</v>
      </c>
      <c r="E195" s="15">
        <v>-1.4</v>
      </c>
      <c r="F195" s="15">
        <v>-0.9</v>
      </c>
      <c r="G195" s="15">
        <v>1.9</v>
      </c>
      <c r="H195" s="15">
        <v>8.1</v>
      </c>
      <c r="I195" s="15">
        <v>-1.4</v>
      </c>
      <c r="J195" s="15">
        <v>-3.3</v>
      </c>
    </row>
    <row r="196" spans="1:10">
      <c r="A196" s="1"/>
      <c r="B196" s="1" t="s">
        <v>11</v>
      </c>
      <c r="C196" s="15">
        <v>3.4</v>
      </c>
      <c r="D196" s="15">
        <v>3.7</v>
      </c>
      <c r="E196" s="15">
        <v>2.2000000000000002</v>
      </c>
      <c r="F196" s="15">
        <v>2.7</v>
      </c>
      <c r="G196" s="15">
        <v>3.4</v>
      </c>
      <c r="H196" s="15">
        <v>5.0999999999999996</v>
      </c>
      <c r="I196" s="15">
        <v>3.4</v>
      </c>
      <c r="J196" s="15">
        <v>4.3</v>
      </c>
    </row>
    <row r="197" spans="1:10">
      <c r="A197" s="1"/>
      <c r="B197" s="1" t="s">
        <v>12</v>
      </c>
      <c r="C197" s="15">
        <v>3.8</v>
      </c>
      <c r="D197" s="15">
        <v>2.9</v>
      </c>
      <c r="E197" s="15">
        <v>1.7</v>
      </c>
      <c r="F197" s="15">
        <v>2.2999999999999998</v>
      </c>
      <c r="G197" s="15">
        <v>10</v>
      </c>
      <c r="H197" s="15">
        <v>11.7</v>
      </c>
      <c r="I197" s="15">
        <v>4.3</v>
      </c>
      <c r="J197" s="15">
        <v>-0.1</v>
      </c>
    </row>
    <row r="198" spans="1:10">
      <c r="A198" s="1"/>
      <c r="B198" s="1" t="s">
        <v>13</v>
      </c>
      <c r="C198" s="15">
        <v>0.7</v>
      </c>
      <c r="D198" s="15">
        <v>0.1</v>
      </c>
      <c r="E198" s="15">
        <v>1</v>
      </c>
      <c r="F198" s="15">
        <v>-0.3</v>
      </c>
      <c r="G198" s="15">
        <v>1.9</v>
      </c>
      <c r="H198" s="15">
        <v>6.7</v>
      </c>
      <c r="I198" s="15">
        <v>0.8</v>
      </c>
      <c r="J198" s="15">
        <v>-0.5</v>
      </c>
    </row>
    <row r="199" spans="1:10">
      <c r="A199" s="1"/>
      <c r="B199" s="1" t="s">
        <v>14</v>
      </c>
      <c r="C199" s="15">
        <v>2.2000000000000002</v>
      </c>
      <c r="D199" s="15">
        <v>-0.7</v>
      </c>
      <c r="E199" s="15">
        <v>2.2000000000000002</v>
      </c>
      <c r="F199" s="15">
        <v>2.1</v>
      </c>
      <c r="G199" s="15">
        <v>3.9</v>
      </c>
      <c r="H199" s="15">
        <v>7.3</v>
      </c>
      <c r="I199" s="15">
        <v>2</v>
      </c>
      <c r="J199" s="15">
        <v>3</v>
      </c>
    </row>
    <row r="200" spans="1:10">
      <c r="A200" s="1"/>
      <c r="B200" s="1" t="s">
        <v>15</v>
      </c>
      <c r="C200" s="15">
        <v>0.9</v>
      </c>
      <c r="D200" s="15">
        <v>0.6</v>
      </c>
      <c r="E200" s="15">
        <v>0.4</v>
      </c>
      <c r="F200" s="15">
        <v>0.4</v>
      </c>
      <c r="G200" s="15">
        <v>3.8</v>
      </c>
      <c r="H200" s="15">
        <v>6</v>
      </c>
      <c r="I200" s="15">
        <v>0.9</v>
      </c>
      <c r="J200" s="15">
        <v>0.7</v>
      </c>
    </row>
    <row r="201" spans="1:10">
      <c r="A201" s="1"/>
      <c r="B201" s="1" t="s">
        <v>100</v>
      </c>
      <c r="C201" s="15">
        <v>-9</v>
      </c>
      <c r="D201" s="15">
        <v>-13</v>
      </c>
      <c r="E201" s="15">
        <v>-5.0999999999999996</v>
      </c>
      <c r="F201" s="15">
        <v>-1</v>
      </c>
      <c r="G201" s="15">
        <v>6.1</v>
      </c>
      <c r="H201" s="15">
        <v>-3.1</v>
      </c>
      <c r="I201" s="15">
        <v>-0.4</v>
      </c>
      <c r="J201" s="15">
        <v>-11.7</v>
      </c>
    </row>
    <row r="202" spans="1:10">
      <c r="A202" s="1"/>
      <c r="B202" s="1" t="s">
        <v>86</v>
      </c>
      <c r="C202" s="14">
        <v>-54.4</v>
      </c>
      <c r="D202" s="14">
        <v>-56.3</v>
      </c>
      <c r="E202" s="14">
        <v>-45.2</v>
      </c>
      <c r="F202" s="14">
        <v>3.6</v>
      </c>
      <c r="G202" s="14">
        <v>-58.9</v>
      </c>
      <c r="H202" s="14" t="s">
        <v>101</v>
      </c>
      <c r="I202" s="14">
        <v>-54.4</v>
      </c>
      <c r="J202" s="14" t="s">
        <v>101</v>
      </c>
    </row>
    <row r="203" spans="1:10">
      <c r="A203" s="1" t="s">
        <v>53</v>
      </c>
      <c r="B203" s="1" t="s">
        <v>19</v>
      </c>
      <c r="C203" s="14">
        <v>115035655</v>
      </c>
      <c r="D203" s="14">
        <v>5624410</v>
      </c>
      <c r="E203" s="14">
        <v>6692094</v>
      </c>
      <c r="F203" s="14">
        <v>8268701</v>
      </c>
      <c r="G203" s="14">
        <v>20363494</v>
      </c>
      <c r="H203" s="14">
        <v>16409239</v>
      </c>
      <c r="I203" s="14">
        <v>57357938</v>
      </c>
      <c r="J203" s="14">
        <v>57677717</v>
      </c>
    </row>
    <row r="204" spans="1:10">
      <c r="A204" s="1"/>
      <c r="B204" s="1" t="s">
        <v>3</v>
      </c>
      <c r="C204" s="14">
        <v>183658</v>
      </c>
      <c r="D204" s="14">
        <v>26662</v>
      </c>
      <c r="E204" s="14" t="s">
        <v>90</v>
      </c>
      <c r="F204" s="14" t="s">
        <v>90</v>
      </c>
      <c r="G204" s="14">
        <v>47800</v>
      </c>
      <c r="H204" s="14">
        <v>29348</v>
      </c>
      <c r="I204" s="14">
        <v>164046</v>
      </c>
      <c r="J204" s="14">
        <v>19612</v>
      </c>
    </row>
    <row r="205" spans="1:10">
      <c r="A205" s="1"/>
      <c r="B205" s="1" t="s">
        <v>82</v>
      </c>
      <c r="C205" s="14">
        <v>485644</v>
      </c>
      <c r="D205" s="14">
        <v>18142</v>
      </c>
      <c r="E205" s="14">
        <v>19321</v>
      </c>
      <c r="F205" s="14">
        <v>29480</v>
      </c>
      <c r="G205" s="14">
        <v>81720</v>
      </c>
      <c r="H205" s="14">
        <v>65955</v>
      </c>
      <c r="I205" s="14">
        <v>214618</v>
      </c>
      <c r="J205" s="14">
        <v>271026</v>
      </c>
    </row>
    <row r="206" spans="1:10">
      <c r="A206" s="1"/>
      <c r="B206" s="1" t="s">
        <v>4</v>
      </c>
      <c r="C206" s="14">
        <v>655137</v>
      </c>
      <c r="D206" s="14">
        <v>8092</v>
      </c>
      <c r="E206" s="14">
        <v>7946</v>
      </c>
      <c r="F206" s="14">
        <v>7609</v>
      </c>
      <c r="G206" s="14">
        <v>39861</v>
      </c>
      <c r="H206" s="14">
        <v>43115</v>
      </c>
      <c r="I206" s="14">
        <v>106623</v>
      </c>
      <c r="J206" s="14">
        <v>548514</v>
      </c>
    </row>
    <row r="207" spans="1:10">
      <c r="A207" s="1"/>
      <c r="B207" s="1" t="s">
        <v>83</v>
      </c>
      <c r="C207" s="14">
        <v>6497573</v>
      </c>
      <c r="D207" s="14">
        <v>715153</v>
      </c>
      <c r="E207" s="14">
        <v>793916</v>
      </c>
      <c r="F207" s="14">
        <v>941826</v>
      </c>
      <c r="G207" s="14">
        <v>2007144</v>
      </c>
      <c r="H207" s="14">
        <v>1074838</v>
      </c>
      <c r="I207" s="14">
        <v>5532877</v>
      </c>
      <c r="J207" s="14">
        <v>964696</v>
      </c>
    </row>
    <row r="208" spans="1:10">
      <c r="A208" s="1"/>
      <c r="B208" s="1" t="s">
        <v>84</v>
      </c>
      <c r="C208" s="14">
        <v>15950693</v>
      </c>
      <c r="D208" s="14">
        <v>216568</v>
      </c>
      <c r="E208" s="14">
        <v>379326</v>
      </c>
      <c r="F208" s="14">
        <v>660320</v>
      </c>
      <c r="G208" s="14">
        <v>2601235</v>
      </c>
      <c r="H208" s="14">
        <v>2780786</v>
      </c>
      <c r="I208" s="14">
        <v>6638235</v>
      </c>
      <c r="J208" s="14">
        <v>9312458</v>
      </c>
    </row>
    <row r="209" spans="1:10">
      <c r="A209" s="1"/>
      <c r="B209" s="1" t="s">
        <v>42</v>
      </c>
      <c r="C209" s="14">
        <v>6144275</v>
      </c>
      <c r="D209" s="14">
        <v>326755</v>
      </c>
      <c r="E209" s="14">
        <v>417965</v>
      </c>
      <c r="F209" s="14">
        <v>589567</v>
      </c>
      <c r="G209" s="14">
        <v>1496234</v>
      </c>
      <c r="H209" s="14">
        <v>1036659</v>
      </c>
      <c r="I209" s="14">
        <v>3867180</v>
      </c>
      <c r="J209" s="14">
        <v>2277095</v>
      </c>
    </row>
    <row r="210" spans="1:10">
      <c r="A210" s="1"/>
      <c r="B210" s="1" t="s">
        <v>85</v>
      </c>
      <c r="C210" s="14">
        <v>14891207</v>
      </c>
      <c r="D210" s="14">
        <v>755873</v>
      </c>
      <c r="E210" s="14">
        <v>1005914</v>
      </c>
      <c r="F210" s="14">
        <v>1153042</v>
      </c>
      <c r="G210" s="14">
        <v>2264124</v>
      </c>
      <c r="H210" s="14">
        <v>1284369</v>
      </c>
      <c r="I210" s="14">
        <v>6463322</v>
      </c>
      <c r="J210" s="14">
        <v>8427885</v>
      </c>
    </row>
    <row r="211" spans="1:10">
      <c r="A211" s="1"/>
      <c r="B211" s="1" t="s">
        <v>5</v>
      </c>
      <c r="C211" s="14">
        <v>3751101</v>
      </c>
      <c r="D211" s="14">
        <v>149208</v>
      </c>
      <c r="E211" s="14">
        <v>154444</v>
      </c>
      <c r="F211" s="14">
        <v>215647</v>
      </c>
      <c r="G211" s="14">
        <v>577740</v>
      </c>
      <c r="H211" s="14">
        <v>461137</v>
      </c>
      <c r="I211" s="14">
        <v>1558176</v>
      </c>
      <c r="J211" s="14">
        <v>2192925</v>
      </c>
    </row>
    <row r="212" spans="1:10">
      <c r="A212" s="1"/>
      <c r="B212" s="1" t="s">
        <v>6</v>
      </c>
      <c r="C212" s="14">
        <v>3755460</v>
      </c>
      <c r="D212" s="14">
        <v>66838</v>
      </c>
      <c r="E212" s="14">
        <v>81567</v>
      </c>
      <c r="F212" s="14">
        <v>122529</v>
      </c>
      <c r="G212" s="14">
        <v>357754</v>
      </c>
      <c r="H212" s="14">
        <v>367089</v>
      </c>
      <c r="I212" s="14">
        <v>995777</v>
      </c>
      <c r="J212" s="14">
        <v>2759683</v>
      </c>
    </row>
    <row r="213" spans="1:10">
      <c r="A213" s="1"/>
      <c r="B213" s="1" t="s">
        <v>7</v>
      </c>
      <c r="C213" s="14">
        <v>6249477</v>
      </c>
      <c r="D213" s="14">
        <v>275519</v>
      </c>
      <c r="E213" s="14">
        <v>212734</v>
      </c>
      <c r="F213" s="14">
        <v>214152</v>
      </c>
      <c r="G213" s="14">
        <v>609307</v>
      </c>
      <c r="H213" s="14">
        <v>630378</v>
      </c>
      <c r="I213" s="14">
        <v>1942090</v>
      </c>
      <c r="J213" s="14">
        <v>4307387</v>
      </c>
    </row>
    <row r="214" spans="1:10">
      <c r="A214" s="1"/>
      <c r="B214" s="1" t="s">
        <v>8</v>
      </c>
      <c r="C214" s="14">
        <v>2014982</v>
      </c>
      <c r="D214" s="14">
        <v>284398</v>
      </c>
      <c r="E214" s="14">
        <v>211694</v>
      </c>
      <c r="F214" s="14">
        <v>200101</v>
      </c>
      <c r="G214" s="14">
        <v>388108</v>
      </c>
      <c r="H214" s="14">
        <v>297915</v>
      </c>
      <c r="I214" s="14">
        <v>1382216</v>
      </c>
      <c r="J214" s="14">
        <v>632766</v>
      </c>
    </row>
    <row r="215" spans="1:10">
      <c r="A215" s="1"/>
      <c r="B215" s="1" t="s">
        <v>9</v>
      </c>
      <c r="C215" s="14">
        <v>7157635</v>
      </c>
      <c r="D215" s="14">
        <v>735618</v>
      </c>
      <c r="E215" s="14">
        <v>649716</v>
      </c>
      <c r="F215" s="14">
        <v>726487</v>
      </c>
      <c r="G215" s="14">
        <v>1444218</v>
      </c>
      <c r="H215" s="14">
        <v>1034036</v>
      </c>
      <c r="I215" s="14">
        <v>4590075</v>
      </c>
      <c r="J215" s="14">
        <v>2567560</v>
      </c>
    </row>
    <row r="216" spans="1:10">
      <c r="A216" s="1"/>
      <c r="B216" s="1" t="s">
        <v>10</v>
      </c>
      <c r="C216" s="14">
        <v>2879340</v>
      </c>
      <c r="D216" s="14">
        <v>6377</v>
      </c>
      <c r="E216" s="14">
        <v>4566</v>
      </c>
      <c r="F216" s="14">
        <v>8128</v>
      </c>
      <c r="G216" s="14">
        <v>69003</v>
      </c>
      <c r="H216" s="14">
        <v>237516</v>
      </c>
      <c r="I216" s="14">
        <v>325590</v>
      </c>
      <c r="J216" s="14">
        <v>2553750</v>
      </c>
    </row>
    <row r="217" spans="1:10">
      <c r="A217" s="1"/>
      <c r="B217" s="1" t="s">
        <v>99</v>
      </c>
      <c r="C217" s="14">
        <v>9063096</v>
      </c>
      <c r="D217" s="14">
        <v>292265</v>
      </c>
      <c r="E217" s="14">
        <v>321747</v>
      </c>
      <c r="F217" s="14">
        <v>398378</v>
      </c>
      <c r="G217" s="14">
        <v>1103122</v>
      </c>
      <c r="H217" s="14">
        <v>1411282</v>
      </c>
      <c r="I217" s="14">
        <v>3526794</v>
      </c>
      <c r="J217" s="14">
        <v>5536302</v>
      </c>
    </row>
    <row r="218" spans="1:10">
      <c r="A218" s="1"/>
      <c r="B218" s="1" t="s">
        <v>11</v>
      </c>
      <c r="C218" s="14">
        <v>2612973</v>
      </c>
      <c r="D218" s="14">
        <v>47057</v>
      </c>
      <c r="E218" s="14">
        <v>62897</v>
      </c>
      <c r="F218" s="14">
        <v>108292</v>
      </c>
      <c r="G218" s="14">
        <v>499245</v>
      </c>
      <c r="H218" s="14">
        <v>520133</v>
      </c>
      <c r="I218" s="14">
        <v>1237624</v>
      </c>
      <c r="J218" s="14">
        <v>1375349</v>
      </c>
    </row>
    <row r="219" spans="1:10">
      <c r="A219" s="1"/>
      <c r="B219" s="1" t="s">
        <v>12</v>
      </c>
      <c r="C219" s="14">
        <v>14536999</v>
      </c>
      <c r="D219" s="14">
        <v>519323</v>
      </c>
      <c r="E219" s="14">
        <v>838454</v>
      </c>
      <c r="F219" s="14">
        <v>924974</v>
      </c>
      <c r="G219" s="14">
        <v>2009669</v>
      </c>
      <c r="H219" s="14">
        <v>2615678</v>
      </c>
      <c r="I219" s="14">
        <v>6908098</v>
      </c>
      <c r="J219" s="14">
        <v>7628901</v>
      </c>
    </row>
    <row r="220" spans="1:10">
      <c r="A220" s="1"/>
      <c r="B220" s="1" t="s">
        <v>13</v>
      </c>
      <c r="C220" s="14">
        <v>1781289</v>
      </c>
      <c r="D220" s="14">
        <v>79938</v>
      </c>
      <c r="E220" s="14">
        <v>91962</v>
      </c>
      <c r="F220" s="14">
        <v>143095</v>
      </c>
      <c r="G220" s="14">
        <v>493580</v>
      </c>
      <c r="H220" s="14">
        <v>385430</v>
      </c>
      <c r="I220" s="14">
        <v>1194005</v>
      </c>
      <c r="J220" s="14">
        <v>587284</v>
      </c>
    </row>
    <row r="221" spans="1:10">
      <c r="A221" s="1"/>
      <c r="B221" s="1" t="s">
        <v>14</v>
      </c>
      <c r="C221" s="14">
        <v>9970455</v>
      </c>
      <c r="D221" s="14">
        <v>299029</v>
      </c>
      <c r="E221" s="14">
        <v>527212</v>
      </c>
      <c r="F221" s="14">
        <v>935252</v>
      </c>
      <c r="G221" s="14">
        <v>2794068</v>
      </c>
      <c r="H221" s="14">
        <v>1441788</v>
      </c>
      <c r="I221" s="14">
        <v>5997349</v>
      </c>
      <c r="J221" s="14">
        <v>3973106</v>
      </c>
    </row>
    <row r="222" spans="1:10">
      <c r="A222" s="1"/>
      <c r="B222" s="1" t="s">
        <v>15</v>
      </c>
      <c r="C222" s="14">
        <v>5374448</v>
      </c>
      <c r="D222" s="14">
        <v>766350</v>
      </c>
      <c r="E222" s="14">
        <v>866191</v>
      </c>
      <c r="F222" s="14">
        <v>854711</v>
      </c>
      <c r="G222" s="14">
        <v>1464044</v>
      </c>
      <c r="H222" s="14">
        <v>646300</v>
      </c>
      <c r="I222" s="14">
        <v>4597596</v>
      </c>
      <c r="J222" s="14">
        <v>776852</v>
      </c>
    </row>
    <row r="223" spans="1:10">
      <c r="A223" s="1"/>
      <c r="B223" s="1" t="s">
        <v>100</v>
      </c>
      <c r="C223" s="14">
        <v>1022114</v>
      </c>
      <c r="D223" s="14">
        <v>70</v>
      </c>
      <c r="E223" s="14">
        <v>189</v>
      </c>
      <c r="F223" s="14">
        <v>681</v>
      </c>
      <c r="G223" s="14">
        <v>11121</v>
      </c>
      <c r="H223" s="14">
        <v>45487</v>
      </c>
      <c r="I223" s="14">
        <v>57548</v>
      </c>
      <c r="J223" s="14">
        <v>964566</v>
      </c>
    </row>
    <row r="224" spans="1:10">
      <c r="A224" s="1"/>
      <c r="B224" s="1" t="s">
        <v>86</v>
      </c>
      <c r="C224" s="14">
        <v>58099</v>
      </c>
      <c r="D224" s="14">
        <v>35175</v>
      </c>
      <c r="E224" s="14" t="s">
        <v>90</v>
      </c>
      <c r="F224" s="14" t="s">
        <v>90</v>
      </c>
      <c r="G224" s="14">
        <v>4397</v>
      </c>
      <c r="H224" s="14">
        <v>0</v>
      </c>
      <c r="I224" s="14">
        <v>58099</v>
      </c>
      <c r="J224" s="14">
        <v>0</v>
      </c>
    </row>
    <row r="225" spans="1:10">
      <c r="A225" s="1" t="s">
        <v>75</v>
      </c>
      <c r="B225" s="1" t="s">
        <v>19</v>
      </c>
      <c r="C225" s="14">
        <v>3369930</v>
      </c>
      <c r="D225" s="14">
        <v>784984</v>
      </c>
      <c r="E225" s="14">
        <v>492550</v>
      </c>
      <c r="F225" s="14">
        <v>470563</v>
      </c>
      <c r="G225" s="14">
        <v>855180</v>
      </c>
      <c r="H225" s="14">
        <v>430457</v>
      </c>
      <c r="I225" s="14">
        <v>3033734</v>
      </c>
      <c r="J225" s="14">
        <v>336196</v>
      </c>
    </row>
    <row r="226" spans="1:10">
      <c r="A226" s="1"/>
      <c r="B226" s="1" t="s">
        <v>3</v>
      </c>
      <c r="C226" s="14" t="s">
        <v>90</v>
      </c>
      <c r="D226" s="14">
        <v>3750</v>
      </c>
      <c r="E226" s="14" t="s">
        <v>90</v>
      </c>
      <c r="F226" s="14" t="s">
        <v>90</v>
      </c>
      <c r="G226" s="14" t="s">
        <v>90</v>
      </c>
      <c r="H226" s="14" t="s">
        <v>90</v>
      </c>
      <c r="I226" s="14" t="s">
        <v>90</v>
      </c>
      <c r="J226" s="14" t="s">
        <v>90</v>
      </c>
    </row>
    <row r="227" spans="1:10">
      <c r="A227" s="1"/>
      <c r="B227" s="1" t="s">
        <v>82</v>
      </c>
      <c r="C227" s="14">
        <v>13115</v>
      </c>
      <c r="D227" s="14">
        <v>2167</v>
      </c>
      <c r="E227" s="14">
        <v>1475</v>
      </c>
      <c r="F227" s="14">
        <v>1958</v>
      </c>
      <c r="G227" s="14">
        <v>3768</v>
      </c>
      <c r="H227" s="14">
        <v>1795</v>
      </c>
      <c r="I227" s="14">
        <v>11163</v>
      </c>
      <c r="J227" s="14">
        <v>1952</v>
      </c>
    </row>
    <row r="228" spans="1:10">
      <c r="A228" s="1"/>
      <c r="B228" s="1" t="s">
        <v>4</v>
      </c>
      <c r="C228" s="14">
        <v>3625</v>
      </c>
      <c r="D228" s="14">
        <v>652</v>
      </c>
      <c r="E228" s="14">
        <v>434</v>
      </c>
      <c r="F228" s="14" t="s">
        <v>90</v>
      </c>
      <c r="G228" s="14">
        <v>1174</v>
      </c>
      <c r="H228" s="14">
        <v>772</v>
      </c>
      <c r="I228" s="14" t="s">
        <v>90</v>
      </c>
      <c r="J228" s="14" t="s">
        <v>90</v>
      </c>
    </row>
    <row r="229" spans="1:10">
      <c r="A229" s="1"/>
      <c r="B229" s="1" t="s">
        <v>83</v>
      </c>
      <c r="C229" s="14">
        <v>330763</v>
      </c>
      <c r="D229" s="14">
        <v>117120</v>
      </c>
      <c r="E229" s="14">
        <v>64949</v>
      </c>
      <c r="F229" s="14">
        <v>50928</v>
      </c>
      <c r="G229" s="14">
        <v>63432</v>
      </c>
      <c r="H229" s="14">
        <v>24139</v>
      </c>
      <c r="I229" s="14">
        <v>320568</v>
      </c>
      <c r="J229" s="14">
        <v>10195</v>
      </c>
    </row>
    <row r="230" spans="1:10">
      <c r="A230" s="1"/>
      <c r="B230" s="1" t="s">
        <v>84</v>
      </c>
      <c r="C230" s="14">
        <v>211221</v>
      </c>
      <c r="D230" s="14">
        <v>25189</v>
      </c>
      <c r="E230" s="14">
        <v>22028</v>
      </c>
      <c r="F230" s="14">
        <v>26032</v>
      </c>
      <c r="G230" s="14">
        <v>65642</v>
      </c>
      <c r="H230" s="14">
        <v>49458</v>
      </c>
      <c r="I230" s="14">
        <v>188349</v>
      </c>
      <c r="J230" s="14">
        <v>22872</v>
      </c>
    </row>
    <row r="231" spans="1:10">
      <c r="A231" s="1"/>
      <c r="B231" s="1" t="s">
        <v>42</v>
      </c>
      <c r="C231" s="14">
        <v>166964</v>
      </c>
      <c r="D231" s="14">
        <v>38572</v>
      </c>
      <c r="E231" s="14">
        <v>19766</v>
      </c>
      <c r="F231" s="14">
        <v>18466</v>
      </c>
      <c r="G231" s="14">
        <v>32739</v>
      </c>
      <c r="H231" s="14">
        <v>16070</v>
      </c>
      <c r="I231" s="14">
        <v>125613</v>
      </c>
      <c r="J231" s="14">
        <v>41351</v>
      </c>
    </row>
    <row r="232" spans="1:10">
      <c r="A232" s="1"/>
      <c r="B232" s="1" t="s">
        <v>85</v>
      </c>
      <c r="C232" s="14">
        <v>345420</v>
      </c>
      <c r="D232" s="14">
        <v>103114</v>
      </c>
      <c r="E232" s="14">
        <v>67832</v>
      </c>
      <c r="F232" s="14">
        <v>51582</v>
      </c>
      <c r="G232" s="14">
        <v>76114</v>
      </c>
      <c r="H232" s="14">
        <v>25868</v>
      </c>
      <c r="I232" s="14">
        <v>324510</v>
      </c>
      <c r="J232" s="14">
        <v>20910</v>
      </c>
    </row>
    <row r="233" spans="1:10">
      <c r="A233" s="1"/>
      <c r="B233" s="1" t="s">
        <v>5</v>
      </c>
      <c r="C233" s="14">
        <v>99376</v>
      </c>
      <c r="D233" s="14">
        <v>26477</v>
      </c>
      <c r="E233" s="14">
        <v>13072</v>
      </c>
      <c r="F233" s="14">
        <v>13360</v>
      </c>
      <c r="G233" s="14">
        <v>24679</v>
      </c>
      <c r="H233" s="14">
        <v>12075</v>
      </c>
      <c r="I233" s="14">
        <v>89663</v>
      </c>
      <c r="J233" s="14">
        <v>9713</v>
      </c>
    </row>
    <row r="234" spans="1:10">
      <c r="A234" s="1"/>
      <c r="B234" s="1" t="s">
        <v>6</v>
      </c>
      <c r="C234" s="14">
        <v>72331</v>
      </c>
      <c r="D234" s="14">
        <v>12025</v>
      </c>
      <c r="E234" s="14">
        <v>7258</v>
      </c>
      <c r="F234" s="14">
        <v>8155</v>
      </c>
      <c r="G234" s="14">
        <v>18170</v>
      </c>
      <c r="H234" s="14">
        <v>13072</v>
      </c>
      <c r="I234" s="14">
        <v>58680</v>
      </c>
      <c r="J234" s="14">
        <v>13651</v>
      </c>
    </row>
    <row r="235" spans="1:10">
      <c r="A235" s="1"/>
      <c r="B235" s="1" t="s">
        <v>7</v>
      </c>
      <c r="C235" s="14">
        <v>118983</v>
      </c>
      <c r="D235" s="14">
        <v>35491</v>
      </c>
      <c r="E235" s="14">
        <v>14316</v>
      </c>
      <c r="F235" s="14">
        <v>10930</v>
      </c>
      <c r="G235" s="14">
        <v>21345</v>
      </c>
      <c r="H235" s="14">
        <v>14047</v>
      </c>
      <c r="I235" s="14">
        <v>96129</v>
      </c>
      <c r="J235" s="14">
        <v>22854</v>
      </c>
    </row>
    <row r="236" spans="1:10">
      <c r="A236" s="1"/>
      <c r="B236" s="1" t="s">
        <v>8</v>
      </c>
      <c r="C236" s="14">
        <v>97306</v>
      </c>
      <c r="D236" s="14">
        <v>38765</v>
      </c>
      <c r="E236" s="14">
        <v>15036</v>
      </c>
      <c r="F236" s="14">
        <v>12586</v>
      </c>
      <c r="G236" s="14">
        <v>19931</v>
      </c>
      <c r="H236" s="14">
        <v>9225</v>
      </c>
      <c r="I236" s="14">
        <v>95543</v>
      </c>
      <c r="J236" s="14">
        <v>1763</v>
      </c>
    </row>
    <row r="237" spans="1:10">
      <c r="A237" s="1"/>
      <c r="B237" s="1" t="s">
        <v>9</v>
      </c>
      <c r="C237" s="14">
        <v>327602</v>
      </c>
      <c r="D237" s="14">
        <v>107465</v>
      </c>
      <c r="E237" s="14">
        <v>42190</v>
      </c>
      <c r="F237" s="14">
        <v>32088</v>
      </c>
      <c r="G237" s="14">
        <v>52485</v>
      </c>
      <c r="H237" s="14">
        <v>34246</v>
      </c>
      <c r="I237" s="14">
        <v>268474</v>
      </c>
      <c r="J237" s="14">
        <v>59128</v>
      </c>
    </row>
    <row r="238" spans="1:10">
      <c r="A238" s="1"/>
      <c r="B238" s="1" t="s">
        <v>10</v>
      </c>
      <c r="C238" s="14">
        <v>23691</v>
      </c>
      <c r="D238" s="14">
        <v>1161</v>
      </c>
      <c r="E238" s="14">
        <v>723</v>
      </c>
      <c r="F238" s="14">
        <v>867</v>
      </c>
      <c r="G238" s="14">
        <v>4410</v>
      </c>
      <c r="H238" s="14">
        <v>6055</v>
      </c>
      <c r="I238" s="14">
        <v>13216</v>
      </c>
      <c r="J238" s="14">
        <v>10475</v>
      </c>
    </row>
    <row r="239" spans="1:10">
      <c r="A239" s="1"/>
      <c r="B239" s="1" t="s">
        <v>99</v>
      </c>
      <c r="C239" s="14">
        <v>327606</v>
      </c>
      <c r="D239" s="14">
        <v>47380</v>
      </c>
      <c r="E239" s="14">
        <v>29104</v>
      </c>
      <c r="F239" s="14">
        <v>30391</v>
      </c>
      <c r="G239" s="14">
        <v>76652</v>
      </c>
      <c r="H239" s="14">
        <v>77185</v>
      </c>
      <c r="I239" s="14">
        <v>260712</v>
      </c>
      <c r="J239" s="14">
        <v>66894</v>
      </c>
    </row>
    <row r="240" spans="1:10">
      <c r="A240" s="1"/>
      <c r="B240" s="1" t="s">
        <v>11</v>
      </c>
      <c r="C240" s="14">
        <v>48738</v>
      </c>
      <c r="D240" s="14" t="s">
        <v>90</v>
      </c>
      <c r="E240" s="14">
        <v>6163</v>
      </c>
      <c r="F240" s="14">
        <v>7356</v>
      </c>
      <c r="G240" s="14">
        <v>15574</v>
      </c>
      <c r="H240" s="14">
        <v>8486</v>
      </c>
      <c r="I240" s="14" t="s">
        <v>90</v>
      </c>
      <c r="J240" s="14" t="s">
        <v>90</v>
      </c>
    </row>
    <row r="241" spans="1:12">
      <c r="A241" s="1"/>
      <c r="B241" s="1" t="s">
        <v>12</v>
      </c>
      <c r="C241" s="14">
        <v>342657</v>
      </c>
      <c r="D241" s="14">
        <v>61319</v>
      </c>
      <c r="E241" s="14">
        <v>51654</v>
      </c>
      <c r="F241" s="14">
        <v>46692</v>
      </c>
      <c r="G241" s="14">
        <v>80586</v>
      </c>
      <c r="H241" s="14">
        <v>66504</v>
      </c>
      <c r="I241" s="14">
        <v>306755</v>
      </c>
      <c r="J241" s="14">
        <v>35902</v>
      </c>
    </row>
    <row r="242" spans="1:12">
      <c r="A242" s="1"/>
      <c r="B242" s="1" t="s">
        <v>13</v>
      </c>
      <c r="C242" s="14">
        <v>69949</v>
      </c>
      <c r="D242" s="14">
        <v>13401</v>
      </c>
      <c r="E242" s="14">
        <v>9955</v>
      </c>
      <c r="F242" s="14">
        <v>10437</v>
      </c>
      <c r="G242" s="14">
        <v>25293</v>
      </c>
      <c r="H242" s="14">
        <v>9474</v>
      </c>
      <c r="I242" s="14">
        <v>68560</v>
      </c>
      <c r="J242" s="14">
        <v>1389</v>
      </c>
    </row>
    <row r="243" spans="1:12">
      <c r="A243" s="1"/>
      <c r="B243" s="1" t="s">
        <v>14</v>
      </c>
      <c r="C243" s="14">
        <v>540370</v>
      </c>
      <c r="D243" s="14">
        <v>52650</v>
      </c>
      <c r="E243" s="14">
        <v>75425</v>
      </c>
      <c r="F243" s="14">
        <v>111917</v>
      </c>
      <c r="G243" s="14">
        <v>239250</v>
      </c>
      <c r="H243" s="14">
        <v>50037</v>
      </c>
      <c r="I243" s="14">
        <v>529279</v>
      </c>
      <c r="J243" s="14">
        <v>11091</v>
      </c>
    </row>
    <row r="244" spans="1:12">
      <c r="A244" s="1"/>
      <c r="B244" s="1" t="s">
        <v>15</v>
      </c>
      <c r="C244" s="14">
        <v>194679</v>
      </c>
      <c r="D244" s="14">
        <v>78086</v>
      </c>
      <c r="E244" s="14">
        <v>43077</v>
      </c>
      <c r="F244" s="14">
        <v>30196</v>
      </c>
      <c r="G244" s="14">
        <v>29832</v>
      </c>
      <c r="H244" s="14">
        <v>10635</v>
      </c>
      <c r="I244" s="14">
        <v>191826</v>
      </c>
      <c r="J244" s="14">
        <v>2853</v>
      </c>
    </row>
    <row r="245" spans="1:12">
      <c r="A245" s="1"/>
      <c r="B245" s="1" t="s">
        <v>100</v>
      </c>
      <c r="C245" s="14">
        <v>174</v>
      </c>
      <c r="D245" s="14" t="s">
        <v>90</v>
      </c>
      <c r="E245" s="14" t="s">
        <v>90</v>
      </c>
      <c r="F245" s="14">
        <v>0</v>
      </c>
      <c r="G245" s="14" t="s">
        <v>90</v>
      </c>
      <c r="H245" s="14" t="s">
        <v>90</v>
      </c>
      <c r="I245" s="14">
        <v>174</v>
      </c>
      <c r="J245" s="14">
        <v>0</v>
      </c>
    </row>
    <row r="246" spans="1:12">
      <c r="A246" s="1"/>
      <c r="B246" s="1" t="s">
        <v>86</v>
      </c>
      <c r="C246" s="14" t="s">
        <v>90</v>
      </c>
      <c r="D246" s="14">
        <v>11562</v>
      </c>
      <c r="E246" s="14">
        <v>6102</v>
      </c>
      <c r="F246" s="14" t="s">
        <v>90</v>
      </c>
      <c r="G246" s="14" t="s">
        <v>90</v>
      </c>
      <c r="H246" s="14" t="s">
        <v>90</v>
      </c>
      <c r="I246" s="14" t="s">
        <v>90</v>
      </c>
      <c r="J246" s="14">
        <v>0</v>
      </c>
      <c r="K246" s="23"/>
      <c r="L246" s="23"/>
    </row>
    <row r="247" spans="1:12">
      <c r="A247" s="1" t="s">
        <v>76</v>
      </c>
      <c r="B247" s="1" t="s">
        <v>19</v>
      </c>
      <c r="C247" s="14">
        <v>4301278</v>
      </c>
      <c r="D247" s="14">
        <v>5103</v>
      </c>
      <c r="E247" s="14">
        <v>10538</v>
      </c>
      <c r="F247" s="14">
        <v>51255</v>
      </c>
      <c r="G247" s="14">
        <v>477799</v>
      </c>
      <c r="H247" s="14">
        <v>725380</v>
      </c>
      <c r="I247" s="14">
        <v>1270075</v>
      </c>
      <c r="J247" s="14">
        <v>3031203</v>
      </c>
    </row>
    <row r="248" spans="1:12">
      <c r="A248" s="1"/>
      <c r="B248" s="1" t="s">
        <v>3</v>
      </c>
      <c r="C248" s="14" t="s">
        <v>90</v>
      </c>
      <c r="D248" s="14">
        <v>83</v>
      </c>
      <c r="E248" s="14" t="s">
        <v>90</v>
      </c>
      <c r="F248" s="14" t="s">
        <v>90</v>
      </c>
      <c r="G248" s="14" t="s">
        <v>90</v>
      </c>
      <c r="H248" s="14" t="s">
        <v>90</v>
      </c>
      <c r="I248" s="14" t="s">
        <v>90</v>
      </c>
      <c r="J248" s="14" t="s">
        <v>90</v>
      </c>
    </row>
    <row r="249" spans="1:12">
      <c r="A249" s="1"/>
      <c r="B249" s="1" t="s">
        <v>82</v>
      </c>
      <c r="C249" s="14">
        <v>23036</v>
      </c>
      <c r="D249" s="14">
        <v>15</v>
      </c>
      <c r="E249" s="14">
        <v>47</v>
      </c>
      <c r="F249" s="14">
        <v>255</v>
      </c>
      <c r="G249" s="14">
        <v>3308</v>
      </c>
      <c r="H249" s="14">
        <v>6063</v>
      </c>
      <c r="I249" s="14">
        <v>9688</v>
      </c>
      <c r="J249" s="14">
        <v>13348</v>
      </c>
    </row>
    <row r="250" spans="1:12">
      <c r="A250" s="1"/>
      <c r="B250" s="1" t="s">
        <v>4</v>
      </c>
      <c r="C250" s="14">
        <v>27090</v>
      </c>
      <c r="D250" s="14">
        <v>4</v>
      </c>
      <c r="E250" s="14">
        <v>13</v>
      </c>
      <c r="F250" s="14" t="s">
        <v>90</v>
      </c>
      <c r="G250" s="14">
        <v>1019</v>
      </c>
      <c r="H250" s="14">
        <v>2040</v>
      </c>
      <c r="I250" s="14" t="s">
        <v>90</v>
      </c>
      <c r="J250" s="14" t="s">
        <v>90</v>
      </c>
    </row>
    <row r="251" spans="1:12">
      <c r="A251" s="1"/>
      <c r="B251" s="1" t="s">
        <v>83</v>
      </c>
      <c r="C251" s="14">
        <v>104685</v>
      </c>
      <c r="D251" s="14">
        <v>109</v>
      </c>
      <c r="E251" s="14">
        <v>72</v>
      </c>
      <c r="F251" s="14">
        <v>282</v>
      </c>
      <c r="G251" s="14">
        <v>5885</v>
      </c>
      <c r="H251" s="14">
        <v>24659</v>
      </c>
      <c r="I251" s="14">
        <v>31007</v>
      </c>
      <c r="J251" s="14">
        <v>73678</v>
      </c>
    </row>
    <row r="252" spans="1:12">
      <c r="A252" s="1"/>
      <c r="B252" s="1" t="s">
        <v>84</v>
      </c>
      <c r="C252" s="14">
        <v>195919</v>
      </c>
      <c r="D252" s="14">
        <v>214</v>
      </c>
      <c r="E252" s="14">
        <v>112</v>
      </c>
      <c r="F252" s="14">
        <v>1257</v>
      </c>
      <c r="G252" s="14">
        <v>17931</v>
      </c>
      <c r="H252" s="14">
        <v>41472</v>
      </c>
      <c r="I252" s="14">
        <v>60986</v>
      </c>
      <c r="J252" s="14">
        <v>134933</v>
      </c>
    </row>
    <row r="253" spans="1:12">
      <c r="A253" s="1"/>
      <c r="B253" s="1" t="s">
        <v>42</v>
      </c>
      <c r="C253" s="14">
        <v>168383</v>
      </c>
      <c r="D253" s="14">
        <v>290</v>
      </c>
      <c r="E253" s="14">
        <v>1316</v>
      </c>
      <c r="F253" s="14">
        <v>4941</v>
      </c>
      <c r="G253" s="14">
        <v>36327</v>
      </c>
      <c r="H253" s="14">
        <v>37231</v>
      </c>
      <c r="I253" s="14">
        <v>80105</v>
      </c>
      <c r="J253" s="14">
        <v>88278</v>
      </c>
    </row>
    <row r="254" spans="1:12">
      <c r="A254" s="1"/>
      <c r="B254" s="1" t="s">
        <v>85</v>
      </c>
      <c r="C254" s="14">
        <v>656204</v>
      </c>
      <c r="D254" s="14">
        <v>872</v>
      </c>
      <c r="E254" s="14">
        <v>2427</v>
      </c>
      <c r="F254" s="14">
        <v>12582</v>
      </c>
      <c r="G254" s="14">
        <v>69228</v>
      </c>
      <c r="H254" s="14">
        <v>64587</v>
      </c>
      <c r="I254" s="14">
        <v>149696</v>
      </c>
      <c r="J254" s="14">
        <v>506508</v>
      </c>
    </row>
    <row r="255" spans="1:12">
      <c r="A255" s="1"/>
      <c r="B255" s="1" t="s">
        <v>5</v>
      </c>
      <c r="C255" s="14">
        <v>111978</v>
      </c>
      <c r="D255" s="14">
        <v>80</v>
      </c>
      <c r="E255" s="14">
        <v>181</v>
      </c>
      <c r="F255" s="14">
        <v>899</v>
      </c>
      <c r="G255" s="14">
        <v>11024</v>
      </c>
      <c r="H255" s="14">
        <v>26050</v>
      </c>
      <c r="I255" s="14">
        <v>38234</v>
      </c>
      <c r="J255" s="14">
        <v>73744</v>
      </c>
    </row>
    <row r="256" spans="1:12">
      <c r="A256" s="1"/>
      <c r="B256" s="1" t="s">
        <v>6</v>
      </c>
      <c r="C256" s="14">
        <v>383635</v>
      </c>
      <c r="D256" s="14">
        <v>97</v>
      </c>
      <c r="E256" s="14">
        <v>279</v>
      </c>
      <c r="F256" s="14">
        <v>1516</v>
      </c>
      <c r="G256" s="14">
        <v>10874</v>
      </c>
      <c r="H256" s="14">
        <v>17352</v>
      </c>
      <c r="I256" s="14">
        <v>30118</v>
      </c>
      <c r="J256" s="14">
        <v>353517</v>
      </c>
    </row>
    <row r="257" spans="1:10">
      <c r="A257" s="1"/>
      <c r="B257" s="1" t="s">
        <v>7</v>
      </c>
      <c r="C257" s="14">
        <v>421608</v>
      </c>
      <c r="D257" s="14">
        <v>509</v>
      </c>
      <c r="E257" s="14">
        <v>770</v>
      </c>
      <c r="F257" s="14">
        <v>5239</v>
      </c>
      <c r="G257" s="14">
        <v>44987</v>
      </c>
      <c r="H257" s="14">
        <v>47979</v>
      </c>
      <c r="I257" s="14">
        <v>99484</v>
      </c>
      <c r="J257" s="14">
        <v>322124</v>
      </c>
    </row>
    <row r="258" spans="1:10">
      <c r="A258" s="1"/>
      <c r="B258" s="1" t="s">
        <v>8</v>
      </c>
      <c r="C258" s="14">
        <v>84616</v>
      </c>
      <c r="D258" s="14">
        <v>281</v>
      </c>
      <c r="E258" s="14">
        <v>777</v>
      </c>
      <c r="F258" s="14">
        <v>2682</v>
      </c>
      <c r="G258" s="14">
        <v>13490</v>
      </c>
      <c r="H258" s="14">
        <v>17369</v>
      </c>
      <c r="I258" s="14">
        <v>34599</v>
      </c>
      <c r="J258" s="14">
        <v>50017</v>
      </c>
    </row>
    <row r="259" spans="1:10">
      <c r="A259" s="1"/>
      <c r="B259" s="1" t="s">
        <v>9</v>
      </c>
      <c r="C259" s="14">
        <v>345430</v>
      </c>
      <c r="D259" s="14">
        <v>163</v>
      </c>
      <c r="E259" s="14">
        <v>794</v>
      </c>
      <c r="F259" s="14">
        <v>5216</v>
      </c>
      <c r="G259" s="14">
        <v>42197</v>
      </c>
      <c r="H259" s="14">
        <v>51331</v>
      </c>
      <c r="I259" s="14">
        <v>99701</v>
      </c>
      <c r="J259" s="14">
        <v>245729</v>
      </c>
    </row>
    <row r="260" spans="1:10">
      <c r="A260" s="1"/>
      <c r="B260" s="1" t="s">
        <v>10</v>
      </c>
      <c r="C260" s="14">
        <v>175963</v>
      </c>
      <c r="D260" s="14">
        <v>167</v>
      </c>
      <c r="E260" s="14">
        <v>170</v>
      </c>
      <c r="F260" s="14">
        <v>968</v>
      </c>
      <c r="G260" s="14">
        <v>14317</v>
      </c>
      <c r="H260" s="14">
        <v>31169</v>
      </c>
      <c r="I260" s="14">
        <v>46791</v>
      </c>
      <c r="J260" s="14">
        <v>129172</v>
      </c>
    </row>
    <row r="261" spans="1:10">
      <c r="A261" s="1"/>
      <c r="B261" s="1" t="s">
        <v>99</v>
      </c>
      <c r="C261" s="14">
        <v>465740</v>
      </c>
      <c r="D261" s="14">
        <v>56</v>
      </c>
      <c r="E261" s="14">
        <v>470</v>
      </c>
      <c r="F261" s="14">
        <v>1171</v>
      </c>
      <c r="G261" s="14">
        <v>20950</v>
      </c>
      <c r="H261" s="14">
        <v>65436</v>
      </c>
      <c r="I261" s="14">
        <v>88083</v>
      </c>
      <c r="J261" s="14">
        <v>377657</v>
      </c>
    </row>
    <row r="262" spans="1:10">
      <c r="A262" s="1"/>
      <c r="B262" s="1" t="s">
        <v>11</v>
      </c>
      <c r="C262" s="14">
        <v>25920</v>
      </c>
      <c r="D262" s="14" t="s">
        <v>90</v>
      </c>
      <c r="E262" s="14">
        <v>24</v>
      </c>
      <c r="F262" s="14">
        <v>393</v>
      </c>
      <c r="G262" s="14">
        <v>5107</v>
      </c>
      <c r="H262" s="14">
        <v>8280</v>
      </c>
      <c r="I262" s="14" t="s">
        <v>90</v>
      </c>
      <c r="J262" s="14" t="s">
        <v>90</v>
      </c>
    </row>
    <row r="263" spans="1:10">
      <c r="A263" s="1"/>
      <c r="B263" s="1" t="s">
        <v>12</v>
      </c>
      <c r="C263" s="14">
        <v>453216</v>
      </c>
      <c r="D263" s="14">
        <v>287</v>
      </c>
      <c r="E263" s="14">
        <v>1230</v>
      </c>
      <c r="F263" s="14">
        <v>8237</v>
      </c>
      <c r="G263" s="14">
        <v>84093</v>
      </c>
      <c r="H263" s="14">
        <v>140559</v>
      </c>
      <c r="I263" s="14">
        <v>234406</v>
      </c>
      <c r="J263" s="14">
        <v>218810</v>
      </c>
    </row>
    <row r="264" spans="1:10">
      <c r="A264" s="1"/>
      <c r="B264" s="1" t="s">
        <v>13</v>
      </c>
      <c r="C264" s="14">
        <v>34541</v>
      </c>
      <c r="D264" s="14">
        <v>21</v>
      </c>
      <c r="E264" s="14">
        <v>109</v>
      </c>
      <c r="F264" s="14">
        <v>509</v>
      </c>
      <c r="G264" s="14">
        <v>4916</v>
      </c>
      <c r="H264" s="14">
        <v>9877</v>
      </c>
      <c r="I264" s="14">
        <v>15432</v>
      </c>
      <c r="J264" s="14">
        <v>19109</v>
      </c>
    </row>
    <row r="265" spans="1:10">
      <c r="A265" s="1"/>
      <c r="B265" s="1" t="s">
        <v>14</v>
      </c>
      <c r="C265" s="14">
        <v>491018</v>
      </c>
      <c r="D265" s="14">
        <v>498</v>
      </c>
      <c r="E265" s="14">
        <v>862</v>
      </c>
      <c r="F265" s="14">
        <v>1390</v>
      </c>
      <c r="G265" s="14">
        <v>63380</v>
      </c>
      <c r="H265" s="14">
        <v>112061</v>
      </c>
      <c r="I265" s="14">
        <v>178191</v>
      </c>
      <c r="J265" s="14">
        <v>312827</v>
      </c>
    </row>
    <row r="266" spans="1:10">
      <c r="A266" s="1"/>
      <c r="B266" s="1" t="s">
        <v>15</v>
      </c>
      <c r="C266" s="14">
        <v>93217</v>
      </c>
      <c r="D266" s="14">
        <v>1346</v>
      </c>
      <c r="E266" s="14">
        <v>836</v>
      </c>
      <c r="F266" s="14">
        <v>3429</v>
      </c>
      <c r="G266" s="14">
        <v>25674</v>
      </c>
      <c r="H266" s="14">
        <v>18299</v>
      </c>
      <c r="I266" s="14">
        <v>49584</v>
      </c>
      <c r="J266" s="14">
        <v>43633</v>
      </c>
    </row>
    <row r="267" spans="1:10">
      <c r="A267" s="1"/>
      <c r="B267" s="1" t="s">
        <v>100</v>
      </c>
      <c r="C267" s="14">
        <v>36719</v>
      </c>
      <c r="D267" s="14" t="s">
        <v>90</v>
      </c>
      <c r="E267" s="14" t="s">
        <v>90</v>
      </c>
      <c r="F267" s="14">
        <v>142</v>
      </c>
      <c r="G267" s="14" t="s">
        <v>90</v>
      </c>
      <c r="H267" s="14" t="s">
        <v>90</v>
      </c>
      <c r="I267" s="14">
        <v>6110</v>
      </c>
      <c r="J267" s="14">
        <v>30609</v>
      </c>
    </row>
    <row r="268" spans="1:10">
      <c r="A268" s="1"/>
      <c r="B268" s="1" t="s">
        <v>86</v>
      </c>
      <c r="C268" s="14" t="s">
        <v>90</v>
      </c>
      <c r="D268" s="14">
        <v>0</v>
      </c>
      <c r="E268" s="14">
        <v>0</v>
      </c>
      <c r="F268" s="14">
        <v>0</v>
      </c>
      <c r="G268" s="14">
        <v>0</v>
      </c>
      <c r="H268" s="14" t="s">
        <v>90</v>
      </c>
      <c r="I268" s="14" t="s">
        <v>90</v>
      </c>
      <c r="J268" s="14" t="s">
        <v>90</v>
      </c>
    </row>
    <row r="269" spans="1:10">
      <c r="A269" s="1" t="s">
        <v>77</v>
      </c>
      <c r="B269" s="1" t="s">
        <v>19</v>
      </c>
      <c r="C269" s="14">
        <v>3660161</v>
      </c>
      <c r="D269" s="14">
        <v>766345</v>
      </c>
      <c r="E269" s="14">
        <v>496570</v>
      </c>
      <c r="F269" s="14">
        <v>492340</v>
      </c>
      <c r="G269" s="14">
        <v>963681</v>
      </c>
      <c r="H269" s="14">
        <v>537915</v>
      </c>
      <c r="I269" s="14">
        <v>3256851</v>
      </c>
      <c r="J269" s="14">
        <v>403310</v>
      </c>
    </row>
    <row r="270" spans="1:10">
      <c r="A270" s="1"/>
      <c r="B270" s="1" t="s">
        <v>3</v>
      </c>
      <c r="C270" s="14">
        <v>17469</v>
      </c>
      <c r="D270" s="14">
        <v>5111</v>
      </c>
      <c r="E270" s="14" t="s">
        <v>90</v>
      </c>
      <c r="F270" s="14">
        <v>2348</v>
      </c>
      <c r="G270" s="14" t="s">
        <v>90</v>
      </c>
      <c r="H270" s="14">
        <v>2965</v>
      </c>
      <c r="I270" s="14">
        <v>17469</v>
      </c>
      <c r="J270" s="14">
        <v>0</v>
      </c>
    </row>
    <row r="271" spans="1:10">
      <c r="A271" s="1"/>
      <c r="B271" s="1" t="s">
        <v>82</v>
      </c>
      <c r="C271" s="14">
        <v>13206</v>
      </c>
      <c r="D271" s="14">
        <v>2329</v>
      </c>
      <c r="E271" s="14">
        <v>1355</v>
      </c>
      <c r="F271" s="14">
        <v>1782</v>
      </c>
      <c r="G271" s="14" t="s">
        <v>90</v>
      </c>
      <c r="H271" s="14">
        <v>2894</v>
      </c>
      <c r="I271" s="14" t="s">
        <v>90</v>
      </c>
      <c r="J271" s="14" t="s">
        <v>90</v>
      </c>
    </row>
    <row r="272" spans="1:10">
      <c r="A272" s="1"/>
      <c r="B272" s="1" t="s">
        <v>4</v>
      </c>
      <c r="C272" s="14">
        <v>2412</v>
      </c>
      <c r="D272" s="14" t="s">
        <v>90</v>
      </c>
      <c r="E272" s="14" t="s">
        <v>90</v>
      </c>
      <c r="F272" s="14">
        <v>407</v>
      </c>
      <c r="G272" s="14">
        <v>1026</v>
      </c>
      <c r="H272" s="14">
        <v>0</v>
      </c>
      <c r="I272" s="14">
        <v>2412</v>
      </c>
      <c r="J272" s="14">
        <v>0</v>
      </c>
    </row>
    <row r="273" spans="1:10">
      <c r="A273" s="1"/>
      <c r="B273" s="1" t="s">
        <v>83</v>
      </c>
      <c r="C273" s="14">
        <v>372401</v>
      </c>
      <c r="D273" s="14">
        <v>112292</v>
      </c>
      <c r="E273" s="14">
        <v>68300</v>
      </c>
      <c r="F273" s="14">
        <v>57673</v>
      </c>
      <c r="G273" s="14">
        <v>86187</v>
      </c>
      <c r="H273" s="14">
        <v>35268</v>
      </c>
      <c r="I273" s="14">
        <v>359720</v>
      </c>
      <c r="J273" s="14">
        <v>12681</v>
      </c>
    </row>
    <row r="274" spans="1:10">
      <c r="A274" s="1"/>
      <c r="B274" s="1" t="s">
        <v>84</v>
      </c>
      <c r="C274" s="14">
        <v>334592</v>
      </c>
      <c r="D274" s="14">
        <v>31754</v>
      </c>
      <c r="E274" s="14">
        <v>29663</v>
      </c>
      <c r="F274" s="14">
        <v>39610</v>
      </c>
      <c r="G274" s="14">
        <v>117386</v>
      </c>
      <c r="H274" s="14">
        <v>89450</v>
      </c>
      <c r="I274" s="14">
        <v>307863</v>
      </c>
      <c r="J274" s="14">
        <v>26729</v>
      </c>
    </row>
    <row r="275" spans="1:10">
      <c r="A275" s="1"/>
      <c r="B275" s="1" t="s">
        <v>42</v>
      </c>
      <c r="C275" s="14">
        <v>207303</v>
      </c>
      <c r="D275" s="14">
        <v>42933</v>
      </c>
      <c r="E275" s="14">
        <v>26841</v>
      </c>
      <c r="F275" s="14">
        <v>30320</v>
      </c>
      <c r="G275" s="14">
        <v>63213</v>
      </c>
      <c r="H275" s="14">
        <v>36592</v>
      </c>
      <c r="I275" s="14">
        <v>199899</v>
      </c>
      <c r="J275" s="14">
        <v>7404</v>
      </c>
    </row>
    <row r="276" spans="1:10">
      <c r="A276" s="1"/>
      <c r="B276" s="1" t="s">
        <v>85</v>
      </c>
      <c r="C276" s="14">
        <v>371669</v>
      </c>
      <c r="D276" s="14">
        <v>102534</v>
      </c>
      <c r="E276" s="14">
        <v>75568</v>
      </c>
      <c r="F276" s="14">
        <v>63225</v>
      </c>
      <c r="G276" s="14">
        <v>90524</v>
      </c>
      <c r="H276" s="14">
        <v>28990</v>
      </c>
      <c r="I276" s="14">
        <v>360841</v>
      </c>
      <c r="J276" s="14">
        <v>10828</v>
      </c>
    </row>
    <row r="277" spans="1:10">
      <c r="A277" s="1"/>
      <c r="B277" s="1" t="s">
        <v>5</v>
      </c>
      <c r="C277" s="14">
        <v>115757</v>
      </c>
      <c r="D277" s="14">
        <v>27430</v>
      </c>
      <c r="E277" s="14">
        <v>15229</v>
      </c>
      <c r="F277" s="14">
        <v>17473</v>
      </c>
      <c r="G277" s="14">
        <v>33729</v>
      </c>
      <c r="H277" s="14">
        <v>16867</v>
      </c>
      <c r="I277" s="14">
        <v>110728</v>
      </c>
      <c r="J277" s="14">
        <v>5029</v>
      </c>
    </row>
    <row r="278" spans="1:10">
      <c r="A278" s="1"/>
      <c r="B278" s="1" t="s">
        <v>6</v>
      </c>
      <c r="C278" s="14">
        <v>116042</v>
      </c>
      <c r="D278" s="14">
        <v>12900</v>
      </c>
      <c r="E278" s="14">
        <v>9442</v>
      </c>
      <c r="F278" s="14">
        <v>12468</v>
      </c>
      <c r="G278" s="14">
        <v>37664</v>
      </c>
      <c r="H278" s="14">
        <v>24345</v>
      </c>
      <c r="I278" s="14">
        <v>96819</v>
      </c>
      <c r="J278" s="14">
        <v>19223</v>
      </c>
    </row>
    <row r="279" spans="1:10">
      <c r="A279" s="1"/>
      <c r="B279" s="1" t="s">
        <v>7</v>
      </c>
      <c r="C279" s="14">
        <v>116681</v>
      </c>
      <c r="D279" s="14">
        <v>29424</v>
      </c>
      <c r="E279" s="14">
        <v>12645</v>
      </c>
      <c r="F279" s="14">
        <v>12296</v>
      </c>
      <c r="G279" s="14">
        <v>29318</v>
      </c>
      <c r="H279" s="14">
        <v>19972</v>
      </c>
      <c r="I279" s="14">
        <v>103655</v>
      </c>
      <c r="J279" s="14">
        <v>13026</v>
      </c>
    </row>
    <row r="280" spans="1:10">
      <c r="A280" s="1"/>
      <c r="B280" s="1" t="s">
        <v>8</v>
      </c>
      <c r="C280" s="14">
        <v>96268</v>
      </c>
      <c r="D280" s="14">
        <v>32631</v>
      </c>
      <c r="E280" s="14">
        <v>14717</v>
      </c>
      <c r="F280" s="14">
        <v>11734</v>
      </c>
      <c r="G280" s="14">
        <v>19620</v>
      </c>
      <c r="H280" s="14">
        <v>9409</v>
      </c>
      <c r="I280" s="14">
        <v>88111</v>
      </c>
      <c r="J280" s="14">
        <v>8157</v>
      </c>
    </row>
    <row r="281" spans="1:10">
      <c r="A281" s="1"/>
      <c r="B281" s="1" t="s">
        <v>9</v>
      </c>
      <c r="C281" s="14">
        <v>349499</v>
      </c>
      <c r="D281" s="14">
        <v>100550</v>
      </c>
      <c r="E281" s="14">
        <v>41900</v>
      </c>
      <c r="F281" s="14">
        <v>40157</v>
      </c>
      <c r="G281" s="14">
        <v>82974</v>
      </c>
      <c r="H281" s="14">
        <v>48104</v>
      </c>
      <c r="I281" s="14">
        <v>313685</v>
      </c>
      <c r="J281" s="14">
        <v>35814</v>
      </c>
    </row>
    <row r="282" spans="1:10">
      <c r="A282" s="1"/>
      <c r="B282" s="1" t="s">
        <v>10</v>
      </c>
      <c r="C282" s="14">
        <v>14952</v>
      </c>
      <c r="D282" s="14">
        <v>1120</v>
      </c>
      <c r="E282" s="14">
        <v>661</v>
      </c>
      <c r="F282" s="14">
        <v>1174</v>
      </c>
      <c r="G282" s="14">
        <v>3169</v>
      </c>
      <c r="H282" s="14">
        <v>5356</v>
      </c>
      <c r="I282" s="14">
        <v>11480</v>
      </c>
      <c r="J282" s="14">
        <v>3472</v>
      </c>
    </row>
    <row r="283" spans="1:10">
      <c r="A283" s="1"/>
      <c r="B283" s="1" t="s">
        <v>99</v>
      </c>
      <c r="C283" s="14">
        <v>437319</v>
      </c>
      <c r="D283" s="14">
        <v>51914</v>
      </c>
      <c r="E283" s="14">
        <v>32814</v>
      </c>
      <c r="F283" s="14">
        <v>33227</v>
      </c>
      <c r="G283" s="14">
        <v>83683</v>
      </c>
      <c r="H283" s="14">
        <v>85672</v>
      </c>
      <c r="I283" s="14">
        <v>287310</v>
      </c>
      <c r="J283" s="14">
        <v>150009</v>
      </c>
    </row>
    <row r="284" spans="1:10">
      <c r="A284" s="1"/>
      <c r="B284" s="1" t="s">
        <v>11</v>
      </c>
      <c r="C284" s="14">
        <v>34863</v>
      </c>
      <c r="D284" s="14">
        <v>6359</v>
      </c>
      <c r="E284" s="14">
        <v>4714</v>
      </c>
      <c r="F284" s="14">
        <v>4828</v>
      </c>
      <c r="G284" s="14">
        <v>10519</v>
      </c>
      <c r="H284" s="14">
        <v>6187</v>
      </c>
      <c r="I284" s="14">
        <v>32607</v>
      </c>
      <c r="J284" s="14">
        <v>2256</v>
      </c>
    </row>
    <row r="285" spans="1:10">
      <c r="A285" s="1"/>
      <c r="B285" s="1" t="s">
        <v>12</v>
      </c>
      <c r="C285" s="14">
        <v>354284</v>
      </c>
      <c r="D285" s="14">
        <v>44669</v>
      </c>
      <c r="E285" s="14">
        <v>37418</v>
      </c>
      <c r="F285" s="14">
        <v>35501</v>
      </c>
      <c r="G285" s="14">
        <v>73158</v>
      </c>
      <c r="H285" s="14">
        <v>66148</v>
      </c>
      <c r="I285" s="14">
        <v>256894</v>
      </c>
      <c r="J285" s="14">
        <v>97390</v>
      </c>
    </row>
    <row r="286" spans="1:10">
      <c r="A286" s="1"/>
      <c r="B286" s="1" t="s">
        <v>13</v>
      </c>
      <c r="C286" s="14">
        <v>69586</v>
      </c>
      <c r="D286" s="14" t="s">
        <v>90</v>
      </c>
      <c r="E286" s="14">
        <v>9160</v>
      </c>
      <c r="F286" s="14">
        <v>10516</v>
      </c>
      <c r="G286" s="14">
        <v>24256</v>
      </c>
      <c r="H286" s="14">
        <v>11676</v>
      </c>
      <c r="I286" s="14" t="s">
        <v>90</v>
      </c>
      <c r="J286" s="14" t="s">
        <v>90</v>
      </c>
    </row>
    <row r="287" spans="1:10">
      <c r="A287" s="1"/>
      <c r="B287" s="1" t="s">
        <v>14</v>
      </c>
      <c r="C287" s="14">
        <v>402556</v>
      </c>
      <c r="D287" s="14">
        <v>50511</v>
      </c>
      <c r="E287" s="14">
        <v>62263</v>
      </c>
      <c r="F287" s="14">
        <v>84720</v>
      </c>
      <c r="G287" s="14">
        <v>163723</v>
      </c>
      <c r="H287" s="14">
        <v>34634</v>
      </c>
      <c r="I287" s="14">
        <v>395851</v>
      </c>
      <c r="J287" s="14">
        <v>6705</v>
      </c>
    </row>
    <row r="288" spans="1:10">
      <c r="A288" s="1"/>
      <c r="B288" s="1" t="s">
        <v>15</v>
      </c>
      <c r="C288" s="14">
        <v>181468</v>
      </c>
      <c r="D288" s="14">
        <v>68571</v>
      </c>
      <c r="E288" s="14">
        <v>37851</v>
      </c>
      <c r="F288" s="14">
        <v>28784</v>
      </c>
      <c r="G288" s="14">
        <v>30912</v>
      </c>
      <c r="H288" s="14">
        <v>13051</v>
      </c>
      <c r="I288" s="14">
        <v>179169</v>
      </c>
      <c r="J288" s="14">
        <v>2299</v>
      </c>
    </row>
    <row r="289" spans="1:10">
      <c r="A289" s="1"/>
      <c r="B289" s="1" t="s">
        <v>100</v>
      </c>
      <c r="C289" s="14">
        <v>822</v>
      </c>
      <c r="D289" s="14">
        <v>5</v>
      </c>
      <c r="E289" s="14">
        <v>19</v>
      </c>
      <c r="F289" s="14">
        <v>0</v>
      </c>
      <c r="G289" s="14">
        <v>463</v>
      </c>
      <c r="H289" s="14">
        <v>335</v>
      </c>
      <c r="I289" s="14">
        <v>822</v>
      </c>
      <c r="J289" s="14">
        <v>0</v>
      </c>
    </row>
    <row r="290" spans="1:10">
      <c r="A290" s="1"/>
      <c r="B290" s="1" t="s">
        <v>86</v>
      </c>
      <c r="C290" s="14">
        <v>51012</v>
      </c>
      <c r="D290" s="14">
        <v>30310</v>
      </c>
      <c r="E290" s="14" t="s">
        <v>90</v>
      </c>
      <c r="F290" s="14">
        <v>4097</v>
      </c>
      <c r="G290" s="14" t="s">
        <v>90</v>
      </c>
      <c r="H290" s="14">
        <v>0</v>
      </c>
      <c r="I290" s="14">
        <v>51012</v>
      </c>
      <c r="J290" s="14">
        <v>0</v>
      </c>
    </row>
    <row r="291" spans="1:10">
      <c r="A291" s="1" t="s">
        <v>78</v>
      </c>
      <c r="B291" s="1" t="s">
        <v>19</v>
      </c>
      <c r="C291" s="14">
        <v>3409841</v>
      </c>
      <c r="D291" s="14">
        <v>3948</v>
      </c>
      <c r="E291" s="14">
        <v>12993</v>
      </c>
      <c r="F291" s="14">
        <v>35994</v>
      </c>
      <c r="G291" s="14">
        <v>198686</v>
      </c>
      <c r="H291" s="14">
        <v>296295</v>
      </c>
      <c r="I291" s="14">
        <v>547916</v>
      </c>
      <c r="J291" s="14">
        <v>2861925</v>
      </c>
    </row>
    <row r="292" spans="1:10">
      <c r="A292" s="1"/>
      <c r="B292" s="1" t="s">
        <v>3</v>
      </c>
      <c r="C292" s="14">
        <v>1520</v>
      </c>
      <c r="D292" s="14">
        <v>12</v>
      </c>
      <c r="E292" s="14" t="s">
        <v>90</v>
      </c>
      <c r="F292" s="14">
        <v>20</v>
      </c>
      <c r="G292" s="14" t="s">
        <v>90</v>
      </c>
      <c r="H292" s="14">
        <v>645</v>
      </c>
      <c r="I292" s="14">
        <v>922</v>
      </c>
      <c r="J292" s="14">
        <v>598</v>
      </c>
    </row>
    <row r="293" spans="1:10">
      <c r="A293" s="1"/>
      <c r="B293" s="1" t="s">
        <v>82</v>
      </c>
      <c r="C293" s="14">
        <v>21914</v>
      </c>
      <c r="D293" s="14">
        <v>30</v>
      </c>
      <c r="E293" s="14">
        <v>62</v>
      </c>
      <c r="F293" s="14">
        <v>154</v>
      </c>
      <c r="G293" s="14" t="s">
        <v>90</v>
      </c>
      <c r="H293" s="14">
        <v>2253</v>
      </c>
      <c r="I293" s="14" t="s">
        <v>90</v>
      </c>
      <c r="J293" s="14" t="s">
        <v>90</v>
      </c>
    </row>
    <row r="294" spans="1:10">
      <c r="A294" s="1"/>
      <c r="B294" s="1" t="s">
        <v>4</v>
      </c>
      <c r="C294" s="14">
        <v>17104</v>
      </c>
      <c r="D294" s="14" t="s">
        <v>90</v>
      </c>
      <c r="E294" s="14" t="s">
        <v>90</v>
      </c>
      <c r="F294" s="14">
        <v>38</v>
      </c>
      <c r="G294" s="14">
        <v>295</v>
      </c>
      <c r="H294" s="14">
        <v>654</v>
      </c>
      <c r="I294" s="14">
        <v>994</v>
      </c>
      <c r="J294" s="14">
        <v>16110</v>
      </c>
    </row>
    <row r="295" spans="1:10">
      <c r="A295" s="1"/>
      <c r="B295" s="1" t="s">
        <v>83</v>
      </c>
      <c r="C295" s="14">
        <v>58682</v>
      </c>
      <c r="D295" s="14">
        <v>41</v>
      </c>
      <c r="E295" s="14">
        <v>47</v>
      </c>
      <c r="F295" s="14">
        <v>305</v>
      </c>
      <c r="G295" s="14">
        <v>1850</v>
      </c>
      <c r="H295" s="14">
        <v>4620</v>
      </c>
      <c r="I295" s="14">
        <v>6863</v>
      </c>
      <c r="J295" s="14">
        <v>51819</v>
      </c>
    </row>
    <row r="296" spans="1:10">
      <c r="A296" s="1"/>
      <c r="B296" s="1" t="s">
        <v>84</v>
      </c>
      <c r="C296" s="14">
        <v>374529</v>
      </c>
      <c r="D296" s="14">
        <v>73</v>
      </c>
      <c r="E296" s="14">
        <v>197</v>
      </c>
      <c r="F296" s="14">
        <v>759</v>
      </c>
      <c r="G296" s="14">
        <v>9523</v>
      </c>
      <c r="H296" s="14">
        <v>40192</v>
      </c>
      <c r="I296" s="14">
        <v>50744</v>
      </c>
      <c r="J296" s="14">
        <v>323785</v>
      </c>
    </row>
    <row r="297" spans="1:10">
      <c r="A297" s="1"/>
      <c r="B297" s="1" t="s">
        <v>42</v>
      </c>
      <c r="C297" s="14">
        <v>221749</v>
      </c>
      <c r="D297" s="14">
        <v>378</v>
      </c>
      <c r="E297" s="14">
        <v>1079</v>
      </c>
      <c r="F297" s="14">
        <v>3248</v>
      </c>
      <c r="G297" s="14">
        <v>18726</v>
      </c>
      <c r="H297" s="14">
        <v>24053</v>
      </c>
      <c r="I297" s="14">
        <v>47484</v>
      </c>
      <c r="J297" s="14">
        <v>174265</v>
      </c>
    </row>
    <row r="298" spans="1:10">
      <c r="A298" s="1"/>
      <c r="B298" s="1" t="s">
        <v>85</v>
      </c>
      <c r="C298" s="14">
        <v>382896</v>
      </c>
      <c r="D298" s="14">
        <v>1208</v>
      </c>
      <c r="E298" s="14">
        <v>4470</v>
      </c>
      <c r="F298" s="14">
        <v>11278</v>
      </c>
      <c r="G298" s="14">
        <v>44618</v>
      </c>
      <c r="H298" s="14">
        <v>38921</v>
      </c>
      <c r="I298" s="14">
        <v>100495</v>
      </c>
      <c r="J298" s="14">
        <v>282401</v>
      </c>
    </row>
    <row r="299" spans="1:10">
      <c r="A299" s="1"/>
      <c r="B299" s="1" t="s">
        <v>5</v>
      </c>
      <c r="C299" s="14">
        <v>111010</v>
      </c>
      <c r="D299" s="14">
        <v>69</v>
      </c>
      <c r="E299" s="14">
        <v>216</v>
      </c>
      <c r="F299" s="14">
        <v>767</v>
      </c>
      <c r="G299" s="14">
        <v>5044</v>
      </c>
      <c r="H299" s="14">
        <v>10942</v>
      </c>
      <c r="I299" s="14">
        <v>17038</v>
      </c>
      <c r="J299" s="14">
        <v>93972</v>
      </c>
    </row>
    <row r="300" spans="1:10">
      <c r="A300" s="1"/>
      <c r="B300" s="1" t="s">
        <v>6</v>
      </c>
      <c r="C300" s="14">
        <v>237692</v>
      </c>
      <c r="D300" s="14">
        <v>66</v>
      </c>
      <c r="E300" s="14">
        <v>152</v>
      </c>
      <c r="F300" s="14">
        <v>563</v>
      </c>
      <c r="G300" s="14">
        <v>3506</v>
      </c>
      <c r="H300" s="14">
        <v>7763</v>
      </c>
      <c r="I300" s="14">
        <v>12050</v>
      </c>
      <c r="J300" s="14">
        <v>225642</v>
      </c>
    </row>
    <row r="301" spans="1:10">
      <c r="A301" s="1"/>
      <c r="B301" s="1" t="s">
        <v>7</v>
      </c>
      <c r="C301" s="14">
        <v>297689</v>
      </c>
      <c r="D301" s="14">
        <v>241</v>
      </c>
      <c r="E301" s="14">
        <v>874</v>
      </c>
      <c r="F301" s="14">
        <v>1770</v>
      </c>
      <c r="G301" s="14">
        <v>9470</v>
      </c>
      <c r="H301" s="14">
        <v>14037</v>
      </c>
      <c r="I301" s="14">
        <v>26392</v>
      </c>
      <c r="J301" s="14">
        <v>271297</v>
      </c>
    </row>
    <row r="302" spans="1:10">
      <c r="A302" s="1"/>
      <c r="B302" s="1" t="s">
        <v>8</v>
      </c>
      <c r="C302" s="14">
        <v>51334</v>
      </c>
      <c r="D302" s="14">
        <v>262</v>
      </c>
      <c r="E302" s="14">
        <v>752</v>
      </c>
      <c r="F302" s="14">
        <v>1941</v>
      </c>
      <c r="G302" s="14">
        <v>6153</v>
      </c>
      <c r="H302" s="14">
        <v>6996</v>
      </c>
      <c r="I302" s="14">
        <v>16104</v>
      </c>
      <c r="J302" s="14">
        <v>35230</v>
      </c>
    </row>
    <row r="303" spans="1:10">
      <c r="A303" s="1"/>
      <c r="B303" s="1" t="s">
        <v>9</v>
      </c>
      <c r="C303" s="14">
        <v>302791</v>
      </c>
      <c r="D303" s="14">
        <v>287</v>
      </c>
      <c r="E303" s="14">
        <v>776</v>
      </c>
      <c r="F303" s="14">
        <v>2216</v>
      </c>
      <c r="G303" s="14">
        <v>13322</v>
      </c>
      <c r="H303" s="14">
        <v>20120</v>
      </c>
      <c r="I303" s="14">
        <v>36721</v>
      </c>
      <c r="J303" s="14">
        <v>266070</v>
      </c>
    </row>
    <row r="304" spans="1:10">
      <c r="A304" s="1"/>
      <c r="B304" s="1" t="s">
        <v>10</v>
      </c>
      <c r="C304" s="14">
        <v>171778</v>
      </c>
      <c r="D304" s="14">
        <v>50</v>
      </c>
      <c r="E304" s="14">
        <v>143</v>
      </c>
      <c r="F304" s="14">
        <v>406</v>
      </c>
      <c r="G304" s="14">
        <v>3833</v>
      </c>
      <c r="H304" s="14">
        <v>9732</v>
      </c>
      <c r="I304" s="14">
        <v>14164</v>
      </c>
      <c r="J304" s="14">
        <v>157614</v>
      </c>
    </row>
    <row r="305" spans="1:10">
      <c r="A305" s="1"/>
      <c r="B305" s="1" t="s">
        <v>99</v>
      </c>
      <c r="C305" s="14">
        <v>461709</v>
      </c>
      <c r="D305" s="14">
        <v>135</v>
      </c>
      <c r="E305" s="14">
        <v>425</v>
      </c>
      <c r="F305" s="14">
        <v>1179</v>
      </c>
      <c r="G305" s="14">
        <v>8718</v>
      </c>
      <c r="H305" s="14">
        <v>20514</v>
      </c>
      <c r="I305" s="14">
        <v>30971</v>
      </c>
      <c r="J305" s="14">
        <v>430738</v>
      </c>
    </row>
    <row r="306" spans="1:10">
      <c r="A306" s="1"/>
      <c r="B306" s="1" t="s">
        <v>11</v>
      </c>
      <c r="C306" s="14">
        <v>12320</v>
      </c>
      <c r="D306" s="14">
        <v>27</v>
      </c>
      <c r="E306" s="14">
        <v>85</v>
      </c>
      <c r="F306" s="14">
        <v>264</v>
      </c>
      <c r="G306" s="14">
        <v>1562</v>
      </c>
      <c r="H306" s="14">
        <v>2477</v>
      </c>
      <c r="I306" s="14">
        <v>4415</v>
      </c>
      <c r="J306" s="14">
        <v>7905</v>
      </c>
    </row>
    <row r="307" spans="1:10">
      <c r="A307" s="1"/>
      <c r="B307" s="1" t="s">
        <v>12</v>
      </c>
      <c r="C307" s="14">
        <v>274524</v>
      </c>
      <c r="D307" s="14">
        <v>472</v>
      </c>
      <c r="E307" s="14">
        <v>1390</v>
      </c>
      <c r="F307" s="14">
        <v>3943</v>
      </c>
      <c r="G307" s="14">
        <v>24283</v>
      </c>
      <c r="H307" s="14">
        <v>38775</v>
      </c>
      <c r="I307" s="14">
        <v>68863</v>
      </c>
      <c r="J307" s="14">
        <v>205661</v>
      </c>
    </row>
    <row r="308" spans="1:10">
      <c r="A308" s="1"/>
      <c r="B308" s="1" t="s">
        <v>13</v>
      </c>
      <c r="C308" s="14">
        <v>15753</v>
      </c>
      <c r="D308" s="14" t="s">
        <v>90</v>
      </c>
      <c r="E308" s="14">
        <v>128</v>
      </c>
      <c r="F308" s="14">
        <v>390</v>
      </c>
      <c r="G308" s="14">
        <v>2546</v>
      </c>
      <c r="H308" s="14">
        <v>2369</v>
      </c>
      <c r="I308" s="14" t="s">
        <v>90</v>
      </c>
      <c r="J308" s="14" t="s">
        <v>90</v>
      </c>
    </row>
    <row r="309" spans="1:10">
      <c r="A309" s="1"/>
      <c r="B309" s="1" t="s">
        <v>14</v>
      </c>
      <c r="C309" s="14">
        <v>264923</v>
      </c>
      <c r="D309" s="14">
        <v>195</v>
      </c>
      <c r="E309" s="14">
        <v>922</v>
      </c>
      <c r="F309" s="14">
        <v>3644</v>
      </c>
      <c r="G309" s="14">
        <v>33125</v>
      </c>
      <c r="H309" s="14">
        <v>40556</v>
      </c>
      <c r="I309" s="14">
        <v>78442</v>
      </c>
      <c r="J309" s="14">
        <v>186481</v>
      </c>
    </row>
    <row r="310" spans="1:10">
      <c r="A310" s="1"/>
      <c r="B310" s="1" t="s">
        <v>15</v>
      </c>
      <c r="C310" s="14">
        <v>60445</v>
      </c>
      <c r="D310" s="14">
        <v>352</v>
      </c>
      <c r="E310" s="14">
        <v>1233</v>
      </c>
      <c r="F310" s="14">
        <v>2997</v>
      </c>
      <c r="G310" s="14">
        <v>9902</v>
      </c>
      <c r="H310" s="14">
        <v>7302</v>
      </c>
      <c r="I310" s="14">
        <v>21786</v>
      </c>
      <c r="J310" s="14">
        <v>38659</v>
      </c>
    </row>
    <row r="311" spans="1:10">
      <c r="A311" s="1"/>
      <c r="B311" s="1" t="s">
        <v>100</v>
      </c>
      <c r="C311" s="14">
        <v>69479</v>
      </c>
      <c r="D311" s="14">
        <v>13</v>
      </c>
      <c r="E311" s="14">
        <v>33</v>
      </c>
      <c r="F311" s="14">
        <v>112</v>
      </c>
      <c r="G311" s="14">
        <v>991</v>
      </c>
      <c r="H311" s="14">
        <v>3374</v>
      </c>
      <c r="I311" s="14">
        <v>4523</v>
      </c>
      <c r="J311" s="14">
        <v>64956</v>
      </c>
    </row>
    <row r="312" spans="1:10">
      <c r="A312" s="1" t="s">
        <v>79</v>
      </c>
      <c r="B312" s="1" t="s">
        <v>19</v>
      </c>
      <c r="C312" s="14">
        <v>11084448</v>
      </c>
      <c r="D312" s="14">
        <v>1271337</v>
      </c>
      <c r="E312" s="14">
        <v>878788</v>
      </c>
      <c r="F312" s="14">
        <v>932855</v>
      </c>
      <c r="G312" s="14">
        <v>1905112</v>
      </c>
      <c r="H312" s="14">
        <v>1329794</v>
      </c>
      <c r="I312" s="14">
        <v>6317886</v>
      </c>
      <c r="J312" s="14">
        <v>4766562</v>
      </c>
    </row>
    <row r="313" spans="1:10">
      <c r="A313" s="1"/>
      <c r="B313" s="1" t="s">
        <v>3</v>
      </c>
      <c r="C313" s="14">
        <v>19790</v>
      </c>
      <c r="D313" s="14">
        <v>5805</v>
      </c>
      <c r="E313" s="14">
        <v>3914</v>
      </c>
      <c r="F313" s="14">
        <v>3464</v>
      </c>
      <c r="G313" s="14">
        <v>3901</v>
      </c>
      <c r="H313" s="14">
        <v>2018</v>
      </c>
      <c r="I313" s="14">
        <v>19102</v>
      </c>
      <c r="J313" s="14">
        <v>688</v>
      </c>
    </row>
    <row r="314" spans="1:10">
      <c r="A314" s="1"/>
      <c r="B314" s="1" t="s">
        <v>82</v>
      </c>
      <c r="C314" s="14">
        <v>49299</v>
      </c>
      <c r="D314" s="14">
        <v>4141</v>
      </c>
      <c r="E314" s="14">
        <v>2663</v>
      </c>
      <c r="F314" s="14">
        <v>3163</v>
      </c>
      <c r="G314" s="14">
        <v>8502</v>
      </c>
      <c r="H314" s="14">
        <v>5994</v>
      </c>
      <c r="I314" s="14">
        <v>24463</v>
      </c>
      <c r="J314" s="14">
        <v>24836</v>
      </c>
    </row>
    <row r="315" spans="1:10">
      <c r="A315" s="1"/>
      <c r="B315" s="1" t="s">
        <v>4</v>
      </c>
      <c r="C315" s="14">
        <v>38537</v>
      </c>
      <c r="D315" s="14">
        <v>4112</v>
      </c>
      <c r="E315" s="14">
        <v>943</v>
      </c>
      <c r="F315" s="14">
        <v>634</v>
      </c>
      <c r="G315" s="14">
        <v>2233</v>
      </c>
      <c r="H315" s="14">
        <v>2358</v>
      </c>
      <c r="I315" s="14">
        <v>10280</v>
      </c>
      <c r="J315" s="14">
        <v>28257</v>
      </c>
    </row>
    <row r="316" spans="1:10">
      <c r="A316" s="1"/>
      <c r="B316" s="1" t="s">
        <v>83</v>
      </c>
      <c r="C316" s="14">
        <v>862419</v>
      </c>
      <c r="D316" s="14">
        <v>185389</v>
      </c>
      <c r="E316" s="14">
        <v>122098</v>
      </c>
      <c r="F316" s="14">
        <v>126851</v>
      </c>
      <c r="G316" s="14">
        <v>219420</v>
      </c>
      <c r="H316" s="14">
        <v>100920</v>
      </c>
      <c r="I316" s="14">
        <v>754678</v>
      </c>
      <c r="J316" s="14">
        <v>107741</v>
      </c>
    </row>
    <row r="317" spans="1:10">
      <c r="A317" s="1"/>
      <c r="B317" s="1" t="s">
        <v>84</v>
      </c>
      <c r="C317" s="14">
        <v>804733</v>
      </c>
      <c r="D317" s="14">
        <v>47833</v>
      </c>
      <c r="E317" s="14">
        <v>44019</v>
      </c>
      <c r="F317" s="14">
        <v>56289</v>
      </c>
      <c r="G317" s="14">
        <v>152773</v>
      </c>
      <c r="H317" s="14">
        <v>128890</v>
      </c>
      <c r="I317" s="14">
        <v>429804</v>
      </c>
      <c r="J317" s="14">
        <v>374929</v>
      </c>
    </row>
    <row r="318" spans="1:10">
      <c r="A318" s="1"/>
      <c r="B318" s="1" t="s">
        <v>42</v>
      </c>
      <c r="C318" s="14">
        <v>594455</v>
      </c>
      <c r="D318" s="14">
        <v>60331</v>
      </c>
      <c r="E318" s="14">
        <v>47377</v>
      </c>
      <c r="F318" s="14">
        <v>55720</v>
      </c>
      <c r="G318" s="14">
        <v>120429</v>
      </c>
      <c r="H318" s="14">
        <v>71123</v>
      </c>
      <c r="I318" s="14">
        <v>354980</v>
      </c>
      <c r="J318" s="14">
        <v>239475</v>
      </c>
    </row>
    <row r="319" spans="1:10">
      <c r="A319" s="1"/>
      <c r="B319" s="1" t="s">
        <v>85</v>
      </c>
      <c r="C319" s="14">
        <v>1302753</v>
      </c>
      <c r="D319" s="14">
        <v>157469</v>
      </c>
      <c r="E319" s="14">
        <v>113990</v>
      </c>
      <c r="F319" s="14">
        <v>109588</v>
      </c>
      <c r="G319" s="14">
        <v>191302</v>
      </c>
      <c r="H319" s="14">
        <v>91474</v>
      </c>
      <c r="I319" s="14">
        <v>663823</v>
      </c>
      <c r="J319" s="14">
        <v>638930</v>
      </c>
    </row>
    <row r="320" spans="1:10">
      <c r="A320" s="1"/>
      <c r="B320" s="1" t="s">
        <v>5</v>
      </c>
      <c r="C320" s="14">
        <v>308080</v>
      </c>
      <c r="D320" s="14">
        <v>34299</v>
      </c>
      <c r="E320" s="14">
        <v>20220</v>
      </c>
      <c r="F320" s="14">
        <v>22066</v>
      </c>
      <c r="G320" s="14">
        <v>46893</v>
      </c>
      <c r="H320" s="14">
        <v>32328</v>
      </c>
      <c r="I320" s="14">
        <v>155806</v>
      </c>
      <c r="J320" s="14">
        <v>152274</v>
      </c>
    </row>
    <row r="321" spans="1:10">
      <c r="A321" s="1"/>
      <c r="B321" s="1" t="s">
        <v>6</v>
      </c>
      <c r="C321" s="14">
        <v>303831</v>
      </c>
      <c r="D321" s="14">
        <v>14235</v>
      </c>
      <c r="E321" s="14">
        <v>11805</v>
      </c>
      <c r="F321" s="14">
        <v>12966</v>
      </c>
      <c r="G321" s="14">
        <v>28886</v>
      </c>
      <c r="H321" s="14">
        <v>21115</v>
      </c>
      <c r="I321" s="14">
        <v>89007</v>
      </c>
      <c r="J321" s="14">
        <v>214824</v>
      </c>
    </row>
    <row r="322" spans="1:10">
      <c r="A322" s="1"/>
      <c r="B322" s="1" t="s">
        <v>7</v>
      </c>
      <c r="C322" s="14">
        <v>752917</v>
      </c>
      <c r="D322" s="14">
        <v>51745</v>
      </c>
      <c r="E322" s="14">
        <v>26632</v>
      </c>
      <c r="F322" s="14">
        <v>37399</v>
      </c>
      <c r="G322" s="14">
        <v>74070</v>
      </c>
      <c r="H322" s="14">
        <v>63811</v>
      </c>
      <c r="I322" s="14">
        <v>253657</v>
      </c>
      <c r="J322" s="14">
        <v>499260</v>
      </c>
    </row>
    <row r="323" spans="1:10">
      <c r="A323" s="1"/>
      <c r="B323" s="1" t="s">
        <v>8</v>
      </c>
      <c r="C323" s="14">
        <v>225281</v>
      </c>
      <c r="D323" s="14">
        <v>50053</v>
      </c>
      <c r="E323" s="14">
        <v>24050</v>
      </c>
      <c r="F323" s="14">
        <v>21093</v>
      </c>
      <c r="G323" s="14">
        <v>36695</v>
      </c>
      <c r="H323" s="14">
        <v>27049</v>
      </c>
      <c r="I323" s="14">
        <v>158940</v>
      </c>
      <c r="J323" s="14">
        <v>66341</v>
      </c>
    </row>
    <row r="324" spans="1:10">
      <c r="A324" s="1"/>
      <c r="B324" s="1" t="s">
        <v>9</v>
      </c>
      <c r="C324" s="14">
        <v>787678</v>
      </c>
      <c r="D324" s="14">
        <v>137901</v>
      </c>
      <c r="E324" s="14">
        <v>81418</v>
      </c>
      <c r="F324" s="14">
        <v>78784</v>
      </c>
      <c r="G324" s="14">
        <v>148092</v>
      </c>
      <c r="H324" s="14">
        <v>94289</v>
      </c>
      <c r="I324" s="14">
        <v>540484</v>
      </c>
      <c r="J324" s="14">
        <v>247194</v>
      </c>
    </row>
    <row r="325" spans="1:10">
      <c r="A325" s="1"/>
      <c r="B325" s="1" t="s">
        <v>10</v>
      </c>
      <c r="C325" s="14">
        <v>379929</v>
      </c>
      <c r="D325" s="14">
        <v>2192</v>
      </c>
      <c r="E325" s="14">
        <v>1767</v>
      </c>
      <c r="F325" s="14">
        <v>1758</v>
      </c>
      <c r="G325" s="14">
        <v>20626</v>
      </c>
      <c r="H325" s="14">
        <v>35897</v>
      </c>
      <c r="I325" s="14">
        <v>62240</v>
      </c>
      <c r="J325" s="14">
        <v>317689</v>
      </c>
    </row>
    <row r="326" spans="1:10">
      <c r="A326" s="1"/>
      <c r="B326" s="1" t="s">
        <v>99</v>
      </c>
      <c r="C326" s="14">
        <v>1272892</v>
      </c>
      <c r="D326" s="14">
        <v>93977</v>
      </c>
      <c r="E326" s="14">
        <v>58353</v>
      </c>
      <c r="F326" s="14">
        <v>66632</v>
      </c>
      <c r="G326" s="14">
        <v>182352</v>
      </c>
      <c r="H326" s="14">
        <v>176973</v>
      </c>
      <c r="I326" s="14">
        <v>578287</v>
      </c>
      <c r="J326" s="14">
        <v>694605</v>
      </c>
    </row>
    <row r="327" spans="1:10">
      <c r="A327" s="1"/>
      <c r="B327" s="1" t="s">
        <v>11</v>
      </c>
      <c r="C327" s="14">
        <v>224909</v>
      </c>
      <c r="D327" s="14">
        <v>15587</v>
      </c>
      <c r="E327" s="14">
        <v>12045</v>
      </c>
      <c r="F327" s="14">
        <v>16010</v>
      </c>
      <c r="G327" s="14">
        <v>44833</v>
      </c>
      <c r="H327" s="14">
        <v>42009</v>
      </c>
      <c r="I327" s="14">
        <v>130484</v>
      </c>
      <c r="J327" s="14">
        <v>94425</v>
      </c>
    </row>
    <row r="328" spans="1:10">
      <c r="A328" s="1"/>
      <c r="B328" s="1" t="s">
        <v>12</v>
      </c>
      <c r="C328" s="14">
        <v>1374787</v>
      </c>
      <c r="D328" s="14">
        <v>124223</v>
      </c>
      <c r="E328" s="14">
        <v>108347</v>
      </c>
      <c r="F328" s="14">
        <v>105591</v>
      </c>
      <c r="G328" s="14">
        <v>234970</v>
      </c>
      <c r="H328" s="14">
        <v>236739</v>
      </c>
      <c r="I328" s="14">
        <v>809870</v>
      </c>
      <c r="J328" s="14">
        <v>564917</v>
      </c>
    </row>
    <row r="329" spans="1:10">
      <c r="A329" s="1"/>
      <c r="B329" s="1" t="s">
        <v>13</v>
      </c>
      <c r="C329" s="14">
        <v>206556</v>
      </c>
      <c r="D329" s="14">
        <v>25869</v>
      </c>
      <c r="E329" s="14">
        <v>17409</v>
      </c>
      <c r="F329" s="14">
        <v>21008</v>
      </c>
      <c r="G329" s="14">
        <v>47343</v>
      </c>
      <c r="H329" s="14">
        <v>38587</v>
      </c>
      <c r="I329" s="14">
        <v>150216</v>
      </c>
      <c r="J329" s="14">
        <v>56340</v>
      </c>
    </row>
    <row r="330" spans="1:10">
      <c r="A330" s="1"/>
      <c r="B330" s="1" t="s">
        <v>14</v>
      </c>
      <c r="C330" s="14">
        <v>879557</v>
      </c>
      <c r="D330" s="14">
        <v>102116</v>
      </c>
      <c r="E330" s="14">
        <v>84573</v>
      </c>
      <c r="F330" s="14">
        <v>111196</v>
      </c>
      <c r="G330" s="14">
        <v>219756</v>
      </c>
      <c r="H330" s="14">
        <v>100308</v>
      </c>
      <c r="I330" s="14">
        <v>617949</v>
      </c>
      <c r="J330" s="14">
        <v>261608</v>
      </c>
    </row>
    <row r="331" spans="1:10">
      <c r="A331" s="1"/>
      <c r="B331" s="1" t="s">
        <v>15</v>
      </c>
      <c r="C331" s="14">
        <v>571277</v>
      </c>
      <c r="D331" s="14">
        <v>153047</v>
      </c>
      <c r="E331" s="14">
        <v>96939</v>
      </c>
      <c r="F331" s="14">
        <v>82413</v>
      </c>
      <c r="G331" s="14">
        <v>119490</v>
      </c>
      <c r="H331" s="14">
        <v>52076</v>
      </c>
      <c r="I331" s="14">
        <v>503965</v>
      </c>
      <c r="J331" s="14">
        <v>67312</v>
      </c>
    </row>
    <row r="332" spans="1:10">
      <c r="A332" s="1"/>
      <c r="B332" s="1" t="s">
        <v>100</v>
      </c>
      <c r="C332" s="14">
        <v>123592</v>
      </c>
      <c r="D332" s="14">
        <v>19</v>
      </c>
      <c r="E332" s="14">
        <v>58</v>
      </c>
      <c r="F332" s="14">
        <v>216</v>
      </c>
      <c r="G332" s="14">
        <v>2546</v>
      </c>
      <c r="H332" s="14">
        <v>5836</v>
      </c>
      <c r="I332" s="14">
        <v>8675</v>
      </c>
      <c r="J332" s="14">
        <v>114917</v>
      </c>
    </row>
    <row r="333" spans="1:10">
      <c r="A333" s="1"/>
      <c r="B333" s="1" t="s">
        <v>86</v>
      </c>
      <c r="C333" s="14">
        <v>1176</v>
      </c>
      <c r="D333" s="14">
        <v>994</v>
      </c>
      <c r="E333" s="14">
        <v>168</v>
      </c>
      <c r="F333" s="14">
        <v>14</v>
      </c>
      <c r="G333" s="14">
        <v>0</v>
      </c>
      <c r="H333" s="14">
        <v>0</v>
      </c>
      <c r="I333" s="14">
        <v>1176</v>
      </c>
      <c r="J333" s="14">
        <v>0</v>
      </c>
    </row>
    <row r="334" spans="1:10">
      <c r="A334" s="1" t="s">
        <v>80</v>
      </c>
      <c r="B334" s="1" t="s">
        <v>19</v>
      </c>
      <c r="C334" s="14">
        <v>14346212</v>
      </c>
      <c r="D334" s="14">
        <v>449689</v>
      </c>
      <c r="E334" s="14">
        <v>795176</v>
      </c>
      <c r="F334" s="14">
        <v>991844</v>
      </c>
      <c r="G334" s="14">
        <v>2675966</v>
      </c>
      <c r="H334" s="14">
        <v>2333785</v>
      </c>
      <c r="I334" s="14">
        <v>7246460</v>
      </c>
      <c r="J334" s="14">
        <v>7099752</v>
      </c>
    </row>
    <row r="335" spans="1:10">
      <c r="A335" s="1"/>
      <c r="B335" s="1" t="s">
        <v>3</v>
      </c>
      <c r="C335" s="14">
        <v>25550</v>
      </c>
      <c r="D335" s="14">
        <v>2303</v>
      </c>
      <c r="E335" s="14" t="s">
        <v>90</v>
      </c>
      <c r="F335" s="14" t="s">
        <v>90</v>
      </c>
      <c r="G335" s="14">
        <v>7172</v>
      </c>
      <c r="H335" s="14">
        <v>5266</v>
      </c>
      <c r="I335" s="14">
        <v>22965</v>
      </c>
      <c r="J335" s="14">
        <v>2585</v>
      </c>
    </row>
    <row r="336" spans="1:10">
      <c r="A336" s="1"/>
      <c r="B336" s="1" t="s">
        <v>82</v>
      </c>
      <c r="C336" s="14">
        <v>66679</v>
      </c>
      <c r="D336" s="14">
        <v>1429</v>
      </c>
      <c r="E336" s="14">
        <v>2509</v>
      </c>
      <c r="F336" s="14">
        <v>4027</v>
      </c>
      <c r="G336" s="14">
        <v>13254</v>
      </c>
      <c r="H336" s="14">
        <v>11372</v>
      </c>
      <c r="I336" s="14">
        <v>32591</v>
      </c>
      <c r="J336" s="14">
        <v>34088</v>
      </c>
    </row>
    <row r="337" spans="1:10">
      <c r="A337" s="1"/>
      <c r="B337" s="1" t="s">
        <v>4</v>
      </c>
      <c r="C337" s="14">
        <v>55259</v>
      </c>
      <c r="D337" s="14">
        <v>481</v>
      </c>
      <c r="E337" s="14">
        <v>754</v>
      </c>
      <c r="F337" s="14">
        <v>680</v>
      </c>
      <c r="G337" s="14">
        <v>2787</v>
      </c>
      <c r="H337" s="14">
        <v>2663</v>
      </c>
      <c r="I337" s="14">
        <v>7365</v>
      </c>
      <c r="J337" s="14">
        <v>47894</v>
      </c>
    </row>
    <row r="338" spans="1:10">
      <c r="A338" s="1"/>
      <c r="B338" s="1" t="s">
        <v>83</v>
      </c>
      <c r="C338" s="14">
        <v>1041214</v>
      </c>
      <c r="D338" s="14">
        <v>66486</v>
      </c>
      <c r="E338" s="14">
        <v>115865</v>
      </c>
      <c r="F338" s="14">
        <v>138810</v>
      </c>
      <c r="G338" s="14">
        <v>319052</v>
      </c>
      <c r="H338" s="14">
        <v>206437</v>
      </c>
      <c r="I338" s="14">
        <v>846650</v>
      </c>
      <c r="J338" s="14">
        <v>194564</v>
      </c>
    </row>
    <row r="339" spans="1:10">
      <c r="A339" s="1"/>
      <c r="B339" s="1" t="s">
        <v>84</v>
      </c>
      <c r="C339" s="14">
        <v>2054511</v>
      </c>
      <c r="D339" s="14">
        <v>21290</v>
      </c>
      <c r="E339" s="14">
        <v>51645</v>
      </c>
      <c r="F339" s="14">
        <v>89037</v>
      </c>
      <c r="G339" s="14">
        <v>361317</v>
      </c>
      <c r="H339" s="14">
        <v>382938</v>
      </c>
      <c r="I339" s="14">
        <v>906227</v>
      </c>
      <c r="J339" s="14">
        <v>1148284</v>
      </c>
    </row>
    <row r="340" spans="1:10">
      <c r="A340" s="1"/>
      <c r="B340" s="1" t="s">
        <v>42</v>
      </c>
      <c r="C340" s="14">
        <v>775784</v>
      </c>
      <c r="D340" s="14">
        <v>27697</v>
      </c>
      <c r="E340" s="14">
        <v>49948</v>
      </c>
      <c r="F340" s="14">
        <v>67752</v>
      </c>
      <c r="G340" s="14">
        <v>189902</v>
      </c>
      <c r="H340" s="14">
        <v>140188</v>
      </c>
      <c r="I340" s="14">
        <v>475487</v>
      </c>
      <c r="J340" s="14">
        <v>300297</v>
      </c>
    </row>
    <row r="341" spans="1:10">
      <c r="A341" s="1"/>
      <c r="B341" s="1" t="s">
        <v>85</v>
      </c>
      <c r="C341" s="14">
        <v>1613010</v>
      </c>
      <c r="D341" s="14">
        <v>60342</v>
      </c>
      <c r="E341" s="14">
        <v>117143</v>
      </c>
      <c r="F341" s="14">
        <v>135525</v>
      </c>
      <c r="G341" s="14">
        <v>279178</v>
      </c>
      <c r="H341" s="14">
        <v>161752</v>
      </c>
      <c r="I341" s="14">
        <v>753940</v>
      </c>
      <c r="J341" s="14">
        <v>859070</v>
      </c>
    </row>
    <row r="342" spans="1:10">
      <c r="A342" s="1"/>
      <c r="B342" s="1" t="s">
        <v>5</v>
      </c>
      <c r="C342" s="14">
        <v>468239</v>
      </c>
      <c r="D342" s="14">
        <v>12783</v>
      </c>
      <c r="E342" s="14">
        <v>21204</v>
      </c>
      <c r="F342" s="14">
        <v>27474</v>
      </c>
      <c r="G342" s="14">
        <v>79322</v>
      </c>
      <c r="H342" s="14">
        <v>74421</v>
      </c>
      <c r="I342" s="14">
        <v>215204</v>
      </c>
      <c r="J342" s="14">
        <v>253035</v>
      </c>
    </row>
    <row r="343" spans="1:10">
      <c r="A343" s="1"/>
      <c r="B343" s="1" t="s">
        <v>6</v>
      </c>
      <c r="C343" s="14">
        <v>635859</v>
      </c>
      <c r="D343" s="14">
        <v>6107</v>
      </c>
      <c r="E343" s="14">
        <v>11130</v>
      </c>
      <c r="F343" s="14">
        <v>16812</v>
      </c>
      <c r="G343" s="14">
        <v>59110</v>
      </c>
      <c r="H343" s="14">
        <v>69984</v>
      </c>
      <c r="I343" s="14">
        <v>163143</v>
      </c>
      <c r="J343" s="14">
        <v>472716</v>
      </c>
    </row>
    <row r="344" spans="1:10">
      <c r="A344" s="1"/>
      <c r="B344" s="1" t="s">
        <v>7</v>
      </c>
      <c r="C344" s="14">
        <v>704591</v>
      </c>
      <c r="D344" s="14">
        <v>20344</v>
      </c>
      <c r="E344" s="14">
        <v>22632</v>
      </c>
      <c r="F344" s="14">
        <v>22499</v>
      </c>
      <c r="G344" s="14">
        <v>78399</v>
      </c>
      <c r="H344" s="14">
        <v>74203</v>
      </c>
      <c r="I344" s="14">
        <v>218077</v>
      </c>
      <c r="J344" s="14">
        <v>486514</v>
      </c>
    </row>
    <row r="345" spans="1:10">
      <c r="A345" s="1"/>
      <c r="B345" s="1" t="s">
        <v>8</v>
      </c>
      <c r="C345" s="14">
        <v>254705</v>
      </c>
      <c r="D345" s="14">
        <v>19684</v>
      </c>
      <c r="E345" s="14">
        <v>24727</v>
      </c>
      <c r="F345" s="14">
        <v>24642</v>
      </c>
      <c r="G345" s="14">
        <v>53832</v>
      </c>
      <c r="H345" s="14">
        <v>40894</v>
      </c>
      <c r="I345" s="14">
        <v>163779</v>
      </c>
      <c r="J345" s="14">
        <v>90926</v>
      </c>
    </row>
    <row r="346" spans="1:10">
      <c r="A346" s="1"/>
      <c r="B346" s="1" t="s">
        <v>9</v>
      </c>
      <c r="C346" s="14">
        <v>1009052</v>
      </c>
      <c r="D346" s="14">
        <v>60339</v>
      </c>
      <c r="E346" s="14">
        <v>80851</v>
      </c>
      <c r="F346" s="14">
        <v>87116</v>
      </c>
      <c r="G346" s="14">
        <v>214657</v>
      </c>
      <c r="H346" s="14">
        <v>176476</v>
      </c>
      <c r="I346" s="14">
        <v>619439</v>
      </c>
      <c r="J346" s="14">
        <v>389613</v>
      </c>
    </row>
    <row r="347" spans="1:10">
      <c r="A347" s="1"/>
      <c r="B347" s="1" t="s">
        <v>10</v>
      </c>
      <c r="C347" s="14">
        <v>390928</v>
      </c>
      <c r="D347" s="14">
        <v>348</v>
      </c>
      <c r="E347" s="14">
        <v>619</v>
      </c>
      <c r="F347" s="14">
        <v>986</v>
      </c>
      <c r="G347" s="14">
        <v>10947</v>
      </c>
      <c r="H347" s="14">
        <v>32145</v>
      </c>
      <c r="I347" s="14">
        <v>45045</v>
      </c>
      <c r="J347" s="14">
        <v>345883</v>
      </c>
    </row>
    <row r="348" spans="1:10">
      <c r="A348" s="1"/>
      <c r="B348" s="1" t="s">
        <v>99</v>
      </c>
      <c r="C348" s="14">
        <v>1774372</v>
      </c>
      <c r="D348" s="14">
        <v>25931</v>
      </c>
      <c r="E348" s="14">
        <v>45551</v>
      </c>
      <c r="F348" s="14">
        <v>55948</v>
      </c>
      <c r="G348" s="14">
        <v>178056</v>
      </c>
      <c r="H348" s="14">
        <v>287774</v>
      </c>
      <c r="I348" s="14">
        <v>593260</v>
      </c>
      <c r="J348" s="14">
        <v>1181112</v>
      </c>
    </row>
    <row r="349" spans="1:10">
      <c r="A349" s="1"/>
      <c r="B349" s="1" t="s">
        <v>11</v>
      </c>
      <c r="C349" s="14">
        <v>173402</v>
      </c>
      <c r="D349" s="14">
        <v>3653</v>
      </c>
      <c r="E349" s="14">
        <v>6949</v>
      </c>
      <c r="F349" s="14">
        <v>10891</v>
      </c>
      <c r="G349" s="14">
        <v>39592</v>
      </c>
      <c r="H349" s="14">
        <v>37159</v>
      </c>
      <c r="I349" s="14">
        <v>98244</v>
      </c>
      <c r="J349" s="14">
        <v>75158</v>
      </c>
    </row>
    <row r="350" spans="1:10">
      <c r="A350" s="1"/>
      <c r="B350" s="1" t="s">
        <v>12</v>
      </c>
      <c r="C350" s="14">
        <v>1195810</v>
      </c>
      <c r="D350" s="14">
        <v>33407</v>
      </c>
      <c r="E350" s="14">
        <v>74593</v>
      </c>
      <c r="F350" s="14">
        <v>90771</v>
      </c>
      <c r="G350" s="14">
        <v>225125</v>
      </c>
      <c r="H350" s="14">
        <v>279007</v>
      </c>
      <c r="I350" s="14">
        <v>702903</v>
      </c>
      <c r="J350" s="14">
        <v>492907</v>
      </c>
    </row>
    <row r="351" spans="1:10">
      <c r="A351" s="1"/>
      <c r="B351" s="1" t="s">
        <v>13</v>
      </c>
      <c r="C351" s="14">
        <v>199750</v>
      </c>
      <c r="D351" s="14">
        <v>6369</v>
      </c>
      <c r="E351" s="14">
        <v>12524</v>
      </c>
      <c r="F351" s="14">
        <v>17949</v>
      </c>
      <c r="G351" s="14">
        <v>55663</v>
      </c>
      <c r="H351" s="14">
        <v>43942</v>
      </c>
      <c r="I351" s="14">
        <v>136447</v>
      </c>
      <c r="J351" s="14">
        <v>63303</v>
      </c>
    </row>
    <row r="352" spans="1:10">
      <c r="A352" s="1"/>
      <c r="B352" s="1" t="s">
        <v>14</v>
      </c>
      <c r="C352" s="14">
        <v>1199967</v>
      </c>
      <c r="D352" s="14">
        <v>22650</v>
      </c>
      <c r="E352" s="14">
        <v>59032</v>
      </c>
      <c r="F352" s="14">
        <v>105151</v>
      </c>
      <c r="G352" s="14">
        <v>341081</v>
      </c>
      <c r="H352" s="14">
        <v>227190</v>
      </c>
      <c r="I352" s="14">
        <v>755104</v>
      </c>
      <c r="J352" s="14">
        <v>444863</v>
      </c>
    </row>
    <row r="353" spans="1:12">
      <c r="A353" s="1"/>
      <c r="B353" s="1" t="s">
        <v>15</v>
      </c>
      <c r="C353" s="14">
        <v>593249</v>
      </c>
      <c r="D353" s="14">
        <v>57497</v>
      </c>
      <c r="E353" s="14">
        <v>92936</v>
      </c>
      <c r="F353" s="14">
        <v>91536</v>
      </c>
      <c r="G353" s="14">
        <v>165869</v>
      </c>
      <c r="H353" s="14">
        <v>73478</v>
      </c>
      <c r="I353" s="14">
        <v>481316</v>
      </c>
      <c r="J353" s="14">
        <v>111933</v>
      </c>
    </row>
    <row r="354" spans="1:12">
      <c r="A354" s="1"/>
      <c r="B354" s="1" t="s">
        <v>100</v>
      </c>
      <c r="C354" s="14">
        <v>113150</v>
      </c>
      <c r="D354" s="14">
        <v>6</v>
      </c>
      <c r="E354" s="14">
        <v>11</v>
      </c>
      <c r="F354" s="14">
        <v>59</v>
      </c>
      <c r="G354" s="14">
        <v>1571</v>
      </c>
      <c r="H354" s="14">
        <v>6496</v>
      </c>
      <c r="I354" s="14">
        <v>8143</v>
      </c>
      <c r="J354" s="14">
        <v>105007</v>
      </c>
    </row>
    <row r="355" spans="1:12">
      <c r="A355" s="1"/>
      <c r="B355" s="1" t="s">
        <v>86</v>
      </c>
      <c r="C355" s="14">
        <v>1131</v>
      </c>
      <c r="D355" s="14">
        <v>543</v>
      </c>
      <c r="E355" s="14" t="s">
        <v>90</v>
      </c>
      <c r="F355" s="14" t="s">
        <v>90</v>
      </c>
      <c r="G355" s="14">
        <v>80</v>
      </c>
      <c r="H355" s="14">
        <v>0</v>
      </c>
      <c r="I355" s="14">
        <v>1131</v>
      </c>
      <c r="J355" s="14">
        <v>0</v>
      </c>
      <c r="K355" s="23"/>
      <c r="L355" s="23"/>
    </row>
    <row r="356" spans="1:12">
      <c r="A356" s="1" t="s">
        <v>54</v>
      </c>
      <c r="B356" s="1" t="s">
        <v>19</v>
      </c>
      <c r="C356" s="14">
        <v>-2660558</v>
      </c>
      <c r="D356" s="14">
        <v>841442</v>
      </c>
      <c r="E356" s="14">
        <v>77137</v>
      </c>
      <c r="F356" s="14">
        <v>-65505</v>
      </c>
      <c r="G356" s="14">
        <v>-600242</v>
      </c>
      <c r="H356" s="14">
        <v>-682364</v>
      </c>
      <c r="I356" s="14">
        <v>-429532</v>
      </c>
      <c r="J356" s="14">
        <v>-2231026</v>
      </c>
      <c r="K356" s="23"/>
      <c r="L356" s="23"/>
    </row>
    <row r="357" spans="1:12">
      <c r="A357" s="14"/>
      <c r="B357" s="1" t="s">
        <v>3</v>
      </c>
      <c r="C357" s="14">
        <v>-11406</v>
      </c>
      <c r="D357" s="14">
        <v>2212</v>
      </c>
      <c r="E357" s="14">
        <v>-1439</v>
      </c>
      <c r="F357" s="14">
        <v>-1048</v>
      </c>
      <c r="G357" s="14">
        <v>-4724</v>
      </c>
      <c r="H357" s="14" t="s">
        <v>90</v>
      </c>
      <c r="I357" s="14" t="s">
        <v>90</v>
      </c>
      <c r="J357" s="14" t="s">
        <v>90</v>
      </c>
      <c r="K357" s="23"/>
      <c r="L357" s="23"/>
    </row>
    <row r="358" spans="1:12">
      <c r="A358" s="14"/>
      <c r="B358" s="1" t="s">
        <v>82</v>
      </c>
      <c r="C358" s="14">
        <v>-16349</v>
      </c>
      <c r="D358" s="14">
        <v>2535</v>
      </c>
      <c r="E358" s="14">
        <v>259</v>
      </c>
      <c r="F358" s="14">
        <v>-587</v>
      </c>
      <c r="G358" s="14">
        <v>-2729</v>
      </c>
      <c r="H358" s="14">
        <v>-2667</v>
      </c>
      <c r="I358" s="14">
        <v>-3189</v>
      </c>
      <c r="J358" s="14">
        <v>-13160</v>
      </c>
      <c r="K358" s="23"/>
      <c r="L358" s="23"/>
    </row>
    <row r="359" spans="1:12">
      <c r="A359" s="14"/>
      <c r="B359" s="1" t="s">
        <v>4</v>
      </c>
      <c r="C359" s="14">
        <v>-5523</v>
      </c>
      <c r="D359" s="14">
        <v>3748</v>
      </c>
      <c r="E359" s="14">
        <v>189</v>
      </c>
      <c r="F359" s="14">
        <v>-95</v>
      </c>
      <c r="G359" s="14">
        <v>318</v>
      </c>
      <c r="H359" s="14">
        <v>1853</v>
      </c>
      <c r="I359" s="14">
        <v>6013</v>
      </c>
      <c r="J359" s="14">
        <v>-11536</v>
      </c>
      <c r="K359" s="23"/>
      <c r="L359" s="23"/>
    </row>
    <row r="360" spans="1:12">
      <c r="A360" s="14"/>
      <c r="B360" s="1" t="s">
        <v>83</v>
      </c>
      <c r="C360" s="14">
        <v>-174430</v>
      </c>
      <c r="D360" s="14">
        <v>123799</v>
      </c>
      <c r="E360" s="14">
        <v>2907</v>
      </c>
      <c r="F360" s="14">
        <v>-18727</v>
      </c>
      <c r="G360" s="14">
        <v>-118352</v>
      </c>
      <c r="H360" s="14">
        <v>-96607</v>
      </c>
      <c r="I360" s="14">
        <v>-106980</v>
      </c>
      <c r="J360" s="14">
        <v>-67450</v>
      </c>
      <c r="K360" s="23"/>
      <c r="L360" s="23"/>
    </row>
    <row r="361" spans="1:12">
      <c r="A361" s="26"/>
      <c r="B361" s="1" t="s">
        <v>84</v>
      </c>
      <c r="C361" s="14">
        <v>-1551759</v>
      </c>
      <c r="D361" s="14">
        <v>20119</v>
      </c>
      <c r="E361" s="14">
        <v>-15346</v>
      </c>
      <c r="F361" s="14">
        <v>-45828</v>
      </c>
      <c r="G361" s="14">
        <v>-251880</v>
      </c>
      <c r="H361" s="14">
        <v>-292760</v>
      </c>
      <c r="I361" s="14">
        <v>-585695</v>
      </c>
      <c r="J361" s="14">
        <v>-966064</v>
      </c>
      <c r="K361" s="23"/>
      <c r="L361" s="23"/>
    </row>
    <row r="362" spans="1:12">
      <c r="A362" s="14"/>
      <c r="B362" s="1" t="s">
        <v>42</v>
      </c>
      <c r="C362" s="14">
        <v>-275034</v>
      </c>
      <c r="D362" s="14">
        <v>28185</v>
      </c>
      <c r="E362" s="14">
        <v>-9409</v>
      </c>
      <c r="F362" s="14">
        <v>-22193</v>
      </c>
      <c r="G362" s="14">
        <v>-82346</v>
      </c>
      <c r="H362" s="14">
        <v>-76409</v>
      </c>
      <c r="I362" s="14">
        <v>-162172</v>
      </c>
      <c r="J362" s="14">
        <v>-112862</v>
      </c>
      <c r="K362" s="23"/>
      <c r="L362" s="23"/>
    </row>
    <row r="363" spans="1:12">
      <c r="A363" s="14"/>
      <c r="B363" s="1" t="s">
        <v>85</v>
      </c>
      <c r="C363" s="14">
        <v>-63198</v>
      </c>
      <c r="D363" s="14">
        <v>97371</v>
      </c>
      <c r="E363" s="14">
        <v>-12932</v>
      </c>
      <c r="F363" s="14">
        <v>-36276</v>
      </c>
      <c r="G363" s="14">
        <v>-77676</v>
      </c>
      <c r="H363" s="14">
        <v>-47734</v>
      </c>
      <c r="I363" s="14">
        <v>-77247</v>
      </c>
      <c r="J363" s="14">
        <v>14049</v>
      </c>
      <c r="K363" s="23"/>
      <c r="L363" s="23"/>
    </row>
    <row r="364" spans="1:12">
      <c r="A364" s="14"/>
      <c r="B364" s="1" t="s">
        <v>5</v>
      </c>
      <c r="C364" s="14">
        <v>-175572</v>
      </c>
      <c r="D364" s="14">
        <v>20574</v>
      </c>
      <c r="E364" s="14">
        <v>-3176</v>
      </c>
      <c r="F364" s="14">
        <v>-9389</v>
      </c>
      <c r="G364" s="14">
        <v>-35499</v>
      </c>
      <c r="H364" s="14">
        <v>-31777</v>
      </c>
      <c r="I364" s="14">
        <v>-59267</v>
      </c>
      <c r="J364" s="14">
        <v>-116305</v>
      </c>
      <c r="K364" s="23"/>
      <c r="L364" s="23"/>
    </row>
    <row r="365" spans="1:12" s="10" customFormat="1">
      <c r="A365" s="14"/>
      <c r="B365" s="1" t="s">
        <v>6</v>
      </c>
      <c r="C365" s="14">
        <v>-229796</v>
      </c>
      <c r="D365" s="14">
        <v>7284</v>
      </c>
      <c r="E365" s="14">
        <v>-1382</v>
      </c>
      <c r="F365" s="14">
        <v>-7206</v>
      </c>
      <c r="G365" s="14">
        <v>-42350</v>
      </c>
      <c r="H365" s="14">
        <v>-50553</v>
      </c>
      <c r="I365" s="14">
        <v>-94207</v>
      </c>
      <c r="J365" s="14">
        <v>-135589</v>
      </c>
      <c r="K365" s="23"/>
      <c r="L365" s="23"/>
    </row>
    <row r="366" spans="1:12" s="10" customFormat="1">
      <c r="A366" s="14"/>
      <c r="B366" s="1" t="s">
        <v>7</v>
      </c>
      <c r="C366" s="14">
        <v>174547</v>
      </c>
      <c r="D366" s="14">
        <v>37736</v>
      </c>
      <c r="E366" s="14">
        <v>5567</v>
      </c>
      <c r="F366" s="14">
        <v>17003</v>
      </c>
      <c r="G366" s="14">
        <v>23215</v>
      </c>
      <c r="H366" s="14">
        <v>17625</v>
      </c>
      <c r="I366" s="14">
        <v>101146</v>
      </c>
      <c r="J366" s="14">
        <v>73401</v>
      </c>
      <c r="K366" s="23"/>
      <c r="L366" s="23"/>
    </row>
    <row r="367" spans="1:12" s="10" customFormat="1">
      <c r="A367" s="14"/>
      <c r="B367" s="1" t="s">
        <v>8</v>
      </c>
      <c r="C367" s="14">
        <v>4896</v>
      </c>
      <c r="D367" s="14">
        <v>36522</v>
      </c>
      <c r="E367" s="14">
        <v>-333</v>
      </c>
      <c r="F367" s="14">
        <v>-1956</v>
      </c>
      <c r="G367" s="14">
        <v>-9489</v>
      </c>
      <c r="H367" s="14">
        <v>-3656</v>
      </c>
      <c r="I367" s="14">
        <v>21088</v>
      </c>
      <c r="J367" s="14">
        <v>-16192</v>
      </c>
      <c r="K367" s="23"/>
      <c r="L367" s="23"/>
    </row>
    <row r="368" spans="1:12" s="10" customFormat="1">
      <c r="A368" s="14"/>
      <c r="B368" s="1" t="s">
        <v>9</v>
      </c>
      <c r="C368" s="14">
        <v>-200632</v>
      </c>
      <c r="D368" s="14">
        <v>84353</v>
      </c>
      <c r="E368" s="14">
        <v>875</v>
      </c>
      <c r="F368" s="14">
        <v>-13401</v>
      </c>
      <c r="G368" s="14">
        <v>-68179</v>
      </c>
      <c r="H368" s="14">
        <v>-64834</v>
      </c>
      <c r="I368" s="14">
        <v>-61186</v>
      </c>
      <c r="J368" s="14">
        <v>-139446</v>
      </c>
      <c r="K368" s="23"/>
      <c r="L368" s="23"/>
    </row>
    <row r="369" spans="1:12" s="10" customFormat="1">
      <c r="A369" s="2"/>
      <c r="B369" s="1" t="s">
        <v>10</v>
      </c>
      <c r="C369" s="14">
        <v>1925</v>
      </c>
      <c r="D369" s="14">
        <v>2002</v>
      </c>
      <c r="E369" s="14">
        <v>1237</v>
      </c>
      <c r="F369" s="14">
        <v>1027</v>
      </c>
      <c r="G369" s="14">
        <v>21404</v>
      </c>
      <c r="H369" s="14">
        <v>25888</v>
      </c>
      <c r="I369" s="14">
        <v>51558</v>
      </c>
      <c r="J369" s="14">
        <v>-49633</v>
      </c>
      <c r="K369" s="23"/>
      <c r="L369" s="23"/>
    </row>
    <row r="370" spans="1:12" s="10" customFormat="1">
      <c r="A370" s="2"/>
      <c r="B370" s="1" t="s">
        <v>99</v>
      </c>
      <c r="C370" s="14">
        <v>-607162</v>
      </c>
      <c r="D370" s="14">
        <v>63433</v>
      </c>
      <c r="E370" s="14">
        <v>9137</v>
      </c>
      <c r="F370" s="14">
        <v>7840</v>
      </c>
      <c r="G370" s="14">
        <v>9497</v>
      </c>
      <c r="H370" s="14">
        <v>-74366</v>
      </c>
      <c r="I370" s="14">
        <v>15541</v>
      </c>
      <c r="J370" s="14">
        <v>-622703</v>
      </c>
      <c r="K370" s="23"/>
      <c r="L370" s="23"/>
    </row>
    <row r="371" spans="1:12" s="10" customFormat="1">
      <c r="A371" s="2"/>
      <c r="B371" s="1" t="s">
        <v>11</v>
      </c>
      <c r="C371" s="14">
        <v>78982</v>
      </c>
      <c r="D371" s="14">
        <v>14187</v>
      </c>
      <c r="E371" s="14">
        <v>6484</v>
      </c>
      <c r="F371" s="14">
        <v>7776</v>
      </c>
      <c r="G371" s="14">
        <v>13841</v>
      </c>
      <c r="H371" s="14">
        <v>12952</v>
      </c>
      <c r="I371" s="14">
        <v>55240</v>
      </c>
      <c r="J371" s="14">
        <v>23742</v>
      </c>
      <c r="K371" s="23"/>
      <c r="L371" s="23"/>
    </row>
    <row r="372" spans="1:12" s="10" customFormat="1">
      <c r="A372" s="2"/>
      <c r="B372" s="1" t="s">
        <v>12</v>
      </c>
      <c r="C372" s="14">
        <v>346042</v>
      </c>
      <c r="D372" s="14">
        <v>107281</v>
      </c>
      <c r="E372" s="14">
        <v>47830</v>
      </c>
      <c r="F372" s="14">
        <v>30305</v>
      </c>
      <c r="G372" s="14">
        <v>77083</v>
      </c>
      <c r="H372" s="14">
        <v>59872</v>
      </c>
      <c r="I372" s="14">
        <v>322371</v>
      </c>
      <c r="J372" s="14">
        <v>23671</v>
      </c>
      <c r="K372" s="23"/>
      <c r="L372" s="23"/>
    </row>
    <row r="373" spans="1:12" s="10" customFormat="1">
      <c r="A373" s="2"/>
      <c r="B373" s="1" t="s">
        <v>13</v>
      </c>
      <c r="C373" s="14">
        <v>25957</v>
      </c>
      <c r="D373" s="14">
        <v>20426</v>
      </c>
      <c r="E373" s="14">
        <v>5661</v>
      </c>
      <c r="F373" s="14">
        <v>3099</v>
      </c>
      <c r="G373" s="14">
        <v>-4913</v>
      </c>
      <c r="H373" s="14">
        <v>-49</v>
      </c>
      <c r="I373" s="14">
        <v>24224</v>
      </c>
      <c r="J373" s="14">
        <v>1733</v>
      </c>
      <c r="K373" s="23"/>
      <c r="L373" s="23"/>
    </row>
    <row r="374" spans="1:12" s="10" customFormat="1">
      <c r="A374" s="2"/>
      <c r="B374" s="1" t="s">
        <v>14</v>
      </c>
      <c r="C374" s="14">
        <v>43499</v>
      </c>
      <c r="D374" s="14">
        <v>81908</v>
      </c>
      <c r="E374" s="14">
        <v>38643</v>
      </c>
      <c r="F374" s="14">
        <v>30988</v>
      </c>
      <c r="G374" s="14">
        <v>-15543</v>
      </c>
      <c r="H374" s="14">
        <v>-39974</v>
      </c>
      <c r="I374" s="14">
        <v>96022</v>
      </c>
      <c r="J374" s="14">
        <v>-52523</v>
      </c>
      <c r="K374" s="23"/>
      <c r="L374" s="23"/>
    </row>
    <row r="375" spans="1:12" s="10" customFormat="1">
      <c r="A375" s="2"/>
      <c r="B375" s="1" t="s">
        <v>15</v>
      </c>
      <c r="C375" s="14">
        <v>24011</v>
      </c>
      <c r="D375" s="14">
        <v>106059</v>
      </c>
      <c r="E375" s="14">
        <v>8832</v>
      </c>
      <c r="F375" s="14">
        <v>-7279</v>
      </c>
      <c r="G375" s="14">
        <v>-31687</v>
      </c>
      <c r="H375" s="14">
        <v>-12821</v>
      </c>
      <c r="I375" s="14">
        <v>63104</v>
      </c>
      <c r="J375" s="14">
        <v>-39093</v>
      </c>
      <c r="K375" s="23"/>
      <c r="L375" s="23"/>
    </row>
    <row r="376" spans="1:12" s="10" customFormat="1">
      <c r="A376" s="2"/>
      <c r="B376" s="1" t="s">
        <v>100</v>
      </c>
      <c r="C376" s="14">
        <v>-22966</v>
      </c>
      <c r="D376" s="14">
        <v>5</v>
      </c>
      <c r="E376" s="14">
        <v>55</v>
      </c>
      <c r="F376" s="14">
        <v>187</v>
      </c>
      <c r="G376" s="14">
        <v>2197</v>
      </c>
      <c r="H376" s="14">
        <v>-973</v>
      </c>
      <c r="I376" s="14">
        <v>1471</v>
      </c>
      <c r="J376" s="14">
        <v>-24437</v>
      </c>
      <c r="K376" s="23"/>
      <c r="L376" s="23"/>
    </row>
    <row r="377" spans="1:12">
      <c r="A377" s="2"/>
      <c r="B377" s="1" t="s">
        <v>86</v>
      </c>
      <c r="C377" s="14">
        <v>-26590</v>
      </c>
      <c r="D377" s="14">
        <v>-18297</v>
      </c>
      <c r="E377" s="14">
        <v>-6522</v>
      </c>
      <c r="F377" s="14">
        <v>255</v>
      </c>
      <c r="G377" s="14">
        <v>-2430</v>
      </c>
      <c r="H377" s="14" t="s">
        <v>90</v>
      </c>
      <c r="I377" s="14" t="s">
        <v>90</v>
      </c>
      <c r="J377" s="14" t="s">
        <v>90</v>
      </c>
    </row>
    <row r="378" spans="1:12">
      <c r="A378" s="1" t="s">
        <v>81</v>
      </c>
      <c r="B378" s="1" t="s">
        <v>19</v>
      </c>
      <c r="C378" s="15">
        <v>-2.2999999999999998</v>
      </c>
      <c r="D378" s="15">
        <v>15</v>
      </c>
      <c r="E378" s="15">
        <v>1.2</v>
      </c>
      <c r="F378" s="15">
        <v>-0.8</v>
      </c>
      <c r="G378" s="15">
        <v>-2.9</v>
      </c>
      <c r="H378" s="15">
        <v>-4.2</v>
      </c>
      <c r="I378" s="15">
        <v>-0.7</v>
      </c>
      <c r="J378" s="15">
        <v>-3.9</v>
      </c>
    </row>
    <row r="379" spans="1:12">
      <c r="A379" s="1"/>
      <c r="B379" s="1" t="s">
        <v>3</v>
      </c>
      <c r="C379" s="15">
        <v>-6.2</v>
      </c>
      <c r="D379" s="15">
        <v>8.3000000000000007</v>
      </c>
      <c r="E379" s="15" t="s">
        <v>90</v>
      </c>
      <c r="F379" s="15" t="s">
        <v>90</v>
      </c>
      <c r="G379" s="15">
        <v>-9.9</v>
      </c>
      <c r="H379" s="15" t="s">
        <v>90</v>
      </c>
      <c r="I379" s="15" t="s">
        <v>90</v>
      </c>
      <c r="J379" s="15" t="s">
        <v>90</v>
      </c>
    </row>
    <row r="380" spans="1:12">
      <c r="A380" s="1"/>
      <c r="B380" s="1" t="s">
        <v>82</v>
      </c>
      <c r="C380" s="15">
        <v>-3.4</v>
      </c>
      <c r="D380" s="15">
        <v>14</v>
      </c>
      <c r="E380" s="15">
        <v>1.3</v>
      </c>
      <c r="F380" s="15">
        <v>-2</v>
      </c>
      <c r="G380" s="15">
        <v>-3.3</v>
      </c>
      <c r="H380" s="15">
        <v>-4</v>
      </c>
      <c r="I380" s="15">
        <v>-1.5</v>
      </c>
      <c r="J380" s="15">
        <v>-4.9000000000000004</v>
      </c>
    </row>
    <row r="381" spans="1:12">
      <c r="A381" s="1"/>
      <c r="B381" s="1" t="s">
        <v>4</v>
      </c>
      <c r="C381" s="15">
        <v>-0.8</v>
      </c>
      <c r="D381" s="15">
        <v>46.3</v>
      </c>
      <c r="E381" s="15">
        <v>2.4</v>
      </c>
      <c r="F381" s="15">
        <v>-1.2</v>
      </c>
      <c r="G381" s="15">
        <v>0.8</v>
      </c>
      <c r="H381" s="15">
        <v>4.3</v>
      </c>
      <c r="I381" s="15">
        <v>5.6</v>
      </c>
      <c r="J381" s="15">
        <v>-2.1</v>
      </c>
    </row>
    <row r="382" spans="1:12">
      <c r="A382" s="1"/>
      <c r="B382" s="1" t="s">
        <v>83</v>
      </c>
      <c r="C382" s="15">
        <v>-2.7</v>
      </c>
      <c r="D382" s="15">
        <v>17.3</v>
      </c>
      <c r="E382" s="15">
        <v>0.4</v>
      </c>
      <c r="F382" s="15">
        <v>-2</v>
      </c>
      <c r="G382" s="15">
        <v>-5.9</v>
      </c>
      <c r="H382" s="15">
        <v>-9</v>
      </c>
      <c r="I382" s="15">
        <v>-1.9</v>
      </c>
      <c r="J382" s="15">
        <v>-7</v>
      </c>
    </row>
    <row r="383" spans="1:12">
      <c r="A383" s="1"/>
      <c r="B383" s="1" t="s">
        <v>84</v>
      </c>
      <c r="C383" s="15">
        <v>-9.6999999999999993</v>
      </c>
      <c r="D383" s="15">
        <v>9.3000000000000007</v>
      </c>
      <c r="E383" s="15">
        <v>-4</v>
      </c>
      <c r="F383" s="15">
        <v>-6.9</v>
      </c>
      <c r="G383" s="15">
        <v>-9.6999999999999993</v>
      </c>
      <c r="H383" s="15">
        <v>-10.5</v>
      </c>
      <c r="I383" s="15">
        <v>-8.8000000000000007</v>
      </c>
      <c r="J383" s="15">
        <v>-10.4</v>
      </c>
    </row>
    <row r="384" spans="1:12">
      <c r="A384" s="1"/>
      <c r="B384" s="1" t="s">
        <v>42</v>
      </c>
      <c r="C384" s="15">
        <v>-4.5</v>
      </c>
      <c r="D384" s="15">
        <v>8.6</v>
      </c>
      <c r="E384" s="15">
        <v>-2.2999999999999998</v>
      </c>
      <c r="F384" s="15">
        <v>-3.8</v>
      </c>
      <c r="G384" s="15">
        <v>-5.5</v>
      </c>
      <c r="H384" s="15">
        <v>-7.4</v>
      </c>
      <c r="I384" s="15">
        <v>-4.2</v>
      </c>
      <c r="J384" s="15">
        <v>-5</v>
      </c>
    </row>
    <row r="385" spans="1:10">
      <c r="A385" s="1"/>
      <c r="B385" s="1" t="s">
        <v>85</v>
      </c>
      <c r="C385" s="15">
        <v>-0.4</v>
      </c>
      <c r="D385" s="15">
        <v>12.9</v>
      </c>
      <c r="E385" s="15">
        <v>-1.3</v>
      </c>
      <c r="F385" s="15">
        <v>-3.1</v>
      </c>
      <c r="G385" s="15">
        <v>-3.4</v>
      </c>
      <c r="H385" s="15">
        <v>-3.7</v>
      </c>
      <c r="I385" s="15">
        <v>-1.2</v>
      </c>
      <c r="J385" s="15">
        <v>0.2</v>
      </c>
    </row>
    <row r="386" spans="1:10">
      <c r="A386" s="1"/>
      <c r="B386" s="1" t="s">
        <v>5</v>
      </c>
      <c r="C386" s="15">
        <v>-4.7</v>
      </c>
      <c r="D386" s="15">
        <v>13.8</v>
      </c>
      <c r="E386" s="15">
        <v>-2.1</v>
      </c>
      <c r="F386" s="15">
        <v>-4.4000000000000004</v>
      </c>
      <c r="G386" s="15">
        <v>-6.1</v>
      </c>
      <c r="H386" s="15">
        <v>-6.9</v>
      </c>
      <c r="I386" s="15">
        <v>-3.8</v>
      </c>
      <c r="J386" s="15">
        <v>-5.3</v>
      </c>
    </row>
    <row r="387" spans="1:10">
      <c r="A387" s="1"/>
      <c r="B387" s="1" t="s">
        <v>6</v>
      </c>
      <c r="C387" s="15">
        <v>-6.1</v>
      </c>
      <c r="D387" s="15">
        <v>10.9</v>
      </c>
      <c r="E387" s="15">
        <v>-1.7</v>
      </c>
      <c r="F387" s="15">
        <v>-5.9</v>
      </c>
      <c r="G387" s="15">
        <v>-11.8</v>
      </c>
      <c r="H387" s="15">
        <v>-13.8</v>
      </c>
      <c r="I387" s="15">
        <v>-9.5</v>
      </c>
      <c r="J387" s="15">
        <v>-4.9000000000000004</v>
      </c>
    </row>
    <row r="388" spans="1:10">
      <c r="A388" s="1"/>
      <c r="B388" s="1" t="s">
        <v>7</v>
      </c>
      <c r="C388" s="15">
        <v>2.8</v>
      </c>
      <c r="D388" s="15">
        <v>13.7</v>
      </c>
      <c r="E388" s="15">
        <v>2.6</v>
      </c>
      <c r="F388" s="15">
        <v>7.9</v>
      </c>
      <c r="G388" s="15">
        <v>3.8</v>
      </c>
      <c r="H388" s="15">
        <v>2.8</v>
      </c>
      <c r="I388" s="15">
        <v>5.2</v>
      </c>
      <c r="J388" s="15">
        <v>1.7</v>
      </c>
    </row>
    <row r="389" spans="1:10">
      <c r="A389" s="1"/>
      <c r="B389" s="1" t="s">
        <v>8</v>
      </c>
      <c r="C389" s="15">
        <v>0.2</v>
      </c>
      <c r="D389" s="15">
        <v>12.8</v>
      </c>
      <c r="E389" s="15">
        <v>-0.2</v>
      </c>
      <c r="F389" s="15">
        <v>-1</v>
      </c>
      <c r="G389" s="15">
        <v>-2.4</v>
      </c>
      <c r="H389" s="15">
        <v>-1.2</v>
      </c>
      <c r="I389" s="15">
        <v>1.5</v>
      </c>
      <c r="J389" s="15">
        <v>-2.6</v>
      </c>
    </row>
    <row r="390" spans="1:10">
      <c r="A390" s="1"/>
      <c r="B390" s="1" t="s">
        <v>9</v>
      </c>
      <c r="C390" s="15">
        <v>-2.8</v>
      </c>
      <c r="D390" s="15">
        <v>11.5</v>
      </c>
      <c r="E390" s="15">
        <v>0.1</v>
      </c>
      <c r="F390" s="15">
        <v>-1.8</v>
      </c>
      <c r="G390" s="15">
        <v>-4.7</v>
      </c>
      <c r="H390" s="15">
        <v>-6.3</v>
      </c>
      <c r="I390" s="15">
        <v>-1.3</v>
      </c>
      <c r="J390" s="15">
        <v>-5.4</v>
      </c>
    </row>
    <row r="391" spans="1:10">
      <c r="A391" s="1"/>
      <c r="B391" s="1" t="s">
        <v>10</v>
      </c>
      <c r="C391" s="15">
        <v>0.1</v>
      </c>
      <c r="D391" s="15">
        <v>31.4</v>
      </c>
      <c r="E391" s="15">
        <v>27.1</v>
      </c>
      <c r="F391" s="15">
        <v>12.6</v>
      </c>
      <c r="G391" s="15">
        <v>31</v>
      </c>
      <c r="H391" s="15">
        <v>10.9</v>
      </c>
      <c r="I391" s="15">
        <v>15.8</v>
      </c>
      <c r="J391" s="15">
        <v>-1.9</v>
      </c>
    </row>
    <row r="392" spans="1:10">
      <c r="A392" s="1"/>
      <c r="B392" s="1" t="s">
        <v>99</v>
      </c>
      <c r="C392" s="15">
        <v>-6.7</v>
      </c>
      <c r="D392" s="15">
        <v>21.7</v>
      </c>
      <c r="E392" s="15">
        <v>2.8</v>
      </c>
      <c r="F392" s="15">
        <v>2</v>
      </c>
      <c r="G392" s="15">
        <v>0.9</v>
      </c>
      <c r="H392" s="15">
        <v>-5.3</v>
      </c>
      <c r="I392" s="15">
        <v>0.4</v>
      </c>
      <c r="J392" s="15">
        <v>-11.2</v>
      </c>
    </row>
    <row r="393" spans="1:10">
      <c r="A393" s="1"/>
      <c r="B393" s="1" t="s">
        <v>11</v>
      </c>
      <c r="C393" s="15">
        <v>3</v>
      </c>
      <c r="D393" s="15">
        <v>30.1</v>
      </c>
      <c r="E393" s="15">
        <v>10.3</v>
      </c>
      <c r="F393" s="15">
        <v>7.2</v>
      </c>
      <c r="G393" s="15">
        <v>2.8</v>
      </c>
      <c r="H393" s="15">
        <v>2.5</v>
      </c>
      <c r="I393" s="15">
        <v>4.5</v>
      </c>
      <c r="J393" s="15">
        <v>1.7</v>
      </c>
    </row>
    <row r="394" spans="1:10">
      <c r="A394" s="1"/>
      <c r="B394" s="1" t="s">
        <v>12</v>
      </c>
      <c r="C394" s="15">
        <v>2.4</v>
      </c>
      <c r="D394" s="15">
        <v>20.7</v>
      </c>
      <c r="E394" s="15">
        <v>5.7</v>
      </c>
      <c r="F394" s="15">
        <v>3.3</v>
      </c>
      <c r="G394" s="15">
        <v>3.8</v>
      </c>
      <c r="H394" s="15">
        <v>2.2999999999999998</v>
      </c>
      <c r="I394" s="15">
        <v>4.7</v>
      </c>
      <c r="J394" s="15">
        <v>0.3</v>
      </c>
    </row>
    <row r="395" spans="1:10">
      <c r="A395" s="1"/>
      <c r="B395" s="1" t="s">
        <v>13</v>
      </c>
      <c r="C395" s="15">
        <v>1.5</v>
      </c>
      <c r="D395" s="15">
        <v>25.6</v>
      </c>
      <c r="E395" s="15">
        <v>6.2</v>
      </c>
      <c r="F395" s="15">
        <v>2.2000000000000002</v>
      </c>
      <c r="G395" s="15">
        <v>-1</v>
      </c>
      <c r="H395" s="15">
        <v>0</v>
      </c>
      <c r="I395" s="15">
        <v>2</v>
      </c>
      <c r="J395" s="15">
        <v>0.3</v>
      </c>
    </row>
    <row r="396" spans="1:10">
      <c r="A396" s="1"/>
      <c r="B396" s="1" t="s">
        <v>14</v>
      </c>
      <c r="C396" s="15">
        <v>0.4</v>
      </c>
      <c r="D396" s="15">
        <v>27.4</v>
      </c>
      <c r="E396" s="15">
        <v>7.3</v>
      </c>
      <c r="F396" s="15">
        <v>3.3</v>
      </c>
      <c r="G396" s="15">
        <v>-0.6</v>
      </c>
      <c r="H396" s="15">
        <v>-2.8</v>
      </c>
      <c r="I396" s="15">
        <v>1.6</v>
      </c>
      <c r="J396" s="15">
        <v>-1.3</v>
      </c>
    </row>
    <row r="397" spans="1:10">
      <c r="A397" s="1"/>
      <c r="B397" s="1" t="s">
        <v>15</v>
      </c>
      <c r="C397" s="15">
        <v>0.4</v>
      </c>
      <c r="D397" s="15">
        <v>13.8</v>
      </c>
      <c r="E397" s="15">
        <v>1</v>
      </c>
      <c r="F397" s="15">
        <v>-0.9</v>
      </c>
      <c r="G397" s="15">
        <v>-2.2000000000000002</v>
      </c>
      <c r="H397" s="15">
        <v>-2</v>
      </c>
      <c r="I397" s="15">
        <v>1.4</v>
      </c>
      <c r="J397" s="15">
        <v>-5</v>
      </c>
    </row>
    <row r="398" spans="1:10">
      <c r="A398" s="1"/>
      <c r="B398" s="1" t="s">
        <v>100</v>
      </c>
      <c r="C398" s="15">
        <v>-2.2000000000000002</v>
      </c>
      <c r="D398" s="15">
        <v>7.1</v>
      </c>
      <c r="E398" s="15">
        <v>29.1</v>
      </c>
      <c r="F398" s="15">
        <v>27.5</v>
      </c>
      <c r="G398" s="15">
        <v>19.8</v>
      </c>
      <c r="H398" s="15">
        <v>-2.1</v>
      </c>
      <c r="I398" s="15">
        <v>2.6</v>
      </c>
      <c r="J398" s="15">
        <v>-2.5</v>
      </c>
    </row>
    <row r="399" spans="1:10">
      <c r="A399" s="3"/>
      <c r="B399" s="3" t="s">
        <v>86</v>
      </c>
      <c r="C399" s="16">
        <v>-45.8</v>
      </c>
      <c r="D399" s="16">
        <v>-52</v>
      </c>
      <c r="E399" s="16" t="s">
        <v>90</v>
      </c>
      <c r="F399" s="16" t="s">
        <v>90</v>
      </c>
      <c r="G399" s="16">
        <v>-55.3</v>
      </c>
      <c r="H399" s="16" t="s">
        <v>90</v>
      </c>
      <c r="I399" s="16" t="s">
        <v>90</v>
      </c>
      <c r="J399" s="16" t="s">
        <v>90</v>
      </c>
    </row>
    <row r="400" spans="1:10" ht="9.75" customHeight="1">
      <c r="A400" s="1" t="s">
        <v>33</v>
      </c>
    </row>
    <row r="401" spans="1:1" ht="3.75" customHeight="1"/>
    <row r="402" spans="1:1" ht="10.5" customHeight="1">
      <c r="A402" s="21" t="s">
        <v>91</v>
      </c>
    </row>
  </sheetData>
  <phoneticPr fontId="0" type="noConversion"/>
  <printOptions horizontalCentered="1"/>
  <pageMargins left="0.35" right="0.35" top="0.25" bottom="0.25" header="0.5" footer="0.5"/>
  <pageSetup orientation="landscape" r:id="rId1"/>
  <headerFooter alignWithMargins="0"/>
  <rowBreaks count="8" manualBreakCount="8">
    <brk id="49" max="16383" man="1"/>
    <brk id="93" max="16383" man="1"/>
    <brk id="136" max="16383" man="1"/>
    <brk id="180" max="16383" man="1"/>
    <brk id="224" max="16383" man="1"/>
    <brk id="268" max="16383" man="1"/>
    <brk id="311" max="16383" man="1"/>
    <brk id="355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9"/>
  <sheetViews>
    <sheetView zoomScaleNormal="100" workbookViewId="0">
      <pane xSplit="2" ySplit="5" topLeftCell="C6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2"/>
  <cols>
    <col min="1" max="1" width="18.28515625" style="5" customWidth="1"/>
    <col min="2" max="2" width="37.28515625" style="5" customWidth="1"/>
    <col min="3" max="3" width="10.28515625" style="5" customWidth="1"/>
    <col min="4" max="10" width="9.7109375" style="5" customWidth="1"/>
    <col min="11" max="11" width="9.42578125" style="5" bestFit="1" customWidth="1"/>
    <col min="12" max="16384" width="9.140625" style="5"/>
  </cols>
  <sheetData>
    <row r="1" spans="1:10">
      <c r="A1" s="31" t="s">
        <v>102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4.5" customHeight="1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s="10" customFormat="1">
      <c r="D3" s="32" t="s">
        <v>18</v>
      </c>
      <c r="E3" s="32"/>
      <c r="F3" s="32"/>
      <c r="G3" s="32"/>
      <c r="H3" s="32"/>
      <c r="I3" s="32"/>
      <c r="J3" s="32"/>
    </row>
    <row r="4" spans="1:10">
      <c r="A4" s="9"/>
      <c r="B4" s="9" t="s">
        <v>88</v>
      </c>
      <c r="C4" s="6" t="s">
        <v>19</v>
      </c>
      <c r="D4" s="33" t="s">
        <v>28</v>
      </c>
      <c r="E4" s="33" t="s">
        <v>20</v>
      </c>
      <c r="F4" s="33" t="s">
        <v>21</v>
      </c>
      <c r="G4" s="6" t="s">
        <v>23</v>
      </c>
      <c r="H4" s="6" t="s">
        <v>24</v>
      </c>
      <c r="I4" s="6" t="s">
        <v>25</v>
      </c>
      <c r="J4" s="6" t="s">
        <v>26</v>
      </c>
    </row>
    <row r="5" spans="1:10" ht="4.5" customHeight="1">
      <c r="A5" s="10"/>
      <c r="B5" s="10"/>
      <c r="C5" s="11"/>
      <c r="D5" s="12"/>
      <c r="E5" s="12"/>
      <c r="F5" s="12"/>
      <c r="G5" s="13"/>
      <c r="H5" s="13"/>
      <c r="I5" s="13"/>
      <c r="J5" s="13"/>
    </row>
    <row r="6" spans="1:10">
      <c r="A6" s="1" t="s">
        <v>43</v>
      </c>
      <c r="B6" s="1" t="s">
        <v>19</v>
      </c>
      <c r="C6" s="14">
        <v>6297423</v>
      </c>
      <c r="D6" s="14">
        <v>2671485</v>
      </c>
      <c r="E6" s="14">
        <v>1033765</v>
      </c>
      <c r="F6" s="14">
        <v>651442</v>
      </c>
      <c r="G6" s="14">
        <v>672189</v>
      </c>
      <c r="H6" s="14">
        <v>305573</v>
      </c>
      <c r="I6" s="14">
        <v>5334454</v>
      </c>
      <c r="J6" s="14">
        <v>962969</v>
      </c>
    </row>
    <row r="7" spans="1:10">
      <c r="A7" s="1"/>
      <c r="B7" s="1" t="s">
        <v>3</v>
      </c>
      <c r="C7" s="14">
        <v>21712</v>
      </c>
      <c r="D7" s="14">
        <v>12477</v>
      </c>
      <c r="E7" s="14">
        <v>4645</v>
      </c>
      <c r="F7" s="14">
        <v>2380</v>
      </c>
      <c r="G7" s="14">
        <v>1392</v>
      </c>
      <c r="H7" s="14">
        <v>396</v>
      </c>
      <c r="I7" s="14">
        <v>21290</v>
      </c>
      <c r="J7" s="14">
        <v>422</v>
      </c>
    </row>
    <row r="8" spans="1:10">
      <c r="A8" s="1"/>
      <c r="B8" s="1" t="s">
        <v>82</v>
      </c>
      <c r="C8" s="14">
        <v>21486</v>
      </c>
      <c r="D8" s="14">
        <v>8823</v>
      </c>
      <c r="E8" s="14">
        <v>2943</v>
      </c>
      <c r="F8" s="14">
        <v>2219</v>
      </c>
      <c r="G8" s="14">
        <v>2635</v>
      </c>
      <c r="H8" s="14">
        <v>1162</v>
      </c>
      <c r="I8" s="14">
        <v>17782</v>
      </c>
      <c r="J8" s="14">
        <v>3704</v>
      </c>
    </row>
    <row r="9" spans="1:10">
      <c r="A9" s="1"/>
      <c r="B9" s="1" t="s">
        <v>4</v>
      </c>
      <c r="C9" s="14">
        <v>16598</v>
      </c>
      <c r="D9" s="14">
        <v>3436</v>
      </c>
      <c r="E9" s="14">
        <v>1148</v>
      </c>
      <c r="F9" s="14">
        <v>595</v>
      </c>
      <c r="G9" s="14">
        <v>1383</v>
      </c>
      <c r="H9" s="14">
        <v>1017</v>
      </c>
      <c r="I9" s="14">
        <v>7579</v>
      </c>
      <c r="J9" s="14">
        <v>9019</v>
      </c>
    </row>
    <row r="10" spans="1:10">
      <c r="A10" s="1"/>
      <c r="B10" s="1" t="s">
        <v>83</v>
      </c>
      <c r="C10" s="14">
        <v>607846</v>
      </c>
      <c r="D10" s="14">
        <v>338317</v>
      </c>
      <c r="E10" s="14">
        <v>125512</v>
      </c>
      <c r="F10" s="14">
        <v>73900</v>
      </c>
      <c r="G10" s="14">
        <v>56017</v>
      </c>
      <c r="H10" s="14">
        <v>7663</v>
      </c>
      <c r="I10" s="14">
        <v>601409</v>
      </c>
      <c r="J10" s="14">
        <v>6437</v>
      </c>
    </row>
    <row r="11" spans="1:10">
      <c r="A11" s="1"/>
      <c r="B11" s="1" t="s">
        <v>84</v>
      </c>
      <c r="C11" s="14">
        <v>331748</v>
      </c>
      <c r="D11" s="14">
        <v>94183</v>
      </c>
      <c r="E11" s="14">
        <v>56681</v>
      </c>
      <c r="F11" s="14">
        <v>48970</v>
      </c>
      <c r="G11" s="14">
        <v>67276</v>
      </c>
      <c r="H11" s="14">
        <v>25589</v>
      </c>
      <c r="I11" s="14">
        <v>292699</v>
      </c>
      <c r="J11" s="14">
        <v>39049</v>
      </c>
    </row>
    <row r="12" spans="1:10">
      <c r="A12" s="1"/>
      <c r="B12" s="1" t="s">
        <v>42</v>
      </c>
      <c r="C12" s="14">
        <v>409869</v>
      </c>
      <c r="D12" s="14">
        <v>157948</v>
      </c>
      <c r="E12" s="14">
        <v>65821</v>
      </c>
      <c r="F12" s="14">
        <v>48019</v>
      </c>
      <c r="G12" s="14">
        <v>55978</v>
      </c>
      <c r="H12" s="14">
        <v>24779</v>
      </c>
      <c r="I12" s="14">
        <v>352545</v>
      </c>
      <c r="J12" s="14">
        <v>57324</v>
      </c>
    </row>
    <row r="13" spans="1:10">
      <c r="A13" s="1"/>
      <c r="B13" s="1" t="s">
        <v>85</v>
      </c>
      <c r="C13" s="14">
        <v>1023996</v>
      </c>
      <c r="D13" s="14">
        <v>339878</v>
      </c>
      <c r="E13" s="14">
        <v>157571</v>
      </c>
      <c r="F13" s="14">
        <v>97567</v>
      </c>
      <c r="G13" s="14">
        <v>97314</v>
      </c>
      <c r="H13" s="14">
        <v>50293</v>
      </c>
      <c r="I13" s="14">
        <v>742623</v>
      </c>
      <c r="J13" s="14">
        <v>281373</v>
      </c>
    </row>
    <row r="14" spans="1:10">
      <c r="A14" s="1"/>
      <c r="B14" s="1" t="s">
        <v>5</v>
      </c>
      <c r="C14" s="14">
        <v>166755</v>
      </c>
      <c r="D14" s="14">
        <v>75823</v>
      </c>
      <c r="E14" s="14">
        <v>23918</v>
      </c>
      <c r="F14" s="14">
        <v>16609</v>
      </c>
      <c r="G14" s="14">
        <v>18153</v>
      </c>
      <c r="H14" s="14">
        <v>7819</v>
      </c>
      <c r="I14" s="14">
        <v>142322</v>
      </c>
      <c r="J14" s="14">
        <v>24433</v>
      </c>
    </row>
    <row r="15" spans="1:10">
      <c r="A15" s="1"/>
      <c r="B15" s="1" t="s">
        <v>6</v>
      </c>
      <c r="C15" s="14">
        <v>117911</v>
      </c>
      <c r="D15" s="14">
        <v>32581</v>
      </c>
      <c r="E15" s="14">
        <v>12751</v>
      </c>
      <c r="F15" s="14">
        <v>9553</v>
      </c>
      <c r="G15" s="14">
        <v>10748</v>
      </c>
      <c r="H15" s="14">
        <v>5365</v>
      </c>
      <c r="I15" s="14">
        <v>70998</v>
      </c>
      <c r="J15" s="14">
        <v>46913</v>
      </c>
    </row>
    <row r="16" spans="1:10">
      <c r="A16" s="1"/>
      <c r="B16" s="1" t="s">
        <v>7</v>
      </c>
      <c r="C16" s="14">
        <v>392006</v>
      </c>
      <c r="D16" s="14">
        <v>132244</v>
      </c>
      <c r="E16" s="14">
        <v>33757</v>
      </c>
      <c r="F16" s="14">
        <v>18740</v>
      </c>
      <c r="G16" s="14">
        <v>30727</v>
      </c>
      <c r="H16" s="14">
        <v>25112</v>
      </c>
      <c r="I16" s="14">
        <v>240580</v>
      </c>
      <c r="J16" s="14">
        <v>151426</v>
      </c>
    </row>
    <row r="17" spans="1:10">
      <c r="A17" s="1"/>
      <c r="B17" s="1" t="s">
        <v>8</v>
      </c>
      <c r="C17" s="14">
        <v>264483</v>
      </c>
      <c r="D17" s="14">
        <v>148548</v>
      </c>
      <c r="E17" s="14">
        <v>33486</v>
      </c>
      <c r="F17" s="14">
        <v>17754</v>
      </c>
      <c r="G17" s="14">
        <v>17389</v>
      </c>
      <c r="H17" s="14">
        <v>10184</v>
      </c>
      <c r="I17" s="14">
        <v>227361</v>
      </c>
      <c r="J17" s="14">
        <v>37122</v>
      </c>
    </row>
    <row r="18" spans="1:10">
      <c r="A18" s="1"/>
      <c r="B18" s="1" t="s">
        <v>9</v>
      </c>
      <c r="C18" s="14">
        <v>620240</v>
      </c>
      <c r="D18" s="14">
        <v>372983</v>
      </c>
      <c r="E18" s="14">
        <v>99124</v>
      </c>
      <c r="F18" s="14">
        <v>55227</v>
      </c>
      <c r="G18" s="14">
        <v>45249</v>
      </c>
      <c r="H18" s="14">
        <v>15188</v>
      </c>
      <c r="I18" s="14">
        <v>587771</v>
      </c>
      <c r="J18" s="14">
        <v>32469</v>
      </c>
    </row>
    <row r="19" spans="1:10">
      <c r="A19" s="1"/>
      <c r="B19" s="1" t="s">
        <v>10</v>
      </c>
      <c r="C19" s="14">
        <v>45417</v>
      </c>
      <c r="D19" s="14">
        <v>3975</v>
      </c>
      <c r="E19" s="14">
        <v>872</v>
      </c>
      <c r="F19" s="14">
        <v>1156</v>
      </c>
      <c r="G19" s="14">
        <v>5491</v>
      </c>
      <c r="H19" s="14">
        <v>8403</v>
      </c>
      <c r="I19" s="14">
        <v>19897</v>
      </c>
      <c r="J19" s="14">
        <v>25520</v>
      </c>
    </row>
    <row r="20" spans="1:10">
      <c r="A20" s="1"/>
      <c r="B20" s="1" t="s">
        <v>99</v>
      </c>
      <c r="C20" s="14">
        <v>304126</v>
      </c>
      <c r="D20" s="14">
        <v>138206</v>
      </c>
      <c r="E20" s="14">
        <v>49110</v>
      </c>
      <c r="F20" s="14">
        <v>30095</v>
      </c>
      <c r="G20" s="14">
        <v>29771</v>
      </c>
      <c r="H20" s="14">
        <v>13380</v>
      </c>
      <c r="I20" s="14">
        <v>260562</v>
      </c>
      <c r="J20" s="14">
        <v>43564</v>
      </c>
    </row>
    <row r="21" spans="1:10">
      <c r="A21" s="1"/>
      <c r="B21" s="1" t="s">
        <v>11</v>
      </c>
      <c r="C21" s="14">
        <v>60784</v>
      </c>
      <c r="D21" s="14">
        <v>21960</v>
      </c>
      <c r="E21" s="14">
        <v>9167</v>
      </c>
      <c r="F21" s="14">
        <v>7727</v>
      </c>
      <c r="G21" s="14">
        <v>12895</v>
      </c>
      <c r="H21" s="14">
        <v>5293</v>
      </c>
      <c r="I21" s="14">
        <v>57042</v>
      </c>
      <c r="J21" s="14">
        <v>3742</v>
      </c>
    </row>
    <row r="22" spans="1:10">
      <c r="A22" s="1"/>
      <c r="B22" s="1" t="s">
        <v>12</v>
      </c>
      <c r="C22" s="14">
        <v>609827</v>
      </c>
      <c r="D22" s="14">
        <v>230018</v>
      </c>
      <c r="E22" s="14">
        <v>126537</v>
      </c>
      <c r="F22" s="14">
        <v>71260</v>
      </c>
      <c r="G22" s="14">
        <v>68528</v>
      </c>
      <c r="H22" s="14">
        <v>51282</v>
      </c>
      <c r="I22" s="14">
        <v>547625</v>
      </c>
      <c r="J22" s="14">
        <v>62202</v>
      </c>
    </row>
    <row r="23" spans="1:10">
      <c r="A23" s="1"/>
      <c r="B23" s="1" t="s">
        <v>13</v>
      </c>
      <c r="C23" s="14">
        <v>84633</v>
      </c>
      <c r="D23" s="14">
        <v>38446</v>
      </c>
      <c r="E23" s="14">
        <v>13880</v>
      </c>
      <c r="F23" s="14">
        <v>10932</v>
      </c>
      <c r="G23" s="14">
        <v>13256</v>
      </c>
      <c r="H23" s="14">
        <v>3504</v>
      </c>
      <c r="I23" s="14">
        <v>80018</v>
      </c>
      <c r="J23" s="14">
        <v>4615</v>
      </c>
    </row>
    <row r="24" spans="1:10">
      <c r="A24" s="1"/>
      <c r="B24" s="1" t="s">
        <v>14</v>
      </c>
      <c r="C24" s="14">
        <v>483206</v>
      </c>
      <c r="D24" s="14">
        <v>128406</v>
      </c>
      <c r="E24" s="14">
        <v>78324</v>
      </c>
      <c r="F24" s="14">
        <v>70024</v>
      </c>
      <c r="G24" s="14">
        <v>85529</v>
      </c>
      <c r="H24" s="14">
        <v>31615</v>
      </c>
      <c r="I24" s="14">
        <v>393898</v>
      </c>
      <c r="J24" s="14">
        <v>89308</v>
      </c>
    </row>
    <row r="25" spans="1:10">
      <c r="A25" s="1"/>
      <c r="B25" s="1" t="s">
        <v>15</v>
      </c>
      <c r="C25" s="14">
        <v>665051</v>
      </c>
      <c r="D25" s="14">
        <v>362853</v>
      </c>
      <c r="E25" s="14">
        <v>134587</v>
      </c>
      <c r="F25" s="14">
        <v>67666</v>
      </c>
      <c r="G25" s="14">
        <v>51079</v>
      </c>
      <c r="H25" s="14">
        <v>15432</v>
      </c>
      <c r="I25" s="14">
        <v>631617</v>
      </c>
      <c r="J25" s="14">
        <v>33434</v>
      </c>
    </row>
    <row r="26" spans="1:10">
      <c r="A26" s="1"/>
      <c r="B26" s="1" t="s">
        <v>100</v>
      </c>
      <c r="C26" s="14">
        <v>14363</v>
      </c>
      <c r="D26" s="14">
        <v>46</v>
      </c>
      <c r="E26" s="14">
        <v>75</v>
      </c>
      <c r="F26" s="14">
        <v>176</v>
      </c>
      <c r="G26" s="14">
        <v>1076</v>
      </c>
      <c r="H26" s="14">
        <v>2097</v>
      </c>
      <c r="I26" s="14">
        <v>3470</v>
      </c>
      <c r="J26" s="14">
        <v>10893</v>
      </c>
    </row>
    <row r="27" spans="1:10">
      <c r="A27" s="1"/>
      <c r="B27" s="1" t="s">
        <v>86</v>
      </c>
      <c r="C27" s="14">
        <v>35366</v>
      </c>
      <c r="D27" s="14">
        <v>30334</v>
      </c>
      <c r="E27" s="14">
        <v>3856</v>
      </c>
      <c r="F27" s="14">
        <v>873</v>
      </c>
      <c r="G27" s="14">
        <v>303</v>
      </c>
      <c r="H27" s="14">
        <v>0</v>
      </c>
      <c r="I27" s="14">
        <v>35366</v>
      </c>
      <c r="J27" s="14">
        <v>0</v>
      </c>
    </row>
    <row r="28" spans="1:10">
      <c r="A28" s="1" t="s">
        <v>44</v>
      </c>
      <c r="B28" s="1" t="s">
        <v>19</v>
      </c>
      <c r="C28" s="14">
        <v>585140</v>
      </c>
      <c r="D28" s="14">
        <v>437281</v>
      </c>
      <c r="E28" s="14">
        <v>83380</v>
      </c>
      <c r="F28" s="14">
        <v>37376</v>
      </c>
      <c r="G28" s="14">
        <v>24092</v>
      </c>
      <c r="H28" s="14">
        <v>2708</v>
      </c>
      <c r="I28" s="14">
        <v>584837</v>
      </c>
      <c r="J28" s="14">
        <v>303</v>
      </c>
    </row>
    <row r="29" spans="1:10">
      <c r="A29" s="1" t="s">
        <v>45</v>
      </c>
      <c r="B29" s="1" t="s">
        <v>3</v>
      </c>
      <c r="C29" s="14">
        <v>3581</v>
      </c>
      <c r="D29" s="14">
        <v>2755</v>
      </c>
      <c r="E29" s="14">
        <v>510</v>
      </c>
      <c r="F29" s="14">
        <v>181</v>
      </c>
      <c r="G29" s="14">
        <v>122</v>
      </c>
      <c r="H29" s="14">
        <v>13</v>
      </c>
      <c r="I29" s="14">
        <v>3581</v>
      </c>
      <c r="J29" s="14">
        <v>0</v>
      </c>
    </row>
    <row r="30" spans="1:10">
      <c r="A30" s="1"/>
      <c r="B30" s="1" t="s">
        <v>82</v>
      </c>
      <c r="C30" s="14">
        <v>1930</v>
      </c>
      <c r="D30" s="14">
        <v>1398</v>
      </c>
      <c r="E30" s="14">
        <v>257</v>
      </c>
      <c r="F30" s="14">
        <v>147</v>
      </c>
      <c r="G30" s="14">
        <v>112</v>
      </c>
      <c r="H30" s="14">
        <v>14</v>
      </c>
      <c r="I30" s="14">
        <v>1928</v>
      </c>
      <c r="J30" s="14">
        <v>2</v>
      </c>
    </row>
    <row r="31" spans="1:10">
      <c r="A31" s="1"/>
      <c r="B31" s="1" t="s">
        <v>4</v>
      </c>
      <c r="C31" s="14">
        <v>549</v>
      </c>
      <c r="D31" s="14">
        <v>394</v>
      </c>
      <c r="E31" s="14">
        <v>93</v>
      </c>
      <c r="F31" s="14">
        <v>24</v>
      </c>
      <c r="G31" s="14">
        <v>27</v>
      </c>
      <c r="H31" s="14">
        <v>9</v>
      </c>
      <c r="I31" s="14">
        <v>547</v>
      </c>
      <c r="J31" s="14">
        <v>2</v>
      </c>
    </row>
    <row r="32" spans="1:10">
      <c r="A32" s="1"/>
      <c r="B32" s="1" t="s">
        <v>83</v>
      </c>
      <c r="C32" s="14">
        <v>74780</v>
      </c>
      <c r="D32" s="14">
        <v>58540</v>
      </c>
      <c r="E32" s="14">
        <v>10445</v>
      </c>
      <c r="F32" s="14">
        <v>3818</v>
      </c>
      <c r="G32" s="14">
        <v>1816</v>
      </c>
      <c r="H32" s="14">
        <v>152</v>
      </c>
      <c r="I32" s="14">
        <v>74771</v>
      </c>
      <c r="J32" s="14">
        <v>9</v>
      </c>
    </row>
    <row r="33" spans="1:10">
      <c r="A33" s="1"/>
      <c r="B33" s="1" t="s">
        <v>84</v>
      </c>
      <c r="C33" s="14">
        <v>22780</v>
      </c>
      <c r="D33" s="14">
        <v>14263</v>
      </c>
      <c r="E33" s="14">
        <v>4086</v>
      </c>
      <c r="F33" s="14">
        <v>2279</v>
      </c>
      <c r="G33" s="14">
        <v>1863</v>
      </c>
      <c r="H33" s="14">
        <v>268</v>
      </c>
      <c r="I33" s="14">
        <v>22759</v>
      </c>
      <c r="J33" s="14">
        <v>21</v>
      </c>
    </row>
    <row r="34" spans="1:10">
      <c r="A34" s="1"/>
      <c r="B34" s="1" t="s">
        <v>42</v>
      </c>
      <c r="C34" s="14">
        <v>27679</v>
      </c>
      <c r="D34" s="14">
        <v>21232</v>
      </c>
      <c r="E34" s="14">
        <v>3584</v>
      </c>
      <c r="F34" s="14">
        <v>1659</v>
      </c>
      <c r="G34" s="14">
        <v>1065</v>
      </c>
      <c r="H34" s="14">
        <v>129</v>
      </c>
      <c r="I34" s="14">
        <v>27669</v>
      </c>
      <c r="J34" s="14">
        <v>10</v>
      </c>
    </row>
    <row r="35" spans="1:10">
      <c r="A35" s="1"/>
      <c r="B35" s="1" t="s">
        <v>85</v>
      </c>
      <c r="C35" s="14">
        <v>74358</v>
      </c>
      <c r="D35" s="14">
        <v>54872</v>
      </c>
      <c r="E35" s="14">
        <v>12301</v>
      </c>
      <c r="F35" s="14">
        <v>4697</v>
      </c>
      <c r="G35" s="14">
        <v>2328</v>
      </c>
      <c r="H35" s="14">
        <v>148</v>
      </c>
      <c r="I35" s="14">
        <v>74346</v>
      </c>
      <c r="J35" s="14">
        <v>12</v>
      </c>
    </row>
    <row r="36" spans="1:10">
      <c r="A36" s="1"/>
      <c r="B36" s="1" t="s">
        <v>5</v>
      </c>
      <c r="C36" s="14">
        <v>20542</v>
      </c>
      <c r="D36" s="14">
        <v>16281</v>
      </c>
      <c r="E36" s="14">
        <v>2424</v>
      </c>
      <c r="F36" s="14">
        <v>1100</v>
      </c>
      <c r="G36" s="14">
        <v>660</v>
      </c>
      <c r="H36" s="14">
        <v>74</v>
      </c>
      <c r="I36" s="14">
        <v>20539</v>
      </c>
      <c r="J36" s="14">
        <v>3</v>
      </c>
    </row>
    <row r="37" spans="1:10">
      <c r="A37" s="1"/>
      <c r="B37" s="1" t="s">
        <v>6</v>
      </c>
      <c r="C37" s="14">
        <v>10036</v>
      </c>
      <c r="D37" s="14">
        <v>6795</v>
      </c>
      <c r="E37" s="14">
        <v>1560</v>
      </c>
      <c r="F37" s="14">
        <v>863</v>
      </c>
      <c r="G37" s="14">
        <v>697</v>
      </c>
      <c r="H37" s="14">
        <v>110</v>
      </c>
      <c r="I37" s="14">
        <v>10025</v>
      </c>
      <c r="J37" s="14">
        <v>11</v>
      </c>
    </row>
    <row r="38" spans="1:10">
      <c r="A38" s="1"/>
      <c r="B38" s="1" t="s">
        <v>7</v>
      </c>
      <c r="C38" s="14">
        <v>25211</v>
      </c>
      <c r="D38" s="14">
        <v>21120</v>
      </c>
      <c r="E38" s="14">
        <v>2464</v>
      </c>
      <c r="F38" s="14">
        <v>912</v>
      </c>
      <c r="G38" s="14">
        <v>585</v>
      </c>
      <c r="H38" s="14">
        <v>110</v>
      </c>
      <c r="I38" s="14">
        <v>25191</v>
      </c>
      <c r="J38" s="14">
        <v>20</v>
      </c>
    </row>
    <row r="39" spans="1:10">
      <c r="A39" s="1"/>
      <c r="B39" s="1" t="s">
        <v>8</v>
      </c>
      <c r="C39" s="14">
        <v>26269</v>
      </c>
      <c r="D39" s="14">
        <v>22052</v>
      </c>
      <c r="E39" s="14">
        <v>2595</v>
      </c>
      <c r="F39" s="14">
        <v>965</v>
      </c>
      <c r="G39" s="14">
        <v>574</v>
      </c>
      <c r="H39" s="14">
        <v>75</v>
      </c>
      <c r="I39" s="14">
        <v>26261</v>
      </c>
      <c r="J39" s="14">
        <v>8</v>
      </c>
    </row>
    <row r="40" spans="1:10">
      <c r="A40" s="1"/>
      <c r="B40" s="1" t="s">
        <v>9</v>
      </c>
      <c r="C40" s="14">
        <v>79062</v>
      </c>
      <c r="D40" s="14">
        <v>65788</v>
      </c>
      <c r="E40" s="14">
        <v>8090</v>
      </c>
      <c r="F40" s="14">
        <v>3120</v>
      </c>
      <c r="G40" s="14">
        <v>1832</v>
      </c>
      <c r="H40" s="14">
        <v>212</v>
      </c>
      <c r="I40" s="14">
        <v>79042</v>
      </c>
      <c r="J40" s="14">
        <v>20</v>
      </c>
    </row>
    <row r="41" spans="1:10">
      <c r="A41" s="1"/>
      <c r="B41" s="1" t="s">
        <v>10</v>
      </c>
      <c r="C41" s="14">
        <v>1250</v>
      </c>
      <c r="D41" s="14">
        <v>652</v>
      </c>
      <c r="E41" s="14">
        <v>132</v>
      </c>
      <c r="F41" s="14">
        <v>122</v>
      </c>
      <c r="G41" s="14">
        <v>180</v>
      </c>
      <c r="H41" s="14">
        <v>122</v>
      </c>
      <c r="I41" s="14">
        <v>1208</v>
      </c>
      <c r="J41" s="14">
        <v>42</v>
      </c>
    </row>
    <row r="42" spans="1:10">
      <c r="A42" s="1"/>
      <c r="B42" s="1" t="s">
        <v>99</v>
      </c>
      <c r="C42" s="14">
        <v>36707</v>
      </c>
      <c r="D42" s="14">
        <v>26636</v>
      </c>
      <c r="E42" s="14">
        <v>5113</v>
      </c>
      <c r="F42" s="14">
        <v>2402</v>
      </c>
      <c r="G42" s="14">
        <v>2024</v>
      </c>
      <c r="H42" s="14">
        <v>453</v>
      </c>
      <c r="I42" s="14">
        <v>36628</v>
      </c>
      <c r="J42" s="14">
        <v>79</v>
      </c>
    </row>
    <row r="43" spans="1:10">
      <c r="A43" s="1"/>
      <c r="B43" s="1" t="s">
        <v>11</v>
      </c>
      <c r="C43" s="14">
        <v>6549</v>
      </c>
      <c r="D43" s="14">
        <v>4489</v>
      </c>
      <c r="E43" s="14">
        <v>1083</v>
      </c>
      <c r="F43" s="14">
        <v>552</v>
      </c>
      <c r="G43" s="14">
        <v>387</v>
      </c>
      <c r="H43" s="14">
        <v>35</v>
      </c>
      <c r="I43" s="14">
        <v>6546</v>
      </c>
      <c r="J43" s="14">
        <v>3</v>
      </c>
    </row>
    <row r="44" spans="1:10">
      <c r="A44" s="1"/>
      <c r="B44" s="1" t="s">
        <v>12</v>
      </c>
      <c r="C44" s="14">
        <v>44034</v>
      </c>
      <c r="D44" s="14">
        <v>30022</v>
      </c>
      <c r="E44" s="14">
        <v>8166</v>
      </c>
      <c r="F44" s="14">
        <v>3494</v>
      </c>
      <c r="G44" s="14">
        <v>2004</v>
      </c>
      <c r="H44" s="14">
        <v>324</v>
      </c>
      <c r="I44" s="14">
        <v>44010</v>
      </c>
      <c r="J44" s="14">
        <v>24</v>
      </c>
    </row>
    <row r="45" spans="1:10">
      <c r="A45" s="1"/>
      <c r="B45" s="1" t="s">
        <v>13</v>
      </c>
      <c r="C45" s="14">
        <v>9780</v>
      </c>
      <c r="D45" s="14">
        <v>6845</v>
      </c>
      <c r="E45" s="14">
        <v>1460</v>
      </c>
      <c r="F45" s="14">
        <v>774</v>
      </c>
      <c r="G45" s="14">
        <v>634</v>
      </c>
      <c r="H45" s="14">
        <v>60</v>
      </c>
      <c r="I45" s="14">
        <v>9773</v>
      </c>
      <c r="J45" s="14">
        <v>7</v>
      </c>
    </row>
    <row r="46" spans="1:10">
      <c r="A46" s="1"/>
      <c r="B46" s="1" t="s">
        <v>14</v>
      </c>
      <c r="C46" s="14">
        <v>46924</v>
      </c>
      <c r="D46" s="14">
        <v>22750</v>
      </c>
      <c r="E46" s="14">
        <v>10150</v>
      </c>
      <c r="F46" s="14">
        <v>7568</v>
      </c>
      <c r="G46" s="14">
        <v>6098</v>
      </c>
      <c r="H46" s="14">
        <v>336</v>
      </c>
      <c r="I46" s="14">
        <v>46902</v>
      </c>
      <c r="J46" s="14">
        <v>22</v>
      </c>
    </row>
    <row r="47" spans="1:10">
      <c r="A47" s="1"/>
      <c r="B47" s="1" t="s">
        <v>15</v>
      </c>
      <c r="C47" s="14">
        <v>50529</v>
      </c>
      <c r="D47" s="14">
        <v>40634</v>
      </c>
      <c r="E47" s="14">
        <v>6692</v>
      </c>
      <c r="F47" s="14">
        <v>2279</v>
      </c>
      <c r="G47" s="14">
        <v>856</v>
      </c>
      <c r="H47" s="14">
        <v>61</v>
      </c>
      <c r="I47" s="14">
        <v>50522</v>
      </c>
      <c r="J47" s="14">
        <v>7</v>
      </c>
    </row>
    <row r="48" spans="1:10">
      <c r="A48" s="1"/>
      <c r="B48" s="1" t="s">
        <v>100</v>
      </c>
      <c r="C48" s="14">
        <v>24</v>
      </c>
      <c r="D48" s="14">
        <v>2</v>
      </c>
      <c r="E48" s="14">
        <v>5</v>
      </c>
      <c r="F48" s="14">
        <v>4</v>
      </c>
      <c r="G48" s="14">
        <v>9</v>
      </c>
      <c r="H48" s="14">
        <v>3</v>
      </c>
      <c r="I48" s="14">
        <v>23</v>
      </c>
      <c r="J48" s="14">
        <v>1</v>
      </c>
    </row>
    <row r="49" spans="1:10">
      <c r="A49" s="1"/>
      <c r="B49" s="1" t="s">
        <v>86</v>
      </c>
      <c r="C49" s="14">
        <v>22566</v>
      </c>
      <c r="D49" s="14">
        <v>19761</v>
      </c>
      <c r="E49" s="14">
        <v>2170</v>
      </c>
      <c r="F49" s="14">
        <v>416</v>
      </c>
      <c r="G49" s="14">
        <v>219</v>
      </c>
      <c r="H49" s="14">
        <v>0</v>
      </c>
      <c r="I49" s="14">
        <v>22566</v>
      </c>
      <c r="J49" s="14">
        <v>0</v>
      </c>
    </row>
    <row r="50" spans="1:10">
      <c r="A50" s="1" t="s">
        <v>46</v>
      </c>
      <c r="B50" s="1" t="s">
        <v>19</v>
      </c>
      <c r="C50" s="14">
        <v>142180</v>
      </c>
      <c r="D50" s="14">
        <v>1041</v>
      </c>
      <c r="E50" s="14">
        <v>1130</v>
      </c>
      <c r="F50" s="14">
        <v>1786</v>
      </c>
      <c r="G50" s="14">
        <v>8158</v>
      </c>
      <c r="H50" s="14">
        <v>22279</v>
      </c>
      <c r="I50" s="14">
        <v>34394</v>
      </c>
      <c r="J50" s="14">
        <v>107786</v>
      </c>
    </row>
    <row r="51" spans="1:10">
      <c r="A51" s="1"/>
      <c r="B51" s="1" t="s">
        <v>3</v>
      </c>
      <c r="C51" s="14">
        <v>117</v>
      </c>
      <c r="D51" s="14">
        <v>7</v>
      </c>
      <c r="E51" s="14">
        <v>10</v>
      </c>
      <c r="F51" s="14">
        <v>2</v>
      </c>
      <c r="G51" s="14">
        <v>18</v>
      </c>
      <c r="H51" s="14">
        <v>46</v>
      </c>
      <c r="I51" s="14">
        <v>83</v>
      </c>
      <c r="J51" s="14">
        <v>34</v>
      </c>
    </row>
    <row r="52" spans="1:10">
      <c r="A52" s="1"/>
      <c r="B52" s="1" t="s">
        <v>82</v>
      </c>
      <c r="C52" s="14">
        <v>443</v>
      </c>
      <c r="D52" s="14">
        <v>8</v>
      </c>
      <c r="E52" s="14">
        <v>7</v>
      </c>
      <c r="F52" s="14">
        <v>5</v>
      </c>
      <c r="G52" s="14">
        <v>32</v>
      </c>
      <c r="H52" s="14">
        <v>75</v>
      </c>
      <c r="I52" s="14">
        <v>127</v>
      </c>
      <c r="J52" s="14">
        <v>316</v>
      </c>
    </row>
    <row r="53" spans="1:10">
      <c r="A53" s="1"/>
      <c r="B53" s="1" t="s">
        <v>4</v>
      </c>
      <c r="C53" s="14">
        <v>1031</v>
      </c>
      <c r="D53" s="14">
        <v>0</v>
      </c>
      <c r="E53" s="14">
        <v>1</v>
      </c>
      <c r="F53" s="14">
        <v>0</v>
      </c>
      <c r="G53" s="14">
        <v>12</v>
      </c>
      <c r="H53" s="14">
        <v>36</v>
      </c>
      <c r="I53" s="14">
        <v>49</v>
      </c>
      <c r="J53" s="14">
        <v>982</v>
      </c>
    </row>
    <row r="54" spans="1:10">
      <c r="A54" s="1"/>
      <c r="B54" s="1" t="s">
        <v>83</v>
      </c>
      <c r="C54" s="14">
        <v>901</v>
      </c>
      <c r="D54" s="14">
        <v>11</v>
      </c>
      <c r="E54" s="14">
        <v>16</v>
      </c>
      <c r="F54" s="14">
        <v>14</v>
      </c>
      <c r="G54" s="14">
        <v>80</v>
      </c>
      <c r="H54" s="14">
        <v>130</v>
      </c>
      <c r="I54" s="14">
        <v>251</v>
      </c>
      <c r="J54" s="14">
        <v>650</v>
      </c>
    </row>
    <row r="55" spans="1:10">
      <c r="A55" s="1"/>
      <c r="B55" s="1" t="s">
        <v>84</v>
      </c>
      <c r="C55" s="14">
        <v>2455</v>
      </c>
      <c r="D55" s="14">
        <v>18</v>
      </c>
      <c r="E55" s="14">
        <v>20</v>
      </c>
      <c r="F55" s="14">
        <v>37</v>
      </c>
      <c r="G55" s="14">
        <v>316</v>
      </c>
      <c r="H55" s="14">
        <v>660</v>
      </c>
      <c r="I55" s="14">
        <v>1051</v>
      </c>
      <c r="J55" s="14">
        <v>1404</v>
      </c>
    </row>
    <row r="56" spans="1:10">
      <c r="A56" s="1"/>
      <c r="B56" s="1" t="s">
        <v>42</v>
      </c>
      <c r="C56" s="14">
        <v>9288</v>
      </c>
      <c r="D56" s="14">
        <v>75</v>
      </c>
      <c r="E56" s="14">
        <v>79</v>
      </c>
      <c r="F56" s="14">
        <v>118</v>
      </c>
      <c r="G56" s="14">
        <v>759</v>
      </c>
      <c r="H56" s="14">
        <v>1788</v>
      </c>
      <c r="I56" s="14">
        <v>2819</v>
      </c>
      <c r="J56" s="14">
        <v>6469</v>
      </c>
    </row>
    <row r="57" spans="1:10">
      <c r="A57" s="1"/>
      <c r="B57" s="1" t="s">
        <v>85</v>
      </c>
      <c r="C57" s="14">
        <v>25500</v>
      </c>
      <c r="D57" s="14">
        <v>250</v>
      </c>
      <c r="E57" s="14">
        <v>329</v>
      </c>
      <c r="F57" s="14">
        <v>477</v>
      </c>
      <c r="G57" s="14">
        <v>1875</v>
      </c>
      <c r="H57" s="14">
        <v>3974</v>
      </c>
      <c r="I57" s="14">
        <v>6905</v>
      </c>
      <c r="J57" s="14">
        <v>18595</v>
      </c>
    </row>
    <row r="58" spans="1:10">
      <c r="A58" s="1"/>
      <c r="B58" s="1" t="s">
        <v>5</v>
      </c>
      <c r="C58" s="14">
        <v>3753</v>
      </c>
      <c r="D58" s="14">
        <v>26</v>
      </c>
      <c r="E58" s="14">
        <v>11</v>
      </c>
      <c r="F58" s="14">
        <v>28</v>
      </c>
      <c r="G58" s="14">
        <v>162</v>
      </c>
      <c r="H58" s="14">
        <v>490</v>
      </c>
      <c r="I58" s="14">
        <v>717</v>
      </c>
      <c r="J58" s="14">
        <v>3036</v>
      </c>
    </row>
    <row r="59" spans="1:10">
      <c r="A59" s="1"/>
      <c r="B59" s="1" t="s">
        <v>6</v>
      </c>
      <c r="C59" s="14">
        <v>13344</v>
      </c>
      <c r="D59" s="14">
        <v>22</v>
      </c>
      <c r="E59" s="14">
        <v>18</v>
      </c>
      <c r="F59" s="14">
        <v>36</v>
      </c>
      <c r="G59" s="14">
        <v>224</v>
      </c>
      <c r="H59" s="14">
        <v>805</v>
      </c>
      <c r="I59" s="14">
        <v>1105</v>
      </c>
      <c r="J59" s="14">
        <v>12239</v>
      </c>
    </row>
    <row r="60" spans="1:10">
      <c r="A60" s="1"/>
      <c r="B60" s="1" t="s">
        <v>7</v>
      </c>
      <c r="C60" s="14">
        <v>26639</v>
      </c>
      <c r="D60" s="14">
        <v>116</v>
      </c>
      <c r="E60" s="14">
        <v>58</v>
      </c>
      <c r="F60" s="14">
        <v>153</v>
      </c>
      <c r="G60" s="14">
        <v>889</v>
      </c>
      <c r="H60" s="14">
        <v>2623</v>
      </c>
      <c r="I60" s="14">
        <v>3839</v>
      </c>
      <c r="J60" s="14">
        <v>22800</v>
      </c>
    </row>
    <row r="61" spans="1:10">
      <c r="A61" s="1"/>
      <c r="B61" s="1" t="s">
        <v>8</v>
      </c>
      <c r="C61" s="14">
        <v>7648</v>
      </c>
      <c r="D61" s="14">
        <v>88</v>
      </c>
      <c r="E61" s="14">
        <v>105</v>
      </c>
      <c r="F61" s="14">
        <v>156</v>
      </c>
      <c r="G61" s="14">
        <v>419</v>
      </c>
      <c r="H61" s="14">
        <v>1077</v>
      </c>
      <c r="I61" s="14">
        <v>1845</v>
      </c>
      <c r="J61" s="14">
        <v>5803</v>
      </c>
    </row>
    <row r="62" spans="1:10">
      <c r="A62" s="1"/>
      <c r="B62" s="1" t="s">
        <v>9</v>
      </c>
      <c r="C62" s="14">
        <v>7710</v>
      </c>
      <c r="D62" s="14">
        <v>77</v>
      </c>
      <c r="E62" s="14">
        <v>82</v>
      </c>
      <c r="F62" s="14">
        <v>116</v>
      </c>
      <c r="G62" s="14">
        <v>528</v>
      </c>
      <c r="H62" s="14">
        <v>1325</v>
      </c>
      <c r="I62" s="14">
        <v>2128</v>
      </c>
      <c r="J62" s="14">
        <v>5582</v>
      </c>
    </row>
    <row r="63" spans="1:10">
      <c r="A63" s="1"/>
      <c r="B63" s="1" t="s">
        <v>10</v>
      </c>
      <c r="C63" s="14">
        <v>3965</v>
      </c>
      <c r="D63" s="14">
        <v>22</v>
      </c>
      <c r="E63" s="14">
        <v>16</v>
      </c>
      <c r="F63" s="14">
        <v>23</v>
      </c>
      <c r="G63" s="14">
        <v>216</v>
      </c>
      <c r="H63" s="14">
        <v>569</v>
      </c>
      <c r="I63" s="14">
        <v>846</v>
      </c>
      <c r="J63" s="14">
        <v>3119</v>
      </c>
    </row>
    <row r="64" spans="1:10">
      <c r="A64" s="1"/>
      <c r="B64" s="1" t="s">
        <v>99</v>
      </c>
      <c r="C64" s="14">
        <v>7879</v>
      </c>
      <c r="D64" s="14">
        <v>22</v>
      </c>
      <c r="E64" s="14">
        <v>37</v>
      </c>
      <c r="F64" s="14">
        <v>63</v>
      </c>
      <c r="G64" s="14">
        <v>262</v>
      </c>
      <c r="H64" s="14">
        <v>713</v>
      </c>
      <c r="I64" s="14">
        <v>1097</v>
      </c>
      <c r="J64" s="14">
        <v>6782</v>
      </c>
    </row>
    <row r="65" spans="1:10">
      <c r="A65" s="1"/>
      <c r="B65" s="1" t="s">
        <v>11</v>
      </c>
      <c r="C65" s="14">
        <v>680</v>
      </c>
      <c r="D65" s="14">
        <v>11</v>
      </c>
      <c r="E65" s="14">
        <v>4</v>
      </c>
      <c r="F65" s="14">
        <v>20</v>
      </c>
      <c r="G65" s="14">
        <v>92</v>
      </c>
      <c r="H65" s="14">
        <v>243</v>
      </c>
      <c r="I65" s="14">
        <v>370</v>
      </c>
      <c r="J65" s="14">
        <v>310</v>
      </c>
    </row>
    <row r="66" spans="1:10">
      <c r="A66" s="1"/>
      <c r="B66" s="1" t="s">
        <v>12</v>
      </c>
      <c r="C66" s="14">
        <v>13168</v>
      </c>
      <c r="D66" s="14">
        <v>112</v>
      </c>
      <c r="E66" s="14">
        <v>142</v>
      </c>
      <c r="F66" s="14">
        <v>248</v>
      </c>
      <c r="G66" s="14">
        <v>993</v>
      </c>
      <c r="H66" s="14">
        <v>4079</v>
      </c>
      <c r="I66" s="14">
        <v>5574</v>
      </c>
      <c r="J66" s="14">
        <v>7594</v>
      </c>
    </row>
    <row r="67" spans="1:10">
      <c r="A67" s="1"/>
      <c r="B67" s="1" t="s">
        <v>13</v>
      </c>
      <c r="C67" s="14">
        <v>603</v>
      </c>
      <c r="D67" s="14">
        <v>13</v>
      </c>
      <c r="E67" s="14">
        <v>9</v>
      </c>
      <c r="F67" s="14">
        <v>16</v>
      </c>
      <c r="G67" s="14">
        <v>73</v>
      </c>
      <c r="H67" s="14">
        <v>180</v>
      </c>
      <c r="I67" s="14">
        <v>291</v>
      </c>
      <c r="J67" s="14">
        <v>312</v>
      </c>
    </row>
    <row r="68" spans="1:10">
      <c r="A68" s="1"/>
      <c r="B68" s="1" t="s">
        <v>14</v>
      </c>
      <c r="C68" s="14">
        <v>10397</v>
      </c>
      <c r="D68" s="14">
        <v>69</v>
      </c>
      <c r="E68" s="14">
        <v>67</v>
      </c>
      <c r="F68" s="14">
        <v>99</v>
      </c>
      <c r="G68" s="14">
        <v>538</v>
      </c>
      <c r="H68" s="14">
        <v>2217</v>
      </c>
      <c r="I68" s="14">
        <v>2990</v>
      </c>
      <c r="J68" s="14">
        <v>7407</v>
      </c>
    </row>
    <row r="69" spans="1:10">
      <c r="A69" s="1"/>
      <c r="B69" s="1" t="s">
        <v>15</v>
      </c>
      <c r="C69" s="14">
        <v>4931</v>
      </c>
      <c r="D69" s="14">
        <v>91</v>
      </c>
      <c r="E69" s="14">
        <v>115</v>
      </c>
      <c r="F69" s="14">
        <v>165</v>
      </c>
      <c r="G69" s="14">
        <v>595</v>
      </c>
      <c r="H69" s="14">
        <v>987</v>
      </c>
      <c r="I69" s="14">
        <v>1953</v>
      </c>
      <c r="J69" s="14">
        <v>2978</v>
      </c>
    </row>
    <row r="70" spans="1:10">
      <c r="A70" s="1"/>
      <c r="B70" s="1" t="s">
        <v>100</v>
      </c>
      <c r="C70" s="14">
        <v>1728</v>
      </c>
      <c r="D70" s="14">
        <v>3</v>
      </c>
      <c r="E70" s="14">
        <v>4</v>
      </c>
      <c r="F70" s="14">
        <v>10</v>
      </c>
      <c r="G70" s="14">
        <v>75</v>
      </c>
      <c r="H70" s="14">
        <v>262</v>
      </c>
      <c r="I70" s="14">
        <v>354</v>
      </c>
      <c r="J70" s="14">
        <v>1374</v>
      </c>
    </row>
    <row r="71" spans="1:10">
      <c r="A71" s="1" t="s">
        <v>47</v>
      </c>
      <c r="B71" s="1" t="s">
        <v>19</v>
      </c>
      <c r="C71" s="14">
        <v>553291</v>
      </c>
      <c r="D71" s="14">
        <v>410315</v>
      </c>
      <c r="E71" s="14">
        <v>75861</v>
      </c>
      <c r="F71" s="14">
        <v>37784</v>
      </c>
      <c r="G71" s="14">
        <v>25752</v>
      </c>
      <c r="H71" s="14">
        <v>3127</v>
      </c>
      <c r="I71" s="14">
        <v>552839</v>
      </c>
      <c r="J71" s="14">
        <v>452</v>
      </c>
    </row>
    <row r="72" spans="1:10">
      <c r="A72" s="1" t="s">
        <v>48</v>
      </c>
      <c r="B72" s="1" t="s">
        <v>3</v>
      </c>
      <c r="C72" s="14">
        <v>2928</v>
      </c>
      <c r="D72" s="14">
        <v>2294</v>
      </c>
      <c r="E72" s="14">
        <v>420</v>
      </c>
      <c r="F72" s="14">
        <v>138</v>
      </c>
      <c r="G72" s="14">
        <v>67</v>
      </c>
      <c r="H72" s="14">
        <v>8</v>
      </c>
      <c r="I72" s="14">
        <v>2927</v>
      </c>
      <c r="J72" s="14">
        <v>1</v>
      </c>
    </row>
    <row r="73" spans="1:10">
      <c r="A73" s="1"/>
      <c r="B73" s="1" t="s">
        <v>82</v>
      </c>
      <c r="C73" s="14">
        <v>1589</v>
      </c>
      <c r="D73" s="14">
        <v>1157</v>
      </c>
      <c r="E73" s="14">
        <v>197</v>
      </c>
      <c r="F73" s="14">
        <v>105</v>
      </c>
      <c r="G73" s="14">
        <v>110</v>
      </c>
      <c r="H73" s="14">
        <v>18</v>
      </c>
      <c r="I73" s="14">
        <v>1587</v>
      </c>
      <c r="J73" s="14">
        <v>2</v>
      </c>
    </row>
    <row r="74" spans="1:10">
      <c r="A74" s="1"/>
      <c r="B74" s="1" t="s">
        <v>4</v>
      </c>
      <c r="C74" s="14">
        <v>370</v>
      </c>
      <c r="D74" s="14">
        <v>261</v>
      </c>
      <c r="E74" s="14">
        <v>47</v>
      </c>
      <c r="F74" s="14">
        <v>32</v>
      </c>
      <c r="G74" s="14">
        <v>22</v>
      </c>
      <c r="H74" s="14">
        <v>6</v>
      </c>
      <c r="I74" s="14">
        <v>368</v>
      </c>
      <c r="J74" s="14">
        <v>2</v>
      </c>
    </row>
    <row r="75" spans="1:10">
      <c r="A75" s="1"/>
      <c r="B75" s="1" t="s">
        <v>83</v>
      </c>
      <c r="C75" s="14">
        <v>74771</v>
      </c>
      <c r="D75" s="14">
        <v>57361</v>
      </c>
      <c r="E75" s="14">
        <v>10383</v>
      </c>
      <c r="F75" s="14">
        <v>4407</v>
      </c>
      <c r="G75" s="14">
        <v>2390</v>
      </c>
      <c r="H75" s="14">
        <v>219</v>
      </c>
      <c r="I75" s="14">
        <v>74760</v>
      </c>
      <c r="J75" s="14">
        <v>11</v>
      </c>
    </row>
    <row r="76" spans="1:10">
      <c r="A76" s="1"/>
      <c r="B76" s="1" t="s">
        <v>84</v>
      </c>
      <c r="C76" s="14">
        <v>25493</v>
      </c>
      <c r="D76" s="14">
        <v>15090</v>
      </c>
      <c r="E76" s="14">
        <v>4324</v>
      </c>
      <c r="F76" s="14">
        <v>2832</v>
      </c>
      <c r="G76" s="14">
        <v>2807</v>
      </c>
      <c r="H76" s="14">
        <v>402</v>
      </c>
      <c r="I76" s="14">
        <v>25455</v>
      </c>
      <c r="J76" s="14">
        <v>38</v>
      </c>
    </row>
    <row r="77" spans="1:10">
      <c r="A77" s="1"/>
      <c r="B77" s="1" t="s">
        <v>42</v>
      </c>
      <c r="C77" s="14">
        <v>32675</v>
      </c>
      <c r="D77" s="14">
        <v>24351</v>
      </c>
      <c r="E77" s="14">
        <v>4177</v>
      </c>
      <c r="F77" s="14">
        <v>2294</v>
      </c>
      <c r="G77" s="14">
        <v>1634</v>
      </c>
      <c r="H77" s="14">
        <v>192</v>
      </c>
      <c r="I77" s="14">
        <v>32648</v>
      </c>
      <c r="J77" s="14">
        <v>27</v>
      </c>
    </row>
    <row r="78" spans="1:10">
      <c r="A78" s="1"/>
      <c r="B78" s="1" t="s">
        <v>85</v>
      </c>
      <c r="C78" s="14">
        <v>74387</v>
      </c>
      <c r="D78" s="14">
        <v>54509</v>
      </c>
      <c r="E78" s="14">
        <v>12006</v>
      </c>
      <c r="F78" s="14">
        <v>4989</v>
      </c>
      <c r="G78" s="14">
        <v>2639</v>
      </c>
      <c r="H78" s="14">
        <v>219</v>
      </c>
      <c r="I78" s="14">
        <v>74362</v>
      </c>
      <c r="J78" s="14">
        <v>25</v>
      </c>
    </row>
    <row r="79" spans="1:10">
      <c r="A79" s="1"/>
      <c r="B79" s="1" t="s">
        <v>5</v>
      </c>
      <c r="C79" s="14">
        <v>20133</v>
      </c>
      <c r="D79" s="14">
        <v>15490</v>
      </c>
      <c r="E79" s="14">
        <v>2387</v>
      </c>
      <c r="F79" s="14">
        <v>1234</v>
      </c>
      <c r="G79" s="14">
        <v>898</v>
      </c>
      <c r="H79" s="14">
        <v>113</v>
      </c>
      <c r="I79" s="14">
        <v>20122</v>
      </c>
      <c r="J79" s="14">
        <v>11</v>
      </c>
    </row>
    <row r="80" spans="1:10">
      <c r="A80" s="1"/>
      <c r="B80" s="1" t="s">
        <v>6</v>
      </c>
      <c r="C80" s="14">
        <v>10230</v>
      </c>
      <c r="D80" s="14">
        <v>6686</v>
      </c>
      <c r="E80" s="14">
        <v>1542</v>
      </c>
      <c r="F80" s="14">
        <v>959</v>
      </c>
      <c r="G80" s="14">
        <v>882</v>
      </c>
      <c r="H80" s="14">
        <v>142</v>
      </c>
      <c r="I80" s="14">
        <v>10211</v>
      </c>
      <c r="J80" s="14">
        <v>19</v>
      </c>
    </row>
    <row r="81" spans="1:10">
      <c r="A81" s="1"/>
      <c r="B81" s="1" t="s">
        <v>7</v>
      </c>
      <c r="C81" s="14">
        <v>21689</v>
      </c>
      <c r="D81" s="14">
        <v>17716</v>
      </c>
      <c r="E81" s="14">
        <v>2095</v>
      </c>
      <c r="F81" s="14">
        <v>907</v>
      </c>
      <c r="G81" s="14">
        <v>802</v>
      </c>
      <c r="H81" s="14">
        <v>137</v>
      </c>
      <c r="I81" s="14">
        <v>21657</v>
      </c>
      <c r="J81" s="14">
        <v>32</v>
      </c>
    </row>
    <row r="82" spans="1:10">
      <c r="A82" s="1"/>
      <c r="B82" s="1" t="s">
        <v>8</v>
      </c>
      <c r="C82" s="14">
        <v>24366</v>
      </c>
      <c r="D82" s="14">
        <v>20241</v>
      </c>
      <c r="E82" s="14">
        <v>2454</v>
      </c>
      <c r="F82" s="14">
        <v>999</v>
      </c>
      <c r="G82" s="14">
        <v>591</v>
      </c>
      <c r="H82" s="14">
        <v>75</v>
      </c>
      <c r="I82" s="14">
        <v>24360</v>
      </c>
      <c r="J82" s="14">
        <v>6</v>
      </c>
    </row>
    <row r="83" spans="1:10">
      <c r="A83" s="1"/>
      <c r="B83" s="1" t="s">
        <v>9</v>
      </c>
      <c r="C83" s="14">
        <v>67298</v>
      </c>
      <c r="D83" s="14">
        <v>56090</v>
      </c>
      <c r="E83" s="14">
        <v>6157</v>
      </c>
      <c r="F83" s="14">
        <v>2800</v>
      </c>
      <c r="G83" s="14">
        <v>1961</v>
      </c>
      <c r="H83" s="14">
        <v>261</v>
      </c>
      <c r="I83" s="14">
        <v>67269</v>
      </c>
      <c r="J83" s="14">
        <v>29</v>
      </c>
    </row>
    <row r="84" spans="1:10">
      <c r="A84" s="1"/>
      <c r="B84" s="1" t="s">
        <v>10</v>
      </c>
      <c r="C84" s="14">
        <v>1192</v>
      </c>
      <c r="D84" s="14">
        <v>599</v>
      </c>
      <c r="E84" s="14">
        <v>120</v>
      </c>
      <c r="F84" s="14">
        <v>102</v>
      </c>
      <c r="G84" s="14">
        <v>187</v>
      </c>
      <c r="H84" s="14">
        <v>119</v>
      </c>
      <c r="I84" s="14">
        <v>1127</v>
      </c>
      <c r="J84" s="14">
        <v>65</v>
      </c>
    </row>
    <row r="85" spans="1:10">
      <c r="A85" s="1"/>
      <c r="B85" s="1" t="s">
        <v>99</v>
      </c>
      <c r="C85" s="14">
        <v>33528</v>
      </c>
      <c r="D85" s="14">
        <v>24388</v>
      </c>
      <c r="E85" s="14">
        <v>4470</v>
      </c>
      <c r="F85" s="14">
        <v>2368</v>
      </c>
      <c r="G85" s="14">
        <v>1828</v>
      </c>
      <c r="H85" s="14">
        <v>390</v>
      </c>
      <c r="I85" s="14">
        <v>33444</v>
      </c>
      <c r="J85" s="14">
        <v>84</v>
      </c>
    </row>
    <row r="86" spans="1:10">
      <c r="A86" s="1"/>
      <c r="B86" s="1" t="s">
        <v>11</v>
      </c>
      <c r="C86" s="14">
        <v>4827</v>
      </c>
      <c r="D86" s="14">
        <v>3428</v>
      </c>
      <c r="E86" s="14">
        <v>650</v>
      </c>
      <c r="F86" s="14">
        <v>383</v>
      </c>
      <c r="G86" s="14">
        <v>330</v>
      </c>
      <c r="H86" s="14">
        <v>32</v>
      </c>
      <c r="I86" s="14">
        <v>4823</v>
      </c>
      <c r="J86" s="14">
        <v>4</v>
      </c>
    </row>
    <row r="87" spans="1:10">
      <c r="A87" s="1"/>
      <c r="B87" s="1" t="s">
        <v>12</v>
      </c>
      <c r="C87" s="14">
        <v>36414</v>
      </c>
      <c r="D87" s="14">
        <v>25236</v>
      </c>
      <c r="E87" s="14">
        <v>5989</v>
      </c>
      <c r="F87" s="14">
        <v>2947</v>
      </c>
      <c r="G87" s="14">
        <v>1852</v>
      </c>
      <c r="H87" s="14">
        <v>352</v>
      </c>
      <c r="I87" s="14">
        <v>36376</v>
      </c>
      <c r="J87" s="14">
        <v>38</v>
      </c>
    </row>
    <row r="88" spans="1:10">
      <c r="A88" s="1"/>
      <c r="B88" s="1" t="s">
        <v>13</v>
      </c>
      <c r="C88" s="14">
        <v>8655</v>
      </c>
      <c r="D88" s="14">
        <v>5973</v>
      </c>
      <c r="E88" s="14">
        <v>1221</v>
      </c>
      <c r="F88" s="14">
        <v>755</v>
      </c>
      <c r="G88" s="14">
        <v>652</v>
      </c>
      <c r="H88" s="14">
        <v>46</v>
      </c>
      <c r="I88" s="14">
        <v>8647</v>
      </c>
      <c r="J88" s="14">
        <v>8</v>
      </c>
    </row>
    <row r="89" spans="1:10">
      <c r="A89" s="1"/>
      <c r="B89" s="1" t="s">
        <v>14</v>
      </c>
      <c r="C89" s="14">
        <v>45758</v>
      </c>
      <c r="D89" s="14">
        <v>24433</v>
      </c>
      <c r="E89" s="14">
        <v>9355</v>
      </c>
      <c r="F89" s="14">
        <v>6717</v>
      </c>
      <c r="G89" s="14">
        <v>4918</v>
      </c>
      <c r="H89" s="14">
        <v>306</v>
      </c>
      <c r="I89" s="14">
        <v>45729</v>
      </c>
      <c r="J89" s="14">
        <v>29</v>
      </c>
    </row>
    <row r="90" spans="1:10">
      <c r="A90" s="1"/>
      <c r="B90" s="1" t="s">
        <v>15</v>
      </c>
      <c r="C90" s="14">
        <v>50869</v>
      </c>
      <c r="D90" s="14">
        <v>41316</v>
      </c>
      <c r="E90" s="14">
        <v>6164</v>
      </c>
      <c r="F90" s="14">
        <v>2336</v>
      </c>
      <c r="G90" s="14">
        <v>963</v>
      </c>
      <c r="H90" s="14">
        <v>76</v>
      </c>
      <c r="I90" s="14">
        <v>50855</v>
      </c>
      <c r="J90" s="14">
        <v>14</v>
      </c>
    </row>
    <row r="91" spans="1:10">
      <c r="A91" s="1"/>
      <c r="B91" s="1" t="s">
        <v>100</v>
      </c>
      <c r="C91" s="14">
        <v>43</v>
      </c>
      <c r="D91" s="14">
        <v>6</v>
      </c>
      <c r="E91" s="14">
        <v>1</v>
      </c>
      <c r="F91" s="14">
        <v>3</v>
      </c>
      <c r="G91" s="14">
        <v>12</v>
      </c>
      <c r="H91" s="14">
        <v>14</v>
      </c>
      <c r="I91" s="14">
        <v>36</v>
      </c>
      <c r="J91" s="14">
        <v>7</v>
      </c>
    </row>
    <row r="92" spans="1:10">
      <c r="A92" s="1"/>
      <c r="B92" s="1" t="s">
        <v>86</v>
      </c>
      <c r="C92" s="14">
        <v>16076</v>
      </c>
      <c r="D92" s="14">
        <v>13690</v>
      </c>
      <c r="E92" s="14">
        <v>1702</v>
      </c>
      <c r="F92" s="14">
        <v>477</v>
      </c>
      <c r="G92" s="14">
        <v>207</v>
      </c>
      <c r="H92" s="14">
        <v>0</v>
      </c>
      <c r="I92" s="14">
        <v>16076</v>
      </c>
      <c r="J92" s="14">
        <v>0</v>
      </c>
    </row>
    <row r="93" spans="1:10">
      <c r="A93" s="1" t="s">
        <v>49</v>
      </c>
      <c r="B93" s="1" t="s">
        <v>19</v>
      </c>
      <c r="C93" s="14">
        <v>125876</v>
      </c>
      <c r="D93" s="14">
        <v>1357</v>
      </c>
      <c r="E93" s="14">
        <v>1819</v>
      </c>
      <c r="F93" s="14">
        <v>3100</v>
      </c>
      <c r="G93" s="14">
        <v>10360</v>
      </c>
      <c r="H93" s="14">
        <v>15806</v>
      </c>
      <c r="I93" s="14">
        <v>32442</v>
      </c>
      <c r="J93" s="14">
        <v>93434</v>
      </c>
    </row>
    <row r="94" spans="1:10">
      <c r="A94" s="1"/>
      <c r="B94" s="1" t="s">
        <v>3</v>
      </c>
      <c r="C94" s="14">
        <v>87</v>
      </c>
      <c r="D94" s="14">
        <v>5</v>
      </c>
      <c r="E94" s="14">
        <v>2</v>
      </c>
      <c r="F94" s="14">
        <v>0</v>
      </c>
      <c r="G94" s="14">
        <v>11</v>
      </c>
      <c r="H94" s="14">
        <v>18</v>
      </c>
      <c r="I94" s="14">
        <v>36</v>
      </c>
      <c r="J94" s="14">
        <v>51</v>
      </c>
    </row>
    <row r="95" spans="1:10">
      <c r="A95" s="1"/>
      <c r="B95" s="1" t="s">
        <v>82</v>
      </c>
      <c r="C95" s="14">
        <v>445</v>
      </c>
      <c r="D95" s="14">
        <v>6</v>
      </c>
      <c r="E95" s="14">
        <v>21</v>
      </c>
      <c r="F95" s="14">
        <v>27</v>
      </c>
      <c r="G95" s="14">
        <v>56</v>
      </c>
      <c r="H95" s="14">
        <v>69</v>
      </c>
      <c r="I95" s="14">
        <v>179</v>
      </c>
      <c r="J95" s="14">
        <v>266</v>
      </c>
    </row>
    <row r="96" spans="1:10">
      <c r="A96" s="1"/>
      <c r="B96" s="1" t="s">
        <v>4</v>
      </c>
      <c r="C96" s="14">
        <v>972</v>
      </c>
      <c r="D96" s="14">
        <v>2</v>
      </c>
      <c r="E96" s="14">
        <v>1</v>
      </c>
      <c r="F96" s="14">
        <v>5</v>
      </c>
      <c r="G96" s="14">
        <v>21</v>
      </c>
      <c r="H96" s="14">
        <v>29</v>
      </c>
      <c r="I96" s="14">
        <v>58</v>
      </c>
      <c r="J96" s="14">
        <v>914</v>
      </c>
    </row>
    <row r="97" spans="1:10">
      <c r="A97" s="1"/>
      <c r="B97" s="1" t="s">
        <v>83</v>
      </c>
      <c r="C97" s="14">
        <v>881</v>
      </c>
      <c r="D97" s="14">
        <v>11</v>
      </c>
      <c r="E97" s="14">
        <v>9</v>
      </c>
      <c r="F97" s="14">
        <v>11</v>
      </c>
      <c r="G97" s="14">
        <v>74</v>
      </c>
      <c r="H97" s="14">
        <v>128</v>
      </c>
      <c r="I97" s="14">
        <v>233</v>
      </c>
      <c r="J97" s="14">
        <v>648</v>
      </c>
    </row>
    <row r="98" spans="1:10">
      <c r="A98" s="1"/>
      <c r="B98" s="1" t="s">
        <v>84</v>
      </c>
      <c r="C98" s="14">
        <v>3345</v>
      </c>
      <c r="D98" s="14">
        <v>32</v>
      </c>
      <c r="E98" s="14">
        <v>35</v>
      </c>
      <c r="F98" s="14">
        <v>54</v>
      </c>
      <c r="G98" s="14">
        <v>405</v>
      </c>
      <c r="H98" s="14">
        <v>776</v>
      </c>
      <c r="I98" s="14">
        <v>1302</v>
      </c>
      <c r="J98" s="14">
        <v>2043</v>
      </c>
    </row>
    <row r="99" spans="1:10">
      <c r="A99" s="1"/>
      <c r="B99" s="1" t="s">
        <v>42</v>
      </c>
      <c r="C99" s="14">
        <v>9065</v>
      </c>
      <c r="D99" s="14">
        <v>120</v>
      </c>
      <c r="E99" s="14">
        <v>123</v>
      </c>
      <c r="F99" s="14">
        <v>275</v>
      </c>
      <c r="G99" s="14">
        <v>1002</v>
      </c>
      <c r="H99" s="14">
        <v>1497</v>
      </c>
      <c r="I99" s="14">
        <v>3017</v>
      </c>
      <c r="J99" s="14">
        <v>6048</v>
      </c>
    </row>
    <row r="100" spans="1:10">
      <c r="A100" s="1"/>
      <c r="B100" s="1" t="s">
        <v>85</v>
      </c>
      <c r="C100" s="14">
        <v>24707</v>
      </c>
      <c r="D100" s="14">
        <v>417</v>
      </c>
      <c r="E100" s="14">
        <v>600</v>
      </c>
      <c r="F100" s="14">
        <v>863</v>
      </c>
      <c r="G100" s="14">
        <v>2516</v>
      </c>
      <c r="H100" s="14">
        <v>3052</v>
      </c>
      <c r="I100" s="14">
        <v>7448</v>
      </c>
      <c r="J100" s="14">
        <v>17259</v>
      </c>
    </row>
    <row r="101" spans="1:10">
      <c r="A101" s="1"/>
      <c r="B101" s="1" t="s">
        <v>5</v>
      </c>
      <c r="C101" s="14">
        <v>3040</v>
      </c>
      <c r="D101" s="14">
        <v>36</v>
      </c>
      <c r="E101" s="14">
        <v>29</v>
      </c>
      <c r="F101" s="14">
        <v>67</v>
      </c>
      <c r="G101" s="14">
        <v>247</v>
      </c>
      <c r="H101" s="14">
        <v>364</v>
      </c>
      <c r="I101" s="14">
        <v>743</v>
      </c>
      <c r="J101" s="14">
        <v>2297</v>
      </c>
    </row>
    <row r="102" spans="1:10">
      <c r="A102" s="1"/>
      <c r="B102" s="1" t="s">
        <v>6</v>
      </c>
      <c r="C102" s="14">
        <v>7143</v>
      </c>
      <c r="D102" s="14">
        <v>40</v>
      </c>
      <c r="E102" s="14">
        <v>28</v>
      </c>
      <c r="F102" s="14">
        <v>44</v>
      </c>
      <c r="G102" s="14">
        <v>250</v>
      </c>
      <c r="H102" s="14">
        <v>630</v>
      </c>
      <c r="I102" s="14">
        <v>992</v>
      </c>
      <c r="J102" s="14">
        <v>6151</v>
      </c>
    </row>
    <row r="103" spans="1:10">
      <c r="A103" s="1"/>
      <c r="B103" s="1" t="s">
        <v>7</v>
      </c>
      <c r="C103" s="14">
        <v>30169</v>
      </c>
      <c r="D103" s="14">
        <v>76</v>
      </c>
      <c r="E103" s="14">
        <v>150</v>
      </c>
      <c r="F103" s="14">
        <v>247</v>
      </c>
      <c r="G103" s="14">
        <v>783</v>
      </c>
      <c r="H103" s="14">
        <v>1427</v>
      </c>
      <c r="I103" s="14">
        <v>2683</v>
      </c>
      <c r="J103" s="14">
        <v>27486</v>
      </c>
    </row>
    <row r="104" spans="1:10">
      <c r="A104" s="1"/>
      <c r="B104" s="1" t="s">
        <v>8</v>
      </c>
      <c r="C104" s="14">
        <v>4374</v>
      </c>
      <c r="D104" s="14">
        <v>115</v>
      </c>
      <c r="E104" s="14">
        <v>131</v>
      </c>
      <c r="F104" s="14">
        <v>254</v>
      </c>
      <c r="G104" s="14">
        <v>554</v>
      </c>
      <c r="H104" s="14">
        <v>564</v>
      </c>
      <c r="I104" s="14">
        <v>1618</v>
      </c>
      <c r="J104" s="14">
        <v>2756</v>
      </c>
    </row>
    <row r="105" spans="1:10">
      <c r="A105" s="1"/>
      <c r="B105" s="1" t="s">
        <v>9</v>
      </c>
      <c r="C105" s="14">
        <v>6463</v>
      </c>
      <c r="D105" s="14">
        <v>80</v>
      </c>
      <c r="E105" s="14">
        <v>82</v>
      </c>
      <c r="F105" s="14">
        <v>166</v>
      </c>
      <c r="G105" s="14">
        <v>597</v>
      </c>
      <c r="H105" s="14">
        <v>983</v>
      </c>
      <c r="I105" s="14">
        <v>1908</v>
      </c>
      <c r="J105" s="14">
        <v>4555</v>
      </c>
    </row>
    <row r="106" spans="1:10">
      <c r="A106" s="1"/>
      <c r="B106" s="1" t="s">
        <v>10</v>
      </c>
      <c r="C106" s="14">
        <v>3941</v>
      </c>
      <c r="D106" s="14">
        <v>43</v>
      </c>
      <c r="E106" s="14">
        <v>32</v>
      </c>
      <c r="F106" s="14">
        <v>50</v>
      </c>
      <c r="G106" s="14">
        <v>228</v>
      </c>
      <c r="H106" s="14">
        <v>310</v>
      </c>
      <c r="I106" s="14">
        <v>663</v>
      </c>
      <c r="J106" s="14">
        <v>3278</v>
      </c>
    </row>
    <row r="107" spans="1:10">
      <c r="A107" s="1"/>
      <c r="B107" s="1" t="s">
        <v>99</v>
      </c>
      <c r="C107" s="14">
        <v>5883</v>
      </c>
      <c r="D107" s="14">
        <v>29</v>
      </c>
      <c r="E107" s="14">
        <v>62</v>
      </c>
      <c r="F107" s="14">
        <v>86</v>
      </c>
      <c r="G107" s="14">
        <v>330</v>
      </c>
      <c r="H107" s="14">
        <v>764</v>
      </c>
      <c r="I107" s="14">
        <v>1271</v>
      </c>
      <c r="J107" s="14">
        <v>4612</v>
      </c>
    </row>
    <row r="108" spans="1:10">
      <c r="A108" s="1"/>
      <c r="B108" s="1" t="s">
        <v>11</v>
      </c>
      <c r="C108" s="14">
        <v>510</v>
      </c>
      <c r="D108" s="14">
        <v>5</v>
      </c>
      <c r="E108" s="14">
        <v>11</v>
      </c>
      <c r="F108" s="14">
        <v>9</v>
      </c>
      <c r="G108" s="14">
        <v>125</v>
      </c>
      <c r="H108" s="14">
        <v>176</v>
      </c>
      <c r="I108" s="14">
        <v>326</v>
      </c>
      <c r="J108" s="14">
        <v>184</v>
      </c>
    </row>
    <row r="109" spans="1:10">
      <c r="A109" s="1"/>
      <c r="B109" s="1" t="s">
        <v>12</v>
      </c>
      <c r="C109" s="14">
        <v>9779</v>
      </c>
      <c r="D109" s="14">
        <v>123</v>
      </c>
      <c r="E109" s="14">
        <v>152</v>
      </c>
      <c r="F109" s="14">
        <v>308</v>
      </c>
      <c r="G109" s="14">
        <v>1107</v>
      </c>
      <c r="H109" s="14">
        <v>2417</v>
      </c>
      <c r="I109" s="14">
        <v>4107</v>
      </c>
      <c r="J109" s="14">
        <v>5672</v>
      </c>
    </row>
    <row r="110" spans="1:10">
      <c r="A110" s="1"/>
      <c r="B110" s="1" t="s">
        <v>13</v>
      </c>
      <c r="C110" s="14">
        <v>515</v>
      </c>
      <c r="D110" s="14">
        <v>14</v>
      </c>
      <c r="E110" s="14">
        <v>15</v>
      </c>
      <c r="F110" s="14">
        <v>18</v>
      </c>
      <c r="G110" s="14">
        <v>99</v>
      </c>
      <c r="H110" s="14">
        <v>112</v>
      </c>
      <c r="I110" s="14">
        <v>258</v>
      </c>
      <c r="J110" s="14">
        <v>257</v>
      </c>
    </row>
    <row r="111" spans="1:10">
      <c r="A111" s="1"/>
      <c r="B111" s="1" t="s">
        <v>14</v>
      </c>
      <c r="C111" s="14">
        <v>8474</v>
      </c>
      <c r="D111" s="14">
        <v>88</v>
      </c>
      <c r="E111" s="14">
        <v>157</v>
      </c>
      <c r="F111" s="14">
        <v>310</v>
      </c>
      <c r="G111" s="14">
        <v>1229</v>
      </c>
      <c r="H111" s="14">
        <v>1485</v>
      </c>
      <c r="I111" s="14">
        <v>3269</v>
      </c>
      <c r="J111" s="14">
        <v>5205</v>
      </c>
    </row>
    <row r="112" spans="1:10">
      <c r="A112" s="1"/>
      <c r="B112" s="1" t="s">
        <v>15</v>
      </c>
      <c r="C112" s="14">
        <v>4571</v>
      </c>
      <c r="D112" s="14">
        <v>108</v>
      </c>
      <c r="E112" s="14">
        <v>166</v>
      </c>
      <c r="F112" s="14">
        <v>291</v>
      </c>
      <c r="G112" s="14">
        <v>666</v>
      </c>
      <c r="H112" s="14">
        <v>847</v>
      </c>
      <c r="I112" s="14">
        <v>2078</v>
      </c>
      <c r="J112" s="14">
        <v>2493</v>
      </c>
    </row>
    <row r="113" spans="1:10">
      <c r="A113" s="1"/>
      <c r="B113" s="1" t="s">
        <v>100</v>
      </c>
      <c r="C113" s="14">
        <v>1512</v>
      </c>
      <c r="D113" s="14">
        <v>7</v>
      </c>
      <c r="E113" s="14">
        <v>13</v>
      </c>
      <c r="F113" s="14">
        <v>15</v>
      </c>
      <c r="G113" s="14">
        <v>60</v>
      </c>
      <c r="H113" s="14">
        <v>158</v>
      </c>
      <c r="I113" s="14">
        <v>253</v>
      </c>
      <c r="J113" s="14">
        <v>1259</v>
      </c>
    </row>
    <row r="114" spans="1:10">
      <c r="A114" s="1" t="s">
        <v>50</v>
      </c>
      <c r="B114" s="1" t="s">
        <v>19</v>
      </c>
      <c r="C114" s="14">
        <v>1769313</v>
      </c>
      <c r="D114" s="14">
        <v>545393</v>
      </c>
      <c r="E114" s="14">
        <v>317342</v>
      </c>
      <c r="F114" s="14">
        <v>229457</v>
      </c>
      <c r="G114" s="14">
        <v>254681</v>
      </c>
      <c r="H114" s="14">
        <v>110655</v>
      </c>
      <c r="I114" s="14">
        <v>1457528</v>
      </c>
      <c r="J114" s="14">
        <v>311785</v>
      </c>
    </row>
    <row r="115" spans="1:10">
      <c r="A115" s="1"/>
      <c r="B115" s="1" t="s">
        <v>3</v>
      </c>
      <c r="C115" s="14">
        <v>5180</v>
      </c>
      <c r="D115" s="14">
        <v>2424</v>
      </c>
      <c r="E115" s="14">
        <v>1308</v>
      </c>
      <c r="F115" s="14">
        <v>712</v>
      </c>
      <c r="G115" s="14">
        <v>470</v>
      </c>
      <c r="H115" s="14">
        <v>124</v>
      </c>
      <c r="I115" s="14">
        <v>5038</v>
      </c>
      <c r="J115" s="14">
        <v>142</v>
      </c>
    </row>
    <row r="116" spans="1:10">
      <c r="A116" s="1"/>
      <c r="B116" s="1" t="s">
        <v>82</v>
      </c>
      <c r="C116" s="14">
        <v>6533</v>
      </c>
      <c r="D116" s="14">
        <v>1755</v>
      </c>
      <c r="E116" s="14">
        <v>1048</v>
      </c>
      <c r="F116" s="14">
        <v>939</v>
      </c>
      <c r="G116" s="14">
        <v>1190</v>
      </c>
      <c r="H116" s="14">
        <v>442</v>
      </c>
      <c r="I116" s="14">
        <v>5374</v>
      </c>
      <c r="J116" s="14">
        <v>1159</v>
      </c>
    </row>
    <row r="117" spans="1:10">
      <c r="A117" s="1"/>
      <c r="B117" s="1" t="s">
        <v>4</v>
      </c>
      <c r="C117" s="14">
        <v>4323</v>
      </c>
      <c r="D117" s="14">
        <v>629</v>
      </c>
      <c r="E117" s="14">
        <v>300</v>
      </c>
      <c r="F117" s="14">
        <v>174</v>
      </c>
      <c r="G117" s="14">
        <v>437</v>
      </c>
      <c r="H117" s="14">
        <v>307</v>
      </c>
      <c r="I117" s="14">
        <v>1847</v>
      </c>
      <c r="J117" s="14">
        <v>2476</v>
      </c>
    </row>
    <row r="118" spans="1:10">
      <c r="A118" s="1"/>
      <c r="B118" s="1" t="s">
        <v>83</v>
      </c>
      <c r="C118" s="14">
        <v>173993</v>
      </c>
      <c r="D118" s="14">
        <v>79700</v>
      </c>
      <c r="E118" s="14">
        <v>39466</v>
      </c>
      <c r="F118" s="14">
        <v>26501</v>
      </c>
      <c r="G118" s="14">
        <v>22596</v>
      </c>
      <c r="H118" s="14">
        <v>3238</v>
      </c>
      <c r="I118" s="14">
        <v>171501</v>
      </c>
      <c r="J118" s="14">
        <v>2492</v>
      </c>
    </row>
    <row r="119" spans="1:10">
      <c r="A119" s="1"/>
      <c r="B119" s="1" t="s">
        <v>84</v>
      </c>
      <c r="C119" s="14">
        <v>105711</v>
      </c>
      <c r="D119" s="14">
        <v>21361</v>
      </c>
      <c r="E119" s="14">
        <v>17576</v>
      </c>
      <c r="F119" s="14">
        <v>17318</v>
      </c>
      <c r="G119" s="14">
        <v>26223</v>
      </c>
      <c r="H119" s="14">
        <v>9756</v>
      </c>
      <c r="I119" s="14">
        <v>92234</v>
      </c>
      <c r="J119" s="14">
        <v>13477</v>
      </c>
    </row>
    <row r="120" spans="1:10">
      <c r="A120" s="1"/>
      <c r="B120" s="1" t="s">
        <v>42</v>
      </c>
      <c r="C120" s="14">
        <v>112041</v>
      </c>
      <c r="D120" s="14">
        <v>29912</v>
      </c>
      <c r="E120" s="14">
        <v>20065</v>
      </c>
      <c r="F120" s="14">
        <v>16830</v>
      </c>
      <c r="G120" s="14">
        <v>20340</v>
      </c>
      <c r="H120" s="14">
        <v>8294</v>
      </c>
      <c r="I120" s="14">
        <v>95441</v>
      </c>
      <c r="J120" s="14">
        <v>16600</v>
      </c>
    </row>
    <row r="121" spans="1:10">
      <c r="A121" s="1"/>
      <c r="B121" s="1" t="s">
        <v>85</v>
      </c>
      <c r="C121" s="14">
        <v>295802</v>
      </c>
      <c r="D121" s="14">
        <v>72851</v>
      </c>
      <c r="E121" s="14">
        <v>46218</v>
      </c>
      <c r="F121" s="14">
        <v>30940</v>
      </c>
      <c r="G121" s="14">
        <v>31541</v>
      </c>
      <c r="H121" s="14">
        <v>16042</v>
      </c>
      <c r="I121" s="14">
        <v>197592</v>
      </c>
      <c r="J121" s="14">
        <v>98210</v>
      </c>
    </row>
    <row r="122" spans="1:10">
      <c r="A122" s="1"/>
      <c r="B122" s="1" t="s">
        <v>5</v>
      </c>
      <c r="C122" s="14">
        <v>45699</v>
      </c>
      <c r="D122" s="14">
        <v>14278</v>
      </c>
      <c r="E122" s="14">
        <v>7519</v>
      </c>
      <c r="F122" s="14">
        <v>5906</v>
      </c>
      <c r="G122" s="14">
        <v>7032</v>
      </c>
      <c r="H122" s="14">
        <v>2937</v>
      </c>
      <c r="I122" s="14">
        <v>37672</v>
      </c>
      <c r="J122" s="14">
        <v>8027</v>
      </c>
    </row>
    <row r="123" spans="1:10">
      <c r="A123" s="1"/>
      <c r="B123" s="1" t="s">
        <v>6</v>
      </c>
      <c r="C123" s="14">
        <v>29017</v>
      </c>
      <c r="D123" s="14">
        <v>6412</v>
      </c>
      <c r="E123" s="14">
        <v>4099</v>
      </c>
      <c r="F123" s="14">
        <v>3440</v>
      </c>
      <c r="G123" s="14">
        <v>4247</v>
      </c>
      <c r="H123" s="14">
        <v>1919</v>
      </c>
      <c r="I123" s="14">
        <v>20117</v>
      </c>
      <c r="J123" s="14">
        <v>8900</v>
      </c>
    </row>
    <row r="124" spans="1:10">
      <c r="A124" s="1"/>
      <c r="B124" s="1" t="s">
        <v>7</v>
      </c>
      <c r="C124" s="14">
        <v>102688</v>
      </c>
      <c r="D124" s="14">
        <v>24134</v>
      </c>
      <c r="E124" s="14">
        <v>9474</v>
      </c>
      <c r="F124" s="14">
        <v>6319</v>
      </c>
      <c r="G124" s="14">
        <v>10823</v>
      </c>
      <c r="H124" s="14">
        <v>8064</v>
      </c>
      <c r="I124" s="14">
        <v>58814</v>
      </c>
      <c r="J124" s="14">
        <v>43874</v>
      </c>
    </row>
    <row r="125" spans="1:10">
      <c r="A125" s="1"/>
      <c r="B125" s="1" t="s">
        <v>8</v>
      </c>
      <c r="C125" s="14">
        <v>58825</v>
      </c>
      <c r="D125" s="14">
        <v>22925</v>
      </c>
      <c r="E125" s="14">
        <v>9000</v>
      </c>
      <c r="F125" s="14">
        <v>5689</v>
      </c>
      <c r="G125" s="14">
        <v>5621</v>
      </c>
      <c r="H125" s="14">
        <v>3181</v>
      </c>
      <c r="I125" s="14">
        <v>46416</v>
      </c>
      <c r="J125" s="14">
        <v>12409</v>
      </c>
    </row>
    <row r="126" spans="1:10">
      <c r="A126" s="1"/>
      <c r="B126" s="1" t="s">
        <v>9</v>
      </c>
      <c r="C126" s="14">
        <v>156424</v>
      </c>
      <c r="D126" s="14">
        <v>67051</v>
      </c>
      <c r="E126" s="14">
        <v>31607</v>
      </c>
      <c r="F126" s="14">
        <v>21070</v>
      </c>
      <c r="G126" s="14">
        <v>19140</v>
      </c>
      <c r="H126" s="14">
        <v>6382</v>
      </c>
      <c r="I126" s="14">
        <v>145250</v>
      </c>
      <c r="J126" s="14">
        <v>11174</v>
      </c>
    </row>
    <row r="127" spans="1:10">
      <c r="A127" s="1"/>
      <c r="B127" s="1" t="s">
        <v>10</v>
      </c>
      <c r="C127" s="14">
        <v>13232</v>
      </c>
      <c r="D127" s="14">
        <v>407</v>
      </c>
      <c r="E127" s="14">
        <v>213</v>
      </c>
      <c r="F127" s="14">
        <v>301</v>
      </c>
      <c r="G127" s="14">
        <v>1544</v>
      </c>
      <c r="H127" s="14">
        <v>2960</v>
      </c>
      <c r="I127" s="14">
        <v>5425</v>
      </c>
      <c r="J127" s="14">
        <v>7807</v>
      </c>
    </row>
    <row r="128" spans="1:10">
      <c r="A128" s="1"/>
      <c r="B128" s="1" t="s">
        <v>99</v>
      </c>
      <c r="C128" s="14">
        <v>85876</v>
      </c>
      <c r="D128" s="14">
        <v>29986</v>
      </c>
      <c r="E128" s="14">
        <v>15479</v>
      </c>
      <c r="F128" s="14">
        <v>10857</v>
      </c>
      <c r="G128" s="14">
        <v>11758</v>
      </c>
      <c r="H128" s="14">
        <v>4949</v>
      </c>
      <c r="I128" s="14">
        <v>73029</v>
      </c>
      <c r="J128" s="14">
        <v>12847</v>
      </c>
    </row>
    <row r="129" spans="1:10">
      <c r="A129" s="1"/>
      <c r="B129" s="1" t="s">
        <v>11</v>
      </c>
      <c r="C129" s="14">
        <v>22496</v>
      </c>
      <c r="D129" s="14">
        <v>5173</v>
      </c>
      <c r="E129" s="14">
        <v>3333</v>
      </c>
      <c r="F129" s="14">
        <v>3312</v>
      </c>
      <c r="G129" s="14">
        <v>6278</v>
      </c>
      <c r="H129" s="14">
        <v>2526</v>
      </c>
      <c r="I129" s="14">
        <v>20622</v>
      </c>
      <c r="J129" s="14">
        <v>1874</v>
      </c>
    </row>
    <row r="130" spans="1:10">
      <c r="A130" s="1"/>
      <c r="B130" s="1" t="s">
        <v>12</v>
      </c>
      <c r="C130" s="14">
        <v>194974</v>
      </c>
      <c r="D130" s="14">
        <v>51962</v>
      </c>
      <c r="E130" s="14">
        <v>41784</v>
      </c>
      <c r="F130" s="14">
        <v>27243</v>
      </c>
      <c r="G130" s="14">
        <v>29543</v>
      </c>
      <c r="H130" s="14">
        <v>20056</v>
      </c>
      <c r="I130" s="14">
        <v>170588</v>
      </c>
      <c r="J130" s="14">
        <v>24386</v>
      </c>
    </row>
    <row r="131" spans="1:10">
      <c r="A131" s="1"/>
      <c r="B131" s="1" t="s">
        <v>13</v>
      </c>
      <c r="C131" s="14">
        <v>24555</v>
      </c>
      <c r="D131" s="14">
        <v>7749</v>
      </c>
      <c r="E131" s="14">
        <v>4406</v>
      </c>
      <c r="F131" s="14">
        <v>3799</v>
      </c>
      <c r="G131" s="14">
        <v>5165</v>
      </c>
      <c r="H131" s="14">
        <v>1585</v>
      </c>
      <c r="I131" s="14">
        <v>22704</v>
      </c>
      <c r="J131" s="14">
        <v>1851</v>
      </c>
    </row>
    <row r="132" spans="1:10">
      <c r="A132" s="1"/>
      <c r="B132" s="1" t="s">
        <v>14</v>
      </c>
      <c r="C132" s="14">
        <v>152586</v>
      </c>
      <c r="D132" s="14">
        <v>30803</v>
      </c>
      <c r="E132" s="14">
        <v>24271</v>
      </c>
      <c r="F132" s="14">
        <v>24138</v>
      </c>
      <c r="G132" s="14">
        <v>30913</v>
      </c>
      <c r="H132" s="14">
        <v>11771</v>
      </c>
      <c r="I132" s="14">
        <v>121896</v>
      </c>
      <c r="J132" s="14">
        <v>30690</v>
      </c>
    </row>
    <row r="133" spans="1:10">
      <c r="A133" s="1"/>
      <c r="B133" s="1" t="s">
        <v>15</v>
      </c>
      <c r="C133" s="14">
        <v>170988</v>
      </c>
      <c r="D133" s="14">
        <v>72542</v>
      </c>
      <c r="E133" s="14">
        <v>39735</v>
      </c>
      <c r="F133" s="14">
        <v>23876</v>
      </c>
      <c r="G133" s="14">
        <v>19519</v>
      </c>
      <c r="H133" s="14">
        <v>5415</v>
      </c>
      <c r="I133" s="14">
        <v>161087</v>
      </c>
      <c r="J133" s="14">
        <v>9901</v>
      </c>
    </row>
    <row r="134" spans="1:10">
      <c r="A134" s="1"/>
      <c r="B134" s="1" t="s">
        <v>100</v>
      </c>
      <c r="C134" s="14">
        <v>4512</v>
      </c>
      <c r="D134" s="14">
        <v>6</v>
      </c>
      <c r="E134" s="14">
        <v>11</v>
      </c>
      <c r="F134" s="14">
        <v>26</v>
      </c>
      <c r="G134" s="14">
        <v>273</v>
      </c>
      <c r="H134" s="14">
        <v>707</v>
      </c>
      <c r="I134" s="14">
        <v>1023</v>
      </c>
      <c r="J134" s="14">
        <v>3489</v>
      </c>
    </row>
    <row r="135" spans="1:10">
      <c r="A135" s="1"/>
      <c r="B135" s="1" t="s">
        <v>86</v>
      </c>
      <c r="C135" s="14">
        <v>3858</v>
      </c>
      <c r="D135" s="14">
        <v>3333</v>
      </c>
      <c r="E135" s="14">
        <v>430</v>
      </c>
      <c r="F135" s="14">
        <v>67</v>
      </c>
      <c r="G135" s="14">
        <v>28</v>
      </c>
      <c r="H135" s="14">
        <v>0</v>
      </c>
      <c r="I135" s="14">
        <v>3858</v>
      </c>
      <c r="J135" s="14">
        <v>0</v>
      </c>
    </row>
    <row r="136" spans="1:10">
      <c r="A136" s="1" t="s">
        <v>51</v>
      </c>
      <c r="B136" s="1" t="s">
        <v>19</v>
      </c>
      <c r="C136" s="14">
        <v>1691845</v>
      </c>
      <c r="D136" s="14">
        <v>357541</v>
      </c>
      <c r="E136" s="14">
        <v>367724</v>
      </c>
      <c r="F136" s="14">
        <v>266521</v>
      </c>
      <c r="G136" s="14">
        <v>273524</v>
      </c>
      <c r="H136" s="14">
        <v>112438</v>
      </c>
      <c r="I136" s="14">
        <v>1377748</v>
      </c>
      <c r="J136" s="14">
        <v>314097</v>
      </c>
    </row>
    <row r="137" spans="1:10">
      <c r="A137" s="1"/>
      <c r="B137" s="1" t="s">
        <v>3</v>
      </c>
      <c r="C137" s="14">
        <v>5926</v>
      </c>
      <c r="D137" s="14">
        <v>1842</v>
      </c>
      <c r="E137" s="14">
        <v>1897</v>
      </c>
      <c r="F137" s="14">
        <v>1189</v>
      </c>
      <c r="G137" s="14">
        <v>715</v>
      </c>
      <c r="H137" s="14">
        <v>149</v>
      </c>
      <c r="I137" s="14">
        <v>5792</v>
      </c>
      <c r="J137" s="14">
        <v>134</v>
      </c>
    </row>
    <row r="138" spans="1:10">
      <c r="A138" s="1"/>
      <c r="B138" s="1" t="s">
        <v>82</v>
      </c>
      <c r="C138" s="14">
        <v>5114</v>
      </c>
      <c r="D138" s="14">
        <v>958</v>
      </c>
      <c r="E138" s="14">
        <v>910</v>
      </c>
      <c r="F138" s="14">
        <v>752</v>
      </c>
      <c r="G138" s="14">
        <v>871</v>
      </c>
      <c r="H138" s="14">
        <v>429</v>
      </c>
      <c r="I138" s="14">
        <v>3920</v>
      </c>
      <c r="J138" s="14">
        <v>1194</v>
      </c>
    </row>
    <row r="139" spans="1:10">
      <c r="A139" s="1"/>
      <c r="B139" s="1" t="s">
        <v>4</v>
      </c>
      <c r="C139" s="14">
        <v>4740</v>
      </c>
      <c r="D139" s="14">
        <v>360</v>
      </c>
      <c r="E139" s="14">
        <v>357</v>
      </c>
      <c r="F139" s="14">
        <v>196</v>
      </c>
      <c r="G139" s="14">
        <v>403</v>
      </c>
      <c r="H139" s="14">
        <v>310</v>
      </c>
      <c r="I139" s="14">
        <v>1626</v>
      </c>
      <c r="J139" s="14">
        <v>3114</v>
      </c>
    </row>
    <row r="140" spans="1:10">
      <c r="A140" s="1"/>
      <c r="B140" s="1" t="s">
        <v>83</v>
      </c>
      <c r="C140" s="14">
        <v>173714</v>
      </c>
      <c r="D140" s="14">
        <v>54048</v>
      </c>
      <c r="E140" s="14">
        <v>51517</v>
      </c>
      <c r="F140" s="14">
        <v>34430</v>
      </c>
      <c r="G140" s="14">
        <v>27822</v>
      </c>
      <c r="H140" s="14">
        <v>3703</v>
      </c>
      <c r="I140" s="14">
        <v>171520</v>
      </c>
      <c r="J140" s="14">
        <v>2194</v>
      </c>
    </row>
    <row r="141" spans="1:10">
      <c r="A141" s="1"/>
      <c r="B141" s="1" t="s">
        <v>84</v>
      </c>
      <c r="C141" s="14">
        <v>118753</v>
      </c>
      <c r="D141" s="14">
        <v>14391</v>
      </c>
      <c r="E141" s="14">
        <v>20617</v>
      </c>
      <c r="F141" s="14">
        <v>21117</v>
      </c>
      <c r="G141" s="14">
        <v>32078</v>
      </c>
      <c r="H141" s="14">
        <v>12645</v>
      </c>
      <c r="I141" s="14">
        <v>100848</v>
      </c>
      <c r="J141" s="14">
        <v>17905</v>
      </c>
    </row>
    <row r="142" spans="1:10">
      <c r="A142" s="1"/>
      <c r="B142" s="1" t="s">
        <v>42</v>
      </c>
      <c r="C142" s="14">
        <v>108653</v>
      </c>
      <c r="D142" s="14">
        <v>20167</v>
      </c>
      <c r="E142" s="14">
        <v>22161</v>
      </c>
      <c r="F142" s="14">
        <v>18591</v>
      </c>
      <c r="G142" s="14">
        <v>21216</v>
      </c>
      <c r="H142" s="14">
        <v>8864</v>
      </c>
      <c r="I142" s="14">
        <v>90999</v>
      </c>
      <c r="J142" s="14">
        <v>17654</v>
      </c>
    </row>
    <row r="143" spans="1:10">
      <c r="A143" s="1"/>
      <c r="B143" s="1" t="s">
        <v>85</v>
      </c>
      <c r="C143" s="14">
        <v>306317</v>
      </c>
      <c r="D143" s="14">
        <v>49481</v>
      </c>
      <c r="E143" s="14">
        <v>56679</v>
      </c>
      <c r="F143" s="14">
        <v>40722</v>
      </c>
      <c r="G143" s="14">
        <v>39188</v>
      </c>
      <c r="H143" s="14">
        <v>17933</v>
      </c>
      <c r="I143" s="14">
        <v>204003</v>
      </c>
      <c r="J143" s="14">
        <v>102314</v>
      </c>
    </row>
    <row r="144" spans="1:10">
      <c r="A144" s="1"/>
      <c r="B144" s="1" t="s">
        <v>5</v>
      </c>
      <c r="C144" s="14">
        <v>44661</v>
      </c>
      <c r="D144" s="14">
        <v>9885</v>
      </c>
      <c r="E144" s="14">
        <v>8804</v>
      </c>
      <c r="F144" s="14">
        <v>6952</v>
      </c>
      <c r="G144" s="14">
        <v>7485</v>
      </c>
      <c r="H144" s="14">
        <v>2910</v>
      </c>
      <c r="I144" s="14">
        <v>36036</v>
      </c>
      <c r="J144" s="14">
        <v>8625</v>
      </c>
    </row>
    <row r="145" spans="1:10">
      <c r="A145" s="1"/>
      <c r="B145" s="1" t="s">
        <v>6</v>
      </c>
      <c r="C145" s="14">
        <v>28251</v>
      </c>
      <c r="D145" s="14">
        <v>4202</v>
      </c>
      <c r="E145" s="14">
        <v>4190</v>
      </c>
      <c r="F145" s="14">
        <v>3624</v>
      </c>
      <c r="G145" s="14">
        <v>4076</v>
      </c>
      <c r="H145" s="14">
        <v>1772</v>
      </c>
      <c r="I145" s="14">
        <v>17864</v>
      </c>
      <c r="J145" s="14">
        <v>10387</v>
      </c>
    </row>
    <row r="146" spans="1:10">
      <c r="A146" s="1"/>
      <c r="B146" s="1" t="s">
        <v>7</v>
      </c>
      <c r="C146" s="14">
        <v>83780</v>
      </c>
      <c r="D146" s="14">
        <v>15708</v>
      </c>
      <c r="E146" s="14">
        <v>10954</v>
      </c>
      <c r="F146" s="14">
        <v>6133</v>
      </c>
      <c r="G146" s="14">
        <v>7866</v>
      </c>
      <c r="H146" s="14">
        <v>7269</v>
      </c>
      <c r="I146" s="14">
        <v>47930</v>
      </c>
      <c r="J146" s="14">
        <v>35850</v>
      </c>
    </row>
    <row r="147" spans="1:10">
      <c r="A147" s="1"/>
      <c r="B147" s="1" t="s">
        <v>8</v>
      </c>
      <c r="C147" s="14">
        <v>55164</v>
      </c>
      <c r="D147" s="14">
        <v>16584</v>
      </c>
      <c r="E147" s="14">
        <v>11911</v>
      </c>
      <c r="F147" s="14">
        <v>6819</v>
      </c>
      <c r="G147" s="14">
        <v>6013</v>
      </c>
      <c r="H147" s="14">
        <v>3137</v>
      </c>
      <c r="I147" s="14">
        <v>44464</v>
      </c>
      <c r="J147" s="14">
        <v>10700</v>
      </c>
    </row>
    <row r="148" spans="1:10">
      <c r="A148" s="1"/>
      <c r="B148" s="1" t="s">
        <v>9</v>
      </c>
      <c r="C148" s="14">
        <v>132068</v>
      </c>
      <c r="D148" s="14">
        <v>44499</v>
      </c>
      <c r="E148" s="14">
        <v>34973</v>
      </c>
      <c r="F148" s="14">
        <v>21634</v>
      </c>
      <c r="G148" s="14">
        <v>16923</v>
      </c>
      <c r="H148" s="14">
        <v>5038</v>
      </c>
      <c r="I148" s="14">
        <v>123067</v>
      </c>
      <c r="J148" s="14">
        <v>9001</v>
      </c>
    </row>
    <row r="149" spans="1:10">
      <c r="A149" s="1"/>
      <c r="B149" s="1" t="s">
        <v>10</v>
      </c>
      <c r="C149" s="14">
        <v>12653</v>
      </c>
      <c r="D149" s="14">
        <v>252</v>
      </c>
      <c r="E149" s="14">
        <v>203</v>
      </c>
      <c r="F149" s="14">
        <v>287</v>
      </c>
      <c r="G149" s="14">
        <v>1514</v>
      </c>
      <c r="H149" s="14">
        <v>2817</v>
      </c>
      <c r="I149" s="14">
        <v>5073</v>
      </c>
      <c r="J149" s="14">
        <v>7580</v>
      </c>
    </row>
    <row r="150" spans="1:10">
      <c r="A150" s="1"/>
      <c r="B150" s="1" t="s">
        <v>99</v>
      </c>
      <c r="C150" s="14">
        <v>85323</v>
      </c>
      <c r="D150" s="14">
        <v>19953</v>
      </c>
      <c r="E150" s="14">
        <v>18584</v>
      </c>
      <c r="F150" s="14">
        <v>12603</v>
      </c>
      <c r="G150" s="14">
        <v>12932</v>
      </c>
      <c r="H150" s="14">
        <v>5777</v>
      </c>
      <c r="I150" s="14">
        <v>69849</v>
      </c>
      <c r="J150" s="14">
        <v>15474</v>
      </c>
    </row>
    <row r="151" spans="1:10">
      <c r="A151" s="1"/>
      <c r="B151" s="1" t="s">
        <v>11</v>
      </c>
      <c r="C151" s="14">
        <v>16071</v>
      </c>
      <c r="D151" s="14">
        <v>2757</v>
      </c>
      <c r="E151" s="14">
        <v>3098</v>
      </c>
      <c r="F151" s="14">
        <v>2822</v>
      </c>
      <c r="G151" s="14">
        <v>4480</v>
      </c>
      <c r="H151" s="14">
        <v>1652</v>
      </c>
      <c r="I151" s="14">
        <v>14809</v>
      </c>
      <c r="J151" s="14">
        <v>1262</v>
      </c>
    </row>
    <row r="152" spans="1:10">
      <c r="A152" s="1"/>
      <c r="B152" s="1" t="s">
        <v>12</v>
      </c>
      <c r="C152" s="14">
        <v>151888</v>
      </c>
      <c r="D152" s="14">
        <v>26933</v>
      </c>
      <c r="E152" s="14">
        <v>38871</v>
      </c>
      <c r="F152" s="14">
        <v>26325</v>
      </c>
      <c r="G152" s="14">
        <v>22977</v>
      </c>
      <c r="H152" s="14">
        <v>16664</v>
      </c>
      <c r="I152" s="14">
        <v>131770</v>
      </c>
      <c r="J152" s="14">
        <v>20118</v>
      </c>
    </row>
    <row r="153" spans="1:10">
      <c r="A153" s="1"/>
      <c r="B153" s="1" t="s">
        <v>13</v>
      </c>
      <c r="C153" s="14">
        <v>24434</v>
      </c>
      <c r="D153" s="14">
        <v>5060</v>
      </c>
      <c r="E153" s="14">
        <v>5206</v>
      </c>
      <c r="F153" s="14">
        <v>4868</v>
      </c>
      <c r="G153" s="14">
        <v>6082</v>
      </c>
      <c r="H153" s="14">
        <v>1429</v>
      </c>
      <c r="I153" s="14">
        <v>22645</v>
      </c>
      <c r="J153" s="14">
        <v>1789</v>
      </c>
    </row>
    <row r="154" spans="1:10">
      <c r="A154" s="1"/>
      <c r="B154" s="1" t="s">
        <v>14</v>
      </c>
      <c r="C154" s="14">
        <v>168435</v>
      </c>
      <c r="D154" s="14">
        <v>19242</v>
      </c>
      <c r="E154" s="14">
        <v>28300</v>
      </c>
      <c r="F154" s="14">
        <v>29580</v>
      </c>
      <c r="G154" s="14">
        <v>40198</v>
      </c>
      <c r="H154" s="14">
        <v>14396</v>
      </c>
      <c r="I154" s="14">
        <v>131716</v>
      </c>
      <c r="J154" s="14">
        <v>36719</v>
      </c>
    </row>
    <row r="155" spans="1:10">
      <c r="A155" s="1"/>
      <c r="B155" s="1" t="s">
        <v>15</v>
      </c>
      <c r="C155" s="14">
        <v>157489</v>
      </c>
      <c r="D155" s="14">
        <v>48770</v>
      </c>
      <c r="E155" s="14">
        <v>47246</v>
      </c>
      <c r="F155" s="14">
        <v>27545</v>
      </c>
      <c r="G155" s="14">
        <v>20317</v>
      </c>
      <c r="H155" s="14">
        <v>4875</v>
      </c>
      <c r="I155" s="14">
        <v>148753</v>
      </c>
      <c r="J155" s="14">
        <v>8736</v>
      </c>
    </row>
    <row r="156" spans="1:10">
      <c r="A156" s="1"/>
      <c r="B156" s="1" t="s">
        <v>100</v>
      </c>
      <c r="C156" s="14">
        <v>4369</v>
      </c>
      <c r="D156" s="14">
        <v>3</v>
      </c>
      <c r="E156" s="14">
        <v>10</v>
      </c>
      <c r="F156" s="14">
        <v>33</v>
      </c>
      <c r="G156" s="14">
        <v>307</v>
      </c>
      <c r="H156" s="14">
        <v>669</v>
      </c>
      <c r="I156" s="14">
        <v>1022</v>
      </c>
      <c r="J156" s="14">
        <v>3347</v>
      </c>
    </row>
    <row r="157" spans="1:10">
      <c r="A157" s="1"/>
      <c r="B157" s="1" t="s">
        <v>86</v>
      </c>
      <c r="C157" s="14">
        <v>4042</v>
      </c>
      <c r="D157" s="14">
        <v>2446</v>
      </c>
      <c r="E157" s="14">
        <v>1236</v>
      </c>
      <c r="F157" s="14">
        <v>299</v>
      </c>
      <c r="G157" s="14">
        <v>61</v>
      </c>
      <c r="H157" s="14">
        <v>0</v>
      </c>
      <c r="I157" s="14">
        <v>4042</v>
      </c>
      <c r="J157" s="14">
        <v>0</v>
      </c>
    </row>
    <row r="158" spans="1:10">
      <c r="A158" s="1" t="s">
        <v>52</v>
      </c>
      <c r="B158" s="1" t="s">
        <v>19</v>
      </c>
      <c r="C158" s="14">
        <v>48153</v>
      </c>
      <c r="D158" s="14">
        <v>26650</v>
      </c>
      <c r="E158" s="14">
        <v>6830</v>
      </c>
      <c r="F158" s="14">
        <v>-1722</v>
      </c>
      <c r="G158" s="14">
        <v>-3862</v>
      </c>
      <c r="H158" s="14">
        <v>6054</v>
      </c>
      <c r="I158" s="14">
        <v>33950</v>
      </c>
      <c r="J158" s="14">
        <v>14203</v>
      </c>
    </row>
    <row r="159" spans="1:10">
      <c r="A159" s="1"/>
      <c r="B159" s="1" t="s">
        <v>3</v>
      </c>
      <c r="C159" s="14">
        <v>683</v>
      </c>
      <c r="D159" s="14">
        <v>463</v>
      </c>
      <c r="E159" s="14">
        <v>98</v>
      </c>
      <c r="F159" s="14">
        <v>45</v>
      </c>
      <c r="G159" s="14">
        <v>62</v>
      </c>
      <c r="H159" s="14">
        <v>33</v>
      </c>
      <c r="I159" s="14">
        <v>701</v>
      </c>
      <c r="J159" s="14">
        <v>-18</v>
      </c>
    </row>
    <row r="160" spans="1:10">
      <c r="A160" s="1"/>
      <c r="B160" s="1" t="s">
        <v>82</v>
      </c>
      <c r="C160" s="14">
        <v>339</v>
      </c>
      <c r="D160" s="14">
        <v>243</v>
      </c>
      <c r="E160" s="14">
        <v>46</v>
      </c>
      <c r="F160" s="14">
        <v>20</v>
      </c>
      <c r="G160" s="14">
        <v>-22</v>
      </c>
      <c r="H160" s="14">
        <v>2</v>
      </c>
      <c r="I160" s="14">
        <v>289</v>
      </c>
      <c r="J160" s="14">
        <v>50</v>
      </c>
    </row>
    <row r="161" spans="1:10">
      <c r="A161" s="1"/>
      <c r="B161" s="1" t="s">
        <v>4</v>
      </c>
      <c r="C161" s="14">
        <v>238</v>
      </c>
      <c r="D161" s="14">
        <v>131</v>
      </c>
      <c r="E161" s="14">
        <v>46</v>
      </c>
      <c r="F161" s="14">
        <v>-13</v>
      </c>
      <c r="G161" s="14">
        <v>-4</v>
      </c>
      <c r="H161" s="14">
        <v>10</v>
      </c>
      <c r="I161" s="14">
        <v>170</v>
      </c>
      <c r="J161" s="14">
        <v>68</v>
      </c>
    </row>
    <row r="162" spans="1:10">
      <c r="A162" s="1"/>
      <c r="B162" s="1" t="s">
        <v>83</v>
      </c>
      <c r="C162" s="14">
        <v>29</v>
      </c>
      <c r="D162" s="14">
        <v>1179</v>
      </c>
      <c r="E162" s="14">
        <v>69</v>
      </c>
      <c r="F162" s="14">
        <v>-586</v>
      </c>
      <c r="G162" s="14">
        <v>-568</v>
      </c>
      <c r="H162" s="14">
        <v>-65</v>
      </c>
      <c r="I162" s="14">
        <v>29</v>
      </c>
      <c r="J162" s="14">
        <v>0</v>
      </c>
    </row>
    <row r="163" spans="1:10">
      <c r="A163" s="1"/>
      <c r="B163" s="1" t="s">
        <v>84</v>
      </c>
      <c r="C163" s="14">
        <v>-3603</v>
      </c>
      <c r="D163" s="14">
        <v>-841</v>
      </c>
      <c r="E163" s="14">
        <v>-253</v>
      </c>
      <c r="F163" s="14">
        <v>-570</v>
      </c>
      <c r="G163" s="14">
        <v>-1033</v>
      </c>
      <c r="H163" s="14">
        <v>-250</v>
      </c>
      <c r="I163" s="14">
        <v>-2947</v>
      </c>
      <c r="J163" s="14">
        <v>-656</v>
      </c>
    </row>
    <row r="164" spans="1:10">
      <c r="A164" s="1"/>
      <c r="B164" s="1" t="s">
        <v>42</v>
      </c>
      <c r="C164" s="14">
        <v>-4773</v>
      </c>
      <c r="D164" s="14">
        <v>-3164</v>
      </c>
      <c r="E164" s="14">
        <v>-637</v>
      </c>
      <c r="F164" s="14">
        <v>-792</v>
      </c>
      <c r="G164" s="14">
        <v>-812</v>
      </c>
      <c r="H164" s="14">
        <v>228</v>
      </c>
      <c r="I164" s="14">
        <v>-5177</v>
      </c>
      <c r="J164" s="14">
        <v>404</v>
      </c>
    </row>
    <row r="165" spans="1:10">
      <c r="A165" s="1"/>
      <c r="B165" s="1" t="s">
        <v>85</v>
      </c>
      <c r="C165" s="14">
        <v>764</v>
      </c>
      <c r="D165" s="14">
        <v>196</v>
      </c>
      <c r="E165" s="14">
        <v>24</v>
      </c>
      <c r="F165" s="14">
        <v>-678</v>
      </c>
      <c r="G165" s="14">
        <v>-952</v>
      </c>
      <c r="H165" s="14">
        <v>851</v>
      </c>
      <c r="I165" s="14">
        <v>-559</v>
      </c>
      <c r="J165" s="14">
        <v>1323</v>
      </c>
    </row>
    <row r="166" spans="1:10">
      <c r="A166" s="1"/>
      <c r="B166" s="1" t="s">
        <v>5</v>
      </c>
      <c r="C166" s="14">
        <v>1122</v>
      </c>
      <c r="D166" s="14">
        <v>781</v>
      </c>
      <c r="E166" s="14">
        <v>19</v>
      </c>
      <c r="F166" s="14">
        <v>-173</v>
      </c>
      <c r="G166" s="14">
        <v>-323</v>
      </c>
      <c r="H166" s="14">
        <v>87</v>
      </c>
      <c r="I166" s="14">
        <v>391</v>
      </c>
      <c r="J166" s="14">
        <v>731</v>
      </c>
    </row>
    <row r="167" spans="1:10">
      <c r="A167" s="1"/>
      <c r="B167" s="1" t="s">
        <v>6</v>
      </c>
      <c r="C167" s="14">
        <v>6007</v>
      </c>
      <c r="D167" s="14">
        <v>91</v>
      </c>
      <c r="E167" s="14">
        <v>8</v>
      </c>
      <c r="F167" s="14">
        <v>-104</v>
      </c>
      <c r="G167" s="14">
        <v>-211</v>
      </c>
      <c r="H167" s="14">
        <v>143</v>
      </c>
      <c r="I167" s="14">
        <v>-73</v>
      </c>
      <c r="J167" s="14">
        <v>6080</v>
      </c>
    </row>
    <row r="168" spans="1:10">
      <c r="A168" s="1"/>
      <c r="B168" s="1" t="s">
        <v>7</v>
      </c>
      <c r="C168" s="14">
        <v>-8</v>
      </c>
      <c r="D168" s="14">
        <v>3444</v>
      </c>
      <c r="E168" s="14">
        <v>277</v>
      </c>
      <c r="F168" s="14">
        <v>-89</v>
      </c>
      <c r="G168" s="14">
        <v>-111</v>
      </c>
      <c r="H168" s="14">
        <v>1169</v>
      </c>
      <c r="I168" s="14">
        <v>4690</v>
      </c>
      <c r="J168" s="14">
        <v>-4698</v>
      </c>
    </row>
    <row r="169" spans="1:10">
      <c r="A169" s="1"/>
      <c r="B169" s="1" t="s">
        <v>8</v>
      </c>
      <c r="C169" s="14">
        <v>5177</v>
      </c>
      <c r="D169" s="14">
        <v>1784</v>
      </c>
      <c r="E169" s="14">
        <v>115</v>
      </c>
      <c r="F169" s="14">
        <v>-132</v>
      </c>
      <c r="G169" s="14">
        <v>-152</v>
      </c>
      <c r="H169" s="14">
        <v>513</v>
      </c>
      <c r="I169" s="14">
        <v>2128</v>
      </c>
      <c r="J169" s="14">
        <v>3049</v>
      </c>
    </row>
    <row r="170" spans="1:10">
      <c r="A170" s="1"/>
      <c r="B170" s="1" t="s">
        <v>9</v>
      </c>
      <c r="C170" s="14">
        <v>13011</v>
      </c>
      <c r="D170" s="14">
        <v>9695</v>
      </c>
      <c r="E170" s="14">
        <v>1933</v>
      </c>
      <c r="F170" s="14">
        <v>270</v>
      </c>
      <c r="G170" s="14">
        <v>-198</v>
      </c>
      <c r="H170" s="14">
        <v>293</v>
      </c>
      <c r="I170" s="14">
        <v>11993</v>
      </c>
      <c r="J170" s="14">
        <v>1018</v>
      </c>
    </row>
    <row r="171" spans="1:10">
      <c r="A171" s="1"/>
      <c r="B171" s="1" t="s">
        <v>10</v>
      </c>
      <c r="C171" s="14">
        <v>82</v>
      </c>
      <c r="D171" s="14">
        <v>32</v>
      </c>
      <c r="E171" s="14">
        <v>-4</v>
      </c>
      <c r="F171" s="14">
        <v>-7</v>
      </c>
      <c r="G171" s="14">
        <v>-19</v>
      </c>
      <c r="H171" s="14">
        <v>262</v>
      </c>
      <c r="I171" s="14">
        <v>264</v>
      </c>
      <c r="J171" s="14">
        <v>-182</v>
      </c>
    </row>
    <row r="172" spans="1:10">
      <c r="A172" s="1"/>
      <c r="B172" s="1" t="s">
        <v>99</v>
      </c>
      <c r="C172" s="14">
        <v>5175</v>
      </c>
      <c r="D172" s="14">
        <v>2241</v>
      </c>
      <c r="E172" s="14">
        <v>618</v>
      </c>
      <c r="F172" s="14">
        <v>11</v>
      </c>
      <c r="G172" s="14">
        <v>128</v>
      </c>
      <c r="H172" s="14">
        <v>12</v>
      </c>
      <c r="I172" s="14">
        <v>3010</v>
      </c>
      <c r="J172" s="14">
        <v>2165</v>
      </c>
    </row>
    <row r="173" spans="1:10">
      <c r="A173" s="1"/>
      <c r="B173" s="1" t="s">
        <v>11</v>
      </c>
      <c r="C173" s="14">
        <v>1892</v>
      </c>
      <c r="D173" s="14">
        <v>1067</v>
      </c>
      <c r="E173" s="14">
        <v>426</v>
      </c>
      <c r="F173" s="14">
        <v>180</v>
      </c>
      <c r="G173" s="14">
        <v>24</v>
      </c>
      <c r="H173" s="14">
        <v>70</v>
      </c>
      <c r="I173" s="14">
        <v>1767</v>
      </c>
      <c r="J173" s="14">
        <v>125</v>
      </c>
    </row>
    <row r="174" spans="1:10">
      <c r="A174" s="1"/>
      <c r="B174" s="1" t="s">
        <v>12</v>
      </c>
      <c r="C174" s="14">
        <v>11009</v>
      </c>
      <c r="D174" s="14">
        <v>4775</v>
      </c>
      <c r="E174" s="14">
        <v>2167</v>
      </c>
      <c r="F174" s="14">
        <v>487</v>
      </c>
      <c r="G174" s="14">
        <v>38</v>
      </c>
      <c r="H174" s="14">
        <v>1634</v>
      </c>
      <c r="I174" s="14">
        <v>9101</v>
      </c>
      <c r="J174" s="14">
        <v>1908</v>
      </c>
    </row>
    <row r="175" spans="1:10">
      <c r="A175" s="1"/>
      <c r="B175" s="1" t="s">
        <v>13</v>
      </c>
      <c r="C175" s="14">
        <v>1213</v>
      </c>
      <c r="D175" s="14">
        <v>871</v>
      </c>
      <c r="E175" s="14">
        <v>233</v>
      </c>
      <c r="F175" s="14">
        <v>17</v>
      </c>
      <c r="G175" s="14">
        <v>-44</v>
      </c>
      <c r="H175" s="14">
        <v>82</v>
      </c>
      <c r="I175" s="14">
        <v>1159</v>
      </c>
      <c r="J175" s="14">
        <v>54</v>
      </c>
    </row>
    <row r="176" spans="1:10">
      <c r="A176" s="1"/>
      <c r="B176" s="1" t="s">
        <v>14</v>
      </c>
      <c r="C176" s="14">
        <v>3089</v>
      </c>
      <c r="D176" s="14">
        <v>-1702</v>
      </c>
      <c r="E176" s="14">
        <v>705</v>
      </c>
      <c r="F176" s="14">
        <v>640</v>
      </c>
      <c r="G176" s="14">
        <v>489</v>
      </c>
      <c r="H176" s="14">
        <v>762</v>
      </c>
      <c r="I176" s="14">
        <v>894</v>
      </c>
      <c r="J176" s="14">
        <v>2195</v>
      </c>
    </row>
    <row r="177" spans="1:10">
      <c r="A177" s="1"/>
      <c r="B177" s="1" t="s">
        <v>15</v>
      </c>
      <c r="C177" s="14">
        <v>20</v>
      </c>
      <c r="D177" s="14">
        <v>-699</v>
      </c>
      <c r="E177" s="14">
        <v>477</v>
      </c>
      <c r="F177" s="14">
        <v>-183</v>
      </c>
      <c r="G177" s="14">
        <v>-178</v>
      </c>
      <c r="H177" s="14">
        <v>125</v>
      </c>
      <c r="I177" s="14">
        <v>-458</v>
      </c>
      <c r="J177" s="14">
        <v>478</v>
      </c>
    </row>
    <row r="178" spans="1:10">
      <c r="A178" s="1"/>
      <c r="B178" s="1" t="s">
        <v>100</v>
      </c>
      <c r="C178" s="14">
        <v>197</v>
      </c>
      <c r="D178" s="14">
        <v>-8</v>
      </c>
      <c r="E178" s="14">
        <v>-5</v>
      </c>
      <c r="F178" s="14">
        <v>-4</v>
      </c>
      <c r="G178" s="14">
        <v>12</v>
      </c>
      <c r="H178" s="14">
        <v>93</v>
      </c>
      <c r="I178" s="14">
        <v>88</v>
      </c>
      <c r="J178" s="14">
        <v>109</v>
      </c>
    </row>
    <row r="179" spans="1:10">
      <c r="A179" s="1"/>
      <c r="B179" s="1" t="s">
        <v>86</v>
      </c>
      <c r="C179" s="14">
        <v>6490</v>
      </c>
      <c r="D179" s="14">
        <v>6071</v>
      </c>
      <c r="E179" s="14">
        <v>468</v>
      </c>
      <c r="F179" s="14">
        <v>-61</v>
      </c>
      <c r="G179" s="14">
        <v>12</v>
      </c>
      <c r="H179" s="14">
        <v>0</v>
      </c>
      <c r="I179" s="14">
        <v>6490</v>
      </c>
      <c r="J179" s="14">
        <v>0</v>
      </c>
    </row>
    <row r="180" spans="1:10">
      <c r="A180" s="1" t="s">
        <v>74</v>
      </c>
      <c r="B180" s="1" t="s">
        <v>19</v>
      </c>
      <c r="C180" s="15">
        <v>0.8</v>
      </c>
      <c r="D180" s="15">
        <v>1</v>
      </c>
      <c r="E180" s="15">
        <v>0.7</v>
      </c>
      <c r="F180" s="15">
        <v>-0.3</v>
      </c>
      <c r="G180" s="15">
        <v>-0.6</v>
      </c>
      <c r="H180" s="15">
        <v>2</v>
      </c>
      <c r="I180" s="15">
        <v>0.6</v>
      </c>
      <c r="J180" s="15">
        <v>1.5</v>
      </c>
    </row>
    <row r="181" spans="1:10">
      <c r="A181" s="1"/>
      <c r="B181" s="1" t="s">
        <v>3</v>
      </c>
      <c r="C181" s="15">
        <v>3.1</v>
      </c>
      <c r="D181" s="15">
        <v>3.7</v>
      </c>
      <c r="E181" s="15">
        <v>2.1</v>
      </c>
      <c r="F181" s="15">
        <v>1.9</v>
      </c>
      <c r="G181" s="15">
        <v>4.5</v>
      </c>
      <c r="H181" s="15">
        <v>8.3000000000000007</v>
      </c>
      <c r="I181" s="15">
        <v>3.3</v>
      </c>
      <c r="J181" s="15">
        <v>-4.3</v>
      </c>
    </row>
    <row r="182" spans="1:10">
      <c r="A182" s="1"/>
      <c r="B182" s="1" t="s">
        <v>82</v>
      </c>
      <c r="C182" s="15">
        <v>1.6</v>
      </c>
      <c r="D182" s="15">
        <v>2.8</v>
      </c>
      <c r="E182" s="15">
        <v>1.6</v>
      </c>
      <c r="F182" s="15">
        <v>0.9</v>
      </c>
      <c r="G182" s="15">
        <v>-0.8</v>
      </c>
      <c r="H182" s="15">
        <v>0.2</v>
      </c>
      <c r="I182" s="15">
        <v>1.6</v>
      </c>
      <c r="J182" s="15">
        <v>1.3</v>
      </c>
    </row>
    <row r="183" spans="1:10">
      <c r="A183" s="1"/>
      <c r="B183" s="1" t="s">
        <v>4</v>
      </c>
      <c r="C183" s="15">
        <v>1.4</v>
      </c>
      <c r="D183" s="15">
        <v>3.8</v>
      </c>
      <c r="E183" s="15">
        <v>4</v>
      </c>
      <c r="F183" s="15">
        <v>-2.2000000000000002</v>
      </c>
      <c r="G183" s="15">
        <v>-0.3</v>
      </c>
      <c r="H183" s="15">
        <v>1</v>
      </c>
      <c r="I183" s="15">
        <v>2.2000000000000002</v>
      </c>
      <c r="J183" s="15">
        <v>0.8</v>
      </c>
    </row>
    <row r="184" spans="1:10">
      <c r="A184" s="1"/>
      <c r="B184" s="1" t="s">
        <v>83</v>
      </c>
      <c r="C184" s="15">
        <v>0</v>
      </c>
      <c r="D184" s="15">
        <v>0.3</v>
      </c>
      <c r="E184" s="15">
        <v>0.1</v>
      </c>
      <c r="F184" s="15">
        <v>-0.8</v>
      </c>
      <c r="G184" s="15">
        <v>-1</v>
      </c>
      <c r="H184" s="15">
        <v>-0.8</v>
      </c>
      <c r="I184" s="15">
        <v>0</v>
      </c>
      <c r="J184" s="15">
        <v>0</v>
      </c>
    </row>
    <row r="185" spans="1:10">
      <c r="A185" s="1"/>
      <c r="B185" s="1" t="s">
        <v>84</v>
      </c>
      <c r="C185" s="15">
        <v>-1.1000000000000001</v>
      </c>
      <c r="D185" s="15">
        <v>-0.9</v>
      </c>
      <c r="E185" s="15">
        <v>-0.4</v>
      </c>
      <c r="F185" s="15">
        <v>-1.2</v>
      </c>
      <c r="G185" s="15">
        <v>-1.5</v>
      </c>
      <c r="H185" s="15">
        <v>-1</v>
      </c>
      <c r="I185" s="15">
        <v>-1</v>
      </c>
      <c r="J185" s="15">
        <v>-1.7</v>
      </c>
    </row>
    <row r="186" spans="1:10">
      <c r="A186" s="1"/>
      <c r="B186" s="1" t="s">
        <v>42</v>
      </c>
      <c r="C186" s="15">
        <v>-1.2</v>
      </c>
      <c r="D186" s="15">
        <v>-2</v>
      </c>
      <c r="E186" s="15">
        <v>-1</v>
      </c>
      <c r="F186" s="15">
        <v>-1.6</v>
      </c>
      <c r="G186" s="15">
        <v>-1.5</v>
      </c>
      <c r="H186" s="15">
        <v>0.9</v>
      </c>
      <c r="I186" s="15">
        <v>-1.5</v>
      </c>
      <c r="J186" s="15">
        <v>0.7</v>
      </c>
    </row>
    <row r="187" spans="1:10">
      <c r="A187" s="1"/>
      <c r="B187" s="1" t="s">
        <v>85</v>
      </c>
      <c r="C187" s="15">
        <v>0.1</v>
      </c>
      <c r="D187" s="15">
        <v>0.1</v>
      </c>
      <c r="E187" s="15">
        <v>0</v>
      </c>
      <c r="F187" s="15">
        <v>-0.7</v>
      </c>
      <c r="G187" s="15">
        <v>-1</v>
      </c>
      <c r="H187" s="15">
        <v>1.7</v>
      </c>
      <c r="I187" s="15">
        <v>-0.1</v>
      </c>
      <c r="J187" s="15">
        <v>0.5</v>
      </c>
    </row>
    <row r="188" spans="1:10">
      <c r="A188" s="1"/>
      <c r="B188" s="1" t="s">
        <v>5</v>
      </c>
      <c r="C188" s="15">
        <v>0.7</v>
      </c>
      <c r="D188" s="15">
        <v>1</v>
      </c>
      <c r="E188" s="15">
        <v>0.1</v>
      </c>
      <c r="F188" s="15">
        <v>-1</v>
      </c>
      <c r="G188" s="15">
        <v>-1.8</v>
      </c>
      <c r="H188" s="15">
        <v>1.1000000000000001</v>
      </c>
      <c r="I188" s="15">
        <v>0.3</v>
      </c>
      <c r="J188" s="15">
        <v>3</v>
      </c>
    </row>
    <row r="189" spans="1:10">
      <c r="A189" s="1"/>
      <c r="B189" s="1" t="s">
        <v>6</v>
      </c>
      <c r="C189" s="15">
        <v>5.0999999999999996</v>
      </c>
      <c r="D189" s="15">
        <v>0.3</v>
      </c>
      <c r="E189" s="15">
        <v>0.1</v>
      </c>
      <c r="F189" s="15">
        <v>-1.1000000000000001</v>
      </c>
      <c r="G189" s="15">
        <v>-2</v>
      </c>
      <c r="H189" s="15">
        <v>2.7</v>
      </c>
      <c r="I189" s="15">
        <v>-0.1</v>
      </c>
      <c r="J189" s="15">
        <v>13</v>
      </c>
    </row>
    <row r="190" spans="1:10">
      <c r="A190" s="1"/>
      <c r="B190" s="1" t="s">
        <v>7</v>
      </c>
      <c r="C190" s="15">
        <v>0</v>
      </c>
      <c r="D190" s="15">
        <v>2.6</v>
      </c>
      <c r="E190" s="15">
        <v>0.8</v>
      </c>
      <c r="F190" s="15">
        <v>-0.5</v>
      </c>
      <c r="G190" s="15">
        <v>-0.4</v>
      </c>
      <c r="H190" s="15">
        <v>4.7</v>
      </c>
      <c r="I190" s="15">
        <v>1.9</v>
      </c>
      <c r="J190" s="15">
        <v>-3.1</v>
      </c>
    </row>
    <row r="191" spans="1:10">
      <c r="A191" s="1"/>
      <c r="B191" s="1" t="s">
        <v>8</v>
      </c>
      <c r="C191" s="15">
        <v>2</v>
      </c>
      <c r="D191" s="15">
        <v>1.2</v>
      </c>
      <c r="E191" s="15">
        <v>0.3</v>
      </c>
      <c r="F191" s="15">
        <v>-0.7</v>
      </c>
      <c r="G191" s="15">
        <v>-0.9</v>
      </c>
      <c r="H191" s="15">
        <v>5</v>
      </c>
      <c r="I191" s="15">
        <v>0.9</v>
      </c>
      <c r="J191" s="15">
        <v>8.1999999999999993</v>
      </c>
    </row>
    <row r="192" spans="1:10">
      <c r="A192" s="1"/>
      <c r="B192" s="1" t="s">
        <v>9</v>
      </c>
      <c r="C192" s="15">
        <v>2.1</v>
      </c>
      <c r="D192" s="15">
        <v>2.6</v>
      </c>
      <c r="E192" s="15">
        <v>2</v>
      </c>
      <c r="F192" s="15">
        <v>0.5</v>
      </c>
      <c r="G192" s="15">
        <v>-0.4</v>
      </c>
      <c r="H192" s="15">
        <v>1.9</v>
      </c>
      <c r="I192" s="15">
        <v>2</v>
      </c>
      <c r="J192" s="15">
        <v>3.1</v>
      </c>
    </row>
    <row r="193" spans="1:10">
      <c r="A193" s="1"/>
      <c r="B193" s="1" t="s">
        <v>10</v>
      </c>
      <c r="C193" s="15">
        <v>0.2</v>
      </c>
      <c r="D193" s="15">
        <v>0.8</v>
      </c>
      <c r="E193" s="15">
        <v>-0.5</v>
      </c>
      <c r="F193" s="15">
        <v>-0.6</v>
      </c>
      <c r="G193" s="15">
        <v>-0.3</v>
      </c>
      <c r="H193" s="15">
        <v>3.1</v>
      </c>
      <c r="I193" s="15">
        <v>1.3</v>
      </c>
      <c r="J193" s="15">
        <v>-0.7</v>
      </c>
    </row>
    <row r="194" spans="1:10">
      <c r="A194" s="1"/>
      <c r="B194" s="1" t="s">
        <v>99</v>
      </c>
      <c r="C194" s="15">
        <v>1.7</v>
      </c>
      <c r="D194" s="15">
        <v>1.6</v>
      </c>
      <c r="E194" s="15">
        <v>1.3</v>
      </c>
      <c r="F194" s="15">
        <v>0</v>
      </c>
      <c r="G194" s="15">
        <v>0.4</v>
      </c>
      <c r="H194" s="15">
        <v>0.1</v>
      </c>
      <c r="I194" s="15">
        <v>1.2</v>
      </c>
      <c r="J194" s="15">
        <v>5</v>
      </c>
    </row>
    <row r="195" spans="1:10">
      <c r="A195" s="1"/>
      <c r="B195" s="1" t="s">
        <v>11</v>
      </c>
      <c r="C195" s="15">
        <v>3.1</v>
      </c>
      <c r="D195" s="15">
        <v>4.9000000000000004</v>
      </c>
      <c r="E195" s="15">
        <v>4.5999999999999996</v>
      </c>
      <c r="F195" s="15">
        <v>2.2999999999999998</v>
      </c>
      <c r="G195" s="15">
        <v>0.2</v>
      </c>
      <c r="H195" s="15">
        <v>1.3</v>
      </c>
      <c r="I195" s="15">
        <v>3.1</v>
      </c>
      <c r="J195" s="15">
        <v>3.3</v>
      </c>
    </row>
    <row r="196" spans="1:10">
      <c r="A196" s="1"/>
      <c r="B196" s="1" t="s">
        <v>12</v>
      </c>
      <c r="C196" s="15">
        <v>1.8</v>
      </c>
      <c r="D196" s="15">
        <v>2.1</v>
      </c>
      <c r="E196" s="15">
        <v>1.7</v>
      </c>
      <c r="F196" s="15">
        <v>0.7</v>
      </c>
      <c r="G196" s="15">
        <v>0.1</v>
      </c>
      <c r="H196" s="15">
        <v>3.2</v>
      </c>
      <c r="I196" s="15">
        <v>1.7</v>
      </c>
      <c r="J196" s="15">
        <v>3.1</v>
      </c>
    </row>
    <row r="197" spans="1:10">
      <c r="A197" s="1"/>
      <c r="B197" s="1" t="s">
        <v>13</v>
      </c>
      <c r="C197" s="15">
        <v>1.4</v>
      </c>
      <c r="D197" s="15">
        <v>2.2999999999999998</v>
      </c>
      <c r="E197" s="15">
        <v>1.7</v>
      </c>
      <c r="F197" s="15">
        <v>0.2</v>
      </c>
      <c r="G197" s="15">
        <v>-0.3</v>
      </c>
      <c r="H197" s="15">
        <v>2.2999999999999998</v>
      </c>
      <c r="I197" s="15">
        <v>1.4</v>
      </c>
      <c r="J197" s="15">
        <v>1.2</v>
      </c>
    </row>
    <row r="198" spans="1:10">
      <c r="A198" s="1"/>
      <c r="B198" s="1" t="s">
        <v>14</v>
      </c>
      <c r="C198" s="15">
        <v>0.6</v>
      </c>
      <c r="D198" s="15">
        <v>-1.3</v>
      </c>
      <c r="E198" s="15">
        <v>0.9</v>
      </c>
      <c r="F198" s="15">
        <v>0.9</v>
      </c>
      <c r="G198" s="15">
        <v>0.6</v>
      </c>
      <c r="H198" s="15">
        <v>2.4</v>
      </c>
      <c r="I198" s="15">
        <v>0.2</v>
      </c>
      <c r="J198" s="15">
        <v>2.5</v>
      </c>
    </row>
    <row r="199" spans="1:10">
      <c r="A199" s="1"/>
      <c r="B199" s="1" t="s">
        <v>15</v>
      </c>
      <c r="C199" s="15">
        <v>0</v>
      </c>
      <c r="D199" s="15">
        <v>-0.2</v>
      </c>
      <c r="E199" s="15">
        <v>0.4</v>
      </c>
      <c r="F199" s="15">
        <v>-0.3</v>
      </c>
      <c r="G199" s="15">
        <v>-0.3</v>
      </c>
      <c r="H199" s="15">
        <v>0.8</v>
      </c>
      <c r="I199" s="15">
        <v>-0.1</v>
      </c>
      <c r="J199" s="15">
        <v>1.4</v>
      </c>
    </row>
    <row r="200" spans="1:10">
      <c r="A200" s="1"/>
      <c r="B200" s="1" t="s">
        <v>100</v>
      </c>
      <c r="C200" s="15">
        <v>1.4</v>
      </c>
      <c r="D200" s="15">
        <v>-17.399999999999999</v>
      </c>
      <c r="E200" s="15">
        <v>-6.7</v>
      </c>
      <c r="F200" s="15">
        <v>-2.2999999999999998</v>
      </c>
      <c r="G200" s="15">
        <v>1.1000000000000001</v>
      </c>
      <c r="H200" s="15">
        <v>4.4000000000000004</v>
      </c>
      <c r="I200" s="15">
        <v>2.5</v>
      </c>
      <c r="J200" s="15">
        <v>1</v>
      </c>
    </row>
    <row r="201" spans="1:10">
      <c r="A201" s="1"/>
      <c r="B201" s="1" t="s">
        <v>86</v>
      </c>
      <c r="C201" s="15">
        <v>18.399999999999999</v>
      </c>
      <c r="D201" s="15">
        <v>20</v>
      </c>
      <c r="E201" s="15">
        <v>12.1</v>
      </c>
      <c r="F201" s="15">
        <v>-7</v>
      </c>
      <c r="G201" s="15">
        <v>4</v>
      </c>
      <c r="H201" s="15">
        <v>0</v>
      </c>
      <c r="I201" s="15">
        <v>18.399999999999999</v>
      </c>
      <c r="J201" s="15">
        <v>0</v>
      </c>
    </row>
    <row r="202" spans="1:10">
      <c r="A202" s="1" t="s">
        <v>53</v>
      </c>
      <c r="B202" s="1" t="s">
        <v>19</v>
      </c>
      <c r="C202" s="14">
        <v>114033821</v>
      </c>
      <c r="D202" s="14">
        <v>5586858</v>
      </c>
      <c r="E202" s="14">
        <v>6701841</v>
      </c>
      <c r="F202" s="14">
        <v>8279902</v>
      </c>
      <c r="G202" s="14">
        <v>20269253</v>
      </c>
      <c r="H202" s="14">
        <v>16256997</v>
      </c>
      <c r="I202" s="14">
        <v>57094851</v>
      </c>
      <c r="J202" s="14">
        <v>56938970</v>
      </c>
    </row>
    <row r="203" spans="1:10">
      <c r="A203" s="1"/>
      <c r="B203" s="1" t="s">
        <v>3</v>
      </c>
      <c r="C203" s="14">
        <v>183830</v>
      </c>
      <c r="D203" s="14">
        <v>25196</v>
      </c>
      <c r="E203" s="14">
        <v>30455</v>
      </c>
      <c r="F203" s="14">
        <v>31030</v>
      </c>
      <c r="G203" s="14">
        <v>46349</v>
      </c>
      <c r="H203" s="14">
        <v>29065</v>
      </c>
      <c r="I203" s="14">
        <v>162095</v>
      </c>
      <c r="J203" s="14">
        <v>21735</v>
      </c>
    </row>
    <row r="204" spans="1:10">
      <c r="A204" s="1"/>
      <c r="B204" s="1" t="s">
        <v>82</v>
      </c>
      <c r="C204" s="14">
        <v>456278</v>
      </c>
      <c r="D204" s="14">
        <v>17749</v>
      </c>
      <c r="E204" s="14">
        <v>18933</v>
      </c>
      <c r="F204" s="14">
        <v>28074</v>
      </c>
      <c r="G204" s="14">
        <v>76770</v>
      </c>
      <c r="H204" s="14">
        <v>59098</v>
      </c>
      <c r="I204" s="14">
        <v>200624</v>
      </c>
      <c r="J204" s="14">
        <v>255654</v>
      </c>
    </row>
    <row r="205" spans="1:10">
      <c r="A205" s="1"/>
      <c r="B205" s="1" t="s">
        <v>4</v>
      </c>
      <c r="C205" s="14">
        <v>655354</v>
      </c>
      <c r="D205" s="14">
        <v>7585</v>
      </c>
      <c r="E205" s="14">
        <v>7230</v>
      </c>
      <c r="F205" s="14">
        <v>7228</v>
      </c>
      <c r="G205" s="14">
        <v>39078</v>
      </c>
      <c r="H205" s="14">
        <v>43739</v>
      </c>
      <c r="I205" s="14">
        <v>104860</v>
      </c>
      <c r="J205" s="14">
        <v>550494</v>
      </c>
    </row>
    <row r="206" spans="1:10">
      <c r="A206" s="1"/>
      <c r="B206" s="1" t="s">
        <v>83</v>
      </c>
      <c r="C206" s="14">
        <v>6572099</v>
      </c>
      <c r="D206" s="14">
        <v>713217</v>
      </c>
      <c r="E206" s="14">
        <v>820708</v>
      </c>
      <c r="F206" s="14">
        <v>988535</v>
      </c>
      <c r="G206" s="14">
        <v>2076720</v>
      </c>
      <c r="H206" s="14">
        <v>1075187</v>
      </c>
      <c r="I206" s="14">
        <v>5674367</v>
      </c>
      <c r="J206" s="14">
        <v>897732</v>
      </c>
    </row>
    <row r="207" spans="1:10">
      <c r="A207" s="1"/>
      <c r="B207" s="1" t="s">
        <v>84</v>
      </c>
      <c r="C207" s="14">
        <v>16475166</v>
      </c>
      <c r="D207" s="14">
        <v>212912</v>
      </c>
      <c r="E207" s="14">
        <v>379026</v>
      </c>
      <c r="F207" s="14">
        <v>666069</v>
      </c>
      <c r="G207" s="14">
        <v>2646707</v>
      </c>
      <c r="H207" s="14">
        <v>2898343</v>
      </c>
      <c r="I207" s="14">
        <v>6803057</v>
      </c>
      <c r="J207" s="14">
        <v>9672109</v>
      </c>
    </row>
    <row r="208" spans="1:10">
      <c r="A208" s="1"/>
      <c r="B208" s="1" t="s">
        <v>42</v>
      </c>
      <c r="C208" s="14">
        <v>6112123</v>
      </c>
      <c r="D208" s="14">
        <v>333802</v>
      </c>
      <c r="E208" s="14">
        <v>426796</v>
      </c>
      <c r="F208" s="14">
        <v>599988</v>
      </c>
      <c r="G208" s="14">
        <v>1510484</v>
      </c>
      <c r="H208" s="14">
        <v>1015545</v>
      </c>
      <c r="I208" s="14">
        <v>3886615</v>
      </c>
      <c r="J208" s="14">
        <v>2225508</v>
      </c>
    </row>
    <row r="209" spans="1:10">
      <c r="A209" s="1"/>
      <c r="B209" s="1" t="s">
        <v>85</v>
      </c>
      <c r="C209" s="14">
        <v>14843197</v>
      </c>
      <c r="D209" s="14">
        <v>748792</v>
      </c>
      <c r="E209" s="14">
        <v>1011439</v>
      </c>
      <c r="F209" s="14">
        <v>1159268</v>
      </c>
      <c r="G209" s="14">
        <v>2279408</v>
      </c>
      <c r="H209" s="14">
        <v>1295121</v>
      </c>
      <c r="I209" s="14">
        <v>6494028</v>
      </c>
      <c r="J209" s="14">
        <v>8349169</v>
      </c>
    </row>
    <row r="210" spans="1:10">
      <c r="A210" s="1"/>
      <c r="B210" s="1" t="s">
        <v>5</v>
      </c>
      <c r="C210" s="14">
        <v>3791273</v>
      </c>
      <c r="D210" s="14">
        <v>147190</v>
      </c>
      <c r="E210" s="14">
        <v>155768</v>
      </c>
      <c r="F210" s="14">
        <v>217287</v>
      </c>
      <c r="G210" s="14">
        <v>582549</v>
      </c>
      <c r="H210" s="14">
        <v>454573</v>
      </c>
      <c r="I210" s="14">
        <v>1557367</v>
      </c>
      <c r="J210" s="14">
        <v>2233906</v>
      </c>
    </row>
    <row r="211" spans="1:10">
      <c r="A211" s="1"/>
      <c r="B211" s="1" t="s">
        <v>6</v>
      </c>
      <c r="C211" s="14">
        <v>3546140</v>
      </c>
      <c r="D211" s="14">
        <v>67120</v>
      </c>
      <c r="E211" s="14">
        <v>83552</v>
      </c>
      <c r="F211" s="14">
        <v>124594</v>
      </c>
      <c r="G211" s="14">
        <v>358487</v>
      </c>
      <c r="H211" s="14">
        <v>363185</v>
      </c>
      <c r="I211" s="14">
        <v>996938</v>
      </c>
      <c r="J211" s="14">
        <v>2549202</v>
      </c>
    </row>
    <row r="212" spans="1:10">
      <c r="A212" s="1"/>
      <c r="B212" s="1" t="s">
        <v>7</v>
      </c>
      <c r="C212" s="14">
        <v>5964780</v>
      </c>
      <c r="D212" s="14">
        <v>268614</v>
      </c>
      <c r="E212" s="14">
        <v>208683</v>
      </c>
      <c r="F212" s="14">
        <v>210655</v>
      </c>
      <c r="G212" s="14">
        <v>606979</v>
      </c>
      <c r="H212" s="14">
        <v>620697</v>
      </c>
      <c r="I212" s="14">
        <v>1915628</v>
      </c>
      <c r="J212" s="14">
        <v>4049152</v>
      </c>
    </row>
    <row r="213" spans="1:10">
      <c r="A213" s="1"/>
      <c r="B213" s="1" t="s">
        <v>8</v>
      </c>
      <c r="C213" s="14">
        <v>1943560</v>
      </c>
      <c r="D213" s="14">
        <v>281957</v>
      </c>
      <c r="E213" s="14">
        <v>209495</v>
      </c>
      <c r="F213" s="14">
        <v>201684</v>
      </c>
      <c r="G213" s="14">
        <v>379465</v>
      </c>
      <c r="H213" s="14">
        <v>286773</v>
      </c>
      <c r="I213" s="14">
        <v>1359374</v>
      </c>
      <c r="J213" s="14">
        <v>584186</v>
      </c>
    </row>
    <row r="214" spans="1:10">
      <c r="A214" s="1"/>
      <c r="B214" s="1" t="s">
        <v>9</v>
      </c>
      <c r="C214" s="14">
        <v>6819225</v>
      </c>
      <c r="D214" s="14">
        <v>717649</v>
      </c>
      <c r="E214" s="14">
        <v>640662</v>
      </c>
      <c r="F214" s="14">
        <v>706662</v>
      </c>
      <c r="G214" s="14">
        <v>1383756</v>
      </c>
      <c r="H214" s="14">
        <v>962523</v>
      </c>
      <c r="I214" s="14">
        <v>4411252</v>
      </c>
      <c r="J214" s="14">
        <v>2407973</v>
      </c>
    </row>
    <row r="215" spans="1:10">
      <c r="A215" s="1"/>
      <c r="B215" s="1" t="s">
        <v>10</v>
      </c>
      <c r="C215" s="14">
        <v>2873628</v>
      </c>
      <c r="D215" s="14">
        <v>6326</v>
      </c>
      <c r="E215" s="14">
        <v>4472</v>
      </c>
      <c r="F215" s="14">
        <v>8129</v>
      </c>
      <c r="G215" s="14">
        <v>66828</v>
      </c>
      <c r="H215" s="14">
        <v>221993</v>
      </c>
      <c r="I215" s="14">
        <v>307748</v>
      </c>
      <c r="J215" s="14">
        <v>2565880</v>
      </c>
    </row>
    <row r="216" spans="1:10">
      <c r="A216" s="1"/>
      <c r="B216" s="1" t="s">
        <v>99</v>
      </c>
      <c r="C216" s="14">
        <v>9139003</v>
      </c>
      <c r="D216" s="14">
        <v>285669</v>
      </c>
      <c r="E216" s="14">
        <v>319054</v>
      </c>
      <c r="F216" s="14">
        <v>392258</v>
      </c>
      <c r="G216" s="14">
        <v>1067970</v>
      </c>
      <c r="H216" s="14">
        <v>1414545</v>
      </c>
      <c r="I216" s="14">
        <v>3479496</v>
      </c>
      <c r="J216" s="14">
        <v>5659507</v>
      </c>
    </row>
    <row r="217" spans="1:10">
      <c r="A217" s="1"/>
      <c r="B217" s="1" t="s">
        <v>11</v>
      </c>
      <c r="C217" s="14">
        <v>2533584</v>
      </c>
      <c r="D217" s="14">
        <v>45250</v>
      </c>
      <c r="E217" s="14">
        <v>60598</v>
      </c>
      <c r="F217" s="14">
        <v>103588</v>
      </c>
      <c r="G217" s="14">
        <v>481578</v>
      </c>
      <c r="H217" s="14">
        <v>503454</v>
      </c>
      <c r="I217" s="14">
        <v>1194468</v>
      </c>
      <c r="J217" s="14">
        <v>1339116</v>
      </c>
    </row>
    <row r="218" spans="1:10">
      <c r="A218" s="1"/>
      <c r="B218" s="1" t="s">
        <v>12</v>
      </c>
      <c r="C218" s="14">
        <v>14110867</v>
      </c>
      <c r="D218" s="14">
        <v>514949</v>
      </c>
      <c r="E218" s="14">
        <v>821233</v>
      </c>
      <c r="F218" s="14">
        <v>892302</v>
      </c>
      <c r="G218" s="14">
        <v>1931856</v>
      </c>
      <c r="H218" s="14">
        <v>2550263</v>
      </c>
      <c r="I218" s="14">
        <v>6710603</v>
      </c>
      <c r="J218" s="14">
        <v>7400264</v>
      </c>
    </row>
    <row r="219" spans="1:10">
      <c r="A219" s="1"/>
      <c r="B219" s="1" t="s">
        <v>13</v>
      </c>
      <c r="C219" s="14">
        <v>1742465</v>
      </c>
      <c r="D219" s="14">
        <v>76574</v>
      </c>
      <c r="E219" s="14">
        <v>91547</v>
      </c>
      <c r="F219" s="14">
        <v>145838</v>
      </c>
      <c r="G219" s="14">
        <v>496961</v>
      </c>
      <c r="H219" s="14">
        <v>373153</v>
      </c>
      <c r="I219" s="14">
        <v>1184073</v>
      </c>
      <c r="J219" s="14">
        <v>558392</v>
      </c>
    </row>
    <row r="220" spans="1:10">
      <c r="A220" s="1"/>
      <c r="B220" s="1" t="s">
        <v>14</v>
      </c>
      <c r="C220" s="14">
        <v>9880282</v>
      </c>
      <c r="D220" s="14">
        <v>296559</v>
      </c>
      <c r="E220" s="14">
        <v>521898</v>
      </c>
      <c r="F220" s="14">
        <v>936545</v>
      </c>
      <c r="G220" s="14">
        <v>2775476</v>
      </c>
      <c r="H220" s="14">
        <v>1422956</v>
      </c>
      <c r="I220" s="14">
        <v>5953434</v>
      </c>
      <c r="J220" s="14">
        <v>3926848</v>
      </c>
    </row>
    <row r="221" spans="1:10">
      <c r="A221" s="1"/>
      <c r="B221" s="1" t="s">
        <v>15</v>
      </c>
      <c r="C221" s="14">
        <v>5296364</v>
      </c>
      <c r="D221" s="14">
        <v>769762</v>
      </c>
      <c r="E221" s="14">
        <v>866090</v>
      </c>
      <c r="F221" s="14">
        <v>848252</v>
      </c>
      <c r="G221" s="14">
        <v>1442610</v>
      </c>
      <c r="H221" s="14">
        <v>620930</v>
      </c>
      <c r="I221" s="14">
        <v>4547644</v>
      </c>
      <c r="J221" s="14">
        <v>748720</v>
      </c>
    </row>
    <row r="222" spans="1:10">
      <c r="A222" s="1"/>
      <c r="B222" s="1" t="s">
        <v>100</v>
      </c>
      <c r="C222" s="14">
        <v>1001055</v>
      </c>
      <c r="D222" s="14">
        <v>79</v>
      </c>
      <c r="E222" s="14">
        <v>186</v>
      </c>
      <c r="F222" s="14">
        <v>621</v>
      </c>
      <c r="G222" s="14">
        <v>10892</v>
      </c>
      <c r="H222" s="14">
        <v>45854</v>
      </c>
      <c r="I222" s="14">
        <v>57632</v>
      </c>
      <c r="J222" s="14">
        <v>943423</v>
      </c>
    </row>
    <row r="223" spans="1:10">
      <c r="A223" s="1"/>
      <c r="B223" s="1" t="s">
        <v>86</v>
      </c>
      <c r="C223" s="14">
        <v>93548</v>
      </c>
      <c r="D223" s="14">
        <v>49907</v>
      </c>
      <c r="E223" s="14">
        <v>24016</v>
      </c>
      <c r="F223" s="14">
        <v>11295</v>
      </c>
      <c r="G223" s="14">
        <v>8330</v>
      </c>
      <c r="H223" s="14">
        <v>0</v>
      </c>
      <c r="I223" s="14">
        <v>93548</v>
      </c>
      <c r="J223" s="14">
        <v>0</v>
      </c>
    </row>
    <row r="224" spans="1:10">
      <c r="A224" s="1" t="s">
        <v>75</v>
      </c>
      <c r="B224" s="1" t="s">
        <v>19</v>
      </c>
      <c r="C224" s="14">
        <v>3418369</v>
      </c>
      <c r="D224" s="14">
        <v>792851</v>
      </c>
      <c r="E224" s="14">
        <v>535123</v>
      </c>
      <c r="F224" s="14">
        <v>493324</v>
      </c>
      <c r="G224" s="14">
        <v>865063</v>
      </c>
      <c r="H224" s="14">
        <v>422140</v>
      </c>
      <c r="I224" s="14">
        <v>3108501</v>
      </c>
      <c r="J224" s="14">
        <v>309868</v>
      </c>
    </row>
    <row r="225" spans="1:10">
      <c r="A225" s="1"/>
      <c r="B225" s="1" t="s">
        <v>3</v>
      </c>
      <c r="C225" s="14">
        <v>17414</v>
      </c>
      <c r="D225" s="14">
        <v>4880</v>
      </c>
      <c r="E225" s="14">
        <v>3311</v>
      </c>
      <c r="F225" s="14" t="s">
        <v>90</v>
      </c>
      <c r="G225" s="14">
        <v>4466</v>
      </c>
      <c r="H225" s="14" t="s">
        <v>90</v>
      </c>
      <c r="I225" s="14">
        <v>17414</v>
      </c>
      <c r="J225" s="14">
        <v>0</v>
      </c>
    </row>
    <row r="226" spans="1:10">
      <c r="A226" s="1"/>
      <c r="B226" s="1" t="s">
        <v>82</v>
      </c>
      <c r="C226" s="14">
        <v>12076</v>
      </c>
      <c r="D226" s="14">
        <v>2622</v>
      </c>
      <c r="E226" s="14" t="s">
        <v>90</v>
      </c>
      <c r="F226" s="14" t="s">
        <v>90</v>
      </c>
      <c r="G226" s="14">
        <v>4027</v>
      </c>
      <c r="H226" s="14">
        <v>1756</v>
      </c>
      <c r="I226" s="14" t="s">
        <v>90</v>
      </c>
      <c r="J226" s="14" t="s">
        <v>90</v>
      </c>
    </row>
    <row r="227" spans="1:10">
      <c r="A227" s="1"/>
      <c r="B227" s="1" t="s">
        <v>4</v>
      </c>
      <c r="C227" s="14">
        <v>6992</v>
      </c>
      <c r="D227" s="14">
        <v>759</v>
      </c>
      <c r="E227" s="14" t="s">
        <v>90</v>
      </c>
      <c r="F227" s="14">
        <v>305</v>
      </c>
      <c r="G227" s="14">
        <v>1004</v>
      </c>
      <c r="H227" s="14">
        <v>1335</v>
      </c>
      <c r="I227" s="14" t="s">
        <v>90</v>
      </c>
      <c r="J227" s="14" t="s">
        <v>90</v>
      </c>
    </row>
    <row r="228" spans="1:10">
      <c r="A228" s="1"/>
      <c r="B228" s="1" t="s">
        <v>83</v>
      </c>
      <c r="C228" s="14">
        <v>320972</v>
      </c>
      <c r="D228" s="14">
        <v>107845</v>
      </c>
      <c r="E228" s="14">
        <v>66421</v>
      </c>
      <c r="F228" s="14">
        <v>49831</v>
      </c>
      <c r="G228" s="14">
        <v>63053</v>
      </c>
      <c r="H228" s="14">
        <v>26032</v>
      </c>
      <c r="I228" s="14">
        <v>313182</v>
      </c>
      <c r="J228" s="14">
        <v>7790</v>
      </c>
    </row>
    <row r="229" spans="1:10">
      <c r="A229" s="1"/>
      <c r="B229" s="1" t="s">
        <v>84</v>
      </c>
      <c r="C229" s="14">
        <v>213808</v>
      </c>
      <c r="D229" s="14">
        <v>27751</v>
      </c>
      <c r="E229" s="14">
        <v>26577</v>
      </c>
      <c r="F229" s="14">
        <v>30594</v>
      </c>
      <c r="G229" s="14">
        <v>72092</v>
      </c>
      <c r="H229" s="14">
        <v>43442</v>
      </c>
      <c r="I229" s="14">
        <v>200456</v>
      </c>
      <c r="J229" s="14">
        <v>13352</v>
      </c>
    </row>
    <row r="230" spans="1:10">
      <c r="A230" s="1"/>
      <c r="B230" s="1" t="s">
        <v>42</v>
      </c>
      <c r="C230" s="14">
        <v>147615</v>
      </c>
      <c r="D230" s="14">
        <v>38695</v>
      </c>
      <c r="E230" s="14">
        <v>22743</v>
      </c>
      <c r="F230" s="14">
        <v>21889</v>
      </c>
      <c r="G230" s="14">
        <v>36954</v>
      </c>
      <c r="H230" s="14">
        <v>19556</v>
      </c>
      <c r="I230" s="14">
        <v>139837</v>
      </c>
      <c r="J230" s="14">
        <v>7778</v>
      </c>
    </row>
    <row r="231" spans="1:10">
      <c r="A231" s="1"/>
      <c r="B231" s="1" t="s">
        <v>85</v>
      </c>
      <c r="C231" s="14">
        <v>351332</v>
      </c>
      <c r="D231" s="14">
        <v>103805</v>
      </c>
      <c r="E231" s="14">
        <v>78648</v>
      </c>
      <c r="F231" s="14">
        <v>60598</v>
      </c>
      <c r="G231" s="14">
        <v>78082</v>
      </c>
      <c r="H231" s="14">
        <v>20228</v>
      </c>
      <c r="I231" s="14">
        <v>341361</v>
      </c>
      <c r="J231" s="14">
        <v>9971</v>
      </c>
    </row>
    <row r="232" spans="1:10">
      <c r="A232" s="1"/>
      <c r="B232" s="1" t="s">
        <v>5</v>
      </c>
      <c r="C232" s="14">
        <v>95053</v>
      </c>
      <c r="D232" s="14">
        <v>28157</v>
      </c>
      <c r="E232" s="14">
        <v>15437</v>
      </c>
      <c r="F232" s="14">
        <v>14626</v>
      </c>
      <c r="G232" s="14">
        <v>23110</v>
      </c>
      <c r="H232" s="14">
        <v>12568</v>
      </c>
      <c r="I232" s="14">
        <v>93898</v>
      </c>
      <c r="J232" s="14">
        <v>1155</v>
      </c>
    </row>
    <row r="233" spans="1:10">
      <c r="A233" s="1"/>
      <c r="B233" s="1" t="s">
        <v>6</v>
      </c>
      <c r="C233" s="14">
        <v>92177</v>
      </c>
      <c r="D233" s="14">
        <v>12761</v>
      </c>
      <c r="E233" s="14">
        <v>10103</v>
      </c>
      <c r="F233" s="14">
        <v>11657</v>
      </c>
      <c r="G233" s="14">
        <v>26262</v>
      </c>
      <c r="H233" s="14">
        <v>19081</v>
      </c>
      <c r="I233" s="14">
        <v>79864</v>
      </c>
      <c r="J233" s="14">
        <v>12313</v>
      </c>
    </row>
    <row r="234" spans="1:10">
      <c r="A234" s="1"/>
      <c r="B234" s="1" t="s">
        <v>7</v>
      </c>
      <c r="C234" s="14">
        <v>139098</v>
      </c>
      <c r="D234" s="14">
        <v>36869</v>
      </c>
      <c r="E234" s="14">
        <v>15371</v>
      </c>
      <c r="F234" s="14">
        <v>11912</v>
      </c>
      <c r="G234" s="14">
        <v>20927</v>
      </c>
      <c r="H234" s="14">
        <v>18737</v>
      </c>
      <c r="I234" s="14">
        <v>103816</v>
      </c>
      <c r="J234" s="14">
        <v>35282</v>
      </c>
    </row>
    <row r="235" spans="1:10">
      <c r="A235" s="1"/>
      <c r="B235" s="1" t="s">
        <v>8</v>
      </c>
      <c r="C235" s="14">
        <v>105424</v>
      </c>
      <c r="D235" s="14" t="s">
        <v>90</v>
      </c>
      <c r="E235" s="14">
        <v>16425</v>
      </c>
      <c r="F235" s="14">
        <v>12486</v>
      </c>
      <c r="G235" s="14">
        <v>20583</v>
      </c>
      <c r="H235" s="14" t="s">
        <v>90</v>
      </c>
      <c r="I235" s="14">
        <v>98468</v>
      </c>
      <c r="J235" s="14">
        <v>6956</v>
      </c>
    </row>
    <row r="236" spans="1:10">
      <c r="A236" s="1"/>
      <c r="B236" s="1" t="s">
        <v>9</v>
      </c>
      <c r="C236" s="14">
        <v>334349</v>
      </c>
      <c r="D236" s="14">
        <v>111683</v>
      </c>
      <c r="E236" s="14">
        <v>51434</v>
      </c>
      <c r="F236" s="14">
        <v>40684</v>
      </c>
      <c r="G236" s="14">
        <v>66526</v>
      </c>
      <c r="H236" s="14">
        <v>36450</v>
      </c>
      <c r="I236" s="14">
        <v>306777</v>
      </c>
      <c r="J236" s="14">
        <v>27572</v>
      </c>
    </row>
    <row r="237" spans="1:10">
      <c r="A237" s="1"/>
      <c r="B237" s="1" t="s">
        <v>10</v>
      </c>
      <c r="C237" s="14">
        <v>32067</v>
      </c>
      <c r="D237" s="14">
        <v>1138</v>
      </c>
      <c r="E237" s="14">
        <v>776</v>
      </c>
      <c r="F237" s="14">
        <v>1425</v>
      </c>
      <c r="G237" s="14">
        <v>6539</v>
      </c>
      <c r="H237" s="14">
        <v>10151</v>
      </c>
      <c r="I237" s="14">
        <v>20029</v>
      </c>
      <c r="J237" s="14">
        <v>12038</v>
      </c>
    </row>
    <row r="238" spans="1:10">
      <c r="A238" s="1"/>
      <c r="B238" s="1" t="s">
        <v>99</v>
      </c>
      <c r="C238" s="14">
        <v>385190</v>
      </c>
      <c r="D238" s="14">
        <v>48583</v>
      </c>
      <c r="E238" s="14">
        <v>32836</v>
      </c>
      <c r="F238" s="14">
        <v>32047</v>
      </c>
      <c r="G238" s="14">
        <v>78494</v>
      </c>
      <c r="H238" s="14">
        <v>80314</v>
      </c>
      <c r="I238" s="14">
        <v>272274</v>
      </c>
      <c r="J238" s="14">
        <v>112916</v>
      </c>
    </row>
    <row r="239" spans="1:10">
      <c r="A239" s="1"/>
      <c r="B239" s="1" t="s">
        <v>11</v>
      </c>
      <c r="C239" s="14">
        <v>44613</v>
      </c>
      <c r="D239" s="14">
        <v>8202</v>
      </c>
      <c r="E239" s="14">
        <v>7015</v>
      </c>
      <c r="F239" s="14">
        <v>7340</v>
      </c>
      <c r="G239" s="14">
        <v>13720</v>
      </c>
      <c r="H239" s="14">
        <v>6298</v>
      </c>
      <c r="I239" s="14">
        <v>42575</v>
      </c>
      <c r="J239" s="14">
        <v>2038</v>
      </c>
    </row>
    <row r="240" spans="1:10">
      <c r="A240" s="1"/>
      <c r="B240" s="1" t="s">
        <v>12</v>
      </c>
      <c r="C240" s="14">
        <v>314850</v>
      </c>
      <c r="D240" s="14">
        <v>57197</v>
      </c>
      <c r="E240" s="14">
        <v>52078</v>
      </c>
      <c r="F240" s="14">
        <v>46191</v>
      </c>
      <c r="G240" s="14">
        <v>73793</v>
      </c>
      <c r="H240" s="14">
        <v>48891</v>
      </c>
      <c r="I240" s="14">
        <v>278150</v>
      </c>
      <c r="J240" s="14">
        <v>36700</v>
      </c>
    </row>
    <row r="241" spans="1:12">
      <c r="A241" s="1"/>
      <c r="B241" s="1" t="s">
        <v>13</v>
      </c>
      <c r="C241" s="14">
        <v>73352</v>
      </c>
      <c r="D241" s="14">
        <v>12323</v>
      </c>
      <c r="E241" s="14">
        <v>9581</v>
      </c>
      <c r="F241" s="14">
        <v>10419</v>
      </c>
      <c r="G241" s="14">
        <v>23720</v>
      </c>
      <c r="H241" s="14">
        <v>10934</v>
      </c>
      <c r="I241" s="14">
        <v>66977</v>
      </c>
      <c r="J241" s="14">
        <v>6375</v>
      </c>
    </row>
    <row r="242" spans="1:12">
      <c r="A242" s="1"/>
      <c r="B242" s="1" t="s">
        <v>14</v>
      </c>
      <c r="C242" s="14">
        <v>492128</v>
      </c>
      <c r="D242" s="14">
        <v>48851</v>
      </c>
      <c r="E242" s="14">
        <v>67866</v>
      </c>
      <c r="F242" s="14">
        <v>102365</v>
      </c>
      <c r="G242" s="14">
        <v>218195</v>
      </c>
      <c r="H242" s="14">
        <v>43130</v>
      </c>
      <c r="I242" s="14">
        <v>480407</v>
      </c>
      <c r="J242" s="14">
        <v>11721</v>
      </c>
    </row>
    <row r="243" spans="1:12">
      <c r="A243" s="1"/>
      <c r="B243" s="1" t="s">
        <v>15</v>
      </c>
      <c r="C243" s="14">
        <v>182494</v>
      </c>
      <c r="D243" s="14">
        <v>72083</v>
      </c>
      <c r="E243" s="14">
        <v>42462</v>
      </c>
      <c r="F243" s="14">
        <v>29382</v>
      </c>
      <c r="G243" s="14">
        <v>27498</v>
      </c>
      <c r="H243" s="14">
        <v>8220</v>
      </c>
      <c r="I243" s="14">
        <v>179645</v>
      </c>
      <c r="J243" s="14">
        <v>2849</v>
      </c>
    </row>
    <row r="244" spans="1:12">
      <c r="A244" s="1"/>
      <c r="B244" s="1" t="s">
        <v>100</v>
      </c>
      <c r="C244" s="14">
        <v>582</v>
      </c>
      <c r="D244" s="14" t="s">
        <v>90</v>
      </c>
      <c r="E244" s="14">
        <v>16</v>
      </c>
      <c r="F244" s="14">
        <v>16</v>
      </c>
      <c r="G244" s="14">
        <v>134</v>
      </c>
      <c r="H244" s="14" t="s">
        <v>90</v>
      </c>
      <c r="I244" s="14" t="s">
        <v>90</v>
      </c>
      <c r="J244" s="14" t="s">
        <v>90</v>
      </c>
    </row>
    <row r="245" spans="1:12">
      <c r="A245" s="1"/>
      <c r="B245" s="1" t="s">
        <v>86</v>
      </c>
      <c r="C245" s="14">
        <v>56783</v>
      </c>
      <c r="D245" s="14">
        <v>31974</v>
      </c>
      <c r="E245" s="14">
        <v>13767</v>
      </c>
      <c r="F245" s="14">
        <v>5158</v>
      </c>
      <c r="G245" s="14">
        <v>5884</v>
      </c>
      <c r="H245" s="14">
        <v>0</v>
      </c>
      <c r="I245" s="14">
        <v>56783</v>
      </c>
      <c r="J245" s="14">
        <v>0</v>
      </c>
    </row>
    <row r="246" spans="1:12">
      <c r="A246" s="1" t="s">
        <v>76</v>
      </c>
      <c r="B246" s="1" t="s">
        <v>19</v>
      </c>
      <c r="C246" s="14">
        <v>3274979</v>
      </c>
      <c r="D246" s="14">
        <v>2234</v>
      </c>
      <c r="E246" s="14">
        <v>4057</v>
      </c>
      <c r="F246" s="14">
        <v>11334</v>
      </c>
      <c r="G246" s="14">
        <v>76596</v>
      </c>
      <c r="H246" s="14">
        <v>346389</v>
      </c>
      <c r="I246" s="14">
        <v>440610</v>
      </c>
      <c r="J246" s="14">
        <v>2834369</v>
      </c>
      <c r="K246" s="23"/>
      <c r="L246" s="23"/>
    </row>
    <row r="247" spans="1:12">
      <c r="A247" s="1"/>
      <c r="B247" s="1" t="s">
        <v>3</v>
      </c>
      <c r="C247" s="14">
        <v>1298</v>
      </c>
      <c r="D247" s="14">
        <v>11</v>
      </c>
      <c r="E247" s="14">
        <v>42</v>
      </c>
      <c r="F247" s="14" t="s">
        <v>90</v>
      </c>
      <c r="G247" s="14">
        <v>104</v>
      </c>
      <c r="H247" s="14" t="s">
        <v>90</v>
      </c>
      <c r="I247" s="14">
        <v>519</v>
      </c>
      <c r="J247" s="14">
        <v>779</v>
      </c>
    </row>
    <row r="248" spans="1:12">
      <c r="A248" s="1"/>
      <c r="B248" s="1" t="s">
        <v>82</v>
      </c>
      <c r="C248" s="14">
        <v>13221</v>
      </c>
      <c r="D248" s="14">
        <v>10</v>
      </c>
      <c r="E248" s="14" t="s">
        <v>90</v>
      </c>
      <c r="F248" s="14" t="s">
        <v>90</v>
      </c>
      <c r="G248" s="14">
        <v>317</v>
      </c>
      <c r="H248" s="14">
        <v>1641</v>
      </c>
      <c r="I248" s="14" t="s">
        <v>90</v>
      </c>
      <c r="J248" s="14" t="s">
        <v>90</v>
      </c>
    </row>
    <row r="249" spans="1:12">
      <c r="A249" s="1"/>
      <c r="B249" s="1" t="s">
        <v>4</v>
      </c>
      <c r="C249" s="14">
        <v>29263</v>
      </c>
      <c r="D249" s="14">
        <v>0</v>
      </c>
      <c r="E249" s="14" t="s">
        <v>90</v>
      </c>
      <c r="F249" s="14">
        <v>0</v>
      </c>
      <c r="G249" s="14">
        <v>291</v>
      </c>
      <c r="H249" s="14">
        <v>594</v>
      </c>
      <c r="I249" s="14" t="s">
        <v>90</v>
      </c>
      <c r="J249" s="14" t="s">
        <v>90</v>
      </c>
    </row>
    <row r="250" spans="1:12">
      <c r="A250" s="1"/>
      <c r="B250" s="1" t="s">
        <v>83</v>
      </c>
      <c r="C250" s="14">
        <v>38301</v>
      </c>
      <c r="D250" s="14">
        <v>31</v>
      </c>
      <c r="E250" s="14">
        <v>70</v>
      </c>
      <c r="F250" s="14">
        <v>106</v>
      </c>
      <c r="G250" s="14">
        <v>1210</v>
      </c>
      <c r="H250" s="14">
        <v>4382</v>
      </c>
      <c r="I250" s="14">
        <v>5799</v>
      </c>
      <c r="J250" s="14">
        <v>32502</v>
      </c>
    </row>
    <row r="251" spans="1:12">
      <c r="A251" s="1"/>
      <c r="B251" s="1" t="s">
        <v>84</v>
      </c>
      <c r="C251" s="14">
        <v>165314</v>
      </c>
      <c r="D251" s="14">
        <v>175</v>
      </c>
      <c r="E251" s="14">
        <v>126</v>
      </c>
      <c r="F251" s="14">
        <v>522</v>
      </c>
      <c r="G251" s="14">
        <v>7639</v>
      </c>
      <c r="H251" s="14">
        <v>29236</v>
      </c>
      <c r="I251" s="14">
        <v>37698</v>
      </c>
      <c r="J251" s="14">
        <v>127616</v>
      </c>
    </row>
    <row r="252" spans="1:12">
      <c r="A252" s="1"/>
      <c r="B252" s="1" t="s">
        <v>42</v>
      </c>
      <c r="C252" s="14">
        <v>169476</v>
      </c>
      <c r="D252" s="14">
        <v>117</v>
      </c>
      <c r="E252" s="14">
        <v>188</v>
      </c>
      <c r="F252" s="14">
        <v>1049</v>
      </c>
      <c r="G252" s="14">
        <v>6729</v>
      </c>
      <c r="H252" s="14">
        <v>22967</v>
      </c>
      <c r="I252" s="14">
        <v>31050</v>
      </c>
      <c r="J252" s="14">
        <v>138426</v>
      </c>
    </row>
    <row r="253" spans="1:12">
      <c r="A253" s="1"/>
      <c r="B253" s="1" t="s">
        <v>85</v>
      </c>
      <c r="C253" s="14">
        <v>502188</v>
      </c>
      <c r="D253" s="14">
        <v>396</v>
      </c>
      <c r="E253" s="14">
        <v>789</v>
      </c>
      <c r="F253" s="14">
        <v>1780</v>
      </c>
      <c r="G253" s="14">
        <v>12770</v>
      </c>
      <c r="H253" s="14">
        <v>45245</v>
      </c>
      <c r="I253" s="14">
        <v>60980</v>
      </c>
      <c r="J253" s="14">
        <v>441208</v>
      </c>
    </row>
    <row r="254" spans="1:12">
      <c r="A254" s="1"/>
      <c r="B254" s="1" t="s">
        <v>5</v>
      </c>
      <c r="C254" s="14">
        <v>87377</v>
      </c>
      <c r="D254" s="14">
        <v>32</v>
      </c>
      <c r="E254" s="14">
        <v>26</v>
      </c>
      <c r="F254" s="14">
        <v>1292</v>
      </c>
      <c r="G254" s="14">
        <v>1859</v>
      </c>
      <c r="H254" s="14">
        <v>9004</v>
      </c>
      <c r="I254" s="14">
        <v>12213</v>
      </c>
      <c r="J254" s="14">
        <v>75164</v>
      </c>
    </row>
    <row r="255" spans="1:12">
      <c r="A255" s="1"/>
      <c r="B255" s="1" t="s">
        <v>6</v>
      </c>
      <c r="C255" s="14">
        <v>279044</v>
      </c>
      <c r="D255" s="14">
        <v>32</v>
      </c>
      <c r="E255" s="14">
        <v>38</v>
      </c>
      <c r="F255" s="14">
        <v>170</v>
      </c>
      <c r="G255" s="14">
        <v>2553</v>
      </c>
      <c r="H255" s="14">
        <v>10127</v>
      </c>
      <c r="I255" s="14">
        <v>12920</v>
      </c>
      <c r="J255" s="14">
        <v>266124</v>
      </c>
    </row>
    <row r="256" spans="1:12">
      <c r="A256" s="1"/>
      <c r="B256" s="1" t="s">
        <v>7</v>
      </c>
      <c r="C256" s="14">
        <v>459864</v>
      </c>
      <c r="D256" s="14">
        <v>325</v>
      </c>
      <c r="E256" s="14">
        <v>145</v>
      </c>
      <c r="F256" s="14">
        <v>465</v>
      </c>
      <c r="G256" s="14">
        <v>5828</v>
      </c>
      <c r="H256" s="14">
        <v>22491</v>
      </c>
      <c r="I256" s="14">
        <v>29254</v>
      </c>
      <c r="J256" s="14">
        <v>430610</v>
      </c>
    </row>
    <row r="257" spans="1:10">
      <c r="A257" s="1"/>
      <c r="B257" s="1" t="s">
        <v>8</v>
      </c>
      <c r="C257" s="14">
        <v>73119</v>
      </c>
      <c r="D257" s="14" t="s">
        <v>90</v>
      </c>
      <c r="E257" s="14">
        <v>351</v>
      </c>
      <c r="F257" s="14">
        <v>409</v>
      </c>
      <c r="G257" s="14">
        <v>2515</v>
      </c>
      <c r="H257" s="14" t="s">
        <v>90</v>
      </c>
      <c r="I257" s="14">
        <v>13300</v>
      </c>
      <c r="J257" s="14">
        <v>59819</v>
      </c>
    </row>
    <row r="258" spans="1:10">
      <c r="A258" s="1"/>
      <c r="B258" s="1" t="s">
        <v>9</v>
      </c>
      <c r="C258" s="14">
        <v>196967</v>
      </c>
      <c r="D258" s="14">
        <v>131</v>
      </c>
      <c r="E258" s="14">
        <v>773</v>
      </c>
      <c r="F258" s="14">
        <v>625</v>
      </c>
      <c r="G258" s="14">
        <v>4895</v>
      </c>
      <c r="H258" s="14">
        <v>22631</v>
      </c>
      <c r="I258" s="14">
        <v>29055</v>
      </c>
      <c r="J258" s="14">
        <v>167912</v>
      </c>
    </row>
    <row r="259" spans="1:10">
      <c r="A259" s="1"/>
      <c r="B259" s="1" t="s">
        <v>10</v>
      </c>
      <c r="C259" s="14">
        <v>147952</v>
      </c>
      <c r="D259" s="14">
        <v>22</v>
      </c>
      <c r="E259" s="14">
        <v>140</v>
      </c>
      <c r="F259" s="14">
        <v>170</v>
      </c>
      <c r="G259" s="14">
        <v>2875</v>
      </c>
      <c r="H259" s="14">
        <v>15170</v>
      </c>
      <c r="I259" s="14">
        <v>18377</v>
      </c>
      <c r="J259" s="14">
        <v>129575</v>
      </c>
    </row>
    <row r="260" spans="1:10">
      <c r="A260" s="1"/>
      <c r="B260" s="1" t="s">
        <v>99</v>
      </c>
      <c r="C260" s="14">
        <v>420960</v>
      </c>
      <c r="D260" s="14">
        <v>36</v>
      </c>
      <c r="E260" s="14">
        <v>132</v>
      </c>
      <c r="F260" s="14">
        <v>368</v>
      </c>
      <c r="G260" s="14">
        <v>3849</v>
      </c>
      <c r="H260" s="14">
        <v>18681</v>
      </c>
      <c r="I260" s="14">
        <v>23066</v>
      </c>
      <c r="J260" s="14">
        <v>397894</v>
      </c>
    </row>
    <row r="261" spans="1:10">
      <c r="A261" s="1"/>
      <c r="B261" s="1" t="s">
        <v>11</v>
      </c>
      <c r="C261" s="14">
        <v>9824</v>
      </c>
      <c r="D261" s="14">
        <v>13</v>
      </c>
      <c r="E261" s="14">
        <v>12</v>
      </c>
      <c r="F261" s="14">
        <v>126</v>
      </c>
      <c r="G261" s="14">
        <v>1220</v>
      </c>
      <c r="H261" s="14">
        <v>2339</v>
      </c>
      <c r="I261" s="14">
        <v>3710</v>
      </c>
      <c r="J261" s="14">
        <v>6114</v>
      </c>
    </row>
    <row r="262" spans="1:10">
      <c r="A262" s="1"/>
      <c r="B262" s="1" t="s">
        <v>12</v>
      </c>
      <c r="C262" s="14">
        <v>249622</v>
      </c>
      <c r="D262" s="14">
        <v>263</v>
      </c>
      <c r="E262" s="14">
        <v>326</v>
      </c>
      <c r="F262" s="14">
        <v>2916</v>
      </c>
      <c r="G262" s="14">
        <v>8598</v>
      </c>
      <c r="H262" s="14">
        <v>53253</v>
      </c>
      <c r="I262" s="14">
        <v>65356</v>
      </c>
      <c r="J262" s="14">
        <v>184266</v>
      </c>
    </row>
    <row r="263" spans="1:10">
      <c r="A263" s="1"/>
      <c r="B263" s="1" t="s">
        <v>13</v>
      </c>
      <c r="C263" s="14">
        <v>20298</v>
      </c>
      <c r="D263" s="14">
        <v>87</v>
      </c>
      <c r="E263" s="14">
        <v>19</v>
      </c>
      <c r="F263" s="14">
        <v>128</v>
      </c>
      <c r="G263" s="14">
        <v>883</v>
      </c>
      <c r="H263" s="14">
        <v>4258</v>
      </c>
      <c r="I263" s="14">
        <v>5375</v>
      </c>
      <c r="J263" s="14">
        <v>14923</v>
      </c>
    </row>
    <row r="264" spans="1:10">
      <c r="A264" s="1"/>
      <c r="B264" s="1" t="s">
        <v>14</v>
      </c>
      <c r="C264" s="14">
        <v>301145</v>
      </c>
      <c r="D264" s="14">
        <v>122</v>
      </c>
      <c r="E264" s="14">
        <v>601</v>
      </c>
      <c r="F264" s="14">
        <v>543</v>
      </c>
      <c r="G264" s="14">
        <v>7352</v>
      </c>
      <c r="H264" s="14">
        <v>59545</v>
      </c>
      <c r="I264" s="14">
        <v>68163</v>
      </c>
      <c r="J264" s="14">
        <v>232982</v>
      </c>
    </row>
    <row r="265" spans="1:10">
      <c r="A265" s="1"/>
      <c r="B265" s="1" t="s">
        <v>15</v>
      </c>
      <c r="C265" s="14">
        <v>42667</v>
      </c>
      <c r="D265" s="14">
        <v>114</v>
      </c>
      <c r="E265" s="14">
        <v>261</v>
      </c>
      <c r="F265" s="14">
        <v>614</v>
      </c>
      <c r="G265" s="14">
        <v>4443</v>
      </c>
      <c r="H265" s="14">
        <v>10308</v>
      </c>
      <c r="I265" s="14">
        <v>15740</v>
      </c>
      <c r="J265" s="14">
        <v>26927</v>
      </c>
    </row>
    <row r="266" spans="1:10">
      <c r="A266" s="1"/>
      <c r="B266" s="1" t="s">
        <v>100</v>
      </c>
      <c r="C266" s="14">
        <v>67079</v>
      </c>
      <c r="D266" s="14" t="s">
        <v>90</v>
      </c>
      <c r="E266" s="14">
        <v>4</v>
      </c>
      <c r="F266" s="14">
        <v>32</v>
      </c>
      <c r="G266" s="14">
        <v>666</v>
      </c>
      <c r="H266" s="14" t="s">
        <v>90</v>
      </c>
      <c r="I266" s="14" t="s">
        <v>90</v>
      </c>
      <c r="J266" s="14" t="s">
        <v>90</v>
      </c>
    </row>
    <row r="267" spans="1:10">
      <c r="A267" s="1" t="s">
        <v>77</v>
      </c>
      <c r="B267" s="1" t="s">
        <v>19</v>
      </c>
      <c r="C267" s="14">
        <v>3261621</v>
      </c>
      <c r="D267" s="14">
        <v>717230</v>
      </c>
      <c r="E267" s="14">
        <v>488511</v>
      </c>
      <c r="F267" s="14">
        <v>494936</v>
      </c>
      <c r="G267" s="14">
        <v>913181</v>
      </c>
      <c r="H267" s="14">
        <v>435856</v>
      </c>
      <c r="I267" s="14">
        <v>3049714</v>
      </c>
      <c r="J267" s="14">
        <v>211907</v>
      </c>
    </row>
    <row r="268" spans="1:10">
      <c r="A268" s="1"/>
      <c r="B268" s="1" t="s">
        <v>3</v>
      </c>
      <c r="C268" s="14">
        <v>13876</v>
      </c>
      <c r="D268" s="14">
        <v>3954</v>
      </c>
      <c r="E268" s="14" t="s">
        <v>90</v>
      </c>
      <c r="F268" s="14">
        <v>1860</v>
      </c>
      <c r="G268" s="14">
        <v>2639</v>
      </c>
      <c r="H268" s="14">
        <v>1709</v>
      </c>
      <c r="I268" s="14" t="s">
        <v>90</v>
      </c>
      <c r="J268" s="14" t="s">
        <v>90</v>
      </c>
    </row>
    <row r="269" spans="1:10">
      <c r="A269" s="1"/>
      <c r="B269" s="1" t="s">
        <v>82</v>
      </c>
      <c r="C269" s="14">
        <v>10461</v>
      </c>
      <c r="D269" s="14">
        <v>1923</v>
      </c>
      <c r="E269" s="14" t="s">
        <v>90</v>
      </c>
      <c r="F269" s="14">
        <v>1322</v>
      </c>
      <c r="G269" s="14">
        <v>3825</v>
      </c>
      <c r="H269" s="14">
        <v>1961</v>
      </c>
      <c r="I269" s="14" t="s">
        <v>90</v>
      </c>
      <c r="J269" s="14" t="s">
        <v>90</v>
      </c>
    </row>
    <row r="270" spans="1:10">
      <c r="A270" s="1"/>
      <c r="B270" s="1" t="s">
        <v>4</v>
      </c>
      <c r="C270" s="14">
        <v>3445</v>
      </c>
      <c r="D270" s="14" t="s">
        <v>90</v>
      </c>
      <c r="E270" s="14" t="s">
        <v>90</v>
      </c>
      <c r="F270" s="14">
        <v>421</v>
      </c>
      <c r="G270" s="14">
        <v>886</v>
      </c>
      <c r="H270" s="14">
        <v>909</v>
      </c>
      <c r="I270" s="14" t="s">
        <v>90</v>
      </c>
      <c r="J270" s="14" t="s">
        <v>90</v>
      </c>
    </row>
    <row r="271" spans="1:10">
      <c r="A271" s="1"/>
      <c r="B271" s="1" t="s">
        <v>83</v>
      </c>
      <c r="C271" s="14">
        <v>352755</v>
      </c>
      <c r="D271" s="14">
        <v>101662</v>
      </c>
      <c r="E271" s="14">
        <v>66344</v>
      </c>
      <c r="F271" s="14">
        <v>58174</v>
      </c>
      <c r="G271" s="14">
        <v>86548</v>
      </c>
      <c r="H271" s="14">
        <v>35343</v>
      </c>
      <c r="I271" s="14">
        <v>348071</v>
      </c>
      <c r="J271" s="14">
        <v>4684</v>
      </c>
    </row>
    <row r="272" spans="1:10">
      <c r="A272" s="1"/>
      <c r="B272" s="1" t="s">
        <v>84</v>
      </c>
      <c r="C272" s="14">
        <v>280636</v>
      </c>
      <c r="D272" s="14">
        <v>28175</v>
      </c>
      <c r="E272" s="14">
        <v>28481</v>
      </c>
      <c r="F272" s="14">
        <v>38302</v>
      </c>
      <c r="G272" s="14">
        <v>110022</v>
      </c>
      <c r="H272" s="14">
        <v>60809</v>
      </c>
      <c r="I272" s="14">
        <v>265789</v>
      </c>
      <c r="J272" s="14">
        <v>14847</v>
      </c>
    </row>
    <row r="273" spans="1:10">
      <c r="A273" s="1"/>
      <c r="B273" s="1" t="s">
        <v>42</v>
      </c>
      <c r="C273" s="14">
        <v>186817</v>
      </c>
      <c r="D273" s="14">
        <v>42582</v>
      </c>
      <c r="E273" s="14">
        <v>26863</v>
      </c>
      <c r="F273" s="14">
        <v>29889</v>
      </c>
      <c r="G273" s="14">
        <v>57448</v>
      </c>
      <c r="H273" s="14">
        <v>23546</v>
      </c>
      <c r="I273" s="14">
        <v>180328</v>
      </c>
      <c r="J273" s="14">
        <v>6489</v>
      </c>
    </row>
    <row r="274" spans="1:10">
      <c r="A274" s="1"/>
      <c r="B274" s="1" t="s">
        <v>85</v>
      </c>
      <c r="C274" s="14">
        <v>352701</v>
      </c>
      <c r="D274" s="14">
        <v>100461</v>
      </c>
      <c r="E274" s="14">
        <v>77036</v>
      </c>
      <c r="F274" s="14">
        <v>63397</v>
      </c>
      <c r="G274" s="14">
        <v>87007</v>
      </c>
      <c r="H274" s="14">
        <v>22275</v>
      </c>
      <c r="I274" s="14">
        <v>350176</v>
      </c>
      <c r="J274" s="14">
        <v>2525</v>
      </c>
    </row>
    <row r="275" spans="1:10">
      <c r="A275" s="1"/>
      <c r="B275" s="1" t="s">
        <v>5</v>
      </c>
      <c r="C275" s="14">
        <v>110693</v>
      </c>
      <c r="D275" s="14">
        <v>25863</v>
      </c>
      <c r="E275" s="14">
        <v>15309</v>
      </c>
      <c r="F275" s="14">
        <v>16251</v>
      </c>
      <c r="G275" s="14">
        <v>32568</v>
      </c>
      <c r="H275" s="14">
        <v>17112</v>
      </c>
      <c r="I275" s="14">
        <v>107103</v>
      </c>
      <c r="J275" s="14">
        <v>3590</v>
      </c>
    </row>
    <row r="276" spans="1:10">
      <c r="A276" s="1"/>
      <c r="B276" s="1" t="s">
        <v>6</v>
      </c>
      <c r="C276" s="14">
        <v>104417</v>
      </c>
      <c r="D276" s="14">
        <v>12011</v>
      </c>
      <c r="E276" s="14">
        <v>10078</v>
      </c>
      <c r="F276" s="14">
        <v>12758</v>
      </c>
      <c r="G276" s="14">
        <v>34662</v>
      </c>
      <c r="H276" s="14">
        <v>23260</v>
      </c>
      <c r="I276" s="14">
        <v>92769</v>
      </c>
      <c r="J276" s="14">
        <v>11648</v>
      </c>
    </row>
    <row r="277" spans="1:10">
      <c r="A277" s="1"/>
      <c r="B277" s="1" t="s">
        <v>7</v>
      </c>
      <c r="C277" s="14">
        <v>114058</v>
      </c>
      <c r="D277" s="14">
        <v>29601</v>
      </c>
      <c r="E277" s="14">
        <v>13093</v>
      </c>
      <c r="F277" s="14">
        <v>11567</v>
      </c>
      <c r="G277" s="14">
        <v>28671</v>
      </c>
      <c r="H277" s="14">
        <v>18783</v>
      </c>
      <c r="I277" s="14">
        <v>101715</v>
      </c>
      <c r="J277" s="14">
        <v>12343</v>
      </c>
    </row>
    <row r="278" spans="1:10">
      <c r="A278" s="1"/>
      <c r="B278" s="1" t="s">
        <v>8</v>
      </c>
      <c r="C278" s="14">
        <v>93457</v>
      </c>
      <c r="D278" s="14" t="s">
        <v>90</v>
      </c>
      <c r="E278" s="14">
        <v>15477</v>
      </c>
      <c r="F278" s="14">
        <v>12676</v>
      </c>
      <c r="G278" s="14">
        <v>20048</v>
      </c>
      <c r="H278" s="14">
        <v>10763</v>
      </c>
      <c r="I278" s="14" t="s">
        <v>90</v>
      </c>
      <c r="J278" s="14" t="s">
        <v>90</v>
      </c>
    </row>
    <row r="279" spans="1:10">
      <c r="A279" s="1"/>
      <c r="B279" s="1" t="s">
        <v>9</v>
      </c>
      <c r="C279" s="14">
        <v>294908</v>
      </c>
      <c r="D279" s="14">
        <v>89171</v>
      </c>
      <c r="E279" s="14">
        <v>39208</v>
      </c>
      <c r="F279" s="14">
        <v>36675</v>
      </c>
      <c r="G279" s="14">
        <v>71309</v>
      </c>
      <c r="H279" s="14">
        <v>39198</v>
      </c>
      <c r="I279" s="14">
        <v>275561</v>
      </c>
      <c r="J279" s="14">
        <v>19347</v>
      </c>
    </row>
    <row r="280" spans="1:10">
      <c r="A280" s="1"/>
      <c r="B280" s="1" t="s">
        <v>10</v>
      </c>
      <c r="C280" s="14">
        <v>17602</v>
      </c>
      <c r="D280" s="14">
        <v>956</v>
      </c>
      <c r="E280" s="14">
        <v>692</v>
      </c>
      <c r="F280" s="14">
        <v>942</v>
      </c>
      <c r="G280" s="14">
        <v>3810</v>
      </c>
      <c r="H280" s="14">
        <v>5021</v>
      </c>
      <c r="I280" s="14">
        <v>11421</v>
      </c>
      <c r="J280" s="14">
        <v>6181</v>
      </c>
    </row>
    <row r="281" spans="1:10">
      <c r="A281" s="1"/>
      <c r="B281" s="1" t="s">
        <v>99</v>
      </c>
      <c r="C281" s="14">
        <v>337250</v>
      </c>
      <c r="D281" s="14">
        <v>43067</v>
      </c>
      <c r="E281" s="14">
        <v>28837</v>
      </c>
      <c r="F281" s="14">
        <v>31572</v>
      </c>
      <c r="G281" s="14">
        <v>71038</v>
      </c>
      <c r="H281" s="14">
        <v>70169</v>
      </c>
      <c r="I281" s="14">
        <v>244683</v>
      </c>
      <c r="J281" s="14">
        <v>92567</v>
      </c>
    </row>
    <row r="282" spans="1:10">
      <c r="A282" s="1"/>
      <c r="B282" s="1" t="s">
        <v>11</v>
      </c>
      <c r="C282" s="14">
        <v>37265</v>
      </c>
      <c r="D282" s="14">
        <v>6005</v>
      </c>
      <c r="E282" s="14">
        <v>4237</v>
      </c>
      <c r="F282" s="14">
        <v>5074</v>
      </c>
      <c r="G282" s="14">
        <v>12043</v>
      </c>
      <c r="H282" s="14">
        <v>5385</v>
      </c>
      <c r="I282" s="14">
        <v>32744</v>
      </c>
      <c r="J282" s="14">
        <v>4521</v>
      </c>
    </row>
    <row r="283" spans="1:10">
      <c r="A283" s="1"/>
      <c r="B283" s="1" t="s">
        <v>12</v>
      </c>
      <c r="C283" s="14">
        <v>252129</v>
      </c>
      <c r="D283" s="14">
        <v>45768</v>
      </c>
      <c r="E283" s="14">
        <v>38511</v>
      </c>
      <c r="F283" s="14">
        <v>38296</v>
      </c>
      <c r="G283" s="14">
        <v>66691</v>
      </c>
      <c r="H283" s="14">
        <v>45782</v>
      </c>
      <c r="I283" s="14">
        <v>235048</v>
      </c>
      <c r="J283" s="14">
        <v>17081</v>
      </c>
    </row>
    <row r="284" spans="1:10">
      <c r="A284" s="1"/>
      <c r="B284" s="1" t="s">
        <v>13</v>
      </c>
      <c r="C284" s="14">
        <v>63721</v>
      </c>
      <c r="D284" s="14">
        <v>10280</v>
      </c>
      <c r="E284" s="14">
        <v>8005</v>
      </c>
      <c r="F284" s="14">
        <v>10009</v>
      </c>
      <c r="G284" s="14">
        <v>24456</v>
      </c>
      <c r="H284" s="14">
        <v>7662</v>
      </c>
      <c r="I284" s="14">
        <v>60412</v>
      </c>
      <c r="J284" s="14">
        <v>3309</v>
      </c>
    </row>
    <row r="285" spans="1:10">
      <c r="A285" s="1"/>
      <c r="B285" s="1" t="s">
        <v>14</v>
      </c>
      <c r="C285" s="14">
        <v>405810</v>
      </c>
      <c r="D285" s="14">
        <v>50135</v>
      </c>
      <c r="E285" s="14">
        <v>62036</v>
      </c>
      <c r="F285" s="14">
        <v>89672</v>
      </c>
      <c r="G285" s="14">
        <v>162460</v>
      </c>
      <c r="H285" s="14">
        <v>35277</v>
      </c>
      <c r="I285" s="14">
        <v>399580</v>
      </c>
      <c r="J285" s="14">
        <v>6230</v>
      </c>
    </row>
    <row r="286" spans="1:10">
      <c r="A286" s="1"/>
      <c r="B286" s="1" t="s">
        <v>15</v>
      </c>
      <c r="C286" s="14">
        <v>183614</v>
      </c>
      <c r="D286" s="14">
        <v>70240</v>
      </c>
      <c r="E286" s="14">
        <v>39300</v>
      </c>
      <c r="F286" s="14">
        <v>29729</v>
      </c>
      <c r="G286" s="14">
        <v>31169</v>
      </c>
      <c r="H286" s="14">
        <v>10352</v>
      </c>
      <c r="I286" s="14">
        <v>180790</v>
      </c>
      <c r="J286" s="14">
        <v>2824</v>
      </c>
    </row>
    <row r="287" spans="1:10">
      <c r="A287" s="1"/>
      <c r="B287" s="1" t="s">
        <v>100</v>
      </c>
      <c r="C287" s="14">
        <v>1123</v>
      </c>
      <c r="D287" s="14">
        <v>8</v>
      </c>
      <c r="E287" s="14" t="s">
        <v>90</v>
      </c>
      <c r="F287" s="14">
        <v>3</v>
      </c>
      <c r="G287" s="14">
        <v>102</v>
      </c>
      <c r="H287" s="14">
        <v>540</v>
      </c>
      <c r="I287" s="14" t="s">
        <v>90</v>
      </c>
      <c r="J287" s="14" t="s">
        <v>90</v>
      </c>
    </row>
    <row r="288" spans="1:10">
      <c r="A288" s="1"/>
      <c r="B288" s="1" t="s">
        <v>86</v>
      </c>
      <c r="C288" s="14">
        <v>44883</v>
      </c>
      <c r="D288" s="14">
        <v>22029</v>
      </c>
      <c r="E288" s="14">
        <v>10728</v>
      </c>
      <c r="F288" s="14">
        <v>6347</v>
      </c>
      <c r="G288" s="14">
        <v>5779</v>
      </c>
      <c r="H288" s="14">
        <v>0</v>
      </c>
      <c r="I288" s="14">
        <v>44883</v>
      </c>
      <c r="J288" s="14">
        <v>0</v>
      </c>
    </row>
    <row r="289" spans="1:10">
      <c r="A289" s="1" t="s">
        <v>78</v>
      </c>
      <c r="B289" s="1" t="s">
        <v>19</v>
      </c>
      <c r="C289" s="14">
        <v>2834837</v>
      </c>
      <c r="D289" s="14">
        <v>2056</v>
      </c>
      <c r="E289" s="14">
        <v>5061</v>
      </c>
      <c r="F289" s="14">
        <v>13358</v>
      </c>
      <c r="G289" s="14">
        <v>97480</v>
      </c>
      <c r="H289" s="14">
        <v>257712</v>
      </c>
      <c r="I289" s="14">
        <v>375667</v>
      </c>
      <c r="J289" s="14">
        <v>2459170</v>
      </c>
    </row>
    <row r="290" spans="1:10">
      <c r="A290" s="1"/>
      <c r="B290" s="1" t="s">
        <v>3</v>
      </c>
      <c r="C290" s="14">
        <v>2244</v>
      </c>
      <c r="D290" s="14">
        <v>8</v>
      </c>
      <c r="E290" s="14" t="s">
        <v>90</v>
      </c>
      <c r="F290" s="14">
        <v>0</v>
      </c>
      <c r="G290" s="14">
        <v>96</v>
      </c>
      <c r="H290" s="14">
        <v>436</v>
      </c>
      <c r="I290" s="14" t="s">
        <v>90</v>
      </c>
      <c r="J290" s="14" t="s">
        <v>90</v>
      </c>
    </row>
    <row r="291" spans="1:10">
      <c r="A291" s="1"/>
      <c r="B291" s="1" t="s">
        <v>82</v>
      </c>
      <c r="C291" s="14">
        <v>8546</v>
      </c>
      <c r="D291" s="14">
        <v>7</v>
      </c>
      <c r="E291" s="14" t="s">
        <v>90</v>
      </c>
      <c r="F291" s="14">
        <v>94</v>
      </c>
      <c r="G291" s="14">
        <v>432</v>
      </c>
      <c r="H291" s="14">
        <v>1154</v>
      </c>
      <c r="I291" s="14" t="s">
        <v>90</v>
      </c>
      <c r="J291" s="14" t="s">
        <v>90</v>
      </c>
    </row>
    <row r="292" spans="1:10">
      <c r="A292" s="1"/>
      <c r="B292" s="1" t="s">
        <v>4</v>
      </c>
      <c r="C292" s="14">
        <v>19594</v>
      </c>
      <c r="D292" s="14" t="s">
        <v>90</v>
      </c>
      <c r="E292" s="14" t="s">
        <v>90</v>
      </c>
      <c r="F292" s="14">
        <v>24</v>
      </c>
      <c r="G292" s="14">
        <v>271</v>
      </c>
      <c r="H292" s="14">
        <v>297</v>
      </c>
      <c r="I292" s="14" t="s">
        <v>90</v>
      </c>
      <c r="J292" s="14" t="s">
        <v>90</v>
      </c>
    </row>
    <row r="293" spans="1:10">
      <c r="A293" s="1"/>
      <c r="B293" s="1" t="s">
        <v>83</v>
      </c>
      <c r="C293" s="14">
        <v>42690</v>
      </c>
      <c r="D293" s="14">
        <v>14</v>
      </c>
      <c r="E293" s="14">
        <v>47</v>
      </c>
      <c r="F293" s="14">
        <v>84</v>
      </c>
      <c r="G293" s="14">
        <v>989</v>
      </c>
      <c r="H293" s="14">
        <v>3542</v>
      </c>
      <c r="I293" s="14">
        <v>4676</v>
      </c>
      <c r="J293" s="14">
        <v>38014</v>
      </c>
    </row>
    <row r="294" spans="1:10">
      <c r="A294" s="1"/>
      <c r="B294" s="1" t="s">
        <v>84</v>
      </c>
      <c r="C294" s="14">
        <v>283950</v>
      </c>
      <c r="D294" s="14">
        <v>60</v>
      </c>
      <c r="E294" s="14">
        <v>147</v>
      </c>
      <c r="F294" s="14">
        <v>357</v>
      </c>
      <c r="G294" s="14">
        <v>8433</v>
      </c>
      <c r="H294" s="14">
        <v>38681</v>
      </c>
      <c r="I294" s="14">
        <v>47678</v>
      </c>
      <c r="J294" s="14">
        <v>236272</v>
      </c>
    </row>
    <row r="295" spans="1:10">
      <c r="A295" s="1"/>
      <c r="B295" s="1" t="s">
        <v>42</v>
      </c>
      <c r="C295" s="14">
        <v>161531</v>
      </c>
      <c r="D295" s="14">
        <v>178</v>
      </c>
      <c r="E295" s="14">
        <v>321</v>
      </c>
      <c r="F295" s="14">
        <v>1244</v>
      </c>
      <c r="G295" s="14">
        <v>9075</v>
      </c>
      <c r="H295" s="14">
        <v>19496</v>
      </c>
      <c r="I295" s="14">
        <v>30314</v>
      </c>
      <c r="J295" s="14">
        <v>131217</v>
      </c>
    </row>
    <row r="296" spans="1:10">
      <c r="A296" s="1"/>
      <c r="B296" s="1" t="s">
        <v>85</v>
      </c>
      <c r="C296" s="14">
        <v>362559</v>
      </c>
      <c r="D296" s="14">
        <v>633</v>
      </c>
      <c r="E296" s="14">
        <v>1594</v>
      </c>
      <c r="F296" s="14">
        <v>3635</v>
      </c>
      <c r="G296" s="14">
        <v>19154</v>
      </c>
      <c r="H296" s="14">
        <v>32655</v>
      </c>
      <c r="I296" s="14">
        <v>57671</v>
      </c>
      <c r="J296" s="14">
        <v>304888</v>
      </c>
    </row>
    <row r="297" spans="1:10">
      <c r="A297" s="1"/>
      <c r="B297" s="1" t="s">
        <v>5</v>
      </c>
      <c r="C297" s="14">
        <v>74199</v>
      </c>
      <c r="D297" s="14">
        <v>55</v>
      </c>
      <c r="E297" s="14">
        <v>89</v>
      </c>
      <c r="F297" s="14">
        <v>284</v>
      </c>
      <c r="G297" s="14">
        <v>2991</v>
      </c>
      <c r="H297" s="14">
        <v>5034</v>
      </c>
      <c r="I297" s="14">
        <v>8453</v>
      </c>
      <c r="J297" s="14">
        <v>65746</v>
      </c>
    </row>
    <row r="298" spans="1:10">
      <c r="A298" s="1"/>
      <c r="B298" s="1" t="s">
        <v>6</v>
      </c>
      <c r="C298" s="14">
        <v>168168</v>
      </c>
      <c r="D298" s="14">
        <v>57</v>
      </c>
      <c r="E298" s="14">
        <v>80</v>
      </c>
      <c r="F298" s="14">
        <v>210</v>
      </c>
      <c r="G298" s="14">
        <v>2755</v>
      </c>
      <c r="H298" s="14">
        <v>8300</v>
      </c>
      <c r="I298" s="14">
        <v>11402</v>
      </c>
      <c r="J298" s="14">
        <v>156766</v>
      </c>
    </row>
    <row r="299" spans="1:10">
      <c r="A299" s="1"/>
      <c r="B299" s="1" t="s">
        <v>7</v>
      </c>
      <c r="C299" s="14">
        <v>332410</v>
      </c>
      <c r="D299" s="14">
        <v>111</v>
      </c>
      <c r="E299" s="14">
        <v>365</v>
      </c>
      <c r="F299" s="14">
        <v>883</v>
      </c>
      <c r="G299" s="14">
        <v>5593</v>
      </c>
      <c r="H299" s="14">
        <v>15252</v>
      </c>
      <c r="I299" s="14">
        <v>22204</v>
      </c>
      <c r="J299" s="14">
        <v>310206</v>
      </c>
    </row>
    <row r="300" spans="1:10">
      <c r="A300" s="1"/>
      <c r="B300" s="1" t="s">
        <v>8</v>
      </c>
      <c r="C300" s="14">
        <v>43380</v>
      </c>
      <c r="D300" s="14" t="s">
        <v>90</v>
      </c>
      <c r="E300" s="14">
        <v>338</v>
      </c>
      <c r="F300" s="14">
        <v>908</v>
      </c>
      <c r="G300" s="14">
        <v>3353</v>
      </c>
      <c r="H300" s="14">
        <v>6466</v>
      </c>
      <c r="I300" s="14" t="s">
        <v>90</v>
      </c>
      <c r="J300" s="14" t="s">
        <v>90</v>
      </c>
    </row>
    <row r="301" spans="1:10">
      <c r="A301" s="1"/>
      <c r="B301" s="1" t="s">
        <v>9</v>
      </c>
      <c r="C301" s="14">
        <v>145955</v>
      </c>
      <c r="D301" s="14">
        <v>124</v>
      </c>
      <c r="E301" s="14">
        <v>212</v>
      </c>
      <c r="F301" s="14">
        <v>782</v>
      </c>
      <c r="G301" s="14">
        <v>5205</v>
      </c>
      <c r="H301" s="14">
        <v>13811</v>
      </c>
      <c r="I301" s="14">
        <v>20134</v>
      </c>
      <c r="J301" s="14">
        <v>125821</v>
      </c>
    </row>
    <row r="302" spans="1:10">
      <c r="A302" s="1"/>
      <c r="B302" s="1" t="s">
        <v>10</v>
      </c>
      <c r="C302" s="14">
        <v>163388</v>
      </c>
      <c r="D302" s="14">
        <v>67</v>
      </c>
      <c r="E302" s="14">
        <v>121</v>
      </c>
      <c r="F302" s="14">
        <v>237</v>
      </c>
      <c r="G302" s="14">
        <v>2017</v>
      </c>
      <c r="H302" s="14">
        <v>6913</v>
      </c>
      <c r="I302" s="14">
        <v>9355</v>
      </c>
      <c r="J302" s="14">
        <v>154033</v>
      </c>
    </row>
    <row r="303" spans="1:10">
      <c r="A303" s="1"/>
      <c r="B303" s="1" t="s">
        <v>99</v>
      </c>
      <c r="C303" s="14">
        <v>452699</v>
      </c>
      <c r="D303" s="14">
        <v>45</v>
      </c>
      <c r="E303" s="14">
        <v>177</v>
      </c>
      <c r="F303" s="14">
        <v>357</v>
      </c>
      <c r="G303" s="14">
        <v>3955</v>
      </c>
      <c r="H303" s="14">
        <v>17962</v>
      </c>
      <c r="I303" s="14">
        <v>22496</v>
      </c>
      <c r="J303" s="14">
        <v>430203</v>
      </c>
    </row>
    <row r="304" spans="1:10">
      <c r="A304" s="1"/>
      <c r="B304" s="1" t="s">
        <v>11</v>
      </c>
      <c r="C304" s="14">
        <v>7756</v>
      </c>
      <c r="D304" s="14">
        <v>8</v>
      </c>
      <c r="E304" s="14">
        <v>36</v>
      </c>
      <c r="F304" s="14">
        <v>36</v>
      </c>
      <c r="G304" s="14">
        <v>669</v>
      </c>
      <c r="H304" s="14">
        <v>2255</v>
      </c>
      <c r="I304" s="14">
        <v>3004</v>
      </c>
      <c r="J304" s="14">
        <v>4752</v>
      </c>
    </row>
    <row r="305" spans="1:10">
      <c r="A305" s="1"/>
      <c r="B305" s="1" t="s">
        <v>12</v>
      </c>
      <c r="C305" s="14">
        <v>227241</v>
      </c>
      <c r="D305" s="14">
        <v>179</v>
      </c>
      <c r="E305" s="14">
        <v>417</v>
      </c>
      <c r="F305" s="14">
        <v>1200</v>
      </c>
      <c r="G305" s="14">
        <v>9178</v>
      </c>
      <c r="H305" s="14">
        <v>37725</v>
      </c>
      <c r="I305" s="14">
        <v>48699</v>
      </c>
      <c r="J305" s="14">
        <v>178542</v>
      </c>
    </row>
    <row r="306" spans="1:10">
      <c r="A306" s="1"/>
      <c r="B306" s="1" t="s">
        <v>13</v>
      </c>
      <c r="C306" s="14">
        <v>16761</v>
      </c>
      <c r="D306" s="14">
        <v>19</v>
      </c>
      <c r="E306" s="14">
        <v>52</v>
      </c>
      <c r="F306" s="14">
        <v>114</v>
      </c>
      <c r="G306" s="14">
        <v>1273</v>
      </c>
      <c r="H306" s="14">
        <v>2277</v>
      </c>
      <c r="I306" s="14">
        <v>3735</v>
      </c>
      <c r="J306" s="14">
        <v>13026</v>
      </c>
    </row>
    <row r="307" spans="1:10">
      <c r="A307" s="1"/>
      <c r="B307" s="1" t="s">
        <v>14</v>
      </c>
      <c r="C307" s="14">
        <v>219522</v>
      </c>
      <c r="D307" s="14">
        <v>131</v>
      </c>
      <c r="E307" s="14">
        <v>493</v>
      </c>
      <c r="F307" s="14">
        <v>1596</v>
      </c>
      <c r="G307" s="14">
        <v>16933</v>
      </c>
      <c r="H307" s="14">
        <v>35695</v>
      </c>
      <c r="I307" s="14">
        <v>54848</v>
      </c>
      <c r="J307" s="14">
        <v>164674</v>
      </c>
    </row>
    <row r="308" spans="1:10">
      <c r="A308" s="1"/>
      <c r="B308" s="1" t="s">
        <v>15</v>
      </c>
      <c r="C308" s="14">
        <v>38886</v>
      </c>
      <c r="D308" s="14">
        <v>172</v>
      </c>
      <c r="E308" s="14">
        <v>470</v>
      </c>
      <c r="F308" s="14">
        <v>1241</v>
      </c>
      <c r="G308" s="14">
        <v>4667</v>
      </c>
      <c r="H308" s="14">
        <v>7139</v>
      </c>
      <c r="I308" s="14">
        <v>13689</v>
      </c>
      <c r="J308" s="14">
        <v>25197</v>
      </c>
    </row>
    <row r="309" spans="1:10">
      <c r="A309" s="1"/>
      <c r="B309" s="1" t="s">
        <v>100</v>
      </c>
      <c r="C309" s="14">
        <v>63358</v>
      </c>
      <c r="D309" s="14">
        <v>16</v>
      </c>
      <c r="E309" s="14" t="s">
        <v>90</v>
      </c>
      <c r="F309" s="14">
        <v>72</v>
      </c>
      <c r="G309" s="14">
        <v>441</v>
      </c>
      <c r="H309" s="14">
        <v>2622</v>
      </c>
      <c r="I309" s="14" t="s">
        <v>90</v>
      </c>
      <c r="J309" s="14" t="s">
        <v>90</v>
      </c>
    </row>
    <row r="310" spans="1:10">
      <c r="A310" s="1" t="s">
        <v>79</v>
      </c>
      <c r="B310" s="1" t="s">
        <v>19</v>
      </c>
      <c r="C310" s="14">
        <v>11664679</v>
      </c>
      <c r="D310" s="14">
        <v>1223950</v>
      </c>
      <c r="E310" s="14">
        <v>893765</v>
      </c>
      <c r="F310" s="14">
        <v>929766</v>
      </c>
      <c r="G310" s="14">
        <v>2012497</v>
      </c>
      <c r="H310" s="14">
        <v>1532496</v>
      </c>
      <c r="I310" s="14">
        <v>6592474</v>
      </c>
      <c r="J310" s="14">
        <v>5072205</v>
      </c>
    </row>
    <row r="311" spans="1:10">
      <c r="A311" s="1"/>
      <c r="B311" s="1" t="s">
        <v>3</v>
      </c>
      <c r="C311" s="14">
        <v>21393</v>
      </c>
      <c r="D311" s="14">
        <v>5348</v>
      </c>
      <c r="E311" s="14">
        <v>3515</v>
      </c>
      <c r="F311" s="14">
        <v>3047</v>
      </c>
      <c r="G311" s="14">
        <v>5062</v>
      </c>
      <c r="H311" s="14">
        <v>2575</v>
      </c>
      <c r="I311" s="14">
        <v>19547</v>
      </c>
      <c r="J311" s="14">
        <v>1846</v>
      </c>
    </row>
    <row r="312" spans="1:10">
      <c r="A312" s="1"/>
      <c r="B312" s="1" t="s">
        <v>82</v>
      </c>
      <c r="C312" s="14">
        <v>64412</v>
      </c>
      <c r="D312" s="14">
        <v>4063</v>
      </c>
      <c r="E312" s="14">
        <v>3344</v>
      </c>
      <c r="F312" s="14">
        <v>5409</v>
      </c>
      <c r="G312" s="14">
        <v>12776</v>
      </c>
      <c r="H312" s="14">
        <v>7823</v>
      </c>
      <c r="I312" s="14">
        <v>33415</v>
      </c>
      <c r="J312" s="14">
        <v>30997</v>
      </c>
    </row>
    <row r="313" spans="1:10">
      <c r="A313" s="1"/>
      <c r="B313" s="1" t="s">
        <v>4</v>
      </c>
      <c r="C313" s="14">
        <v>44186</v>
      </c>
      <c r="D313" s="14">
        <v>1153</v>
      </c>
      <c r="E313" s="14">
        <v>759</v>
      </c>
      <c r="F313" s="14">
        <v>622</v>
      </c>
      <c r="G313" s="14">
        <v>1955</v>
      </c>
      <c r="H313" s="14">
        <v>1865</v>
      </c>
      <c r="I313" s="14">
        <v>6354</v>
      </c>
      <c r="J313" s="14">
        <v>37832</v>
      </c>
    </row>
    <row r="314" spans="1:10">
      <c r="A314" s="1"/>
      <c r="B314" s="1" t="s">
        <v>83</v>
      </c>
      <c r="C314" s="14">
        <v>982253</v>
      </c>
      <c r="D314" s="14">
        <v>183595</v>
      </c>
      <c r="E314" s="14">
        <v>126549</v>
      </c>
      <c r="F314" s="14">
        <v>132773</v>
      </c>
      <c r="G314" s="14">
        <v>260122</v>
      </c>
      <c r="H314" s="14">
        <v>124597</v>
      </c>
      <c r="I314" s="14">
        <v>827636</v>
      </c>
      <c r="J314" s="14">
        <v>154617</v>
      </c>
    </row>
    <row r="315" spans="1:10">
      <c r="A315" s="1"/>
      <c r="B315" s="1" t="s">
        <v>84</v>
      </c>
      <c r="C315" s="14">
        <v>1117241</v>
      </c>
      <c r="D315" s="14">
        <v>50512</v>
      </c>
      <c r="E315" s="14">
        <v>51091</v>
      </c>
      <c r="F315" s="14">
        <v>70186</v>
      </c>
      <c r="G315" s="14">
        <v>214317</v>
      </c>
      <c r="H315" s="14">
        <v>194371</v>
      </c>
      <c r="I315" s="14">
        <v>580477</v>
      </c>
      <c r="J315" s="14">
        <v>536764</v>
      </c>
    </row>
    <row r="316" spans="1:10">
      <c r="A316" s="1"/>
      <c r="B316" s="1" t="s">
        <v>42</v>
      </c>
      <c r="C316" s="14">
        <v>644931</v>
      </c>
      <c r="D316" s="14">
        <v>66252</v>
      </c>
      <c r="E316" s="14">
        <v>51467</v>
      </c>
      <c r="F316" s="14">
        <v>60305</v>
      </c>
      <c r="G316" s="14">
        <v>131130</v>
      </c>
      <c r="H316" s="14">
        <v>87269</v>
      </c>
      <c r="I316" s="14">
        <v>396423</v>
      </c>
      <c r="J316" s="14">
        <v>248508</v>
      </c>
    </row>
    <row r="317" spans="1:10">
      <c r="A317" s="1"/>
      <c r="B317" s="1" t="s">
        <v>85</v>
      </c>
      <c r="C317" s="14">
        <v>1258116</v>
      </c>
      <c r="D317" s="14">
        <v>136435</v>
      </c>
      <c r="E317" s="14">
        <v>114160</v>
      </c>
      <c r="F317" s="14">
        <v>102052</v>
      </c>
      <c r="G317" s="14">
        <v>166430</v>
      </c>
      <c r="H317" s="14">
        <v>102738</v>
      </c>
      <c r="I317" s="14">
        <v>621815</v>
      </c>
      <c r="J317" s="14">
        <v>636301</v>
      </c>
    </row>
    <row r="318" spans="1:10">
      <c r="A318" s="1"/>
      <c r="B318" s="1" t="s">
        <v>5</v>
      </c>
      <c r="C318" s="14">
        <v>350141</v>
      </c>
      <c r="D318" s="14">
        <v>31843</v>
      </c>
      <c r="E318" s="14">
        <v>22581</v>
      </c>
      <c r="F318" s="14">
        <v>25534</v>
      </c>
      <c r="G318" s="14">
        <v>55243</v>
      </c>
      <c r="H318" s="14">
        <v>41984</v>
      </c>
      <c r="I318" s="14">
        <v>177185</v>
      </c>
      <c r="J318" s="14">
        <v>172956</v>
      </c>
    </row>
    <row r="319" spans="1:10">
      <c r="A319" s="1"/>
      <c r="B319" s="1" t="s">
        <v>6</v>
      </c>
      <c r="C319" s="14">
        <v>432316</v>
      </c>
      <c r="D319" s="14">
        <v>17436</v>
      </c>
      <c r="E319" s="14">
        <v>17293</v>
      </c>
      <c r="F319" s="14">
        <v>22173</v>
      </c>
      <c r="G319" s="14">
        <v>55597</v>
      </c>
      <c r="H319" s="14">
        <v>58718</v>
      </c>
      <c r="I319" s="14">
        <v>171217</v>
      </c>
      <c r="J319" s="14">
        <v>261099</v>
      </c>
    </row>
    <row r="320" spans="1:10">
      <c r="A320" s="1"/>
      <c r="B320" s="1" t="s">
        <v>7</v>
      </c>
      <c r="C320" s="14">
        <v>722862</v>
      </c>
      <c r="D320" s="14">
        <v>46562</v>
      </c>
      <c r="E320" s="14">
        <v>25399</v>
      </c>
      <c r="F320" s="14">
        <v>23179</v>
      </c>
      <c r="G320" s="14">
        <v>61022</v>
      </c>
      <c r="H320" s="14">
        <v>55241</v>
      </c>
      <c r="I320" s="14">
        <v>211403</v>
      </c>
      <c r="J320" s="14">
        <v>511459</v>
      </c>
    </row>
    <row r="321" spans="1:10">
      <c r="A321" s="1"/>
      <c r="B321" s="1" t="s">
        <v>8</v>
      </c>
      <c r="C321" s="14">
        <v>224153</v>
      </c>
      <c r="D321" s="14">
        <v>42304</v>
      </c>
      <c r="E321" s="14">
        <v>23763</v>
      </c>
      <c r="F321" s="14">
        <v>21148</v>
      </c>
      <c r="G321" s="14">
        <v>37661</v>
      </c>
      <c r="H321" s="14">
        <v>26725</v>
      </c>
      <c r="I321" s="14">
        <v>151601</v>
      </c>
      <c r="J321" s="14">
        <v>72552</v>
      </c>
    </row>
    <row r="322" spans="1:10">
      <c r="A322" s="1"/>
      <c r="B322" s="1" t="s">
        <v>9</v>
      </c>
      <c r="C322" s="14">
        <v>1014369</v>
      </c>
      <c r="D322" s="14">
        <v>154244</v>
      </c>
      <c r="E322" s="14">
        <v>92877</v>
      </c>
      <c r="F322" s="14">
        <v>90621</v>
      </c>
      <c r="G322" s="14">
        <v>196640</v>
      </c>
      <c r="H322" s="14">
        <v>131667</v>
      </c>
      <c r="I322" s="14">
        <v>666049</v>
      </c>
      <c r="J322" s="14">
        <v>348320</v>
      </c>
    </row>
    <row r="323" spans="1:10">
      <c r="A323" s="1"/>
      <c r="B323" s="1" t="s">
        <v>10</v>
      </c>
      <c r="C323" s="14">
        <v>366378</v>
      </c>
      <c r="D323" s="14">
        <v>1679</v>
      </c>
      <c r="E323" s="14">
        <v>1542</v>
      </c>
      <c r="F323" s="14">
        <v>1783</v>
      </c>
      <c r="G323" s="14">
        <v>9392</v>
      </c>
      <c r="H323" s="14">
        <v>26866</v>
      </c>
      <c r="I323" s="14">
        <v>41262</v>
      </c>
      <c r="J323" s="14">
        <v>325116</v>
      </c>
    </row>
    <row r="324" spans="1:10">
      <c r="A324" s="1"/>
      <c r="B324" s="1" t="s">
        <v>99</v>
      </c>
      <c r="C324" s="14">
        <v>1326947</v>
      </c>
      <c r="D324" s="14">
        <v>122681</v>
      </c>
      <c r="E324" s="14">
        <v>60598</v>
      </c>
      <c r="F324" s="14">
        <v>58172</v>
      </c>
      <c r="G324" s="14">
        <v>177158</v>
      </c>
      <c r="H324" s="14">
        <v>215570</v>
      </c>
      <c r="I324" s="14">
        <v>634179</v>
      </c>
      <c r="J324" s="14">
        <v>692768</v>
      </c>
    </row>
    <row r="325" spans="1:10">
      <c r="A325" s="1"/>
      <c r="B325" s="1" t="s">
        <v>11</v>
      </c>
      <c r="C325" s="14">
        <v>210082</v>
      </c>
      <c r="D325" s="14">
        <v>13138</v>
      </c>
      <c r="E325" s="14">
        <v>13613</v>
      </c>
      <c r="F325" s="14">
        <v>14200</v>
      </c>
      <c r="G325" s="14">
        <v>44185</v>
      </c>
      <c r="H325" s="14">
        <v>41097</v>
      </c>
      <c r="I325" s="14">
        <v>126233</v>
      </c>
      <c r="J325" s="14">
        <v>83849</v>
      </c>
    </row>
    <row r="326" spans="1:10">
      <c r="A326" s="1"/>
      <c r="B326" s="1" t="s">
        <v>12</v>
      </c>
      <c r="C326" s="14">
        <v>1186917</v>
      </c>
      <c r="D326" s="14">
        <v>109884</v>
      </c>
      <c r="E326" s="14">
        <v>102036</v>
      </c>
      <c r="F326" s="14">
        <v>97803</v>
      </c>
      <c r="G326" s="14">
        <v>200274</v>
      </c>
      <c r="H326" s="14">
        <v>204770</v>
      </c>
      <c r="I326" s="14">
        <v>714767</v>
      </c>
      <c r="J326" s="14">
        <v>472150</v>
      </c>
    </row>
    <row r="327" spans="1:10">
      <c r="A327" s="1"/>
      <c r="B327" s="1" t="s">
        <v>13</v>
      </c>
      <c r="C327" s="14">
        <v>183033</v>
      </c>
      <c r="D327" s="14">
        <v>19404</v>
      </c>
      <c r="E327" s="14">
        <v>16278</v>
      </c>
      <c r="F327" s="14">
        <v>18650</v>
      </c>
      <c r="G327" s="14">
        <v>44778</v>
      </c>
      <c r="H327" s="14">
        <v>38611</v>
      </c>
      <c r="I327" s="14">
        <v>137721</v>
      </c>
      <c r="J327" s="14">
        <v>45312</v>
      </c>
    </row>
    <row r="328" spans="1:10">
      <c r="A328" s="1"/>
      <c r="B328" s="1" t="s">
        <v>14</v>
      </c>
      <c r="C328" s="14">
        <v>848925</v>
      </c>
      <c r="D328" s="14">
        <v>78556</v>
      </c>
      <c r="E328" s="14">
        <v>74127</v>
      </c>
      <c r="F328" s="14">
        <v>101461</v>
      </c>
      <c r="G328" s="14">
        <v>220510</v>
      </c>
      <c r="H328" s="14">
        <v>107740</v>
      </c>
      <c r="I328" s="14">
        <v>582394</v>
      </c>
      <c r="J328" s="14">
        <v>266531</v>
      </c>
    </row>
    <row r="329" spans="1:10">
      <c r="A329" s="1"/>
      <c r="B329" s="1" t="s">
        <v>15</v>
      </c>
      <c r="C329" s="14">
        <v>546781</v>
      </c>
      <c r="D329" s="14">
        <v>132926</v>
      </c>
      <c r="E329" s="14">
        <v>91574</v>
      </c>
      <c r="F329" s="14">
        <v>80104</v>
      </c>
      <c r="G329" s="14">
        <v>116974</v>
      </c>
      <c r="H329" s="14">
        <v>56638</v>
      </c>
      <c r="I329" s="14">
        <v>478216</v>
      </c>
      <c r="J329" s="14">
        <v>68565</v>
      </c>
    </row>
    <row r="330" spans="1:10">
      <c r="A330" s="1"/>
      <c r="B330" s="1" t="s">
        <v>100</v>
      </c>
      <c r="C330" s="14">
        <v>111517</v>
      </c>
      <c r="D330" s="14">
        <v>9</v>
      </c>
      <c r="E330" s="14">
        <v>44</v>
      </c>
      <c r="F330" s="14">
        <v>69</v>
      </c>
      <c r="G330" s="14">
        <v>1101</v>
      </c>
      <c r="H330" s="14">
        <v>5631</v>
      </c>
      <c r="I330" s="14">
        <v>6854</v>
      </c>
      <c r="J330" s="14">
        <v>104663</v>
      </c>
    </row>
    <row r="331" spans="1:10">
      <c r="A331" s="1"/>
      <c r="B331" s="1" t="s">
        <v>86</v>
      </c>
      <c r="C331" s="14">
        <v>7726</v>
      </c>
      <c r="D331" s="14">
        <v>5926</v>
      </c>
      <c r="E331" s="14">
        <v>1155</v>
      </c>
      <c r="F331" s="14">
        <v>475</v>
      </c>
      <c r="G331" s="14">
        <v>170</v>
      </c>
      <c r="H331" s="14">
        <v>0</v>
      </c>
      <c r="I331" s="14">
        <v>7726</v>
      </c>
      <c r="J331" s="14">
        <v>0</v>
      </c>
    </row>
    <row r="332" spans="1:10">
      <c r="A332" s="1" t="s">
        <v>80</v>
      </c>
      <c r="B332" s="1" t="s">
        <v>19</v>
      </c>
      <c r="C332" s="14">
        <v>11261599</v>
      </c>
      <c r="D332" s="14">
        <v>450555</v>
      </c>
      <c r="E332" s="14">
        <v>739637</v>
      </c>
      <c r="F332" s="14">
        <v>863877</v>
      </c>
      <c r="G332" s="14">
        <v>1901374</v>
      </c>
      <c r="H332" s="14">
        <v>1609886</v>
      </c>
      <c r="I332" s="14">
        <v>5565329</v>
      </c>
      <c r="J332" s="14">
        <v>5696270</v>
      </c>
    </row>
    <row r="333" spans="1:10">
      <c r="A333" s="1"/>
      <c r="B333" s="1" t="s">
        <v>3</v>
      </c>
      <c r="C333" s="14">
        <v>24284</v>
      </c>
      <c r="D333" s="14">
        <v>2401</v>
      </c>
      <c r="E333" s="14">
        <v>4353</v>
      </c>
      <c r="F333" s="14">
        <v>4706</v>
      </c>
      <c r="G333" s="14">
        <v>6630</v>
      </c>
      <c r="H333" s="14">
        <v>4169</v>
      </c>
      <c r="I333" s="14">
        <v>22259</v>
      </c>
      <c r="J333" s="14">
        <v>2025</v>
      </c>
    </row>
    <row r="334" spans="1:10">
      <c r="A334" s="1"/>
      <c r="B334" s="1" t="s">
        <v>82</v>
      </c>
      <c r="C334" s="14">
        <v>44514</v>
      </c>
      <c r="D334" s="14">
        <v>1226</v>
      </c>
      <c r="E334" s="14">
        <v>1913</v>
      </c>
      <c r="F334" s="14">
        <v>2706</v>
      </c>
      <c r="G334" s="14">
        <v>7188</v>
      </c>
      <c r="H334" s="14">
        <v>7236</v>
      </c>
      <c r="I334" s="14">
        <v>20269</v>
      </c>
      <c r="J334" s="14">
        <v>24245</v>
      </c>
    </row>
    <row r="335" spans="1:10">
      <c r="A335" s="1"/>
      <c r="B335" s="1" t="s">
        <v>4</v>
      </c>
      <c r="C335" s="14">
        <v>60861</v>
      </c>
      <c r="D335" s="14">
        <v>443</v>
      </c>
      <c r="E335" s="14">
        <v>620</v>
      </c>
      <c r="F335" s="14">
        <v>594</v>
      </c>
      <c r="G335" s="14">
        <v>1658</v>
      </c>
      <c r="H335" s="14">
        <v>2325</v>
      </c>
      <c r="I335" s="14">
        <v>5640</v>
      </c>
      <c r="J335" s="14">
        <v>55221</v>
      </c>
    </row>
    <row r="336" spans="1:10">
      <c r="A336" s="1"/>
      <c r="B336" s="1" t="s">
        <v>83</v>
      </c>
      <c r="C336" s="14">
        <v>872246</v>
      </c>
      <c r="D336" s="14">
        <v>71188</v>
      </c>
      <c r="E336" s="14">
        <v>118282</v>
      </c>
      <c r="F336" s="14">
        <v>137518</v>
      </c>
      <c r="G336" s="14">
        <v>277062</v>
      </c>
      <c r="H336" s="14">
        <v>147606</v>
      </c>
      <c r="I336" s="14">
        <v>751656</v>
      </c>
      <c r="J336" s="14">
        <v>120590</v>
      </c>
    </row>
    <row r="337" spans="1:10">
      <c r="A337" s="1"/>
      <c r="B337" s="1" t="s">
        <v>84</v>
      </c>
      <c r="C337" s="14">
        <v>1460982</v>
      </c>
      <c r="D337" s="14">
        <v>18295</v>
      </c>
      <c r="E337" s="14">
        <v>40674</v>
      </c>
      <c r="F337" s="14">
        <v>66660</v>
      </c>
      <c r="G337" s="14">
        <v>248015</v>
      </c>
      <c r="H337" s="14">
        <v>284203</v>
      </c>
      <c r="I337" s="14">
        <v>657847</v>
      </c>
      <c r="J337" s="14">
        <v>803135</v>
      </c>
    </row>
    <row r="338" spans="1:10">
      <c r="A338" s="1"/>
      <c r="B338" s="1" t="s">
        <v>42</v>
      </c>
      <c r="C338" s="14">
        <v>585617</v>
      </c>
      <c r="D338" s="14">
        <v>25056</v>
      </c>
      <c r="E338" s="14">
        <v>42498</v>
      </c>
      <c r="F338" s="14">
        <v>55029</v>
      </c>
      <c r="G338" s="14">
        <v>122227</v>
      </c>
      <c r="H338" s="14">
        <v>94481</v>
      </c>
      <c r="I338" s="14">
        <v>339291</v>
      </c>
      <c r="J338" s="14">
        <v>246326</v>
      </c>
    </row>
    <row r="339" spans="1:10">
      <c r="A339" s="1"/>
      <c r="B339" s="1" t="s">
        <v>85</v>
      </c>
      <c r="C339" s="14">
        <v>1356557</v>
      </c>
      <c r="D339" s="14">
        <v>61486</v>
      </c>
      <c r="E339" s="14">
        <v>108657</v>
      </c>
      <c r="F339" s="14">
        <v>118476</v>
      </c>
      <c r="G339" s="14">
        <v>194588</v>
      </c>
      <c r="H339" s="14">
        <v>123182</v>
      </c>
      <c r="I339" s="14">
        <v>606389</v>
      </c>
      <c r="J339" s="14">
        <v>750168</v>
      </c>
    </row>
    <row r="340" spans="1:10">
      <c r="A340" s="1"/>
      <c r="B340" s="1" t="s">
        <v>5</v>
      </c>
      <c r="C340" s="14">
        <v>392435</v>
      </c>
      <c r="D340" s="14">
        <v>12727</v>
      </c>
      <c r="E340" s="14">
        <v>19132</v>
      </c>
      <c r="F340" s="14">
        <v>24384</v>
      </c>
      <c r="G340" s="14">
        <v>55043</v>
      </c>
      <c r="H340" s="14">
        <v>43087</v>
      </c>
      <c r="I340" s="14">
        <v>154373</v>
      </c>
      <c r="J340" s="14">
        <v>238062</v>
      </c>
    </row>
    <row r="341" spans="1:10">
      <c r="A341" s="1"/>
      <c r="B341" s="1" t="s">
        <v>6</v>
      </c>
      <c r="C341" s="14">
        <v>344963</v>
      </c>
      <c r="D341" s="14">
        <v>5464</v>
      </c>
      <c r="E341" s="14">
        <v>9310</v>
      </c>
      <c r="F341" s="14">
        <v>13232</v>
      </c>
      <c r="G341" s="14">
        <v>36873</v>
      </c>
      <c r="H341" s="14">
        <v>38504</v>
      </c>
      <c r="I341" s="14">
        <v>103383</v>
      </c>
      <c r="J341" s="14">
        <v>241580</v>
      </c>
    </row>
    <row r="342" spans="1:10">
      <c r="A342" s="1"/>
      <c r="B342" s="1" t="s">
        <v>7</v>
      </c>
      <c r="C342" s="14">
        <v>584974</v>
      </c>
      <c r="D342" s="14">
        <v>18914</v>
      </c>
      <c r="E342" s="14">
        <v>20469</v>
      </c>
      <c r="F342" s="14">
        <v>17788</v>
      </c>
      <c r="G342" s="14">
        <v>39985</v>
      </c>
      <c r="H342" s="14">
        <v>54326</v>
      </c>
      <c r="I342" s="14">
        <v>151482</v>
      </c>
      <c r="J342" s="14">
        <v>433492</v>
      </c>
    </row>
    <row r="343" spans="1:10">
      <c r="A343" s="1"/>
      <c r="B343" s="1" t="s">
        <v>8</v>
      </c>
      <c r="C343" s="14">
        <v>200218</v>
      </c>
      <c r="D343" s="14">
        <v>20433</v>
      </c>
      <c r="E343" s="14">
        <v>23848</v>
      </c>
      <c r="F343" s="14">
        <v>21488</v>
      </c>
      <c r="G343" s="14">
        <v>35848</v>
      </c>
      <c r="H343" s="14">
        <v>27990</v>
      </c>
      <c r="I343" s="14">
        <v>129607</v>
      </c>
      <c r="J343" s="14">
        <v>70611</v>
      </c>
    </row>
    <row r="344" spans="1:10">
      <c r="A344" s="1"/>
      <c r="B344" s="1" t="s">
        <v>9</v>
      </c>
      <c r="C344" s="14">
        <v>721744</v>
      </c>
      <c r="D344" s="14">
        <v>55620</v>
      </c>
      <c r="E344" s="14">
        <v>69901</v>
      </c>
      <c r="F344" s="14">
        <v>68314</v>
      </c>
      <c r="G344" s="14">
        <v>124048</v>
      </c>
      <c r="H344" s="14">
        <v>98823</v>
      </c>
      <c r="I344" s="14">
        <v>416706</v>
      </c>
      <c r="J344" s="14">
        <v>305038</v>
      </c>
    </row>
    <row r="345" spans="1:10">
      <c r="A345" s="1"/>
      <c r="B345" s="1" t="s">
        <v>10</v>
      </c>
      <c r="C345" s="14">
        <v>363766</v>
      </c>
      <c r="D345" s="14">
        <v>316</v>
      </c>
      <c r="E345" s="14">
        <v>442</v>
      </c>
      <c r="F345" s="14">
        <v>894</v>
      </c>
      <c r="G345" s="14">
        <v>7103</v>
      </c>
      <c r="H345" s="14">
        <v>25768</v>
      </c>
      <c r="I345" s="14">
        <v>34523</v>
      </c>
      <c r="J345" s="14">
        <v>329243</v>
      </c>
    </row>
    <row r="346" spans="1:10">
      <c r="A346" s="1"/>
      <c r="B346" s="1" t="s">
        <v>99</v>
      </c>
      <c r="C346" s="14">
        <v>1543823</v>
      </c>
      <c r="D346" s="14">
        <v>26105</v>
      </c>
      <c r="E346" s="14">
        <v>41496</v>
      </c>
      <c r="F346" s="14">
        <v>48088</v>
      </c>
      <c r="G346" s="14">
        <v>133763</v>
      </c>
      <c r="H346" s="14">
        <v>211078</v>
      </c>
      <c r="I346" s="14">
        <v>460530</v>
      </c>
      <c r="J346" s="14">
        <v>1083293</v>
      </c>
    </row>
    <row r="347" spans="1:10">
      <c r="A347" s="1"/>
      <c r="B347" s="1" t="s">
        <v>11</v>
      </c>
      <c r="C347" s="14">
        <v>131294</v>
      </c>
      <c r="D347" s="14">
        <v>3606</v>
      </c>
      <c r="E347" s="14">
        <v>6499</v>
      </c>
      <c r="F347" s="14">
        <v>8912</v>
      </c>
      <c r="G347" s="14">
        <v>27146</v>
      </c>
      <c r="H347" s="14">
        <v>25914</v>
      </c>
      <c r="I347" s="14">
        <v>72077</v>
      </c>
      <c r="J347" s="14">
        <v>59217</v>
      </c>
    </row>
    <row r="348" spans="1:10">
      <c r="A348" s="1"/>
      <c r="B348" s="1" t="s">
        <v>12</v>
      </c>
      <c r="C348" s="14">
        <v>882923</v>
      </c>
      <c r="D348" s="14">
        <v>32963</v>
      </c>
      <c r="E348" s="14">
        <v>68897</v>
      </c>
      <c r="F348" s="14">
        <v>74011</v>
      </c>
      <c r="G348" s="14">
        <v>135666</v>
      </c>
      <c r="H348" s="14">
        <v>184793</v>
      </c>
      <c r="I348" s="14">
        <v>496330</v>
      </c>
      <c r="J348" s="14">
        <v>386593</v>
      </c>
    </row>
    <row r="349" spans="1:10">
      <c r="A349" s="1"/>
      <c r="B349" s="1" t="s">
        <v>13</v>
      </c>
      <c r="C349" s="14">
        <v>161970</v>
      </c>
      <c r="D349" s="14">
        <v>6623</v>
      </c>
      <c r="E349" s="14">
        <v>12000</v>
      </c>
      <c r="F349" s="14">
        <v>18705</v>
      </c>
      <c r="G349" s="14">
        <v>50147</v>
      </c>
      <c r="H349" s="14">
        <v>31485</v>
      </c>
      <c r="I349" s="14">
        <v>118960</v>
      </c>
      <c r="J349" s="14">
        <v>43010</v>
      </c>
    </row>
    <row r="350" spans="1:10">
      <c r="A350" s="1"/>
      <c r="B350" s="1" t="s">
        <v>14</v>
      </c>
      <c r="C350" s="14">
        <v>947098</v>
      </c>
      <c r="D350" s="14">
        <v>24534</v>
      </c>
      <c r="E350" s="14">
        <v>59179</v>
      </c>
      <c r="F350" s="14">
        <v>99776</v>
      </c>
      <c r="G350" s="14">
        <v>278492</v>
      </c>
      <c r="H350" s="14">
        <v>150392</v>
      </c>
      <c r="I350" s="14">
        <v>612373</v>
      </c>
      <c r="J350" s="14">
        <v>334725</v>
      </c>
    </row>
    <row r="351" spans="1:10">
      <c r="A351" s="1"/>
      <c r="B351" s="1" t="s">
        <v>15</v>
      </c>
      <c r="C351" s="14">
        <v>458417</v>
      </c>
      <c r="D351" s="14">
        <v>59968</v>
      </c>
      <c r="E351" s="14">
        <v>87859</v>
      </c>
      <c r="F351" s="14">
        <v>80740</v>
      </c>
      <c r="G351" s="14">
        <v>117924</v>
      </c>
      <c r="H351" s="14">
        <v>49338</v>
      </c>
      <c r="I351" s="14">
        <v>395829</v>
      </c>
      <c r="J351" s="14">
        <v>62588</v>
      </c>
    </row>
    <row r="352" spans="1:10">
      <c r="A352" s="1"/>
      <c r="B352" s="1" t="s">
        <v>100</v>
      </c>
      <c r="C352" s="14">
        <v>113449</v>
      </c>
      <c r="D352" s="14">
        <v>4</v>
      </c>
      <c r="E352" s="14">
        <v>11</v>
      </c>
      <c r="F352" s="14">
        <v>62</v>
      </c>
      <c r="G352" s="14">
        <v>1078</v>
      </c>
      <c r="H352" s="14">
        <v>5186</v>
      </c>
      <c r="I352" s="14">
        <v>6341</v>
      </c>
      <c r="J352" s="14">
        <v>107108</v>
      </c>
    </row>
    <row r="353" spans="1:12">
      <c r="A353" s="1"/>
      <c r="B353" s="1" t="s">
        <v>86</v>
      </c>
      <c r="C353" s="14">
        <v>9464</v>
      </c>
      <c r="D353" s="14">
        <v>3183</v>
      </c>
      <c r="E353" s="14">
        <v>3597</v>
      </c>
      <c r="F353" s="14">
        <v>1794</v>
      </c>
      <c r="G353" s="14">
        <v>890</v>
      </c>
      <c r="H353" s="14">
        <v>0</v>
      </c>
      <c r="I353" s="14">
        <v>9464</v>
      </c>
      <c r="J353" s="14">
        <v>0</v>
      </c>
    </row>
    <row r="354" spans="1:12">
      <c r="A354" s="1" t="s">
        <v>54</v>
      </c>
      <c r="B354" s="1" t="s">
        <v>19</v>
      </c>
      <c r="C354" s="14">
        <v>999970</v>
      </c>
      <c r="D354" s="14">
        <v>849194</v>
      </c>
      <c r="E354" s="14">
        <v>199736</v>
      </c>
      <c r="F354" s="14">
        <v>62253</v>
      </c>
      <c r="G354" s="14">
        <v>42121</v>
      </c>
      <c r="H354" s="14">
        <v>-2429</v>
      </c>
      <c r="I354" s="14">
        <v>1150875</v>
      </c>
      <c r="J354" s="14">
        <v>-150905</v>
      </c>
      <c r="K354" s="23"/>
      <c r="L354" s="23"/>
    </row>
    <row r="355" spans="1:12">
      <c r="A355" s="14"/>
      <c r="B355" s="1" t="s">
        <v>3</v>
      </c>
      <c r="C355" s="14">
        <v>-299</v>
      </c>
      <c r="D355" s="14">
        <v>3876</v>
      </c>
      <c r="E355" s="14">
        <v>-188</v>
      </c>
      <c r="F355" s="14">
        <v>-1091</v>
      </c>
      <c r="G355" s="14">
        <v>267</v>
      </c>
      <c r="H355" s="14">
        <v>-1048</v>
      </c>
      <c r="I355" s="14">
        <v>1816</v>
      </c>
      <c r="J355" s="14">
        <v>-2115</v>
      </c>
      <c r="K355" s="23"/>
      <c r="L355" s="23"/>
    </row>
    <row r="356" spans="1:12">
      <c r="A356" s="14"/>
      <c r="B356" s="1" t="s">
        <v>82</v>
      </c>
      <c r="C356" s="14">
        <v>26188</v>
      </c>
      <c r="D356" s="14">
        <v>3539</v>
      </c>
      <c r="E356" s="14">
        <v>1803</v>
      </c>
      <c r="F356" s="14">
        <v>3277</v>
      </c>
      <c r="G356" s="14">
        <v>5675</v>
      </c>
      <c r="H356" s="14">
        <v>869</v>
      </c>
      <c r="I356" s="14">
        <v>15163</v>
      </c>
      <c r="J356" s="14">
        <v>11025</v>
      </c>
      <c r="K356" s="23"/>
      <c r="L356" s="23"/>
    </row>
    <row r="357" spans="1:12">
      <c r="A357" s="14"/>
      <c r="B357" s="1" t="s">
        <v>4</v>
      </c>
      <c r="C357" s="14">
        <v>-3459</v>
      </c>
      <c r="D357" s="14">
        <v>986</v>
      </c>
      <c r="E357" s="14">
        <v>401</v>
      </c>
      <c r="F357" s="14">
        <v>-112</v>
      </c>
      <c r="G357" s="14">
        <v>435</v>
      </c>
      <c r="H357" s="14">
        <v>263</v>
      </c>
      <c r="I357" s="14">
        <v>1973</v>
      </c>
      <c r="J357" s="14">
        <v>-5432</v>
      </c>
      <c r="K357" s="23"/>
      <c r="L357" s="23"/>
    </row>
    <row r="358" spans="1:12">
      <c r="A358" s="14"/>
      <c r="B358" s="1" t="s">
        <v>83</v>
      </c>
      <c r="C358" s="14">
        <v>73835</v>
      </c>
      <c r="D358" s="14">
        <v>118607</v>
      </c>
      <c r="E358" s="14">
        <v>8367</v>
      </c>
      <c r="F358" s="14">
        <v>-13066</v>
      </c>
      <c r="G358" s="14">
        <v>-40214</v>
      </c>
      <c r="H358" s="14">
        <v>-31480</v>
      </c>
      <c r="I358" s="14">
        <v>42214</v>
      </c>
      <c r="J358" s="14">
        <v>31621</v>
      </c>
      <c r="K358" s="23"/>
      <c r="L358" s="23"/>
    </row>
    <row r="359" spans="1:12">
      <c r="A359" s="14"/>
      <c r="B359" s="1" t="s">
        <v>84</v>
      </c>
      <c r="C359" s="14">
        <v>-529205</v>
      </c>
      <c r="D359" s="14">
        <v>31908</v>
      </c>
      <c r="E359" s="14">
        <v>8492</v>
      </c>
      <c r="F359" s="14">
        <v>-4017</v>
      </c>
      <c r="G359" s="14">
        <v>-72422</v>
      </c>
      <c r="H359" s="14">
        <v>-116644</v>
      </c>
      <c r="I359" s="14">
        <v>-152683</v>
      </c>
      <c r="J359" s="14">
        <v>-376522</v>
      </c>
      <c r="K359" s="23"/>
      <c r="L359" s="23"/>
    </row>
    <row r="360" spans="1:12">
      <c r="A360" s="14"/>
      <c r="B360" s="1" t="s">
        <v>42</v>
      </c>
      <c r="C360" s="14">
        <v>28057</v>
      </c>
      <c r="D360" s="14">
        <v>37248</v>
      </c>
      <c r="E360" s="14">
        <v>4716</v>
      </c>
      <c r="F360" s="14">
        <v>-2919</v>
      </c>
      <c r="G360" s="14">
        <v>-13937</v>
      </c>
      <c r="H360" s="14">
        <v>-7731</v>
      </c>
      <c r="I360" s="14">
        <v>17377</v>
      </c>
      <c r="J360" s="14">
        <v>10680</v>
      </c>
      <c r="K360" s="23"/>
      <c r="L360" s="23"/>
    </row>
    <row r="361" spans="1:12">
      <c r="A361" s="14"/>
      <c r="B361" s="1" t="s">
        <v>85</v>
      </c>
      <c r="C361" s="14">
        <v>39819</v>
      </c>
      <c r="D361" s="14">
        <v>78056</v>
      </c>
      <c r="E361" s="14">
        <v>6310</v>
      </c>
      <c r="F361" s="14">
        <v>-21078</v>
      </c>
      <c r="G361" s="14">
        <v>-43467</v>
      </c>
      <c r="H361" s="14">
        <v>-9901</v>
      </c>
      <c r="I361" s="14">
        <v>9920</v>
      </c>
      <c r="J361" s="14">
        <v>29899</v>
      </c>
      <c r="K361" s="23"/>
      <c r="L361" s="23"/>
    </row>
    <row r="362" spans="1:12">
      <c r="A362" s="14"/>
      <c r="B362" s="1" t="s">
        <v>5</v>
      </c>
      <c r="C362" s="14">
        <v>-44756</v>
      </c>
      <c r="D362" s="14">
        <v>21387</v>
      </c>
      <c r="E362" s="14">
        <v>3514</v>
      </c>
      <c r="F362" s="14">
        <v>533</v>
      </c>
      <c r="G362" s="14">
        <v>-10390</v>
      </c>
      <c r="H362" s="14">
        <v>-1677</v>
      </c>
      <c r="I362" s="14">
        <v>13367</v>
      </c>
      <c r="J362" s="14">
        <v>-58123</v>
      </c>
      <c r="K362" s="23"/>
      <c r="L362" s="23"/>
    </row>
    <row r="363" spans="1:12">
      <c r="A363" s="14"/>
      <c r="B363" s="1" t="s">
        <v>6</v>
      </c>
      <c r="C363" s="14">
        <v>185989</v>
      </c>
      <c r="D363" s="14">
        <v>12697</v>
      </c>
      <c r="E363" s="14">
        <v>7966</v>
      </c>
      <c r="F363" s="14">
        <v>7800</v>
      </c>
      <c r="G363" s="14">
        <v>10122</v>
      </c>
      <c r="H363" s="14">
        <v>17862</v>
      </c>
      <c r="I363" s="14">
        <v>56447</v>
      </c>
      <c r="J363" s="14">
        <v>129542</v>
      </c>
      <c r="K363" s="23"/>
      <c r="L363" s="23"/>
    </row>
    <row r="364" spans="1:12" s="10" customFormat="1">
      <c r="A364" s="14"/>
      <c r="B364" s="1" t="s">
        <v>7</v>
      </c>
      <c r="C364" s="14">
        <v>290382</v>
      </c>
      <c r="D364" s="14">
        <v>35130</v>
      </c>
      <c r="E364" s="14">
        <v>6988</v>
      </c>
      <c r="F364" s="14">
        <v>5318</v>
      </c>
      <c r="G364" s="14">
        <v>13528</v>
      </c>
      <c r="H364" s="14">
        <v>8108</v>
      </c>
      <c r="I364" s="14">
        <v>69072</v>
      </c>
      <c r="J364" s="14">
        <v>221310</v>
      </c>
      <c r="K364" s="23"/>
      <c r="L364" s="23"/>
    </row>
    <row r="365" spans="1:12" s="10" customFormat="1">
      <c r="A365" s="14"/>
      <c r="B365" s="1" t="s">
        <v>8</v>
      </c>
      <c r="C365" s="14">
        <v>65641</v>
      </c>
      <c r="D365" s="14">
        <v>25826</v>
      </c>
      <c r="E365" s="14">
        <v>876</v>
      </c>
      <c r="F365" s="14">
        <v>-1029</v>
      </c>
      <c r="G365" s="14">
        <v>1510</v>
      </c>
      <c r="H365" s="14">
        <v>3522</v>
      </c>
      <c r="I365" s="14">
        <v>30705</v>
      </c>
      <c r="J365" s="14">
        <v>34936</v>
      </c>
      <c r="K365" s="23"/>
      <c r="L365" s="23"/>
    </row>
    <row r="366" spans="1:12" s="10" customFormat="1">
      <c r="A366" s="14"/>
      <c r="B366" s="1" t="s">
        <v>9</v>
      </c>
      <c r="C366" s="14">
        <v>383078</v>
      </c>
      <c r="D366" s="14">
        <v>121143</v>
      </c>
      <c r="E366" s="14">
        <v>35763</v>
      </c>
      <c r="F366" s="14">
        <v>26159</v>
      </c>
      <c r="G366" s="14">
        <v>67499</v>
      </c>
      <c r="H366" s="14">
        <v>38916</v>
      </c>
      <c r="I366" s="14">
        <v>289480</v>
      </c>
      <c r="J366" s="14">
        <v>93598</v>
      </c>
      <c r="K366" s="23"/>
      <c r="L366" s="23"/>
    </row>
    <row r="367" spans="1:12" s="10" customFormat="1">
      <c r="A367" s="2"/>
      <c r="B367" s="1" t="s">
        <v>10</v>
      </c>
      <c r="C367" s="14">
        <v>1641</v>
      </c>
      <c r="D367" s="14">
        <v>1500</v>
      </c>
      <c r="E367" s="14">
        <v>1203</v>
      </c>
      <c r="F367" s="14">
        <v>1305</v>
      </c>
      <c r="G367" s="14">
        <v>5876</v>
      </c>
      <c r="H367" s="14">
        <v>14485</v>
      </c>
      <c r="I367" s="14">
        <v>24369</v>
      </c>
      <c r="J367" s="14">
        <v>-22728</v>
      </c>
      <c r="K367" s="23"/>
      <c r="L367" s="23"/>
    </row>
    <row r="368" spans="1:12" s="10" customFormat="1">
      <c r="A368" s="2"/>
      <c r="B368" s="1" t="s">
        <v>99</v>
      </c>
      <c r="C368" s="14">
        <v>-200675</v>
      </c>
      <c r="D368" s="14">
        <v>102083</v>
      </c>
      <c r="E368" s="14">
        <v>23056</v>
      </c>
      <c r="F368" s="14">
        <v>10570</v>
      </c>
      <c r="G368" s="14">
        <v>50745</v>
      </c>
      <c r="H368" s="14">
        <v>15356</v>
      </c>
      <c r="I368" s="14">
        <v>201810</v>
      </c>
      <c r="J368" s="14">
        <v>-402485</v>
      </c>
      <c r="K368" s="23"/>
      <c r="L368" s="23"/>
    </row>
    <row r="369" spans="1:12" s="10" customFormat="1">
      <c r="A369" s="2"/>
      <c r="B369" s="1" t="s">
        <v>11</v>
      </c>
      <c r="C369" s="14">
        <v>88204</v>
      </c>
      <c r="D369" s="14">
        <v>11734</v>
      </c>
      <c r="E369" s="14">
        <v>9868</v>
      </c>
      <c r="F369" s="14">
        <v>7644</v>
      </c>
      <c r="G369" s="14">
        <v>19267</v>
      </c>
      <c r="H369" s="14">
        <v>16180</v>
      </c>
      <c r="I369" s="14">
        <v>64693</v>
      </c>
      <c r="J369" s="14">
        <v>23511</v>
      </c>
      <c r="K369" s="23"/>
      <c r="L369" s="23"/>
    </row>
    <row r="370" spans="1:12" s="10" customFormat="1">
      <c r="A370" s="2"/>
      <c r="B370" s="1" t="s">
        <v>12</v>
      </c>
      <c r="C370" s="14">
        <v>389096</v>
      </c>
      <c r="D370" s="14">
        <v>88434</v>
      </c>
      <c r="E370" s="14">
        <v>46615</v>
      </c>
      <c r="F370" s="14">
        <v>33403</v>
      </c>
      <c r="G370" s="14">
        <v>71130</v>
      </c>
      <c r="H370" s="14">
        <v>38614</v>
      </c>
      <c r="I370" s="14">
        <v>278196</v>
      </c>
      <c r="J370" s="14">
        <v>110900</v>
      </c>
      <c r="K370" s="23"/>
      <c r="L370" s="23"/>
    </row>
    <row r="371" spans="1:12" s="10" customFormat="1">
      <c r="A371" s="2"/>
      <c r="B371" s="1" t="s">
        <v>13</v>
      </c>
      <c r="C371" s="14">
        <v>34231</v>
      </c>
      <c r="D371" s="14">
        <v>14892</v>
      </c>
      <c r="E371" s="14">
        <v>5821</v>
      </c>
      <c r="F371" s="14">
        <v>369</v>
      </c>
      <c r="G371" s="14">
        <v>-6495</v>
      </c>
      <c r="H371" s="14">
        <v>12379</v>
      </c>
      <c r="I371" s="14">
        <v>26966</v>
      </c>
      <c r="J371" s="14">
        <v>7265</v>
      </c>
      <c r="K371" s="23"/>
      <c r="L371" s="23"/>
    </row>
    <row r="372" spans="1:12" s="10" customFormat="1">
      <c r="A372" s="2"/>
      <c r="B372" s="1" t="s">
        <v>14</v>
      </c>
      <c r="C372" s="14">
        <v>69768</v>
      </c>
      <c r="D372" s="14">
        <v>52729</v>
      </c>
      <c r="E372" s="14">
        <v>20886</v>
      </c>
      <c r="F372" s="14">
        <v>13325</v>
      </c>
      <c r="G372" s="14">
        <v>-11828</v>
      </c>
      <c r="H372" s="14">
        <v>-10949</v>
      </c>
      <c r="I372" s="14">
        <v>64163</v>
      </c>
      <c r="J372" s="14">
        <v>5605</v>
      </c>
      <c r="K372" s="23"/>
      <c r="L372" s="23"/>
    </row>
    <row r="373" spans="1:12" s="10" customFormat="1">
      <c r="A373" s="2"/>
      <c r="B373" s="1" t="s">
        <v>15</v>
      </c>
      <c r="C373" s="14">
        <v>91025</v>
      </c>
      <c r="D373" s="14">
        <v>74743</v>
      </c>
      <c r="E373" s="14">
        <v>6668</v>
      </c>
      <c r="F373" s="14">
        <v>-1610</v>
      </c>
      <c r="G373" s="14">
        <v>-4845</v>
      </c>
      <c r="H373" s="14">
        <v>8337</v>
      </c>
      <c r="I373" s="14">
        <v>83293</v>
      </c>
      <c r="J373" s="14">
        <v>7732</v>
      </c>
      <c r="K373" s="23"/>
      <c r="L373" s="23"/>
    </row>
    <row r="374" spans="1:12" s="10" customFormat="1">
      <c r="A374" s="2"/>
      <c r="B374" s="1" t="s">
        <v>100</v>
      </c>
      <c r="C374" s="14">
        <v>1248</v>
      </c>
      <c r="D374" s="14">
        <v>-12</v>
      </c>
      <c r="E374" s="14">
        <v>14</v>
      </c>
      <c r="F374" s="14">
        <v>-20</v>
      </c>
      <c r="G374" s="14">
        <v>280</v>
      </c>
      <c r="H374" s="14">
        <v>2110</v>
      </c>
      <c r="I374" s="14">
        <v>2372</v>
      </c>
      <c r="J374" s="14">
        <v>-1124</v>
      </c>
      <c r="K374" s="23"/>
      <c r="L374" s="23"/>
    </row>
    <row r="375" spans="1:12" s="10" customFormat="1">
      <c r="A375" s="2"/>
      <c r="B375" s="1" t="s">
        <v>86</v>
      </c>
      <c r="C375" s="14">
        <v>10162</v>
      </c>
      <c r="D375" s="14">
        <v>12688</v>
      </c>
      <c r="E375" s="14">
        <v>597</v>
      </c>
      <c r="F375" s="14">
        <v>-2508</v>
      </c>
      <c r="G375" s="14">
        <v>-615</v>
      </c>
      <c r="H375" s="14">
        <v>0</v>
      </c>
      <c r="I375" s="14">
        <v>10162</v>
      </c>
      <c r="J375" s="14">
        <v>0</v>
      </c>
      <c r="K375" s="23"/>
      <c r="L375" s="23"/>
    </row>
    <row r="376" spans="1:12">
      <c r="A376" s="1" t="s">
        <v>81</v>
      </c>
      <c r="B376" s="1" t="s">
        <v>19</v>
      </c>
      <c r="C376" s="15">
        <v>0.9</v>
      </c>
      <c r="D376" s="15">
        <v>15.2</v>
      </c>
      <c r="E376" s="15">
        <v>3</v>
      </c>
      <c r="F376" s="15">
        <v>0.8</v>
      </c>
      <c r="G376" s="15">
        <v>0.2</v>
      </c>
      <c r="H376" s="15">
        <v>0</v>
      </c>
      <c r="I376" s="15">
        <v>2</v>
      </c>
      <c r="J376" s="15">
        <v>-0.3</v>
      </c>
    </row>
    <row r="377" spans="1:12">
      <c r="A377" s="1"/>
      <c r="B377" s="1" t="s">
        <v>3</v>
      </c>
      <c r="C377" s="15">
        <v>-0.2</v>
      </c>
      <c r="D377" s="15">
        <v>15.4</v>
      </c>
      <c r="E377" s="15">
        <v>-0.6</v>
      </c>
      <c r="F377" s="15">
        <v>-3.5</v>
      </c>
      <c r="G377" s="15">
        <v>0.6</v>
      </c>
      <c r="H377" s="15">
        <v>-3.6</v>
      </c>
      <c r="I377" s="15">
        <v>1.1000000000000001</v>
      </c>
      <c r="J377" s="15">
        <v>-9.6999999999999993</v>
      </c>
    </row>
    <row r="378" spans="1:12">
      <c r="A378" s="1"/>
      <c r="B378" s="1" t="s">
        <v>82</v>
      </c>
      <c r="C378" s="15">
        <v>5.7</v>
      </c>
      <c r="D378" s="15">
        <v>19.899999999999999</v>
      </c>
      <c r="E378" s="15">
        <v>9.5</v>
      </c>
      <c r="F378" s="15">
        <v>11.7</v>
      </c>
      <c r="G378" s="15">
        <v>7.4</v>
      </c>
      <c r="H378" s="15">
        <v>1.5</v>
      </c>
      <c r="I378" s="15">
        <v>7.6</v>
      </c>
      <c r="J378" s="15">
        <v>4.3</v>
      </c>
    </row>
    <row r="379" spans="1:12">
      <c r="A379" s="1"/>
      <c r="B379" s="1" t="s">
        <v>4</v>
      </c>
      <c r="C379" s="15">
        <v>-0.5</v>
      </c>
      <c r="D379" s="15">
        <v>13</v>
      </c>
      <c r="E379" s="15">
        <v>5.5</v>
      </c>
      <c r="F379" s="15">
        <v>-1.5</v>
      </c>
      <c r="G379" s="15">
        <v>1.1000000000000001</v>
      </c>
      <c r="H379" s="15">
        <v>0.6</v>
      </c>
      <c r="I379" s="15">
        <v>1.9</v>
      </c>
      <c r="J379" s="15">
        <v>-1</v>
      </c>
    </row>
    <row r="380" spans="1:12">
      <c r="A380" s="1"/>
      <c r="B380" s="1" t="s">
        <v>83</v>
      </c>
      <c r="C380" s="15">
        <v>1.1000000000000001</v>
      </c>
      <c r="D380" s="15">
        <v>16.600000000000001</v>
      </c>
      <c r="E380" s="15">
        <v>1</v>
      </c>
      <c r="F380" s="15">
        <v>-1.3</v>
      </c>
      <c r="G380" s="15">
        <v>-1.9</v>
      </c>
      <c r="H380" s="15">
        <v>-2.9</v>
      </c>
      <c r="I380" s="15">
        <v>0.7</v>
      </c>
      <c r="J380" s="15">
        <v>3.5</v>
      </c>
    </row>
    <row r="381" spans="1:12">
      <c r="A381" s="1"/>
      <c r="B381" s="1" t="s">
        <v>84</v>
      </c>
      <c r="C381" s="15">
        <v>-3.2</v>
      </c>
      <c r="D381" s="15">
        <v>15</v>
      </c>
      <c r="E381" s="15">
        <v>2.2000000000000002</v>
      </c>
      <c r="F381" s="15">
        <v>-0.6</v>
      </c>
      <c r="G381" s="15">
        <v>-2.7</v>
      </c>
      <c r="H381" s="15">
        <v>-4</v>
      </c>
      <c r="I381" s="15">
        <v>-2.2000000000000002</v>
      </c>
      <c r="J381" s="15">
        <v>-3.9</v>
      </c>
    </row>
    <row r="382" spans="1:12">
      <c r="A382" s="1"/>
      <c r="B382" s="1" t="s">
        <v>42</v>
      </c>
      <c r="C382" s="15">
        <v>0.5</v>
      </c>
      <c r="D382" s="15">
        <v>11.2</v>
      </c>
      <c r="E382" s="15">
        <v>1.1000000000000001</v>
      </c>
      <c r="F382" s="15">
        <v>-0.5</v>
      </c>
      <c r="G382" s="15">
        <v>-0.9</v>
      </c>
      <c r="H382" s="15">
        <v>-0.8</v>
      </c>
      <c r="I382" s="15">
        <v>0.4</v>
      </c>
      <c r="J382" s="15">
        <v>0.5</v>
      </c>
    </row>
    <row r="383" spans="1:12">
      <c r="A383" s="1"/>
      <c r="B383" s="1" t="s">
        <v>85</v>
      </c>
      <c r="C383" s="15">
        <v>0.3</v>
      </c>
      <c r="D383" s="15">
        <v>10.4</v>
      </c>
      <c r="E383" s="15">
        <v>0.6</v>
      </c>
      <c r="F383" s="15">
        <v>-1.8</v>
      </c>
      <c r="G383" s="15">
        <v>-1.9</v>
      </c>
      <c r="H383" s="15">
        <v>-0.8</v>
      </c>
      <c r="I383" s="15">
        <v>0.2</v>
      </c>
      <c r="J383" s="15">
        <v>0.4</v>
      </c>
    </row>
    <row r="384" spans="1:12">
      <c r="A384" s="1"/>
      <c r="B384" s="1" t="s">
        <v>5</v>
      </c>
      <c r="C384" s="15">
        <v>-1.2</v>
      </c>
      <c r="D384" s="15">
        <v>14.5</v>
      </c>
      <c r="E384" s="15">
        <v>2.2999999999999998</v>
      </c>
      <c r="F384" s="15">
        <v>0.2</v>
      </c>
      <c r="G384" s="15">
        <v>-1.8</v>
      </c>
      <c r="H384" s="15">
        <v>-0.4</v>
      </c>
      <c r="I384" s="15">
        <v>0.9</v>
      </c>
      <c r="J384" s="15">
        <v>-2.6</v>
      </c>
    </row>
    <row r="385" spans="1:10">
      <c r="A385" s="1"/>
      <c r="B385" s="1" t="s">
        <v>6</v>
      </c>
      <c r="C385" s="15">
        <v>5.2</v>
      </c>
      <c r="D385" s="15">
        <v>18.899999999999999</v>
      </c>
      <c r="E385" s="15">
        <v>9.5</v>
      </c>
      <c r="F385" s="15">
        <v>6.3</v>
      </c>
      <c r="G385" s="15">
        <v>2.8</v>
      </c>
      <c r="H385" s="15">
        <v>4.9000000000000004</v>
      </c>
      <c r="I385" s="15">
        <v>5.7</v>
      </c>
      <c r="J385" s="15">
        <v>5.0999999999999996</v>
      </c>
    </row>
    <row r="386" spans="1:10">
      <c r="A386" s="1"/>
      <c r="B386" s="1" t="s">
        <v>7</v>
      </c>
      <c r="C386" s="15">
        <v>4.9000000000000004</v>
      </c>
      <c r="D386" s="15">
        <v>13.1</v>
      </c>
      <c r="E386" s="15">
        <v>3.3</v>
      </c>
      <c r="F386" s="15">
        <v>2.5</v>
      </c>
      <c r="G386" s="15">
        <v>2.2000000000000002</v>
      </c>
      <c r="H386" s="15">
        <v>1.3</v>
      </c>
      <c r="I386" s="15">
        <v>3.6</v>
      </c>
      <c r="J386" s="15">
        <v>5.5</v>
      </c>
    </row>
    <row r="387" spans="1:10">
      <c r="A387" s="1"/>
      <c r="B387" s="1" t="s">
        <v>8</v>
      </c>
      <c r="C387" s="15">
        <v>3.4</v>
      </c>
      <c r="D387" s="15">
        <v>9.1999999999999993</v>
      </c>
      <c r="E387" s="15">
        <v>0.4</v>
      </c>
      <c r="F387" s="15">
        <v>-0.5</v>
      </c>
      <c r="G387" s="15">
        <v>0.4</v>
      </c>
      <c r="H387" s="15">
        <v>1.2</v>
      </c>
      <c r="I387" s="15">
        <v>2.2999999999999998</v>
      </c>
      <c r="J387" s="15">
        <v>6</v>
      </c>
    </row>
    <row r="388" spans="1:10">
      <c r="A388" s="1"/>
      <c r="B388" s="1" t="s">
        <v>9</v>
      </c>
      <c r="C388" s="15">
        <v>5.6</v>
      </c>
      <c r="D388" s="15">
        <v>16.899999999999999</v>
      </c>
      <c r="E388" s="15">
        <v>5.6</v>
      </c>
      <c r="F388" s="15">
        <v>3.7</v>
      </c>
      <c r="G388" s="15">
        <v>4.9000000000000004</v>
      </c>
      <c r="H388" s="15">
        <v>4</v>
      </c>
      <c r="I388" s="15">
        <v>6.6</v>
      </c>
      <c r="J388" s="15">
        <v>3.9</v>
      </c>
    </row>
    <row r="389" spans="1:10">
      <c r="A389" s="1"/>
      <c r="B389" s="1" t="s">
        <v>10</v>
      </c>
      <c r="C389" s="15">
        <v>0.1</v>
      </c>
      <c r="D389" s="15">
        <v>23.7</v>
      </c>
      <c r="E389" s="15">
        <v>26.9</v>
      </c>
      <c r="F389" s="15">
        <v>16.100000000000001</v>
      </c>
      <c r="G389" s="15">
        <v>8.8000000000000007</v>
      </c>
      <c r="H389" s="15">
        <v>6.5</v>
      </c>
      <c r="I389" s="15">
        <v>7.9</v>
      </c>
      <c r="J389" s="15">
        <v>-0.9</v>
      </c>
    </row>
    <row r="390" spans="1:10">
      <c r="A390" s="1"/>
      <c r="B390" s="1" t="s">
        <v>99</v>
      </c>
      <c r="C390" s="15">
        <v>-2.2000000000000002</v>
      </c>
      <c r="D390" s="15">
        <v>35.700000000000003</v>
      </c>
      <c r="E390" s="15">
        <v>7.2</v>
      </c>
      <c r="F390" s="15">
        <v>2.7</v>
      </c>
      <c r="G390" s="15">
        <v>4.8</v>
      </c>
      <c r="H390" s="15">
        <v>1.1000000000000001</v>
      </c>
      <c r="I390" s="15">
        <v>5.8</v>
      </c>
      <c r="J390" s="15">
        <v>-7.1</v>
      </c>
    </row>
    <row r="391" spans="1:10">
      <c r="A391" s="1"/>
      <c r="B391" s="1" t="s">
        <v>11</v>
      </c>
      <c r="C391" s="15">
        <v>3.5</v>
      </c>
      <c r="D391" s="15">
        <v>25.9</v>
      </c>
      <c r="E391" s="15">
        <v>16.3</v>
      </c>
      <c r="F391" s="15">
        <v>7.4</v>
      </c>
      <c r="G391" s="15">
        <v>4</v>
      </c>
      <c r="H391" s="15">
        <v>3.2</v>
      </c>
      <c r="I391" s="15">
        <v>5.4</v>
      </c>
      <c r="J391" s="15">
        <v>1.8</v>
      </c>
    </row>
    <row r="392" spans="1:10">
      <c r="A392" s="1"/>
      <c r="B392" s="1" t="s">
        <v>12</v>
      </c>
      <c r="C392" s="15">
        <v>2.8</v>
      </c>
      <c r="D392" s="15">
        <v>17.2</v>
      </c>
      <c r="E392" s="15">
        <v>5.7</v>
      </c>
      <c r="F392" s="15">
        <v>3.7</v>
      </c>
      <c r="G392" s="15">
        <v>3.7</v>
      </c>
      <c r="H392" s="15">
        <v>1.5</v>
      </c>
      <c r="I392" s="15">
        <v>4.0999999999999996</v>
      </c>
      <c r="J392" s="15">
        <v>1.5</v>
      </c>
    </row>
    <row r="393" spans="1:10">
      <c r="A393" s="1"/>
      <c r="B393" s="1" t="s">
        <v>13</v>
      </c>
      <c r="C393" s="15">
        <v>2</v>
      </c>
      <c r="D393" s="15">
        <v>19.399999999999999</v>
      </c>
      <c r="E393" s="15">
        <v>6.4</v>
      </c>
      <c r="F393" s="15">
        <v>0.3</v>
      </c>
      <c r="G393" s="15">
        <v>-1.3</v>
      </c>
      <c r="H393" s="15">
        <v>3.3</v>
      </c>
      <c r="I393" s="15">
        <v>2.2999999999999998</v>
      </c>
      <c r="J393" s="15">
        <v>1.3</v>
      </c>
    </row>
    <row r="394" spans="1:10">
      <c r="A394" s="1"/>
      <c r="B394" s="1" t="s">
        <v>14</v>
      </c>
      <c r="C394" s="15">
        <v>0.7</v>
      </c>
      <c r="D394" s="15">
        <v>17.8</v>
      </c>
      <c r="E394" s="15">
        <v>4</v>
      </c>
      <c r="F394" s="15">
        <v>1.4</v>
      </c>
      <c r="G394" s="15">
        <v>-0.4</v>
      </c>
      <c r="H394" s="15">
        <v>-0.8</v>
      </c>
      <c r="I394" s="15">
        <v>1.1000000000000001</v>
      </c>
      <c r="J394" s="15">
        <v>0.1</v>
      </c>
    </row>
    <row r="395" spans="1:10">
      <c r="A395" s="1"/>
      <c r="B395" s="1" t="s">
        <v>15</v>
      </c>
      <c r="C395" s="15">
        <v>1.7</v>
      </c>
      <c r="D395" s="15">
        <v>9.6999999999999993</v>
      </c>
      <c r="E395" s="15">
        <v>0.8</v>
      </c>
      <c r="F395" s="15">
        <v>-0.2</v>
      </c>
      <c r="G395" s="15">
        <v>-0.3</v>
      </c>
      <c r="H395" s="15">
        <v>1.3</v>
      </c>
      <c r="I395" s="15">
        <v>1.8</v>
      </c>
      <c r="J395" s="15">
        <v>1</v>
      </c>
    </row>
    <row r="396" spans="1:10">
      <c r="A396" s="1"/>
      <c r="B396" s="1" t="s">
        <v>100</v>
      </c>
      <c r="C396" s="15">
        <v>0.1</v>
      </c>
      <c r="D396" s="15">
        <v>-15.2</v>
      </c>
      <c r="E396" s="15">
        <v>7.5</v>
      </c>
      <c r="F396" s="15">
        <v>-3.2</v>
      </c>
      <c r="G396" s="15">
        <v>2.6</v>
      </c>
      <c r="H396" s="15">
        <v>4.5999999999999996</v>
      </c>
      <c r="I396" s="15">
        <v>4.0999999999999996</v>
      </c>
      <c r="J396" s="15">
        <v>-0.1</v>
      </c>
    </row>
    <row r="397" spans="1:10">
      <c r="A397" s="3"/>
      <c r="B397" s="3" t="s">
        <v>86</v>
      </c>
      <c r="C397" s="16">
        <v>10.9</v>
      </c>
      <c r="D397" s="16">
        <v>25.4</v>
      </c>
      <c r="E397" s="16">
        <v>2.5</v>
      </c>
      <c r="F397" s="16">
        <v>-22.2</v>
      </c>
      <c r="G397" s="16">
        <v>-7.4</v>
      </c>
      <c r="H397" s="16">
        <v>0</v>
      </c>
      <c r="I397" s="16">
        <v>10.9</v>
      </c>
      <c r="J397" s="16">
        <v>0</v>
      </c>
    </row>
    <row r="398" spans="1:10" ht="3" customHeight="1"/>
    <row r="399" spans="1:10">
      <c r="A399" s="21" t="s">
        <v>91</v>
      </c>
    </row>
  </sheetData>
  <phoneticPr fontId="0" type="noConversion"/>
  <printOptions horizontalCentered="1"/>
  <pageMargins left="0.35" right="0.35" top="0.35" bottom="0.35" header="0.5" footer="0.5"/>
  <pageSetup scale="95" orientation="landscape" r:id="rId1"/>
  <headerFooter alignWithMargins="0"/>
  <rowBreaks count="8" manualBreakCount="8">
    <brk id="49" max="9" man="1"/>
    <brk id="92" max="16383" man="1"/>
    <brk id="135" max="16383" man="1"/>
    <brk id="179" max="16383" man="1"/>
    <brk id="223" max="16383" man="1"/>
    <brk id="266" max="16383" man="1"/>
    <brk id="309" max="16383" man="1"/>
    <brk id="35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9"/>
  <sheetViews>
    <sheetView zoomScaleNormal="100" workbookViewId="0">
      <pane xSplit="2" ySplit="5" topLeftCell="C6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2"/>
  <cols>
    <col min="1" max="1" width="18.28515625" style="5" customWidth="1"/>
    <col min="2" max="2" width="37.28515625" style="5" customWidth="1"/>
    <col min="3" max="3" width="10.28515625" style="5" customWidth="1"/>
    <col min="4" max="10" width="9.7109375" style="5" customWidth="1"/>
    <col min="11" max="11" width="9.42578125" style="5" bestFit="1" customWidth="1"/>
    <col min="12" max="16384" width="9.140625" style="5"/>
  </cols>
  <sheetData>
    <row r="1" spans="1:10">
      <c r="A1" s="31" t="s">
        <v>103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4.5" customHeight="1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s="10" customFormat="1">
      <c r="D3" s="32" t="s">
        <v>18</v>
      </c>
      <c r="E3" s="32"/>
      <c r="F3" s="32"/>
      <c r="G3" s="32"/>
      <c r="H3" s="32"/>
      <c r="I3" s="32"/>
      <c r="J3" s="32"/>
    </row>
    <row r="4" spans="1:10">
      <c r="A4" s="9"/>
      <c r="B4" s="9" t="s">
        <v>88</v>
      </c>
      <c r="C4" s="6" t="s">
        <v>19</v>
      </c>
      <c r="D4" s="33" t="s">
        <v>28</v>
      </c>
      <c r="E4" s="33" t="s">
        <v>20</v>
      </c>
      <c r="F4" s="33" t="s">
        <v>21</v>
      </c>
      <c r="G4" s="6" t="s">
        <v>23</v>
      </c>
      <c r="H4" s="6" t="s">
        <v>24</v>
      </c>
      <c r="I4" s="6" t="s">
        <v>25</v>
      </c>
      <c r="J4" s="6" t="s">
        <v>26</v>
      </c>
    </row>
    <row r="5" spans="1:10" ht="4.5" customHeight="1">
      <c r="A5" s="10"/>
      <c r="B5" s="10"/>
      <c r="C5" s="11"/>
      <c r="D5" s="12"/>
      <c r="E5" s="12"/>
      <c r="F5" s="12"/>
      <c r="G5" s="13"/>
      <c r="H5" s="13"/>
      <c r="I5" s="13"/>
      <c r="J5" s="13"/>
    </row>
    <row r="6" spans="1:10">
      <c r="A6" s="1" t="s">
        <v>43</v>
      </c>
      <c r="B6" s="1" t="s">
        <v>19</v>
      </c>
      <c r="C6" s="14">
        <v>6248411</v>
      </c>
      <c r="D6" s="14">
        <v>2680704</v>
      </c>
      <c r="E6" s="14">
        <v>1025517</v>
      </c>
      <c r="F6" s="14">
        <v>641990</v>
      </c>
      <c r="G6" s="14">
        <v>668254</v>
      </c>
      <c r="H6" s="14">
        <v>302453</v>
      </c>
      <c r="I6" s="14">
        <v>5318918</v>
      </c>
      <c r="J6" s="14">
        <v>929493</v>
      </c>
    </row>
    <row r="7" spans="1:10">
      <c r="A7" s="1"/>
      <c r="B7" s="1" t="s">
        <v>3</v>
      </c>
      <c r="C7" s="14">
        <v>22516</v>
      </c>
      <c r="D7" s="14">
        <v>12976</v>
      </c>
      <c r="E7" s="14">
        <v>4768</v>
      </c>
      <c r="F7" s="14">
        <v>2468</v>
      </c>
      <c r="G7" s="14">
        <v>1414</v>
      </c>
      <c r="H7" s="14">
        <v>340</v>
      </c>
      <c r="I7" s="14">
        <v>21966</v>
      </c>
      <c r="J7" s="14">
        <v>550</v>
      </c>
    </row>
    <row r="8" spans="1:10">
      <c r="A8" s="1"/>
      <c r="B8" s="1" t="s">
        <v>82</v>
      </c>
      <c r="C8" s="14">
        <v>21574</v>
      </c>
      <c r="D8" s="14">
        <v>9101</v>
      </c>
      <c r="E8" s="14">
        <v>2940</v>
      </c>
      <c r="F8" s="14">
        <v>2215</v>
      </c>
      <c r="G8" s="14">
        <v>2604</v>
      </c>
      <c r="H8" s="14">
        <v>1138</v>
      </c>
      <c r="I8" s="14">
        <v>17998</v>
      </c>
      <c r="J8" s="14">
        <v>3576</v>
      </c>
    </row>
    <row r="9" spans="1:10">
      <c r="A9" s="1"/>
      <c r="B9" s="1" t="s">
        <v>4</v>
      </c>
      <c r="C9" s="14">
        <v>15910</v>
      </c>
      <c r="D9" s="14">
        <v>3354</v>
      </c>
      <c r="E9" s="14">
        <v>1019</v>
      </c>
      <c r="F9" s="14">
        <v>540</v>
      </c>
      <c r="G9" s="14">
        <v>1386</v>
      </c>
      <c r="H9" s="14">
        <v>1009</v>
      </c>
      <c r="I9" s="14">
        <v>7308</v>
      </c>
      <c r="J9" s="14">
        <v>8602</v>
      </c>
    </row>
    <row r="10" spans="1:10">
      <c r="A10" s="1"/>
      <c r="B10" s="1" t="s">
        <v>83</v>
      </c>
      <c r="C10" s="14">
        <v>598427</v>
      </c>
      <c r="D10" s="14">
        <v>337466</v>
      </c>
      <c r="E10" s="14">
        <v>123187</v>
      </c>
      <c r="F10" s="14">
        <v>71331</v>
      </c>
      <c r="G10" s="14">
        <v>53476</v>
      </c>
      <c r="H10" s="14">
        <v>7266</v>
      </c>
      <c r="I10" s="14">
        <v>592726</v>
      </c>
      <c r="J10" s="14">
        <v>5701</v>
      </c>
    </row>
    <row r="11" spans="1:10">
      <c r="A11" s="1"/>
      <c r="B11" s="1" t="s">
        <v>84</v>
      </c>
      <c r="C11" s="14">
        <v>336282</v>
      </c>
      <c r="D11" s="14">
        <v>96488</v>
      </c>
      <c r="E11" s="14">
        <v>57426</v>
      </c>
      <c r="F11" s="14">
        <v>49656</v>
      </c>
      <c r="G11" s="14">
        <v>68096</v>
      </c>
      <c r="H11" s="14">
        <v>25746</v>
      </c>
      <c r="I11" s="14">
        <v>297412</v>
      </c>
      <c r="J11" s="14">
        <v>38870</v>
      </c>
    </row>
    <row r="12" spans="1:10">
      <c r="A12" s="1"/>
      <c r="B12" s="1" t="s">
        <v>42</v>
      </c>
      <c r="C12" s="14">
        <v>412468</v>
      </c>
      <c r="D12" s="14">
        <v>160964</v>
      </c>
      <c r="E12" s="14">
        <v>66406</v>
      </c>
      <c r="F12" s="14">
        <v>48253</v>
      </c>
      <c r="G12" s="14">
        <v>56722</v>
      </c>
      <c r="H12" s="14">
        <v>24249</v>
      </c>
      <c r="I12" s="14">
        <v>356594</v>
      </c>
      <c r="J12" s="14">
        <v>55874</v>
      </c>
    </row>
    <row r="13" spans="1:10">
      <c r="A13" s="1"/>
      <c r="B13" s="1" t="s">
        <v>85</v>
      </c>
      <c r="C13" s="14">
        <v>1021546</v>
      </c>
      <c r="D13" s="14">
        <v>342410</v>
      </c>
      <c r="E13" s="14">
        <v>157674</v>
      </c>
      <c r="F13" s="14">
        <v>96829</v>
      </c>
      <c r="G13" s="14">
        <v>99110</v>
      </c>
      <c r="H13" s="14">
        <v>51017</v>
      </c>
      <c r="I13" s="14">
        <v>747040</v>
      </c>
      <c r="J13" s="14">
        <v>274506</v>
      </c>
    </row>
    <row r="14" spans="1:10">
      <c r="A14" s="1"/>
      <c r="B14" s="1" t="s">
        <v>5</v>
      </c>
      <c r="C14" s="14">
        <v>164964</v>
      </c>
      <c r="D14" s="14">
        <v>75537</v>
      </c>
      <c r="E14" s="14">
        <v>23594</v>
      </c>
      <c r="F14" s="14">
        <v>16428</v>
      </c>
      <c r="G14" s="14">
        <v>17957</v>
      </c>
      <c r="H14" s="14">
        <v>8073</v>
      </c>
      <c r="I14" s="14">
        <v>141589</v>
      </c>
      <c r="J14" s="14">
        <v>23375</v>
      </c>
    </row>
    <row r="15" spans="1:10">
      <c r="A15" s="1"/>
      <c r="B15" s="1" t="s">
        <v>6</v>
      </c>
      <c r="C15" s="14">
        <v>110718</v>
      </c>
      <c r="D15" s="14">
        <v>31654</v>
      </c>
      <c r="E15" s="14">
        <v>12219</v>
      </c>
      <c r="F15" s="14">
        <v>9262</v>
      </c>
      <c r="G15" s="14">
        <v>10181</v>
      </c>
      <c r="H15" s="14">
        <v>5330</v>
      </c>
      <c r="I15" s="14">
        <v>68646</v>
      </c>
      <c r="J15" s="14">
        <v>42072</v>
      </c>
    </row>
    <row r="16" spans="1:10">
      <c r="A16" s="1"/>
      <c r="B16" s="1" t="s">
        <v>7</v>
      </c>
      <c r="C16" s="14">
        <v>387583</v>
      </c>
      <c r="D16" s="14">
        <v>130950</v>
      </c>
      <c r="E16" s="14">
        <v>33420</v>
      </c>
      <c r="F16" s="14">
        <v>19030</v>
      </c>
      <c r="G16" s="14">
        <v>32139</v>
      </c>
      <c r="H16" s="14">
        <v>25045</v>
      </c>
      <c r="I16" s="14">
        <v>240584</v>
      </c>
      <c r="J16" s="14">
        <v>146999</v>
      </c>
    </row>
    <row r="17" spans="1:10">
      <c r="A17" s="1"/>
      <c r="B17" s="1" t="s">
        <v>8</v>
      </c>
      <c r="C17" s="14">
        <v>262877</v>
      </c>
      <c r="D17" s="14">
        <v>148111</v>
      </c>
      <c r="E17" s="14">
        <v>33804</v>
      </c>
      <c r="F17" s="14">
        <v>17744</v>
      </c>
      <c r="G17" s="14">
        <v>17979</v>
      </c>
      <c r="H17" s="14">
        <v>9832</v>
      </c>
      <c r="I17" s="14">
        <v>227470</v>
      </c>
      <c r="J17" s="14">
        <v>35407</v>
      </c>
    </row>
    <row r="18" spans="1:10">
      <c r="A18" s="1"/>
      <c r="B18" s="1" t="s">
        <v>9</v>
      </c>
      <c r="C18" s="14">
        <v>607759</v>
      </c>
      <c r="D18" s="14">
        <v>370249</v>
      </c>
      <c r="E18" s="14">
        <v>96257</v>
      </c>
      <c r="F18" s="14">
        <v>53248</v>
      </c>
      <c r="G18" s="14">
        <v>43627</v>
      </c>
      <c r="H18" s="14">
        <v>14404</v>
      </c>
      <c r="I18" s="14">
        <v>577785</v>
      </c>
      <c r="J18" s="14">
        <v>29974</v>
      </c>
    </row>
    <row r="19" spans="1:10">
      <c r="A19" s="1"/>
      <c r="B19" s="1" t="s">
        <v>10</v>
      </c>
      <c r="C19" s="14">
        <v>44334</v>
      </c>
      <c r="D19" s="14">
        <v>3710</v>
      </c>
      <c r="E19" s="14">
        <v>837</v>
      </c>
      <c r="F19" s="14">
        <v>1147</v>
      </c>
      <c r="G19" s="14">
        <v>5693</v>
      </c>
      <c r="H19" s="14">
        <v>8557</v>
      </c>
      <c r="I19" s="14">
        <v>19944</v>
      </c>
      <c r="J19" s="14">
        <v>24390</v>
      </c>
    </row>
    <row r="20" spans="1:10">
      <c r="A20" s="1"/>
      <c r="B20" s="1" t="s">
        <v>99</v>
      </c>
      <c r="C20" s="14">
        <v>302269</v>
      </c>
      <c r="D20" s="14">
        <v>140199</v>
      </c>
      <c r="E20" s="14">
        <v>48414</v>
      </c>
      <c r="F20" s="14">
        <v>29499</v>
      </c>
      <c r="G20" s="14">
        <v>29231</v>
      </c>
      <c r="H20" s="14">
        <v>13142</v>
      </c>
      <c r="I20" s="14">
        <v>260485</v>
      </c>
      <c r="J20" s="14">
        <v>41784</v>
      </c>
    </row>
    <row r="21" spans="1:10">
      <c r="A21" s="1"/>
      <c r="B21" s="1" t="s">
        <v>11</v>
      </c>
      <c r="C21" s="14">
        <v>59152</v>
      </c>
      <c r="D21" s="14">
        <v>21733</v>
      </c>
      <c r="E21" s="14">
        <v>8958</v>
      </c>
      <c r="F21" s="14">
        <v>7494</v>
      </c>
      <c r="G21" s="14">
        <v>12469</v>
      </c>
      <c r="H21" s="14">
        <v>5126</v>
      </c>
      <c r="I21" s="14">
        <v>55780</v>
      </c>
      <c r="J21" s="14">
        <v>3372</v>
      </c>
    </row>
    <row r="22" spans="1:10">
      <c r="A22" s="1"/>
      <c r="B22" s="1" t="s">
        <v>12</v>
      </c>
      <c r="C22" s="14">
        <v>604908</v>
      </c>
      <c r="D22" s="14">
        <v>233492</v>
      </c>
      <c r="E22" s="14">
        <v>125043</v>
      </c>
      <c r="F22" s="14">
        <v>68652</v>
      </c>
      <c r="G22" s="14">
        <v>67175</v>
      </c>
      <c r="H22" s="14">
        <v>50431</v>
      </c>
      <c r="I22" s="14">
        <v>544793</v>
      </c>
      <c r="J22" s="14">
        <v>60115</v>
      </c>
    </row>
    <row r="23" spans="1:10">
      <c r="A23" s="1"/>
      <c r="B23" s="1" t="s">
        <v>13</v>
      </c>
      <c r="C23" s="14">
        <v>83812</v>
      </c>
      <c r="D23" s="14">
        <v>38589</v>
      </c>
      <c r="E23" s="14">
        <v>13781</v>
      </c>
      <c r="F23" s="14">
        <v>10536</v>
      </c>
      <c r="G23" s="14">
        <v>12898</v>
      </c>
      <c r="H23" s="14">
        <v>3285</v>
      </c>
      <c r="I23" s="14">
        <v>79089</v>
      </c>
      <c r="J23" s="14">
        <v>4723</v>
      </c>
    </row>
    <row r="24" spans="1:10">
      <c r="A24" s="1"/>
      <c r="B24" s="1" t="s">
        <v>14</v>
      </c>
      <c r="C24" s="14">
        <v>482353</v>
      </c>
      <c r="D24" s="14">
        <v>130939</v>
      </c>
      <c r="E24" s="14">
        <v>78892</v>
      </c>
      <c r="F24" s="14">
        <v>70286</v>
      </c>
      <c r="G24" s="14">
        <v>84486</v>
      </c>
      <c r="H24" s="14">
        <v>31528</v>
      </c>
      <c r="I24" s="14">
        <v>396131</v>
      </c>
      <c r="J24" s="14">
        <v>86222</v>
      </c>
    </row>
    <row r="25" spans="1:10">
      <c r="A25" s="1"/>
      <c r="B25" s="1" t="s">
        <v>15</v>
      </c>
      <c r="C25" s="14">
        <v>663690</v>
      </c>
      <c r="D25" s="14">
        <v>366061</v>
      </c>
      <c r="E25" s="14">
        <v>133382</v>
      </c>
      <c r="F25" s="14">
        <v>66451</v>
      </c>
      <c r="G25" s="14">
        <v>50290</v>
      </c>
      <c r="H25" s="14">
        <v>14920</v>
      </c>
      <c r="I25" s="14">
        <v>631104</v>
      </c>
      <c r="J25" s="14">
        <v>32586</v>
      </c>
    </row>
    <row r="26" spans="1:10">
      <c r="A26" s="1"/>
      <c r="B26" s="1" t="s">
        <v>100</v>
      </c>
      <c r="C26" s="14">
        <v>14293</v>
      </c>
      <c r="D26" s="14">
        <v>55</v>
      </c>
      <c r="E26" s="14">
        <v>86</v>
      </c>
      <c r="F26" s="14">
        <v>187</v>
      </c>
      <c r="G26" s="14">
        <v>1156</v>
      </c>
      <c r="H26" s="14">
        <v>2014</v>
      </c>
      <c r="I26" s="14">
        <v>3498</v>
      </c>
      <c r="J26" s="14">
        <v>10795</v>
      </c>
    </row>
    <row r="27" spans="1:10">
      <c r="A27" s="1"/>
      <c r="B27" s="1" t="s">
        <v>86</v>
      </c>
      <c r="C27" s="14">
        <v>30976</v>
      </c>
      <c r="D27" s="14">
        <v>26666</v>
      </c>
      <c r="E27" s="14">
        <v>3410</v>
      </c>
      <c r="F27" s="14">
        <v>734</v>
      </c>
      <c r="G27" s="14">
        <v>165</v>
      </c>
      <c r="H27" s="14">
        <v>1</v>
      </c>
      <c r="I27" s="14">
        <v>30976</v>
      </c>
      <c r="J27" s="14">
        <v>0</v>
      </c>
    </row>
    <row r="28" spans="1:10">
      <c r="A28" s="1" t="s">
        <v>44</v>
      </c>
      <c r="B28" s="1" t="s">
        <v>19</v>
      </c>
      <c r="C28" s="14">
        <v>574300</v>
      </c>
      <c r="D28" s="14">
        <v>429342</v>
      </c>
      <c r="E28" s="14">
        <v>81828</v>
      </c>
      <c r="F28" s="14">
        <v>36860</v>
      </c>
      <c r="G28" s="14">
        <v>23529</v>
      </c>
      <c r="H28" s="14">
        <v>2464</v>
      </c>
      <c r="I28" s="14">
        <v>574023</v>
      </c>
      <c r="J28" s="14">
        <v>277</v>
      </c>
    </row>
    <row r="29" spans="1:10">
      <c r="A29" s="1" t="s">
        <v>45</v>
      </c>
      <c r="B29" s="1" t="s">
        <v>3</v>
      </c>
      <c r="C29" s="14">
        <v>2604</v>
      </c>
      <c r="D29" s="14">
        <v>2014</v>
      </c>
      <c r="E29" s="14">
        <v>387</v>
      </c>
      <c r="F29" s="14">
        <v>119</v>
      </c>
      <c r="G29" s="14">
        <v>74</v>
      </c>
      <c r="H29" s="14">
        <v>10</v>
      </c>
      <c r="I29" s="14">
        <v>2604</v>
      </c>
      <c r="J29" s="14">
        <v>0</v>
      </c>
    </row>
    <row r="30" spans="1:10">
      <c r="A30" s="1"/>
      <c r="B30" s="1" t="s">
        <v>82</v>
      </c>
      <c r="C30" s="14">
        <v>1628</v>
      </c>
      <c r="D30" s="14">
        <v>1213</v>
      </c>
      <c r="E30" s="14">
        <v>215</v>
      </c>
      <c r="F30" s="14">
        <v>109</v>
      </c>
      <c r="G30" s="14">
        <v>84</v>
      </c>
      <c r="H30" s="14">
        <v>6</v>
      </c>
      <c r="I30" s="14">
        <v>1627</v>
      </c>
      <c r="J30" s="14">
        <v>1</v>
      </c>
    </row>
    <row r="31" spans="1:10">
      <c r="A31" s="1"/>
      <c r="B31" s="1" t="s">
        <v>4</v>
      </c>
      <c r="C31" s="14">
        <v>638</v>
      </c>
      <c r="D31" s="14">
        <v>425</v>
      </c>
      <c r="E31" s="14">
        <v>129</v>
      </c>
      <c r="F31" s="14">
        <v>52</v>
      </c>
      <c r="G31" s="14">
        <v>28</v>
      </c>
      <c r="H31" s="14">
        <v>3</v>
      </c>
      <c r="I31" s="14">
        <v>637</v>
      </c>
      <c r="J31" s="14">
        <v>1</v>
      </c>
    </row>
    <row r="32" spans="1:10">
      <c r="A32" s="1"/>
      <c r="B32" s="1" t="s">
        <v>83</v>
      </c>
      <c r="C32" s="14">
        <v>79463</v>
      </c>
      <c r="D32" s="14">
        <v>61969</v>
      </c>
      <c r="E32" s="14">
        <v>11436</v>
      </c>
      <c r="F32" s="14">
        <v>4177</v>
      </c>
      <c r="G32" s="14">
        <v>1754</v>
      </c>
      <c r="H32" s="14">
        <v>121</v>
      </c>
      <c r="I32" s="14">
        <v>79457</v>
      </c>
      <c r="J32" s="14">
        <v>6</v>
      </c>
    </row>
    <row r="33" spans="1:10">
      <c r="A33" s="1"/>
      <c r="B33" s="1" t="s">
        <v>84</v>
      </c>
      <c r="C33" s="14">
        <v>21584</v>
      </c>
      <c r="D33" s="14">
        <v>13548</v>
      </c>
      <c r="E33" s="14">
        <v>3775</v>
      </c>
      <c r="F33" s="14">
        <v>2155</v>
      </c>
      <c r="G33" s="14">
        <v>1802</v>
      </c>
      <c r="H33" s="14">
        <v>277</v>
      </c>
      <c r="I33" s="14">
        <v>21557</v>
      </c>
      <c r="J33" s="14">
        <v>27</v>
      </c>
    </row>
    <row r="34" spans="1:10">
      <c r="A34" s="1"/>
      <c r="B34" s="1" t="s">
        <v>42</v>
      </c>
      <c r="C34" s="14">
        <v>29187</v>
      </c>
      <c r="D34" s="14">
        <v>22792</v>
      </c>
      <c r="E34" s="14">
        <v>3758</v>
      </c>
      <c r="F34" s="14">
        <v>1576</v>
      </c>
      <c r="G34" s="14">
        <v>944</v>
      </c>
      <c r="H34" s="14">
        <v>109</v>
      </c>
      <c r="I34" s="14">
        <v>29179</v>
      </c>
      <c r="J34" s="14">
        <v>8</v>
      </c>
    </row>
    <row r="35" spans="1:10">
      <c r="A35" s="1"/>
      <c r="B35" s="1" t="s">
        <v>85</v>
      </c>
      <c r="C35" s="14">
        <v>70542</v>
      </c>
      <c r="D35" s="14">
        <v>51973</v>
      </c>
      <c r="E35" s="14">
        <v>11676</v>
      </c>
      <c r="F35" s="14">
        <v>4474</v>
      </c>
      <c r="G35" s="14">
        <v>2239</v>
      </c>
      <c r="H35" s="14">
        <v>172</v>
      </c>
      <c r="I35" s="14">
        <v>70534</v>
      </c>
      <c r="J35" s="14">
        <v>8</v>
      </c>
    </row>
    <row r="36" spans="1:10">
      <c r="A36" s="1"/>
      <c r="B36" s="1" t="s">
        <v>5</v>
      </c>
      <c r="C36" s="14">
        <v>19955</v>
      </c>
      <c r="D36" s="14">
        <v>16019</v>
      </c>
      <c r="E36" s="14">
        <v>2296</v>
      </c>
      <c r="F36" s="14">
        <v>962</v>
      </c>
      <c r="G36" s="14">
        <v>623</v>
      </c>
      <c r="H36" s="14">
        <v>48</v>
      </c>
      <c r="I36" s="14">
        <v>19948</v>
      </c>
      <c r="J36" s="14">
        <v>7</v>
      </c>
    </row>
    <row r="37" spans="1:10">
      <c r="A37" s="1"/>
      <c r="B37" s="1" t="s">
        <v>6</v>
      </c>
      <c r="C37" s="14">
        <v>11277</v>
      </c>
      <c r="D37" s="14">
        <v>7307</v>
      </c>
      <c r="E37" s="14">
        <v>1871</v>
      </c>
      <c r="F37" s="14">
        <v>1091</v>
      </c>
      <c r="G37" s="14">
        <v>896</v>
      </c>
      <c r="H37" s="14">
        <v>99</v>
      </c>
      <c r="I37" s="14">
        <v>11264</v>
      </c>
      <c r="J37" s="14">
        <v>13</v>
      </c>
    </row>
    <row r="38" spans="1:10">
      <c r="A38" s="1"/>
      <c r="B38" s="1" t="s">
        <v>7</v>
      </c>
      <c r="C38" s="14">
        <v>22347</v>
      </c>
      <c r="D38" s="14">
        <v>18596</v>
      </c>
      <c r="E38" s="14">
        <v>2231</v>
      </c>
      <c r="F38" s="14">
        <v>885</v>
      </c>
      <c r="G38" s="14">
        <v>534</v>
      </c>
      <c r="H38" s="14">
        <v>85</v>
      </c>
      <c r="I38" s="14">
        <v>22331</v>
      </c>
      <c r="J38" s="14">
        <v>16</v>
      </c>
    </row>
    <row r="39" spans="1:10">
      <c r="A39" s="1"/>
      <c r="B39" s="1" t="s">
        <v>8</v>
      </c>
      <c r="C39" s="14">
        <v>24796</v>
      </c>
      <c r="D39" s="14">
        <v>20587</v>
      </c>
      <c r="E39" s="14">
        <v>2527</v>
      </c>
      <c r="F39" s="14">
        <v>979</v>
      </c>
      <c r="G39" s="14">
        <v>620</v>
      </c>
      <c r="H39" s="14">
        <v>77</v>
      </c>
      <c r="I39" s="14">
        <v>24790</v>
      </c>
      <c r="J39" s="14">
        <v>6</v>
      </c>
    </row>
    <row r="40" spans="1:10">
      <c r="A40" s="1"/>
      <c r="B40" s="1" t="s">
        <v>9</v>
      </c>
      <c r="C40" s="14">
        <v>73522</v>
      </c>
      <c r="D40" s="14">
        <v>61426</v>
      </c>
      <c r="E40" s="14">
        <v>7439</v>
      </c>
      <c r="F40" s="14">
        <v>2812</v>
      </c>
      <c r="G40" s="14">
        <v>1624</v>
      </c>
      <c r="H40" s="14">
        <v>195</v>
      </c>
      <c r="I40" s="14">
        <v>73496</v>
      </c>
      <c r="J40" s="14">
        <v>26</v>
      </c>
    </row>
    <row r="41" spans="1:10">
      <c r="A41" s="1"/>
      <c r="B41" s="1" t="s">
        <v>10</v>
      </c>
      <c r="C41" s="14">
        <v>1396</v>
      </c>
      <c r="D41" s="14">
        <v>824</v>
      </c>
      <c r="E41" s="14">
        <v>137</v>
      </c>
      <c r="F41" s="14">
        <v>108</v>
      </c>
      <c r="G41" s="14">
        <v>172</v>
      </c>
      <c r="H41" s="14">
        <v>110</v>
      </c>
      <c r="I41" s="14">
        <v>1351</v>
      </c>
      <c r="J41" s="14">
        <v>45</v>
      </c>
    </row>
    <row r="42" spans="1:10">
      <c r="A42" s="1"/>
      <c r="B42" s="1" t="s">
        <v>99</v>
      </c>
      <c r="C42" s="14">
        <v>33300</v>
      </c>
      <c r="D42" s="14">
        <v>24403</v>
      </c>
      <c r="E42" s="14">
        <v>4556</v>
      </c>
      <c r="F42" s="14">
        <v>2167</v>
      </c>
      <c r="G42" s="14">
        <v>1772</v>
      </c>
      <c r="H42" s="14">
        <v>350</v>
      </c>
      <c r="I42" s="14">
        <v>33248</v>
      </c>
      <c r="J42" s="14">
        <v>52</v>
      </c>
    </row>
    <row r="43" spans="1:10">
      <c r="A43" s="1"/>
      <c r="B43" s="1" t="s">
        <v>11</v>
      </c>
      <c r="C43" s="14">
        <v>5832</v>
      </c>
      <c r="D43" s="14">
        <v>4040</v>
      </c>
      <c r="E43" s="14">
        <v>851</v>
      </c>
      <c r="F43" s="14">
        <v>526</v>
      </c>
      <c r="G43" s="14">
        <v>384</v>
      </c>
      <c r="H43" s="14">
        <v>26</v>
      </c>
      <c r="I43" s="14">
        <v>5827</v>
      </c>
      <c r="J43" s="14">
        <v>5</v>
      </c>
    </row>
    <row r="44" spans="1:10">
      <c r="A44" s="1"/>
      <c r="B44" s="1" t="s">
        <v>12</v>
      </c>
      <c r="C44" s="14">
        <v>40486</v>
      </c>
      <c r="D44" s="14">
        <v>27381</v>
      </c>
      <c r="E44" s="14">
        <v>7413</v>
      </c>
      <c r="F44" s="14">
        <v>3288</v>
      </c>
      <c r="G44" s="14">
        <v>2054</v>
      </c>
      <c r="H44" s="14">
        <v>321</v>
      </c>
      <c r="I44" s="14">
        <v>40457</v>
      </c>
      <c r="J44" s="14">
        <v>29</v>
      </c>
    </row>
    <row r="45" spans="1:10">
      <c r="A45" s="1"/>
      <c r="B45" s="1" t="s">
        <v>13</v>
      </c>
      <c r="C45" s="14">
        <v>9131</v>
      </c>
      <c r="D45" s="14">
        <v>6261</v>
      </c>
      <c r="E45" s="14">
        <v>1365</v>
      </c>
      <c r="F45" s="14">
        <v>785</v>
      </c>
      <c r="G45" s="14">
        <v>656</v>
      </c>
      <c r="H45" s="14">
        <v>62</v>
      </c>
      <c r="I45" s="14">
        <v>9129</v>
      </c>
      <c r="J45" s="14">
        <v>2</v>
      </c>
    </row>
    <row r="46" spans="1:10">
      <c r="A46" s="1"/>
      <c r="B46" s="1" t="s">
        <v>14</v>
      </c>
      <c r="C46" s="14">
        <v>44724</v>
      </c>
      <c r="D46" s="14">
        <v>21437</v>
      </c>
      <c r="E46" s="14">
        <v>9553</v>
      </c>
      <c r="F46" s="14">
        <v>7426</v>
      </c>
      <c r="G46" s="14">
        <v>5954</v>
      </c>
      <c r="H46" s="14">
        <v>336</v>
      </c>
      <c r="I46" s="14">
        <v>44706</v>
      </c>
      <c r="J46" s="14">
        <v>18</v>
      </c>
    </row>
    <row r="47" spans="1:10">
      <c r="A47" s="1"/>
      <c r="B47" s="1" t="s">
        <v>15</v>
      </c>
      <c r="C47" s="14">
        <v>50464</v>
      </c>
      <c r="D47" s="14">
        <v>40912</v>
      </c>
      <c r="E47" s="14">
        <v>6446</v>
      </c>
      <c r="F47" s="14">
        <v>2156</v>
      </c>
      <c r="G47" s="14">
        <v>892</v>
      </c>
      <c r="H47" s="14">
        <v>55</v>
      </c>
      <c r="I47" s="14">
        <v>50461</v>
      </c>
      <c r="J47" s="14">
        <v>3</v>
      </c>
    </row>
    <row r="48" spans="1:10">
      <c r="A48" s="1"/>
      <c r="B48" s="1" t="s">
        <v>100</v>
      </c>
      <c r="C48" s="14">
        <v>10</v>
      </c>
      <c r="D48" s="14">
        <v>0</v>
      </c>
      <c r="E48" s="14">
        <v>0</v>
      </c>
      <c r="F48" s="14">
        <v>1</v>
      </c>
      <c r="G48" s="14">
        <v>3</v>
      </c>
      <c r="H48" s="14">
        <v>2</v>
      </c>
      <c r="I48" s="14">
        <v>6</v>
      </c>
      <c r="J48" s="14">
        <v>4</v>
      </c>
    </row>
    <row r="49" spans="1:10">
      <c r="A49" s="1"/>
      <c r="B49" s="1" t="s">
        <v>86</v>
      </c>
      <c r="C49" s="14">
        <v>31414</v>
      </c>
      <c r="D49" s="14">
        <v>26215</v>
      </c>
      <c r="E49" s="14">
        <v>3767</v>
      </c>
      <c r="F49" s="14">
        <v>1012</v>
      </c>
      <c r="G49" s="14">
        <v>420</v>
      </c>
      <c r="H49" s="14">
        <v>0</v>
      </c>
      <c r="I49" s="14">
        <v>31414</v>
      </c>
      <c r="J49" s="14">
        <v>0</v>
      </c>
    </row>
    <row r="50" spans="1:10">
      <c r="A50" s="1" t="s">
        <v>46</v>
      </c>
      <c r="B50" s="1" t="s">
        <v>19</v>
      </c>
      <c r="C50" s="14">
        <v>134779</v>
      </c>
      <c r="D50" s="14">
        <v>613</v>
      </c>
      <c r="E50" s="14">
        <v>543</v>
      </c>
      <c r="F50" s="14">
        <v>927</v>
      </c>
      <c r="G50" s="14">
        <v>5658</v>
      </c>
      <c r="H50" s="14">
        <v>22277</v>
      </c>
      <c r="I50" s="14">
        <v>30018</v>
      </c>
      <c r="J50" s="14">
        <v>104761</v>
      </c>
    </row>
    <row r="51" spans="1:10">
      <c r="A51" s="1"/>
      <c r="B51" s="1" t="s">
        <v>3</v>
      </c>
      <c r="C51" s="14">
        <v>68</v>
      </c>
      <c r="D51" s="14">
        <v>0</v>
      </c>
      <c r="E51" s="14">
        <v>0</v>
      </c>
      <c r="F51" s="14">
        <v>4</v>
      </c>
      <c r="G51" s="14">
        <v>2</v>
      </c>
      <c r="H51" s="14">
        <v>41</v>
      </c>
      <c r="I51" s="14">
        <v>47</v>
      </c>
      <c r="J51" s="14">
        <v>21</v>
      </c>
    </row>
    <row r="52" spans="1:10">
      <c r="A52" s="1"/>
      <c r="B52" s="1" t="s">
        <v>82</v>
      </c>
      <c r="C52" s="14">
        <v>524</v>
      </c>
      <c r="D52" s="14">
        <v>2</v>
      </c>
      <c r="E52" s="14">
        <v>2</v>
      </c>
      <c r="F52" s="14">
        <v>3</v>
      </c>
      <c r="G52" s="14">
        <v>36</v>
      </c>
      <c r="H52" s="14">
        <v>85</v>
      </c>
      <c r="I52" s="14">
        <v>128</v>
      </c>
      <c r="J52" s="14">
        <v>396</v>
      </c>
    </row>
    <row r="53" spans="1:10">
      <c r="A53" s="1"/>
      <c r="B53" s="1" t="s">
        <v>4</v>
      </c>
      <c r="C53" s="14">
        <v>1082</v>
      </c>
      <c r="D53" s="14">
        <v>2</v>
      </c>
      <c r="E53" s="14">
        <v>1</v>
      </c>
      <c r="F53" s="14">
        <v>0</v>
      </c>
      <c r="G53" s="14">
        <v>9</v>
      </c>
      <c r="H53" s="14">
        <v>63</v>
      </c>
      <c r="I53" s="14">
        <v>75</v>
      </c>
      <c r="J53" s="14">
        <v>1007</v>
      </c>
    </row>
    <row r="54" spans="1:10">
      <c r="A54" s="1"/>
      <c r="B54" s="1" t="s">
        <v>83</v>
      </c>
      <c r="C54" s="14">
        <v>1027</v>
      </c>
      <c r="D54" s="14">
        <v>5</v>
      </c>
      <c r="E54" s="14">
        <v>8</v>
      </c>
      <c r="F54" s="14">
        <v>15</v>
      </c>
      <c r="G54" s="14">
        <v>71</v>
      </c>
      <c r="H54" s="14">
        <v>252</v>
      </c>
      <c r="I54" s="14">
        <v>351</v>
      </c>
      <c r="J54" s="14">
        <v>676</v>
      </c>
    </row>
    <row r="55" spans="1:10">
      <c r="A55" s="1"/>
      <c r="B55" s="1" t="s">
        <v>84</v>
      </c>
      <c r="C55" s="14">
        <v>2582</v>
      </c>
      <c r="D55" s="14">
        <v>11</v>
      </c>
      <c r="E55" s="14">
        <v>16</v>
      </c>
      <c r="F55" s="14">
        <v>15</v>
      </c>
      <c r="G55" s="14">
        <v>316</v>
      </c>
      <c r="H55" s="14">
        <v>722</v>
      </c>
      <c r="I55" s="14">
        <v>1080</v>
      </c>
      <c r="J55" s="14">
        <v>1502</v>
      </c>
    </row>
    <row r="56" spans="1:10">
      <c r="A56" s="1"/>
      <c r="B56" s="1" t="s">
        <v>42</v>
      </c>
      <c r="C56" s="14">
        <v>7692</v>
      </c>
      <c r="D56" s="14">
        <v>34</v>
      </c>
      <c r="E56" s="14">
        <v>50</v>
      </c>
      <c r="F56" s="14">
        <v>81</v>
      </c>
      <c r="G56" s="14">
        <v>557</v>
      </c>
      <c r="H56" s="14">
        <v>1579</v>
      </c>
      <c r="I56" s="14">
        <v>2301</v>
      </c>
      <c r="J56" s="14">
        <v>5391</v>
      </c>
    </row>
    <row r="57" spans="1:10">
      <c r="A57" s="1"/>
      <c r="B57" s="1" t="s">
        <v>85</v>
      </c>
      <c r="C57" s="14">
        <v>27270</v>
      </c>
      <c r="D57" s="14">
        <v>93</v>
      </c>
      <c r="E57" s="14">
        <v>116</v>
      </c>
      <c r="F57" s="14">
        <v>219</v>
      </c>
      <c r="G57" s="14">
        <v>1058</v>
      </c>
      <c r="H57" s="14">
        <v>3719</v>
      </c>
      <c r="I57" s="14">
        <v>5205</v>
      </c>
      <c r="J57" s="14">
        <v>22065</v>
      </c>
    </row>
    <row r="58" spans="1:10">
      <c r="A58" s="1"/>
      <c r="B58" s="1" t="s">
        <v>5</v>
      </c>
      <c r="C58" s="14">
        <v>3464</v>
      </c>
      <c r="D58" s="14">
        <v>5</v>
      </c>
      <c r="E58" s="14">
        <v>10</v>
      </c>
      <c r="F58" s="14">
        <v>16</v>
      </c>
      <c r="G58" s="14">
        <v>109</v>
      </c>
      <c r="H58" s="14">
        <v>480</v>
      </c>
      <c r="I58" s="14">
        <v>620</v>
      </c>
      <c r="J58" s="14">
        <v>2844</v>
      </c>
    </row>
    <row r="59" spans="1:10">
      <c r="A59" s="1"/>
      <c r="B59" s="1" t="s">
        <v>6</v>
      </c>
      <c r="C59" s="14">
        <v>9102</v>
      </c>
      <c r="D59" s="14">
        <v>15</v>
      </c>
      <c r="E59" s="14">
        <v>17</v>
      </c>
      <c r="F59" s="14">
        <v>51</v>
      </c>
      <c r="G59" s="14">
        <v>203</v>
      </c>
      <c r="H59" s="14">
        <v>757</v>
      </c>
      <c r="I59" s="14">
        <v>1043</v>
      </c>
      <c r="J59" s="14">
        <v>8059</v>
      </c>
    </row>
    <row r="60" spans="1:10">
      <c r="A60" s="1"/>
      <c r="B60" s="1" t="s">
        <v>7</v>
      </c>
      <c r="C60" s="14">
        <v>27142</v>
      </c>
      <c r="D60" s="14">
        <v>19</v>
      </c>
      <c r="E60" s="14">
        <v>43</v>
      </c>
      <c r="F60" s="14">
        <v>49</v>
      </c>
      <c r="G60" s="14">
        <v>448</v>
      </c>
      <c r="H60" s="14">
        <v>2371</v>
      </c>
      <c r="I60" s="14">
        <v>2930</v>
      </c>
      <c r="J60" s="14">
        <v>24212</v>
      </c>
    </row>
    <row r="61" spans="1:10">
      <c r="A61" s="1"/>
      <c r="B61" s="1" t="s">
        <v>8</v>
      </c>
      <c r="C61" s="14">
        <v>6046</v>
      </c>
      <c r="D61" s="14">
        <v>24</v>
      </c>
      <c r="E61" s="14">
        <v>22</v>
      </c>
      <c r="F61" s="14">
        <v>49</v>
      </c>
      <c r="G61" s="14">
        <v>287</v>
      </c>
      <c r="H61" s="14">
        <v>1176</v>
      </c>
      <c r="I61" s="14">
        <v>1558</v>
      </c>
      <c r="J61" s="14">
        <v>4488</v>
      </c>
    </row>
    <row r="62" spans="1:10">
      <c r="A62" s="1"/>
      <c r="B62" s="1" t="s">
        <v>9</v>
      </c>
      <c r="C62" s="14">
        <v>6953</v>
      </c>
      <c r="D62" s="14">
        <v>47</v>
      </c>
      <c r="E62" s="14">
        <v>47</v>
      </c>
      <c r="F62" s="14">
        <v>63</v>
      </c>
      <c r="G62" s="14">
        <v>356</v>
      </c>
      <c r="H62" s="14">
        <v>1517</v>
      </c>
      <c r="I62" s="14">
        <v>2030</v>
      </c>
      <c r="J62" s="14">
        <v>4923</v>
      </c>
    </row>
    <row r="63" spans="1:10">
      <c r="A63" s="1"/>
      <c r="B63" s="1" t="s">
        <v>10</v>
      </c>
      <c r="C63" s="14">
        <v>4686</v>
      </c>
      <c r="D63" s="14">
        <v>19</v>
      </c>
      <c r="E63" s="14">
        <v>15</v>
      </c>
      <c r="F63" s="14">
        <v>14</v>
      </c>
      <c r="G63" s="14">
        <v>127</v>
      </c>
      <c r="H63" s="14">
        <v>571</v>
      </c>
      <c r="I63" s="14">
        <v>746</v>
      </c>
      <c r="J63" s="14">
        <v>3940</v>
      </c>
    </row>
    <row r="64" spans="1:10">
      <c r="A64" s="1"/>
      <c r="B64" s="1" t="s">
        <v>99</v>
      </c>
      <c r="C64" s="14">
        <v>7398</v>
      </c>
      <c r="D64" s="14">
        <v>26</v>
      </c>
      <c r="E64" s="14">
        <v>39</v>
      </c>
      <c r="F64" s="14">
        <v>59</v>
      </c>
      <c r="G64" s="14">
        <v>226</v>
      </c>
      <c r="H64" s="14">
        <v>1077</v>
      </c>
      <c r="I64" s="14">
        <v>1427</v>
      </c>
      <c r="J64" s="14">
        <v>5971</v>
      </c>
    </row>
    <row r="65" spans="1:10">
      <c r="A65" s="1"/>
      <c r="B65" s="1" t="s">
        <v>11</v>
      </c>
      <c r="C65" s="14">
        <v>684</v>
      </c>
      <c r="D65" s="14">
        <v>3</v>
      </c>
      <c r="E65" s="14">
        <v>6</v>
      </c>
      <c r="F65" s="14">
        <v>2</v>
      </c>
      <c r="G65" s="14">
        <v>84</v>
      </c>
      <c r="H65" s="14">
        <v>238</v>
      </c>
      <c r="I65" s="14">
        <v>333</v>
      </c>
      <c r="J65" s="14">
        <v>351</v>
      </c>
    </row>
    <row r="66" spans="1:10">
      <c r="A66" s="1"/>
      <c r="B66" s="1" t="s">
        <v>12</v>
      </c>
      <c r="C66" s="14">
        <v>12181</v>
      </c>
      <c r="D66" s="14">
        <v>71</v>
      </c>
      <c r="E66" s="14">
        <v>88</v>
      </c>
      <c r="F66" s="14">
        <v>146</v>
      </c>
      <c r="G66" s="14">
        <v>745</v>
      </c>
      <c r="H66" s="14">
        <v>3900</v>
      </c>
      <c r="I66" s="14">
        <v>4950</v>
      </c>
      <c r="J66" s="14">
        <v>7231</v>
      </c>
    </row>
    <row r="67" spans="1:10">
      <c r="A67" s="1"/>
      <c r="B67" s="1" t="s">
        <v>13</v>
      </c>
      <c r="C67" s="14">
        <v>527</v>
      </c>
      <c r="D67" s="14">
        <v>7</v>
      </c>
      <c r="E67" s="14">
        <v>4</v>
      </c>
      <c r="F67" s="14">
        <v>2</v>
      </c>
      <c r="G67" s="14">
        <v>44</v>
      </c>
      <c r="H67" s="14">
        <v>124</v>
      </c>
      <c r="I67" s="14">
        <v>181</v>
      </c>
      <c r="J67" s="14">
        <v>346</v>
      </c>
    </row>
    <row r="68" spans="1:10">
      <c r="A68" s="1"/>
      <c r="B68" s="1" t="s">
        <v>14</v>
      </c>
      <c r="C68" s="14">
        <v>9483</v>
      </c>
      <c r="D68" s="14">
        <v>33</v>
      </c>
      <c r="E68" s="14">
        <v>30</v>
      </c>
      <c r="F68" s="14">
        <v>63</v>
      </c>
      <c r="G68" s="14">
        <v>571</v>
      </c>
      <c r="H68" s="14">
        <v>2293</v>
      </c>
      <c r="I68" s="14">
        <v>2990</v>
      </c>
      <c r="J68" s="14">
        <v>6493</v>
      </c>
    </row>
    <row r="69" spans="1:10">
      <c r="A69" s="1"/>
      <c r="B69" s="1" t="s">
        <v>15</v>
      </c>
      <c r="C69" s="14">
        <v>5283</v>
      </c>
      <c r="D69" s="14">
        <v>190</v>
      </c>
      <c r="E69" s="14">
        <v>29</v>
      </c>
      <c r="F69" s="14">
        <v>70</v>
      </c>
      <c r="G69" s="14">
        <v>357</v>
      </c>
      <c r="H69" s="14">
        <v>1080</v>
      </c>
      <c r="I69" s="14">
        <v>1726</v>
      </c>
      <c r="J69" s="14">
        <v>3557</v>
      </c>
    </row>
    <row r="70" spans="1:10">
      <c r="A70" s="1"/>
      <c r="B70" s="1" t="s">
        <v>100</v>
      </c>
      <c r="C70" s="14">
        <v>1585</v>
      </c>
      <c r="D70" s="14">
        <v>7</v>
      </c>
      <c r="E70" s="14">
        <v>0</v>
      </c>
      <c r="F70" s="14">
        <v>6</v>
      </c>
      <c r="G70" s="14">
        <v>52</v>
      </c>
      <c r="H70" s="14">
        <v>232</v>
      </c>
      <c r="I70" s="14">
        <v>297</v>
      </c>
      <c r="J70" s="14">
        <v>1288</v>
      </c>
    </row>
    <row r="71" spans="1:10">
      <c r="A71" s="1" t="s">
        <v>47</v>
      </c>
      <c r="B71" s="1" t="s">
        <v>19</v>
      </c>
      <c r="C71" s="14">
        <v>542831</v>
      </c>
      <c r="D71" s="14">
        <v>404116</v>
      </c>
      <c r="E71" s="14">
        <v>73695</v>
      </c>
      <c r="F71" s="14">
        <v>36431</v>
      </c>
      <c r="G71" s="14">
        <v>25124</v>
      </c>
      <c r="H71" s="14">
        <v>3008</v>
      </c>
      <c r="I71" s="14">
        <v>542374</v>
      </c>
      <c r="J71" s="14">
        <v>457</v>
      </c>
    </row>
    <row r="72" spans="1:10">
      <c r="A72" s="1" t="s">
        <v>48</v>
      </c>
      <c r="B72" s="1" t="s">
        <v>3</v>
      </c>
      <c r="C72" s="14">
        <v>2939</v>
      </c>
      <c r="D72" s="14">
        <v>2334</v>
      </c>
      <c r="E72" s="14">
        <v>377</v>
      </c>
      <c r="F72" s="14">
        <v>140</v>
      </c>
      <c r="G72" s="14">
        <v>81</v>
      </c>
      <c r="H72" s="14">
        <v>6</v>
      </c>
      <c r="I72" s="14">
        <v>2938</v>
      </c>
      <c r="J72" s="14">
        <v>1</v>
      </c>
    </row>
    <row r="73" spans="1:10">
      <c r="A73" s="1"/>
      <c r="B73" s="1" t="s">
        <v>82</v>
      </c>
      <c r="C73" s="14">
        <v>1838</v>
      </c>
      <c r="D73" s="14">
        <v>1394</v>
      </c>
      <c r="E73" s="14">
        <v>210</v>
      </c>
      <c r="F73" s="14">
        <v>109</v>
      </c>
      <c r="G73" s="14">
        <v>109</v>
      </c>
      <c r="H73" s="14">
        <v>12</v>
      </c>
      <c r="I73" s="14">
        <v>1834</v>
      </c>
      <c r="J73" s="14">
        <v>4</v>
      </c>
    </row>
    <row r="74" spans="1:10">
      <c r="A74" s="1"/>
      <c r="B74" s="1" t="s">
        <v>4</v>
      </c>
      <c r="C74" s="14">
        <v>387</v>
      </c>
      <c r="D74" s="14">
        <v>283</v>
      </c>
      <c r="E74" s="14">
        <v>52</v>
      </c>
      <c r="F74" s="14">
        <v>23</v>
      </c>
      <c r="G74" s="14">
        <v>24</v>
      </c>
      <c r="H74" s="14">
        <v>5</v>
      </c>
      <c r="I74" s="14">
        <v>387</v>
      </c>
      <c r="J74" s="14">
        <v>0</v>
      </c>
    </row>
    <row r="75" spans="1:10">
      <c r="A75" s="1"/>
      <c r="B75" s="1" t="s">
        <v>83</v>
      </c>
      <c r="C75" s="14">
        <v>71070</v>
      </c>
      <c r="D75" s="14">
        <v>54461</v>
      </c>
      <c r="E75" s="14">
        <v>9849</v>
      </c>
      <c r="F75" s="14">
        <v>4289</v>
      </c>
      <c r="G75" s="14">
        <v>2296</v>
      </c>
      <c r="H75" s="14">
        <v>159</v>
      </c>
      <c r="I75" s="14">
        <v>71054</v>
      </c>
      <c r="J75" s="14">
        <v>16</v>
      </c>
    </row>
    <row r="76" spans="1:10">
      <c r="A76" s="1"/>
      <c r="B76" s="1" t="s">
        <v>84</v>
      </c>
      <c r="C76" s="14">
        <v>25757</v>
      </c>
      <c r="D76" s="14">
        <v>15379</v>
      </c>
      <c r="E76" s="14">
        <v>4283</v>
      </c>
      <c r="F76" s="14">
        <v>2838</v>
      </c>
      <c r="G76" s="14">
        <v>2764</v>
      </c>
      <c r="H76" s="14">
        <v>457</v>
      </c>
      <c r="I76" s="14">
        <v>25721</v>
      </c>
      <c r="J76" s="14">
        <v>36</v>
      </c>
    </row>
    <row r="77" spans="1:10">
      <c r="A77" s="1"/>
      <c r="B77" s="1" t="s">
        <v>42</v>
      </c>
      <c r="C77" s="14">
        <v>32423</v>
      </c>
      <c r="D77" s="14">
        <v>24275</v>
      </c>
      <c r="E77" s="14">
        <v>4058</v>
      </c>
      <c r="F77" s="14">
        <v>2118</v>
      </c>
      <c r="G77" s="14">
        <v>1742</v>
      </c>
      <c r="H77" s="14">
        <v>204</v>
      </c>
      <c r="I77" s="14">
        <v>32397</v>
      </c>
      <c r="J77" s="14">
        <v>26</v>
      </c>
    </row>
    <row r="78" spans="1:10">
      <c r="A78" s="1"/>
      <c r="B78" s="1" t="s">
        <v>85</v>
      </c>
      <c r="C78" s="14">
        <v>72511</v>
      </c>
      <c r="D78" s="14">
        <v>53535</v>
      </c>
      <c r="E78" s="14">
        <v>11351</v>
      </c>
      <c r="F78" s="14">
        <v>4775</v>
      </c>
      <c r="G78" s="14">
        <v>2598</v>
      </c>
      <c r="H78" s="14">
        <v>224</v>
      </c>
      <c r="I78" s="14">
        <v>72483</v>
      </c>
      <c r="J78" s="14">
        <v>28</v>
      </c>
    </row>
    <row r="79" spans="1:10">
      <c r="A79" s="1"/>
      <c r="B79" s="1" t="s">
        <v>5</v>
      </c>
      <c r="C79" s="14">
        <v>19226</v>
      </c>
      <c r="D79" s="14">
        <v>15059</v>
      </c>
      <c r="E79" s="14">
        <v>2152</v>
      </c>
      <c r="F79" s="14">
        <v>1098</v>
      </c>
      <c r="G79" s="14">
        <v>807</v>
      </c>
      <c r="H79" s="14">
        <v>98</v>
      </c>
      <c r="I79" s="14">
        <v>19214</v>
      </c>
      <c r="J79" s="14">
        <v>12</v>
      </c>
    </row>
    <row r="80" spans="1:10">
      <c r="A80" s="1"/>
      <c r="B80" s="1" t="s">
        <v>6</v>
      </c>
      <c r="C80" s="14">
        <v>9033</v>
      </c>
      <c r="D80" s="14">
        <v>6099</v>
      </c>
      <c r="E80" s="14">
        <v>1270</v>
      </c>
      <c r="F80" s="14">
        <v>843</v>
      </c>
      <c r="G80" s="14">
        <v>704</v>
      </c>
      <c r="H80" s="14">
        <v>97</v>
      </c>
      <c r="I80" s="14">
        <v>9013</v>
      </c>
      <c r="J80" s="14">
        <v>20</v>
      </c>
    </row>
    <row r="81" spans="1:10">
      <c r="A81" s="1"/>
      <c r="B81" s="1" t="s">
        <v>7</v>
      </c>
      <c r="C81" s="14">
        <v>21326</v>
      </c>
      <c r="D81" s="14">
        <v>17380</v>
      </c>
      <c r="E81" s="14">
        <v>2077</v>
      </c>
      <c r="F81" s="14">
        <v>934</v>
      </c>
      <c r="G81" s="14">
        <v>789</v>
      </c>
      <c r="H81" s="14">
        <v>122</v>
      </c>
      <c r="I81" s="14">
        <v>21302</v>
      </c>
      <c r="J81" s="14">
        <v>24</v>
      </c>
    </row>
    <row r="82" spans="1:10">
      <c r="A82" s="1"/>
      <c r="B82" s="1" t="s">
        <v>8</v>
      </c>
      <c r="C82" s="14">
        <v>24547</v>
      </c>
      <c r="D82" s="14">
        <v>20405</v>
      </c>
      <c r="E82" s="14">
        <v>2528</v>
      </c>
      <c r="F82" s="14">
        <v>987</v>
      </c>
      <c r="G82" s="14">
        <v>563</v>
      </c>
      <c r="H82" s="14">
        <v>59</v>
      </c>
      <c r="I82" s="14">
        <v>24542</v>
      </c>
      <c r="J82" s="14">
        <v>5</v>
      </c>
    </row>
    <row r="83" spans="1:10">
      <c r="A83" s="1"/>
      <c r="B83" s="1" t="s">
        <v>9</v>
      </c>
      <c r="C83" s="14">
        <v>63488</v>
      </c>
      <c r="D83" s="14">
        <v>53607</v>
      </c>
      <c r="E83" s="14">
        <v>5522</v>
      </c>
      <c r="F83" s="14">
        <v>2447</v>
      </c>
      <c r="G83" s="14">
        <v>1661</v>
      </c>
      <c r="H83" s="14">
        <v>222</v>
      </c>
      <c r="I83" s="14">
        <v>63459</v>
      </c>
      <c r="J83" s="14">
        <v>29</v>
      </c>
    </row>
    <row r="84" spans="1:10">
      <c r="A84" s="1"/>
      <c r="B84" s="1" t="s">
        <v>10</v>
      </c>
      <c r="C84" s="14">
        <v>1149</v>
      </c>
      <c r="D84" s="14">
        <v>555</v>
      </c>
      <c r="E84" s="14">
        <v>95</v>
      </c>
      <c r="F84" s="14">
        <v>96</v>
      </c>
      <c r="G84" s="14">
        <v>213</v>
      </c>
      <c r="H84" s="14">
        <v>134</v>
      </c>
      <c r="I84" s="14">
        <v>1093</v>
      </c>
      <c r="J84" s="14">
        <v>56</v>
      </c>
    </row>
    <row r="85" spans="1:10">
      <c r="A85" s="1"/>
      <c r="B85" s="1" t="s">
        <v>99</v>
      </c>
      <c r="C85" s="14">
        <v>34474</v>
      </c>
      <c r="D85" s="14">
        <v>25188</v>
      </c>
      <c r="E85" s="14">
        <v>4517</v>
      </c>
      <c r="F85" s="14">
        <v>2344</v>
      </c>
      <c r="G85" s="14">
        <v>1915</v>
      </c>
      <c r="H85" s="14">
        <v>425</v>
      </c>
      <c r="I85" s="14">
        <v>34389</v>
      </c>
      <c r="J85" s="14">
        <v>85</v>
      </c>
    </row>
    <row r="86" spans="1:10">
      <c r="A86" s="1"/>
      <c r="B86" s="1" t="s">
        <v>11</v>
      </c>
      <c r="C86" s="14">
        <v>4805</v>
      </c>
      <c r="D86" s="14">
        <v>3556</v>
      </c>
      <c r="E86" s="14">
        <v>614</v>
      </c>
      <c r="F86" s="14">
        <v>355</v>
      </c>
      <c r="G86" s="14">
        <v>261</v>
      </c>
      <c r="H86" s="14">
        <v>14</v>
      </c>
      <c r="I86" s="14">
        <v>4800</v>
      </c>
      <c r="J86" s="14">
        <v>5</v>
      </c>
    </row>
    <row r="87" spans="1:10">
      <c r="A87" s="1"/>
      <c r="B87" s="1" t="s">
        <v>12</v>
      </c>
      <c r="C87" s="14">
        <v>37935</v>
      </c>
      <c r="D87" s="14">
        <v>26568</v>
      </c>
      <c r="E87" s="14">
        <v>6081</v>
      </c>
      <c r="F87" s="14">
        <v>2849</v>
      </c>
      <c r="G87" s="14">
        <v>2005</v>
      </c>
      <c r="H87" s="14">
        <v>362</v>
      </c>
      <c r="I87" s="14">
        <v>37865</v>
      </c>
      <c r="J87" s="14">
        <v>70</v>
      </c>
    </row>
    <row r="88" spans="1:10">
      <c r="A88" s="1"/>
      <c r="B88" s="1" t="s">
        <v>13</v>
      </c>
      <c r="C88" s="14">
        <v>8543</v>
      </c>
      <c r="D88" s="14">
        <v>5903</v>
      </c>
      <c r="E88" s="14">
        <v>1237</v>
      </c>
      <c r="F88" s="14">
        <v>745</v>
      </c>
      <c r="G88" s="14">
        <v>607</v>
      </c>
      <c r="H88" s="14">
        <v>47</v>
      </c>
      <c r="I88" s="14">
        <v>8539</v>
      </c>
      <c r="J88" s="14">
        <v>4</v>
      </c>
    </row>
    <row r="89" spans="1:10">
      <c r="A89" s="1"/>
      <c r="B89" s="1" t="s">
        <v>14</v>
      </c>
      <c r="C89" s="14">
        <v>46145</v>
      </c>
      <c r="D89" s="14">
        <v>24538</v>
      </c>
      <c r="E89" s="14">
        <v>9652</v>
      </c>
      <c r="F89" s="14">
        <v>6795</v>
      </c>
      <c r="G89" s="14">
        <v>4846</v>
      </c>
      <c r="H89" s="14">
        <v>291</v>
      </c>
      <c r="I89" s="14">
        <v>46122</v>
      </c>
      <c r="J89" s="14">
        <v>23</v>
      </c>
    </row>
    <row r="90" spans="1:10">
      <c r="A90" s="1"/>
      <c r="B90" s="1" t="s">
        <v>15</v>
      </c>
      <c r="C90" s="14">
        <v>50526</v>
      </c>
      <c r="D90" s="14">
        <v>41053</v>
      </c>
      <c r="E90" s="14">
        <v>6110</v>
      </c>
      <c r="F90" s="14">
        <v>2276</v>
      </c>
      <c r="G90" s="14">
        <v>1025</v>
      </c>
      <c r="H90" s="14">
        <v>56</v>
      </c>
      <c r="I90" s="14">
        <v>50520</v>
      </c>
      <c r="J90" s="14">
        <v>6</v>
      </c>
    </row>
    <row r="91" spans="1:10">
      <c r="A91" s="1"/>
      <c r="B91" s="1" t="s">
        <v>100</v>
      </c>
      <c r="C91" s="14">
        <v>66</v>
      </c>
      <c r="D91" s="14">
        <v>10</v>
      </c>
      <c r="E91" s="14">
        <v>7</v>
      </c>
      <c r="F91" s="14">
        <v>3</v>
      </c>
      <c r="G91" s="14">
        <v>26</v>
      </c>
      <c r="H91" s="14">
        <v>13</v>
      </c>
      <c r="I91" s="14">
        <v>59</v>
      </c>
      <c r="J91" s="14">
        <v>7</v>
      </c>
    </row>
    <row r="92" spans="1:10">
      <c r="A92" s="1"/>
      <c r="B92" s="1" t="s">
        <v>86</v>
      </c>
      <c r="C92" s="14">
        <v>14643</v>
      </c>
      <c r="D92" s="14">
        <v>12534</v>
      </c>
      <c r="E92" s="14">
        <v>1653</v>
      </c>
      <c r="F92" s="14">
        <v>367</v>
      </c>
      <c r="G92" s="14">
        <v>88</v>
      </c>
      <c r="H92" s="14">
        <v>1</v>
      </c>
      <c r="I92" s="14">
        <v>14643</v>
      </c>
      <c r="J92" s="14">
        <v>0</v>
      </c>
    </row>
    <row r="93" spans="1:10">
      <c r="A93" s="1" t="s">
        <v>49</v>
      </c>
      <c r="B93" s="1" t="s">
        <v>19</v>
      </c>
      <c r="C93" s="14">
        <v>117626</v>
      </c>
      <c r="D93" s="14">
        <v>1411</v>
      </c>
      <c r="E93" s="14">
        <v>1888</v>
      </c>
      <c r="F93" s="14">
        <v>3145</v>
      </c>
      <c r="G93" s="14">
        <v>10973</v>
      </c>
      <c r="H93" s="14">
        <v>15638</v>
      </c>
      <c r="I93" s="14">
        <v>33055</v>
      </c>
      <c r="J93" s="14">
        <v>84571</v>
      </c>
    </row>
    <row r="94" spans="1:10">
      <c r="A94" s="1"/>
      <c r="B94" s="1" t="s">
        <v>3</v>
      </c>
      <c r="C94" s="14">
        <v>108</v>
      </c>
      <c r="D94" s="14">
        <v>5</v>
      </c>
      <c r="E94" s="14">
        <v>1</v>
      </c>
      <c r="F94" s="14">
        <v>6</v>
      </c>
      <c r="G94" s="14">
        <v>8</v>
      </c>
      <c r="H94" s="14">
        <v>22</v>
      </c>
      <c r="I94" s="14">
        <v>42</v>
      </c>
      <c r="J94" s="14">
        <v>66</v>
      </c>
    </row>
    <row r="95" spans="1:10">
      <c r="A95" s="1"/>
      <c r="B95" s="1" t="s">
        <v>82</v>
      </c>
      <c r="C95" s="14">
        <v>458</v>
      </c>
      <c r="D95" s="14">
        <v>10</v>
      </c>
      <c r="E95" s="14">
        <v>10</v>
      </c>
      <c r="F95" s="14">
        <v>9</v>
      </c>
      <c r="G95" s="14">
        <v>34</v>
      </c>
      <c r="H95" s="14">
        <v>75</v>
      </c>
      <c r="I95" s="14">
        <v>138</v>
      </c>
      <c r="J95" s="14">
        <v>320</v>
      </c>
    </row>
    <row r="96" spans="1:10">
      <c r="A96" s="1"/>
      <c r="B96" s="1" t="s">
        <v>4</v>
      </c>
      <c r="C96" s="14">
        <v>656</v>
      </c>
      <c r="D96" s="14">
        <v>0</v>
      </c>
      <c r="E96" s="14">
        <v>1</v>
      </c>
      <c r="F96" s="14">
        <v>5</v>
      </c>
      <c r="G96" s="14">
        <v>13</v>
      </c>
      <c r="H96" s="14">
        <v>46</v>
      </c>
      <c r="I96" s="14">
        <v>65</v>
      </c>
      <c r="J96" s="14">
        <v>591</v>
      </c>
    </row>
    <row r="97" spans="1:10">
      <c r="A97" s="1"/>
      <c r="B97" s="1" t="s">
        <v>83</v>
      </c>
      <c r="C97" s="14">
        <v>683</v>
      </c>
      <c r="D97" s="14">
        <v>14</v>
      </c>
      <c r="E97" s="14">
        <v>9</v>
      </c>
      <c r="F97" s="14">
        <v>25</v>
      </c>
      <c r="G97" s="14">
        <v>106</v>
      </c>
      <c r="H97" s="14">
        <v>137</v>
      </c>
      <c r="I97" s="14">
        <v>291</v>
      </c>
      <c r="J97" s="14">
        <v>392</v>
      </c>
    </row>
    <row r="98" spans="1:10">
      <c r="A98" s="1"/>
      <c r="B98" s="1" t="s">
        <v>84</v>
      </c>
      <c r="C98" s="14">
        <v>3229</v>
      </c>
      <c r="D98" s="14">
        <v>40</v>
      </c>
      <c r="E98" s="14">
        <v>44</v>
      </c>
      <c r="F98" s="14">
        <v>49</v>
      </c>
      <c r="G98" s="14">
        <v>437</v>
      </c>
      <c r="H98" s="14">
        <v>763</v>
      </c>
      <c r="I98" s="14">
        <v>1333</v>
      </c>
      <c r="J98" s="14">
        <v>1896</v>
      </c>
    </row>
    <row r="99" spans="1:10">
      <c r="A99" s="1"/>
      <c r="B99" s="1" t="s">
        <v>42</v>
      </c>
      <c r="C99" s="14">
        <v>7989</v>
      </c>
      <c r="D99" s="14">
        <v>150</v>
      </c>
      <c r="E99" s="14">
        <v>171</v>
      </c>
      <c r="F99" s="14">
        <v>291</v>
      </c>
      <c r="G99" s="14">
        <v>1017</v>
      </c>
      <c r="H99" s="14">
        <v>1185</v>
      </c>
      <c r="I99" s="14">
        <v>2814</v>
      </c>
      <c r="J99" s="14">
        <v>5175</v>
      </c>
    </row>
    <row r="100" spans="1:10">
      <c r="A100" s="1"/>
      <c r="B100" s="1" t="s">
        <v>85</v>
      </c>
      <c r="C100" s="14">
        <v>25099</v>
      </c>
      <c r="D100" s="14">
        <v>372</v>
      </c>
      <c r="E100" s="14">
        <v>542</v>
      </c>
      <c r="F100" s="14">
        <v>856</v>
      </c>
      <c r="G100" s="14">
        <v>2646</v>
      </c>
      <c r="H100" s="14">
        <v>3151</v>
      </c>
      <c r="I100" s="14">
        <v>7567</v>
      </c>
      <c r="J100" s="14">
        <v>17532</v>
      </c>
    </row>
    <row r="101" spans="1:10">
      <c r="A101" s="1"/>
      <c r="B101" s="1" t="s">
        <v>5</v>
      </c>
      <c r="C101" s="14">
        <v>3070</v>
      </c>
      <c r="D101" s="14">
        <v>27</v>
      </c>
      <c r="E101" s="14">
        <v>22</v>
      </c>
      <c r="F101" s="14">
        <v>56</v>
      </c>
      <c r="G101" s="14">
        <v>284</v>
      </c>
      <c r="H101" s="14">
        <v>499</v>
      </c>
      <c r="I101" s="14">
        <v>888</v>
      </c>
      <c r="J101" s="14">
        <v>2182</v>
      </c>
    </row>
    <row r="102" spans="1:10">
      <c r="A102" s="1"/>
      <c r="B102" s="1" t="s">
        <v>6</v>
      </c>
      <c r="C102" s="14">
        <v>5445</v>
      </c>
      <c r="D102" s="14">
        <v>25</v>
      </c>
      <c r="E102" s="14">
        <v>34</v>
      </c>
      <c r="F102" s="14">
        <v>64</v>
      </c>
      <c r="G102" s="14">
        <v>270</v>
      </c>
      <c r="H102" s="14">
        <v>480</v>
      </c>
      <c r="I102" s="14">
        <v>873</v>
      </c>
      <c r="J102" s="14">
        <v>4572</v>
      </c>
    </row>
    <row r="103" spans="1:10">
      <c r="A103" s="1"/>
      <c r="B103" s="1" t="s">
        <v>7</v>
      </c>
      <c r="C103" s="14">
        <v>24434</v>
      </c>
      <c r="D103" s="14">
        <v>98</v>
      </c>
      <c r="E103" s="14">
        <v>162</v>
      </c>
      <c r="F103" s="14">
        <v>232</v>
      </c>
      <c r="G103" s="14">
        <v>922</v>
      </c>
      <c r="H103" s="14">
        <v>1622</v>
      </c>
      <c r="I103" s="14">
        <v>3036</v>
      </c>
      <c r="J103" s="14">
        <v>21398</v>
      </c>
    </row>
    <row r="104" spans="1:10">
      <c r="A104" s="1"/>
      <c r="B104" s="1" t="s">
        <v>8</v>
      </c>
      <c r="C104" s="14">
        <v>5419</v>
      </c>
      <c r="D104" s="14">
        <v>123</v>
      </c>
      <c r="E104" s="14">
        <v>173</v>
      </c>
      <c r="F104" s="14">
        <v>258</v>
      </c>
      <c r="G104" s="14">
        <v>653</v>
      </c>
      <c r="H104" s="14">
        <v>842</v>
      </c>
      <c r="I104" s="14">
        <v>2049</v>
      </c>
      <c r="J104" s="14">
        <v>3370</v>
      </c>
    </row>
    <row r="105" spans="1:10">
      <c r="A105" s="1"/>
      <c r="B105" s="1" t="s">
        <v>9</v>
      </c>
      <c r="C105" s="14">
        <v>4814</v>
      </c>
      <c r="D105" s="14">
        <v>73</v>
      </c>
      <c r="E105" s="14">
        <v>104</v>
      </c>
      <c r="F105" s="14">
        <v>151</v>
      </c>
      <c r="G105" s="14">
        <v>540</v>
      </c>
      <c r="H105" s="14">
        <v>779</v>
      </c>
      <c r="I105" s="14">
        <v>1647</v>
      </c>
      <c r="J105" s="14">
        <v>3167</v>
      </c>
    </row>
    <row r="106" spans="1:10">
      <c r="A106" s="1"/>
      <c r="B106" s="1" t="s">
        <v>10</v>
      </c>
      <c r="C106" s="14">
        <v>3604</v>
      </c>
      <c r="D106" s="14">
        <v>48</v>
      </c>
      <c r="E106" s="14">
        <v>47</v>
      </c>
      <c r="F106" s="14">
        <v>63</v>
      </c>
      <c r="G106" s="14">
        <v>236</v>
      </c>
      <c r="H106" s="14">
        <v>402</v>
      </c>
      <c r="I106" s="14">
        <v>796</v>
      </c>
      <c r="J106" s="14">
        <v>2808</v>
      </c>
    </row>
    <row r="107" spans="1:10">
      <c r="A107" s="1"/>
      <c r="B107" s="1" t="s">
        <v>99</v>
      </c>
      <c r="C107" s="14">
        <v>6262</v>
      </c>
      <c r="D107" s="14">
        <v>46</v>
      </c>
      <c r="E107" s="14">
        <v>53</v>
      </c>
      <c r="F107" s="14">
        <v>94</v>
      </c>
      <c r="G107" s="14">
        <v>362</v>
      </c>
      <c r="H107" s="14">
        <v>704</v>
      </c>
      <c r="I107" s="14">
        <v>1259</v>
      </c>
      <c r="J107" s="14">
        <v>5003</v>
      </c>
    </row>
    <row r="108" spans="1:10">
      <c r="A108" s="1"/>
      <c r="B108" s="1" t="s">
        <v>11</v>
      </c>
      <c r="C108" s="14">
        <v>390</v>
      </c>
      <c r="D108" s="14">
        <v>6</v>
      </c>
      <c r="E108" s="14">
        <v>10</v>
      </c>
      <c r="F108" s="14">
        <v>16</v>
      </c>
      <c r="G108" s="14">
        <v>97</v>
      </c>
      <c r="H108" s="14">
        <v>109</v>
      </c>
      <c r="I108" s="14">
        <v>238</v>
      </c>
      <c r="J108" s="14">
        <v>152</v>
      </c>
    </row>
    <row r="109" spans="1:10">
      <c r="A109" s="1"/>
      <c r="B109" s="1" t="s">
        <v>12</v>
      </c>
      <c r="C109" s="14">
        <v>11103</v>
      </c>
      <c r="D109" s="14">
        <v>158</v>
      </c>
      <c r="E109" s="14">
        <v>176</v>
      </c>
      <c r="F109" s="14">
        <v>298</v>
      </c>
      <c r="G109" s="14">
        <v>1118</v>
      </c>
      <c r="H109" s="14">
        <v>2237</v>
      </c>
      <c r="I109" s="14">
        <v>3987</v>
      </c>
      <c r="J109" s="14">
        <v>7116</v>
      </c>
    </row>
    <row r="110" spans="1:10">
      <c r="A110" s="1"/>
      <c r="B110" s="1" t="s">
        <v>13</v>
      </c>
      <c r="C110" s="14">
        <v>669</v>
      </c>
      <c r="D110" s="14">
        <v>12</v>
      </c>
      <c r="E110" s="14">
        <v>12</v>
      </c>
      <c r="F110" s="14">
        <v>16</v>
      </c>
      <c r="G110" s="14">
        <v>75</v>
      </c>
      <c r="H110" s="14">
        <v>102</v>
      </c>
      <c r="I110" s="14">
        <v>217</v>
      </c>
      <c r="J110" s="14">
        <v>452</v>
      </c>
    </row>
    <row r="111" spans="1:10">
      <c r="A111" s="1"/>
      <c r="B111" s="1" t="s">
        <v>14</v>
      </c>
      <c r="C111" s="14">
        <v>7828</v>
      </c>
      <c r="D111" s="14">
        <v>86</v>
      </c>
      <c r="E111" s="14">
        <v>133</v>
      </c>
      <c r="F111" s="14">
        <v>313</v>
      </c>
      <c r="G111" s="14">
        <v>1352</v>
      </c>
      <c r="H111" s="14">
        <v>1657</v>
      </c>
      <c r="I111" s="14">
        <v>3541</v>
      </c>
      <c r="J111" s="14">
        <v>4287</v>
      </c>
    </row>
    <row r="112" spans="1:10">
      <c r="A112" s="1"/>
      <c r="B112" s="1" t="s">
        <v>15</v>
      </c>
      <c r="C112" s="14">
        <v>5072</v>
      </c>
      <c r="D112" s="14">
        <v>107</v>
      </c>
      <c r="E112" s="14">
        <v>173</v>
      </c>
      <c r="F112" s="14">
        <v>327</v>
      </c>
      <c r="G112" s="14">
        <v>740</v>
      </c>
      <c r="H112" s="14">
        <v>681</v>
      </c>
      <c r="I112" s="14">
        <v>2028</v>
      </c>
      <c r="J112" s="14">
        <v>3044</v>
      </c>
    </row>
    <row r="113" spans="1:10">
      <c r="A113" s="1"/>
      <c r="B113" s="1" t="s">
        <v>100</v>
      </c>
      <c r="C113" s="14">
        <v>1294</v>
      </c>
      <c r="D113" s="14">
        <v>11</v>
      </c>
      <c r="E113" s="14">
        <v>11</v>
      </c>
      <c r="F113" s="14">
        <v>16</v>
      </c>
      <c r="G113" s="14">
        <v>63</v>
      </c>
      <c r="H113" s="14">
        <v>145</v>
      </c>
      <c r="I113" s="14">
        <v>246</v>
      </c>
      <c r="J113" s="14">
        <v>1048</v>
      </c>
    </row>
    <row r="114" spans="1:10">
      <c r="A114" s="1" t="s">
        <v>50</v>
      </c>
      <c r="B114" s="1" t="s">
        <v>19</v>
      </c>
      <c r="C114" s="14">
        <v>1864611</v>
      </c>
      <c r="D114" s="14">
        <v>589112</v>
      </c>
      <c r="E114" s="14">
        <v>338021</v>
      </c>
      <c r="F114" s="14">
        <v>244753</v>
      </c>
      <c r="G114" s="14">
        <v>274267</v>
      </c>
      <c r="H114" s="14">
        <v>117213</v>
      </c>
      <c r="I114" s="14">
        <v>1563366</v>
      </c>
      <c r="J114" s="14">
        <v>301245</v>
      </c>
    </row>
    <row r="115" spans="1:10">
      <c r="A115" s="1"/>
      <c r="B115" s="1" t="s">
        <v>3</v>
      </c>
      <c r="C115" s="14">
        <v>6028</v>
      </c>
      <c r="D115" s="14">
        <v>2846</v>
      </c>
      <c r="E115" s="14">
        <v>1510</v>
      </c>
      <c r="F115" s="14">
        <v>847</v>
      </c>
      <c r="G115" s="14">
        <v>555</v>
      </c>
      <c r="H115" s="14">
        <v>127</v>
      </c>
      <c r="I115" s="14">
        <v>5885</v>
      </c>
      <c r="J115" s="14">
        <v>143</v>
      </c>
    </row>
    <row r="116" spans="1:10">
      <c r="A116" s="1"/>
      <c r="B116" s="1" t="s">
        <v>82</v>
      </c>
      <c r="C116" s="14">
        <v>6272</v>
      </c>
      <c r="D116" s="14">
        <v>1797</v>
      </c>
      <c r="E116" s="14">
        <v>983</v>
      </c>
      <c r="F116" s="14">
        <v>875</v>
      </c>
      <c r="G116" s="14">
        <v>1057</v>
      </c>
      <c r="H116" s="14">
        <v>425</v>
      </c>
      <c r="I116" s="14">
        <v>5137</v>
      </c>
      <c r="J116" s="14">
        <v>1135</v>
      </c>
    </row>
    <row r="117" spans="1:10">
      <c r="A117" s="1"/>
      <c r="B117" s="1" t="s">
        <v>4</v>
      </c>
      <c r="C117" s="14">
        <v>4318</v>
      </c>
      <c r="D117" s="14">
        <v>660</v>
      </c>
      <c r="E117" s="14">
        <v>295</v>
      </c>
      <c r="F117" s="14">
        <v>213</v>
      </c>
      <c r="G117" s="14">
        <v>507</v>
      </c>
      <c r="H117" s="14">
        <v>325</v>
      </c>
      <c r="I117" s="14">
        <v>2000</v>
      </c>
      <c r="J117" s="14">
        <v>2318</v>
      </c>
    </row>
    <row r="118" spans="1:10">
      <c r="A118" s="1"/>
      <c r="B118" s="1" t="s">
        <v>83</v>
      </c>
      <c r="C118" s="14">
        <v>195721</v>
      </c>
      <c r="D118" s="14">
        <v>91619</v>
      </c>
      <c r="E118" s="14">
        <v>44288</v>
      </c>
      <c r="F118" s="14">
        <v>29598</v>
      </c>
      <c r="G118" s="14">
        <v>24259</v>
      </c>
      <c r="H118" s="14">
        <v>3549</v>
      </c>
      <c r="I118" s="14">
        <v>193313</v>
      </c>
      <c r="J118" s="14">
        <v>2408</v>
      </c>
    </row>
    <row r="119" spans="1:10">
      <c r="A119" s="1"/>
      <c r="B119" s="1" t="s">
        <v>84</v>
      </c>
      <c r="C119" s="14">
        <v>121212</v>
      </c>
      <c r="D119" s="14">
        <v>24036</v>
      </c>
      <c r="E119" s="14">
        <v>19916</v>
      </c>
      <c r="F119" s="14">
        <v>19986</v>
      </c>
      <c r="G119" s="14">
        <v>30647</v>
      </c>
      <c r="H119" s="14">
        <v>11706</v>
      </c>
      <c r="I119" s="14">
        <v>106291</v>
      </c>
      <c r="J119" s="14">
        <v>14921</v>
      </c>
    </row>
    <row r="120" spans="1:10">
      <c r="A120" s="1"/>
      <c r="B120" s="1" t="s">
        <v>42</v>
      </c>
      <c r="C120" s="14">
        <v>121088</v>
      </c>
      <c r="D120" s="14">
        <v>32937</v>
      </c>
      <c r="E120" s="14">
        <v>21825</v>
      </c>
      <c r="F120" s="14">
        <v>18412</v>
      </c>
      <c r="G120" s="14">
        <v>22988</v>
      </c>
      <c r="H120" s="14">
        <v>9019</v>
      </c>
      <c r="I120" s="14">
        <v>105181</v>
      </c>
      <c r="J120" s="14">
        <v>15907</v>
      </c>
    </row>
    <row r="121" spans="1:10">
      <c r="A121" s="1"/>
      <c r="B121" s="1" t="s">
        <v>85</v>
      </c>
      <c r="C121" s="14">
        <v>320360</v>
      </c>
      <c r="D121" s="14">
        <v>79046</v>
      </c>
      <c r="E121" s="14">
        <v>50861</v>
      </c>
      <c r="F121" s="14">
        <v>34520</v>
      </c>
      <c r="G121" s="14">
        <v>37941</v>
      </c>
      <c r="H121" s="14">
        <v>18153</v>
      </c>
      <c r="I121" s="14">
        <v>220521</v>
      </c>
      <c r="J121" s="14">
        <v>99839</v>
      </c>
    </row>
    <row r="122" spans="1:10">
      <c r="A122" s="1"/>
      <c r="B122" s="1" t="s">
        <v>5</v>
      </c>
      <c r="C122" s="14">
        <v>50870</v>
      </c>
      <c r="D122" s="14">
        <v>16057</v>
      </c>
      <c r="E122" s="14">
        <v>8162</v>
      </c>
      <c r="F122" s="14">
        <v>6626</v>
      </c>
      <c r="G122" s="14">
        <v>7619</v>
      </c>
      <c r="H122" s="14">
        <v>3339</v>
      </c>
      <c r="I122" s="14">
        <v>41803</v>
      </c>
      <c r="J122" s="14">
        <v>9067</v>
      </c>
    </row>
    <row r="123" spans="1:10">
      <c r="A123" s="1"/>
      <c r="B123" s="1" t="s">
        <v>6</v>
      </c>
      <c r="C123" s="14">
        <v>32268</v>
      </c>
      <c r="D123" s="14">
        <v>6977</v>
      </c>
      <c r="E123" s="14">
        <v>4160</v>
      </c>
      <c r="F123" s="14">
        <v>3665</v>
      </c>
      <c r="G123" s="14">
        <v>4330</v>
      </c>
      <c r="H123" s="14">
        <v>2132</v>
      </c>
      <c r="I123" s="14">
        <v>21264</v>
      </c>
      <c r="J123" s="14">
        <v>11004</v>
      </c>
    </row>
    <row r="124" spans="1:10">
      <c r="A124" s="1"/>
      <c r="B124" s="1" t="s">
        <v>7</v>
      </c>
      <c r="C124" s="14">
        <v>95174</v>
      </c>
      <c r="D124" s="14">
        <v>23596</v>
      </c>
      <c r="E124" s="14">
        <v>9020</v>
      </c>
      <c r="F124" s="14">
        <v>6217</v>
      </c>
      <c r="G124" s="14">
        <v>10767</v>
      </c>
      <c r="H124" s="14">
        <v>8281</v>
      </c>
      <c r="I124" s="14">
        <v>57881</v>
      </c>
      <c r="J124" s="14">
        <v>37293</v>
      </c>
    </row>
    <row r="125" spans="1:10">
      <c r="A125" s="1"/>
      <c r="B125" s="1" t="s">
        <v>8</v>
      </c>
      <c r="C125" s="14">
        <v>59692</v>
      </c>
      <c r="D125" s="14">
        <v>23926</v>
      </c>
      <c r="E125" s="14">
        <v>9526</v>
      </c>
      <c r="F125" s="14">
        <v>5779</v>
      </c>
      <c r="G125" s="14">
        <v>6041</v>
      </c>
      <c r="H125" s="14">
        <v>3165</v>
      </c>
      <c r="I125" s="14">
        <v>48437</v>
      </c>
      <c r="J125" s="14">
        <v>11255</v>
      </c>
    </row>
    <row r="126" spans="1:10">
      <c r="A126" s="1"/>
      <c r="B126" s="1" t="s">
        <v>9</v>
      </c>
      <c r="C126" s="14">
        <v>159023</v>
      </c>
      <c r="D126" s="14">
        <v>71172</v>
      </c>
      <c r="E126" s="14">
        <v>32637</v>
      </c>
      <c r="F126" s="14">
        <v>21220</v>
      </c>
      <c r="G126" s="14">
        <v>18951</v>
      </c>
      <c r="H126" s="14">
        <v>6120</v>
      </c>
      <c r="I126" s="14">
        <v>150100</v>
      </c>
      <c r="J126" s="14">
        <v>8923</v>
      </c>
    </row>
    <row r="127" spans="1:10">
      <c r="A127" s="1"/>
      <c r="B127" s="1" t="s">
        <v>10</v>
      </c>
      <c r="C127" s="14">
        <v>13071</v>
      </c>
      <c r="D127" s="14">
        <v>419</v>
      </c>
      <c r="E127" s="14">
        <v>211</v>
      </c>
      <c r="F127" s="14">
        <v>296</v>
      </c>
      <c r="G127" s="14">
        <v>1625</v>
      </c>
      <c r="H127" s="14">
        <v>3098</v>
      </c>
      <c r="I127" s="14">
        <v>5649</v>
      </c>
      <c r="J127" s="14">
        <v>7422</v>
      </c>
    </row>
    <row r="128" spans="1:10">
      <c r="A128" s="1"/>
      <c r="B128" s="1" t="s">
        <v>99</v>
      </c>
      <c r="C128" s="14">
        <v>91833</v>
      </c>
      <c r="D128" s="14">
        <v>33701</v>
      </c>
      <c r="E128" s="14">
        <v>16150</v>
      </c>
      <c r="F128" s="14">
        <v>11309</v>
      </c>
      <c r="G128" s="14">
        <v>12299</v>
      </c>
      <c r="H128" s="14">
        <v>5569</v>
      </c>
      <c r="I128" s="14">
        <v>79028</v>
      </c>
      <c r="J128" s="14">
        <v>12805</v>
      </c>
    </row>
    <row r="129" spans="1:10">
      <c r="A129" s="1"/>
      <c r="B129" s="1" t="s">
        <v>11</v>
      </c>
      <c r="C129" s="14">
        <v>22094</v>
      </c>
      <c r="D129" s="14">
        <v>5182</v>
      </c>
      <c r="E129" s="14">
        <v>3436</v>
      </c>
      <c r="F129" s="14">
        <v>3301</v>
      </c>
      <c r="G129" s="14">
        <v>6083</v>
      </c>
      <c r="H129" s="14">
        <v>2443</v>
      </c>
      <c r="I129" s="14">
        <v>20445</v>
      </c>
      <c r="J129" s="14">
        <v>1649</v>
      </c>
    </row>
    <row r="130" spans="1:10">
      <c r="A130" s="1"/>
      <c r="B130" s="1" t="s">
        <v>12</v>
      </c>
      <c r="C130" s="14">
        <v>192033</v>
      </c>
      <c r="D130" s="14">
        <v>53017</v>
      </c>
      <c r="E130" s="14">
        <v>41971</v>
      </c>
      <c r="F130" s="14">
        <v>26820</v>
      </c>
      <c r="G130" s="14">
        <v>28853</v>
      </c>
      <c r="H130" s="14">
        <v>20169</v>
      </c>
      <c r="I130" s="14">
        <v>170830</v>
      </c>
      <c r="J130" s="14">
        <v>21203</v>
      </c>
    </row>
    <row r="131" spans="1:10">
      <c r="A131" s="1"/>
      <c r="B131" s="1" t="s">
        <v>13</v>
      </c>
      <c r="C131" s="14">
        <v>27365</v>
      </c>
      <c r="D131" s="14">
        <v>8801</v>
      </c>
      <c r="E131" s="14">
        <v>4939</v>
      </c>
      <c r="F131" s="14">
        <v>4228</v>
      </c>
      <c r="G131" s="14">
        <v>5823</v>
      </c>
      <c r="H131" s="14">
        <v>1482</v>
      </c>
      <c r="I131" s="14">
        <v>25273</v>
      </c>
      <c r="J131" s="14">
        <v>2092</v>
      </c>
    </row>
    <row r="132" spans="1:10">
      <c r="A132" s="1"/>
      <c r="B132" s="1" t="s">
        <v>14</v>
      </c>
      <c r="C132" s="14">
        <v>160731</v>
      </c>
      <c r="D132" s="14">
        <v>32925</v>
      </c>
      <c r="E132" s="14">
        <v>25973</v>
      </c>
      <c r="F132" s="14">
        <v>26137</v>
      </c>
      <c r="G132" s="14">
        <v>33230</v>
      </c>
      <c r="H132" s="14">
        <v>12148</v>
      </c>
      <c r="I132" s="14">
        <v>130413</v>
      </c>
      <c r="J132" s="14">
        <v>30318</v>
      </c>
    </row>
    <row r="133" spans="1:10">
      <c r="A133" s="1"/>
      <c r="B133" s="1" t="s">
        <v>15</v>
      </c>
      <c r="C133" s="14">
        <v>176680</v>
      </c>
      <c r="D133" s="14">
        <v>76851</v>
      </c>
      <c r="E133" s="14">
        <v>41525</v>
      </c>
      <c r="F133" s="14">
        <v>24532</v>
      </c>
      <c r="G133" s="14">
        <v>20328</v>
      </c>
      <c r="H133" s="14">
        <v>5262</v>
      </c>
      <c r="I133" s="14">
        <v>168498</v>
      </c>
      <c r="J133" s="14">
        <v>8182</v>
      </c>
    </row>
    <row r="134" spans="1:10">
      <c r="A134" s="1"/>
      <c r="B134" s="1" t="s">
        <v>100</v>
      </c>
      <c r="C134" s="14">
        <v>4444</v>
      </c>
      <c r="D134" s="14">
        <v>6</v>
      </c>
      <c r="E134" s="14">
        <v>8</v>
      </c>
      <c r="F134" s="14">
        <v>29</v>
      </c>
      <c r="G134" s="14">
        <v>339</v>
      </c>
      <c r="H134" s="14">
        <v>701</v>
      </c>
      <c r="I134" s="14">
        <v>1083</v>
      </c>
      <c r="J134" s="14">
        <v>3361</v>
      </c>
    </row>
    <row r="135" spans="1:10">
      <c r="A135" s="1"/>
      <c r="B135" s="1" t="s">
        <v>86</v>
      </c>
      <c r="C135" s="14">
        <v>4334</v>
      </c>
      <c r="D135" s="14">
        <v>3541</v>
      </c>
      <c r="E135" s="14">
        <v>625</v>
      </c>
      <c r="F135" s="14">
        <v>143</v>
      </c>
      <c r="G135" s="14">
        <v>25</v>
      </c>
      <c r="H135" s="14">
        <v>0</v>
      </c>
      <c r="I135" s="14">
        <v>4334</v>
      </c>
      <c r="J135" s="14">
        <v>0</v>
      </c>
    </row>
    <row r="136" spans="1:10">
      <c r="A136" s="1" t="s">
        <v>51</v>
      </c>
      <c r="B136" s="1" t="s">
        <v>19</v>
      </c>
      <c r="C136" s="14">
        <v>1585051</v>
      </c>
      <c r="D136" s="14">
        <v>345173</v>
      </c>
      <c r="E136" s="14">
        <v>346380</v>
      </c>
      <c r="F136" s="14">
        <v>245522</v>
      </c>
      <c r="G136" s="14">
        <v>247002</v>
      </c>
      <c r="H136" s="14">
        <v>103476</v>
      </c>
      <c r="I136" s="14">
        <v>1287553</v>
      </c>
      <c r="J136" s="14">
        <v>297498</v>
      </c>
    </row>
    <row r="137" spans="1:10">
      <c r="A137" s="1"/>
      <c r="B137" s="1" t="s">
        <v>3</v>
      </c>
      <c r="C137" s="14">
        <v>5692</v>
      </c>
      <c r="D137" s="14">
        <v>1792</v>
      </c>
      <c r="E137" s="14">
        <v>1821</v>
      </c>
      <c r="F137" s="14">
        <v>1139</v>
      </c>
      <c r="G137" s="14">
        <v>617</v>
      </c>
      <c r="H137" s="14">
        <v>119</v>
      </c>
      <c r="I137" s="14">
        <v>5488</v>
      </c>
      <c r="J137" s="14">
        <v>204</v>
      </c>
    </row>
    <row r="138" spans="1:10">
      <c r="A138" s="1"/>
      <c r="B138" s="1" t="s">
        <v>82</v>
      </c>
      <c r="C138" s="14">
        <v>5347</v>
      </c>
      <c r="D138" s="14">
        <v>975</v>
      </c>
      <c r="E138" s="14">
        <v>936</v>
      </c>
      <c r="F138" s="14">
        <v>780</v>
      </c>
      <c r="G138" s="14">
        <v>994</v>
      </c>
      <c r="H138" s="14">
        <v>417</v>
      </c>
      <c r="I138" s="14">
        <v>4102</v>
      </c>
      <c r="J138" s="14">
        <v>1245</v>
      </c>
    </row>
    <row r="139" spans="1:10">
      <c r="A139" s="1"/>
      <c r="B139" s="1" t="s">
        <v>4</v>
      </c>
      <c r="C139" s="14">
        <v>4548</v>
      </c>
      <c r="D139" s="14">
        <v>356</v>
      </c>
      <c r="E139" s="14">
        <v>279</v>
      </c>
      <c r="F139" s="14">
        <v>138</v>
      </c>
      <c r="G139" s="14">
        <v>354</v>
      </c>
      <c r="H139" s="14">
        <v>315</v>
      </c>
      <c r="I139" s="14">
        <v>1442</v>
      </c>
      <c r="J139" s="14">
        <v>3106</v>
      </c>
    </row>
    <row r="140" spans="1:10">
      <c r="A140" s="1"/>
      <c r="B140" s="1" t="s">
        <v>83</v>
      </c>
      <c r="C140" s="14">
        <v>153685</v>
      </c>
      <c r="D140" s="14">
        <v>49582</v>
      </c>
      <c r="E140" s="14">
        <v>45660</v>
      </c>
      <c r="F140" s="14">
        <v>29530</v>
      </c>
      <c r="G140" s="14">
        <v>23952</v>
      </c>
      <c r="H140" s="14">
        <v>3094</v>
      </c>
      <c r="I140" s="14">
        <v>151818</v>
      </c>
      <c r="J140" s="14">
        <v>1867</v>
      </c>
    </row>
    <row r="141" spans="1:10">
      <c r="A141" s="1"/>
      <c r="B141" s="1" t="s">
        <v>84</v>
      </c>
      <c r="C141" s="14">
        <v>107576</v>
      </c>
      <c r="D141" s="14">
        <v>13921</v>
      </c>
      <c r="E141" s="14">
        <v>19194</v>
      </c>
      <c r="F141" s="14">
        <v>19323</v>
      </c>
      <c r="G141" s="14">
        <v>28363</v>
      </c>
      <c r="H141" s="14">
        <v>10725</v>
      </c>
      <c r="I141" s="14">
        <v>91526</v>
      </c>
      <c r="J141" s="14">
        <v>16050</v>
      </c>
    </row>
    <row r="142" spans="1:10">
      <c r="A142" s="1"/>
      <c r="B142" s="1" t="s">
        <v>42</v>
      </c>
      <c r="C142" s="14">
        <v>101380</v>
      </c>
      <c r="D142" s="14">
        <v>19665</v>
      </c>
      <c r="E142" s="14">
        <v>21308</v>
      </c>
      <c r="F142" s="14">
        <v>17482</v>
      </c>
      <c r="G142" s="14">
        <v>18782</v>
      </c>
      <c r="H142" s="14">
        <v>7539</v>
      </c>
      <c r="I142" s="14">
        <v>84776</v>
      </c>
      <c r="J142" s="14">
        <v>16604</v>
      </c>
    </row>
    <row r="143" spans="1:10">
      <c r="A143" s="1"/>
      <c r="B143" s="1" t="s">
        <v>85</v>
      </c>
      <c r="C143" s="14">
        <v>278757</v>
      </c>
      <c r="D143" s="14">
        <v>47474</v>
      </c>
      <c r="E143" s="14">
        <v>53131</v>
      </c>
      <c r="F143" s="14">
        <v>36755</v>
      </c>
      <c r="G143" s="14">
        <v>33204</v>
      </c>
      <c r="H143" s="14">
        <v>16357</v>
      </c>
      <c r="I143" s="14">
        <v>186921</v>
      </c>
      <c r="J143" s="14">
        <v>91836</v>
      </c>
    </row>
    <row r="144" spans="1:10">
      <c r="A144" s="1"/>
      <c r="B144" s="1" t="s">
        <v>5</v>
      </c>
      <c r="C144" s="14">
        <v>40467</v>
      </c>
      <c r="D144" s="14">
        <v>9382</v>
      </c>
      <c r="E144" s="14">
        <v>8143</v>
      </c>
      <c r="F144" s="14">
        <v>6203</v>
      </c>
      <c r="G144" s="14">
        <v>6808</v>
      </c>
      <c r="H144" s="14">
        <v>2721</v>
      </c>
      <c r="I144" s="14">
        <v>33257</v>
      </c>
      <c r="J144" s="14">
        <v>7210</v>
      </c>
    </row>
    <row r="145" spans="1:10">
      <c r="A145" s="1"/>
      <c r="B145" s="1" t="s">
        <v>6</v>
      </c>
      <c r="C145" s="14">
        <v>26830</v>
      </c>
      <c r="D145" s="14">
        <v>3723</v>
      </c>
      <c r="E145" s="14">
        <v>3866</v>
      </c>
      <c r="F145" s="14">
        <v>3293</v>
      </c>
      <c r="G145" s="14">
        <v>3577</v>
      </c>
      <c r="H145" s="14">
        <v>1597</v>
      </c>
      <c r="I145" s="14">
        <v>16056</v>
      </c>
      <c r="J145" s="14">
        <v>10774</v>
      </c>
    </row>
    <row r="146" spans="1:10">
      <c r="A146" s="1"/>
      <c r="B146" s="1" t="s">
        <v>7</v>
      </c>
      <c r="C146" s="14">
        <v>89372</v>
      </c>
      <c r="D146" s="14">
        <v>16221</v>
      </c>
      <c r="E146" s="14">
        <v>11394</v>
      </c>
      <c r="F146" s="14">
        <v>6468</v>
      </c>
      <c r="G146" s="14">
        <v>8228</v>
      </c>
      <c r="H146" s="14">
        <v>6795</v>
      </c>
      <c r="I146" s="14">
        <v>49106</v>
      </c>
      <c r="J146" s="14">
        <v>40266</v>
      </c>
    </row>
    <row r="147" spans="1:10">
      <c r="A147" s="1"/>
      <c r="B147" s="1" t="s">
        <v>8</v>
      </c>
      <c r="C147" s="14">
        <v>53315</v>
      </c>
      <c r="D147" s="14">
        <v>16619</v>
      </c>
      <c r="E147" s="14">
        <v>11902</v>
      </c>
      <c r="F147" s="14">
        <v>6748</v>
      </c>
      <c r="G147" s="14">
        <v>5767</v>
      </c>
      <c r="H147" s="14">
        <v>2764</v>
      </c>
      <c r="I147" s="14">
        <v>43800</v>
      </c>
      <c r="J147" s="14">
        <v>9515</v>
      </c>
    </row>
    <row r="148" spans="1:10">
      <c r="A148" s="1"/>
      <c r="B148" s="1" t="s">
        <v>9</v>
      </c>
      <c r="C148" s="14">
        <v>125388</v>
      </c>
      <c r="D148" s="14">
        <v>43399</v>
      </c>
      <c r="E148" s="14">
        <v>32638</v>
      </c>
      <c r="F148" s="14">
        <v>20155</v>
      </c>
      <c r="G148" s="14">
        <v>15685</v>
      </c>
      <c r="H148" s="14">
        <v>4927</v>
      </c>
      <c r="I148" s="14">
        <v>116804</v>
      </c>
      <c r="J148" s="14">
        <v>8584</v>
      </c>
    </row>
    <row r="149" spans="1:10">
      <c r="A149" s="1"/>
      <c r="B149" s="1" t="s">
        <v>10</v>
      </c>
      <c r="C149" s="14">
        <v>11574</v>
      </c>
      <c r="D149" s="14">
        <v>239</v>
      </c>
      <c r="E149" s="14">
        <v>210</v>
      </c>
      <c r="F149" s="14">
        <v>271</v>
      </c>
      <c r="G149" s="14">
        <v>1394</v>
      </c>
      <c r="H149" s="14">
        <v>2827</v>
      </c>
      <c r="I149" s="14">
        <v>4941</v>
      </c>
      <c r="J149" s="14">
        <v>6633</v>
      </c>
    </row>
    <row r="150" spans="1:10">
      <c r="A150" s="1"/>
      <c r="B150" s="1" t="s">
        <v>99</v>
      </c>
      <c r="C150" s="14">
        <v>78321</v>
      </c>
      <c r="D150" s="14">
        <v>19022</v>
      </c>
      <c r="E150" s="14">
        <v>17527</v>
      </c>
      <c r="F150" s="14">
        <v>11770</v>
      </c>
      <c r="G150" s="14">
        <v>11763</v>
      </c>
      <c r="H150" s="14">
        <v>4968</v>
      </c>
      <c r="I150" s="14">
        <v>65050</v>
      </c>
      <c r="J150" s="14">
        <v>13271</v>
      </c>
    </row>
    <row r="151" spans="1:10">
      <c r="A151" s="1"/>
      <c r="B151" s="1" t="s">
        <v>11</v>
      </c>
      <c r="C151" s="14">
        <v>15189</v>
      </c>
      <c r="D151" s="14">
        <v>2739</v>
      </c>
      <c r="E151" s="14">
        <v>2917</v>
      </c>
      <c r="F151" s="14">
        <v>2581</v>
      </c>
      <c r="G151" s="14">
        <v>4274</v>
      </c>
      <c r="H151" s="14">
        <v>1601</v>
      </c>
      <c r="I151" s="14">
        <v>14112</v>
      </c>
      <c r="J151" s="14">
        <v>1077</v>
      </c>
    </row>
    <row r="152" spans="1:10">
      <c r="A152" s="1"/>
      <c r="B152" s="1" t="s">
        <v>12</v>
      </c>
      <c r="C152" s="14">
        <v>147402</v>
      </c>
      <c r="D152" s="14">
        <v>27195</v>
      </c>
      <c r="E152" s="14">
        <v>37742</v>
      </c>
      <c r="F152" s="14">
        <v>24856</v>
      </c>
      <c r="G152" s="14">
        <v>22120</v>
      </c>
      <c r="H152" s="14">
        <v>16280</v>
      </c>
      <c r="I152" s="14">
        <v>128193</v>
      </c>
      <c r="J152" s="14">
        <v>19209</v>
      </c>
    </row>
    <row r="153" spans="1:10">
      <c r="A153" s="1"/>
      <c r="B153" s="1" t="s">
        <v>13</v>
      </c>
      <c r="C153" s="14">
        <v>21302</v>
      </c>
      <c r="D153" s="14">
        <v>4699</v>
      </c>
      <c r="E153" s="14">
        <v>4670</v>
      </c>
      <c r="F153" s="14">
        <v>4064</v>
      </c>
      <c r="G153" s="14">
        <v>5258</v>
      </c>
      <c r="H153" s="14">
        <v>1346</v>
      </c>
      <c r="I153" s="14">
        <v>20037</v>
      </c>
      <c r="J153" s="14">
        <v>1265</v>
      </c>
    </row>
    <row r="154" spans="1:10">
      <c r="A154" s="1"/>
      <c r="B154" s="1" t="s">
        <v>14</v>
      </c>
      <c r="C154" s="14">
        <v>160248</v>
      </c>
      <c r="D154" s="14">
        <v>19404</v>
      </c>
      <c r="E154" s="14">
        <v>27190</v>
      </c>
      <c r="F154" s="14">
        <v>27878</v>
      </c>
      <c r="G154" s="14">
        <v>36918</v>
      </c>
      <c r="H154" s="14">
        <v>13889</v>
      </c>
      <c r="I154" s="14">
        <v>125279</v>
      </c>
      <c r="J154" s="14">
        <v>34969</v>
      </c>
    </row>
    <row r="155" spans="1:10">
      <c r="A155" s="1"/>
      <c r="B155" s="1" t="s">
        <v>15</v>
      </c>
      <c r="C155" s="14">
        <v>151714</v>
      </c>
      <c r="D155" s="14">
        <v>46933</v>
      </c>
      <c r="E155" s="14">
        <v>45053</v>
      </c>
      <c r="F155" s="14">
        <v>25861</v>
      </c>
      <c r="G155" s="14">
        <v>18655</v>
      </c>
      <c r="H155" s="14">
        <v>4606</v>
      </c>
      <c r="I155" s="14">
        <v>141108</v>
      </c>
      <c r="J155" s="14">
        <v>10606</v>
      </c>
    </row>
    <row r="156" spans="1:10">
      <c r="A156" s="1"/>
      <c r="B156" s="1" t="s">
        <v>100</v>
      </c>
      <c r="C156" s="14">
        <v>4091</v>
      </c>
      <c r="D156" s="14">
        <v>5</v>
      </c>
      <c r="E156" s="14">
        <v>12</v>
      </c>
      <c r="F156" s="14">
        <v>34</v>
      </c>
      <c r="G156" s="14">
        <v>244</v>
      </c>
      <c r="H156" s="14">
        <v>589</v>
      </c>
      <c r="I156" s="14">
        <v>884</v>
      </c>
      <c r="J156" s="14">
        <v>3207</v>
      </c>
    </row>
    <row r="157" spans="1:10">
      <c r="A157" s="1"/>
      <c r="B157" s="1" t="s">
        <v>86</v>
      </c>
      <c r="C157" s="14">
        <v>2853</v>
      </c>
      <c r="D157" s="14">
        <v>1828</v>
      </c>
      <c r="E157" s="14">
        <v>787</v>
      </c>
      <c r="F157" s="14">
        <v>193</v>
      </c>
      <c r="G157" s="14">
        <v>45</v>
      </c>
      <c r="H157" s="14">
        <v>0</v>
      </c>
      <c r="I157" s="14">
        <v>2853</v>
      </c>
      <c r="J157" s="14">
        <v>0</v>
      </c>
    </row>
    <row r="158" spans="1:10">
      <c r="A158" s="1" t="s">
        <v>52</v>
      </c>
      <c r="B158" s="1" t="s">
        <v>19</v>
      </c>
      <c r="C158" s="14">
        <v>48622</v>
      </c>
      <c r="D158" s="14">
        <v>24428</v>
      </c>
      <c r="E158" s="14">
        <v>6788</v>
      </c>
      <c r="F158" s="14">
        <v>-1789</v>
      </c>
      <c r="G158" s="14">
        <v>-6910</v>
      </c>
      <c r="H158" s="14">
        <v>6095</v>
      </c>
      <c r="I158" s="14">
        <v>28612</v>
      </c>
      <c r="J158" s="14">
        <v>20010</v>
      </c>
    </row>
    <row r="159" spans="1:10">
      <c r="A159" s="1"/>
      <c r="B159" s="1" t="s">
        <v>3</v>
      </c>
      <c r="C159" s="14">
        <v>-375</v>
      </c>
      <c r="D159" s="14">
        <v>-325</v>
      </c>
      <c r="E159" s="14">
        <v>9</v>
      </c>
      <c r="F159" s="14">
        <v>-23</v>
      </c>
      <c r="G159" s="14">
        <v>-13</v>
      </c>
      <c r="H159" s="14">
        <v>23</v>
      </c>
      <c r="I159" s="14">
        <v>-329</v>
      </c>
      <c r="J159" s="14">
        <v>-46</v>
      </c>
    </row>
    <row r="160" spans="1:10">
      <c r="A160" s="1"/>
      <c r="B160" s="1" t="s">
        <v>82</v>
      </c>
      <c r="C160" s="14">
        <v>-144</v>
      </c>
      <c r="D160" s="14">
        <v>-189</v>
      </c>
      <c r="E160" s="14">
        <v>-3</v>
      </c>
      <c r="F160" s="14">
        <v>-6</v>
      </c>
      <c r="G160" s="14">
        <v>-23</v>
      </c>
      <c r="H160" s="14">
        <v>4</v>
      </c>
      <c r="I160" s="14">
        <v>-217</v>
      </c>
      <c r="J160" s="14">
        <v>73</v>
      </c>
    </row>
    <row r="161" spans="1:10">
      <c r="A161" s="1"/>
      <c r="B161" s="1" t="s">
        <v>4</v>
      </c>
      <c r="C161" s="14">
        <v>677</v>
      </c>
      <c r="D161" s="14">
        <v>144</v>
      </c>
      <c r="E161" s="14">
        <v>77</v>
      </c>
      <c r="F161" s="14">
        <v>24</v>
      </c>
      <c r="G161" s="14">
        <v>0</v>
      </c>
      <c r="H161" s="14">
        <v>15</v>
      </c>
      <c r="I161" s="14">
        <v>260</v>
      </c>
      <c r="J161" s="14">
        <v>417</v>
      </c>
    </row>
    <row r="162" spans="1:10">
      <c r="A162" s="1"/>
      <c r="B162" s="1" t="s">
        <v>83</v>
      </c>
      <c r="C162" s="14">
        <v>8737</v>
      </c>
      <c r="D162" s="14">
        <v>7499</v>
      </c>
      <c r="E162" s="14">
        <v>1586</v>
      </c>
      <c r="F162" s="14">
        <v>-122</v>
      </c>
      <c r="G162" s="14">
        <v>-577</v>
      </c>
      <c r="H162" s="14">
        <v>77</v>
      </c>
      <c r="I162" s="14">
        <v>8463</v>
      </c>
      <c r="J162" s="14">
        <v>274</v>
      </c>
    </row>
    <row r="163" spans="1:10">
      <c r="A163" s="1"/>
      <c r="B163" s="1" t="s">
        <v>84</v>
      </c>
      <c r="C163" s="14">
        <v>-4820</v>
      </c>
      <c r="D163" s="14">
        <v>-1860</v>
      </c>
      <c r="E163" s="14">
        <v>-536</v>
      </c>
      <c r="F163" s="14">
        <v>-717</v>
      </c>
      <c r="G163" s="14">
        <v>-1083</v>
      </c>
      <c r="H163" s="14">
        <v>-221</v>
      </c>
      <c r="I163" s="14">
        <v>-4417</v>
      </c>
      <c r="J163" s="14">
        <v>-403</v>
      </c>
    </row>
    <row r="164" spans="1:10">
      <c r="A164" s="1"/>
      <c r="B164" s="1" t="s">
        <v>42</v>
      </c>
      <c r="C164" s="14">
        <v>-3533</v>
      </c>
      <c r="D164" s="14">
        <v>-1599</v>
      </c>
      <c r="E164" s="14">
        <v>-421</v>
      </c>
      <c r="F164" s="14">
        <v>-752</v>
      </c>
      <c r="G164" s="14">
        <v>-1258</v>
      </c>
      <c r="H164" s="14">
        <v>299</v>
      </c>
      <c r="I164" s="14">
        <v>-3731</v>
      </c>
      <c r="J164" s="14">
        <v>198</v>
      </c>
    </row>
    <row r="165" spans="1:10">
      <c r="A165" s="1"/>
      <c r="B165" s="1" t="s">
        <v>85</v>
      </c>
      <c r="C165" s="14">
        <v>202</v>
      </c>
      <c r="D165" s="14">
        <v>-1841</v>
      </c>
      <c r="E165" s="14">
        <v>-101</v>
      </c>
      <c r="F165" s="14">
        <v>-938</v>
      </c>
      <c r="G165" s="14">
        <v>-1947</v>
      </c>
      <c r="H165" s="14">
        <v>516</v>
      </c>
      <c r="I165" s="14">
        <v>-4311</v>
      </c>
      <c r="J165" s="14">
        <v>4513</v>
      </c>
    </row>
    <row r="166" spans="1:10">
      <c r="A166" s="1"/>
      <c r="B166" s="1" t="s">
        <v>5</v>
      </c>
      <c r="C166" s="14">
        <v>1123</v>
      </c>
      <c r="D166" s="14">
        <v>938</v>
      </c>
      <c r="E166" s="14">
        <v>132</v>
      </c>
      <c r="F166" s="14">
        <v>-176</v>
      </c>
      <c r="G166" s="14">
        <v>-359</v>
      </c>
      <c r="H166" s="14">
        <v>-69</v>
      </c>
      <c r="I166" s="14">
        <v>466</v>
      </c>
      <c r="J166" s="14">
        <v>657</v>
      </c>
    </row>
    <row r="167" spans="1:10">
      <c r="A167" s="1"/>
      <c r="B167" s="1" t="s">
        <v>6</v>
      </c>
      <c r="C167" s="14">
        <v>5901</v>
      </c>
      <c r="D167" s="14">
        <v>1198</v>
      </c>
      <c r="E167" s="14">
        <v>584</v>
      </c>
      <c r="F167" s="14">
        <v>235</v>
      </c>
      <c r="G167" s="14">
        <v>125</v>
      </c>
      <c r="H167" s="14">
        <v>279</v>
      </c>
      <c r="I167" s="14">
        <v>2421</v>
      </c>
      <c r="J167" s="14">
        <v>3480</v>
      </c>
    </row>
    <row r="168" spans="1:10">
      <c r="A168" s="1"/>
      <c r="B168" s="1" t="s">
        <v>7</v>
      </c>
      <c r="C168" s="14">
        <v>3729</v>
      </c>
      <c r="D168" s="14">
        <v>1137</v>
      </c>
      <c r="E168" s="14">
        <v>35</v>
      </c>
      <c r="F168" s="14">
        <v>-232</v>
      </c>
      <c r="G168" s="14">
        <v>-729</v>
      </c>
      <c r="H168" s="14">
        <v>712</v>
      </c>
      <c r="I168" s="14">
        <v>923</v>
      </c>
      <c r="J168" s="14">
        <v>2806</v>
      </c>
    </row>
    <row r="169" spans="1:10">
      <c r="A169" s="1"/>
      <c r="B169" s="1" t="s">
        <v>8</v>
      </c>
      <c r="C169" s="14">
        <v>876</v>
      </c>
      <c r="D169" s="14">
        <v>83</v>
      </c>
      <c r="E169" s="14">
        <v>-152</v>
      </c>
      <c r="F169" s="14">
        <v>-217</v>
      </c>
      <c r="G169" s="14">
        <v>-309</v>
      </c>
      <c r="H169" s="14">
        <v>352</v>
      </c>
      <c r="I169" s="14">
        <v>-243</v>
      </c>
      <c r="J169" s="14">
        <v>1119</v>
      </c>
    </row>
    <row r="170" spans="1:10">
      <c r="A170" s="1"/>
      <c r="B170" s="1" t="s">
        <v>9</v>
      </c>
      <c r="C170" s="14">
        <v>12173</v>
      </c>
      <c r="D170" s="14">
        <v>7793</v>
      </c>
      <c r="E170" s="14">
        <v>1860</v>
      </c>
      <c r="F170" s="14">
        <v>277</v>
      </c>
      <c r="G170" s="14">
        <v>-221</v>
      </c>
      <c r="H170" s="14">
        <v>711</v>
      </c>
      <c r="I170" s="14">
        <v>10420</v>
      </c>
      <c r="J170" s="14">
        <v>1753</v>
      </c>
    </row>
    <row r="171" spans="1:10">
      <c r="A171" s="1"/>
      <c r="B171" s="1" t="s">
        <v>10</v>
      </c>
      <c r="C171" s="14">
        <v>1329</v>
      </c>
      <c r="D171" s="14">
        <v>240</v>
      </c>
      <c r="E171" s="14">
        <v>10</v>
      </c>
      <c r="F171" s="14">
        <v>-37</v>
      </c>
      <c r="G171" s="14">
        <v>-150</v>
      </c>
      <c r="H171" s="14">
        <v>145</v>
      </c>
      <c r="I171" s="14">
        <v>208</v>
      </c>
      <c r="J171" s="14">
        <v>1121</v>
      </c>
    </row>
    <row r="172" spans="1:10">
      <c r="A172" s="1"/>
      <c r="B172" s="1" t="s">
        <v>99</v>
      </c>
      <c r="C172" s="14">
        <v>-38</v>
      </c>
      <c r="D172" s="14">
        <v>-805</v>
      </c>
      <c r="E172" s="14">
        <v>25</v>
      </c>
      <c r="F172" s="14">
        <v>-212</v>
      </c>
      <c r="G172" s="14">
        <v>-279</v>
      </c>
      <c r="H172" s="14">
        <v>298</v>
      </c>
      <c r="I172" s="14">
        <v>-973</v>
      </c>
      <c r="J172" s="14">
        <v>935</v>
      </c>
    </row>
    <row r="173" spans="1:10">
      <c r="A173" s="1"/>
      <c r="B173" s="1" t="s">
        <v>11</v>
      </c>
      <c r="C173" s="14">
        <v>1321</v>
      </c>
      <c r="D173" s="14">
        <v>481</v>
      </c>
      <c r="E173" s="14">
        <v>233</v>
      </c>
      <c r="F173" s="14">
        <v>157</v>
      </c>
      <c r="G173" s="14">
        <v>110</v>
      </c>
      <c r="H173" s="14">
        <v>141</v>
      </c>
      <c r="I173" s="14">
        <v>1122</v>
      </c>
      <c r="J173" s="14">
        <v>199</v>
      </c>
    </row>
    <row r="174" spans="1:10">
      <c r="A174" s="1"/>
      <c r="B174" s="1" t="s">
        <v>12</v>
      </c>
      <c r="C174" s="14">
        <v>3629</v>
      </c>
      <c r="D174" s="14">
        <v>726</v>
      </c>
      <c r="E174" s="14">
        <v>1244</v>
      </c>
      <c r="F174" s="14">
        <v>287</v>
      </c>
      <c r="G174" s="14">
        <v>-324</v>
      </c>
      <c r="H174" s="14">
        <v>1622</v>
      </c>
      <c r="I174" s="14">
        <v>3555</v>
      </c>
      <c r="J174" s="14">
        <v>74</v>
      </c>
    </row>
    <row r="175" spans="1:10">
      <c r="A175" s="1"/>
      <c r="B175" s="1" t="s">
        <v>13</v>
      </c>
      <c r="C175" s="14">
        <v>446</v>
      </c>
      <c r="D175" s="14">
        <v>353</v>
      </c>
      <c r="E175" s="14">
        <v>120</v>
      </c>
      <c r="F175" s="14">
        <v>26</v>
      </c>
      <c r="G175" s="14">
        <v>18</v>
      </c>
      <c r="H175" s="14">
        <v>37</v>
      </c>
      <c r="I175" s="14">
        <v>554</v>
      </c>
      <c r="J175" s="14">
        <v>-108</v>
      </c>
    </row>
    <row r="176" spans="1:10">
      <c r="A176" s="1"/>
      <c r="B176" s="1" t="s">
        <v>14</v>
      </c>
      <c r="C176" s="14">
        <v>234</v>
      </c>
      <c r="D176" s="14">
        <v>-3154</v>
      </c>
      <c r="E176" s="14">
        <v>-202</v>
      </c>
      <c r="F176" s="14">
        <v>381</v>
      </c>
      <c r="G176" s="14">
        <v>327</v>
      </c>
      <c r="H176" s="14">
        <v>681</v>
      </c>
      <c r="I176" s="14">
        <v>-1967</v>
      </c>
      <c r="J176" s="14">
        <v>2201</v>
      </c>
    </row>
    <row r="177" spans="1:10">
      <c r="A177" s="1"/>
      <c r="B177" s="1" t="s">
        <v>15</v>
      </c>
      <c r="C177" s="14">
        <v>149</v>
      </c>
      <c r="D177" s="14">
        <v>-58</v>
      </c>
      <c r="E177" s="14">
        <v>192</v>
      </c>
      <c r="F177" s="14">
        <v>-377</v>
      </c>
      <c r="G177" s="14">
        <v>-516</v>
      </c>
      <c r="H177" s="14">
        <v>398</v>
      </c>
      <c r="I177" s="14">
        <v>-361</v>
      </c>
      <c r="J177" s="14">
        <v>510</v>
      </c>
    </row>
    <row r="178" spans="1:10">
      <c r="A178" s="1"/>
      <c r="B178" s="1" t="s">
        <v>100</v>
      </c>
      <c r="C178" s="14">
        <v>235</v>
      </c>
      <c r="D178" s="14">
        <v>-14</v>
      </c>
      <c r="E178" s="14">
        <v>-18</v>
      </c>
      <c r="F178" s="14">
        <v>-12</v>
      </c>
      <c r="G178" s="14">
        <v>-34</v>
      </c>
      <c r="H178" s="14">
        <v>76</v>
      </c>
      <c r="I178" s="14">
        <v>-2</v>
      </c>
      <c r="J178" s="14">
        <v>237</v>
      </c>
    </row>
    <row r="179" spans="1:10">
      <c r="A179" s="1"/>
      <c r="B179" s="1" t="s">
        <v>86</v>
      </c>
      <c r="C179" s="14">
        <v>16771</v>
      </c>
      <c r="D179" s="14">
        <v>13681</v>
      </c>
      <c r="E179" s="14">
        <v>2114</v>
      </c>
      <c r="F179" s="14">
        <v>645</v>
      </c>
      <c r="G179" s="14">
        <v>332</v>
      </c>
      <c r="H179" s="14">
        <v>-1</v>
      </c>
      <c r="I179" s="14">
        <v>16771</v>
      </c>
      <c r="J179" s="14">
        <v>0</v>
      </c>
    </row>
    <row r="180" spans="1:10">
      <c r="A180" s="1" t="s">
        <v>74</v>
      </c>
      <c r="B180" s="1" t="s">
        <v>19</v>
      </c>
      <c r="C180" s="15">
        <v>0.8</v>
      </c>
      <c r="D180" s="15">
        <v>0.9</v>
      </c>
      <c r="E180" s="15">
        <v>0.7</v>
      </c>
      <c r="F180" s="15">
        <v>-0.3</v>
      </c>
      <c r="G180" s="15">
        <v>-1</v>
      </c>
      <c r="H180" s="15">
        <v>2</v>
      </c>
      <c r="I180" s="15">
        <v>0.5</v>
      </c>
      <c r="J180" s="15">
        <v>2.2000000000000002</v>
      </c>
    </row>
    <row r="181" spans="1:10">
      <c r="A181" s="1"/>
      <c r="B181" s="1" t="s">
        <v>3</v>
      </c>
      <c r="C181" s="15">
        <v>-1.7</v>
      </c>
      <c r="D181" s="15">
        <v>-2.5</v>
      </c>
      <c r="E181" s="15">
        <v>0.2</v>
      </c>
      <c r="F181" s="15">
        <v>-0.9</v>
      </c>
      <c r="G181" s="15">
        <v>-0.9</v>
      </c>
      <c r="H181" s="15">
        <v>6.8</v>
      </c>
      <c r="I181" s="15">
        <v>-1.5</v>
      </c>
      <c r="J181" s="15">
        <v>-8.4</v>
      </c>
    </row>
    <row r="182" spans="1:10">
      <c r="A182" s="1"/>
      <c r="B182" s="1" t="s">
        <v>82</v>
      </c>
      <c r="C182" s="15">
        <v>-0.7</v>
      </c>
      <c r="D182" s="15">
        <v>-2.1</v>
      </c>
      <c r="E182" s="15">
        <v>-0.1</v>
      </c>
      <c r="F182" s="15">
        <v>-0.3</v>
      </c>
      <c r="G182" s="15">
        <v>-0.9</v>
      </c>
      <c r="H182" s="15">
        <v>0.4</v>
      </c>
      <c r="I182" s="15">
        <v>-1.2</v>
      </c>
      <c r="J182" s="15">
        <v>2</v>
      </c>
    </row>
    <row r="183" spans="1:10">
      <c r="A183" s="1"/>
      <c r="B183" s="1" t="s">
        <v>4</v>
      </c>
      <c r="C183" s="15">
        <v>4.3</v>
      </c>
      <c r="D183" s="15">
        <v>4.3</v>
      </c>
      <c r="E183" s="15">
        <v>7.6</v>
      </c>
      <c r="F183" s="15">
        <v>4.4000000000000004</v>
      </c>
      <c r="G183" s="15">
        <v>0</v>
      </c>
      <c r="H183" s="15">
        <v>1.5</v>
      </c>
      <c r="I183" s="15">
        <v>3.6</v>
      </c>
      <c r="J183" s="15">
        <v>4.8</v>
      </c>
    </row>
    <row r="184" spans="1:10">
      <c r="A184" s="1"/>
      <c r="B184" s="1" t="s">
        <v>83</v>
      </c>
      <c r="C184" s="15">
        <v>1.5</v>
      </c>
      <c r="D184" s="15">
        <v>2.2000000000000002</v>
      </c>
      <c r="E184" s="15">
        <v>1.3</v>
      </c>
      <c r="F184" s="15">
        <v>-0.2</v>
      </c>
      <c r="G184" s="15">
        <v>-1.1000000000000001</v>
      </c>
      <c r="H184" s="15">
        <v>1.1000000000000001</v>
      </c>
      <c r="I184" s="15">
        <v>1.4</v>
      </c>
      <c r="J184" s="15">
        <v>4.8</v>
      </c>
    </row>
    <row r="185" spans="1:10">
      <c r="A185" s="1"/>
      <c r="B185" s="1" t="s">
        <v>84</v>
      </c>
      <c r="C185" s="15">
        <v>-1.4</v>
      </c>
      <c r="D185" s="15">
        <v>-1.9</v>
      </c>
      <c r="E185" s="15">
        <v>-0.9</v>
      </c>
      <c r="F185" s="15">
        <v>-1.4</v>
      </c>
      <c r="G185" s="15">
        <v>-1.6</v>
      </c>
      <c r="H185" s="15">
        <v>-0.9</v>
      </c>
      <c r="I185" s="15">
        <v>-1.5</v>
      </c>
      <c r="J185" s="15">
        <v>-1</v>
      </c>
    </row>
    <row r="186" spans="1:10">
      <c r="A186" s="1"/>
      <c r="B186" s="1" t="s">
        <v>42</v>
      </c>
      <c r="C186" s="15">
        <v>-0.9</v>
      </c>
      <c r="D186" s="15">
        <v>-1</v>
      </c>
      <c r="E186" s="15">
        <v>-0.6</v>
      </c>
      <c r="F186" s="15">
        <v>-1.6</v>
      </c>
      <c r="G186" s="15">
        <v>-2.2000000000000002</v>
      </c>
      <c r="H186" s="15">
        <v>1.2</v>
      </c>
      <c r="I186" s="15">
        <v>-1</v>
      </c>
      <c r="J186" s="15">
        <v>0.4</v>
      </c>
    </row>
    <row r="187" spans="1:10">
      <c r="A187" s="1"/>
      <c r="B187" s="1" t="s">
        <v>85</v>
      </c>
      <c r="C187" s="15">
        <v>0</v>
      </c>
      <c r="D187" s="15">
        <v>-0.5</v>
      </c>
      <c r="E187" s="15">
        <v>-0.1</v>
      </c>
      <c r="F187" s="15">
        <v>-1</v>
      </c>
      <c r="G187" s="15">
        <v>-2</v>
      </c>
      <c r="H187" s="15">
        <v>1</v>
      </c>
      <c r="I187" s="15">
        <v>-0.6</v>
      </c>
      <c r="J187" s="15">
        <v>1.6</v>
      </c>
    </row>
    <row r="188" spans="1:10">
      <c r="A188" s="1"/>
      <c r="B188" s="1" t="s">
        <v>5</v>
      </c>
      <c r="C188" s="15">
        <v>0.7</v>
      </c>
      <c r="D188" s="15">
        <v>1.2</v>
      </c>
      <c r="E188" s="15">
        <v>0.6</v>
      </c>
      <c r="F188" s="15">
        <v>-1.1000000000000001</v>
      </c>
      <c r="G188" s="15">
        <v>-2</v>
      </c>
      <c r="H188" s="15">
        <v>-0.9</v>
      </c>
      <c r="I188" s="15">
        <v>0.3</v>
      </c>
      <c r="J188" s="15">
        <v>2.8</v>
      </c>
    </row>
    <row r="189" spans="1:10">
      <c r="A189" s="1"/>
      <c r="B189" s="1" t="s">
        <v>6</v>
      </c>
      <c r="C189" s="15">
        <v>5.3</v>
      </c>
      <c r="D189" s="15">
        <v>3.8</v>
      </c>
      <c r="E189" s="15">
        <v>4.8</v>
      </c>
      <c r="F189" s="15">
        <v>2.5</v>
      </c>
      <c r="G189" s="15">
        <v>1.2</v>
      </c>
      <c r="H189" s="15">
        <v>5.2</v>
      </c>
      <c r="I189" s="15">
        <v>3.5</v>
      </c>
      <c r="J189" s="15">
        <v>8.3000000000000007</v>
      </c>
    </row>
    <row r="190" spans="1:10">
      <c r="A190" s="1"/>
      <c r="B190" s="1" t="s">
        <v>7</v>
      </c>
      <c r="C190" s="15">
        <v>1</v>
      </c>
      <c r="D190" s="15">
        <v>0.9</v>
      </c>
      <c r="E190" s="15">
        <v>0.1</v>
      </c>
      <c r="F190" s="15">
        <v>-1.2</v>
      </c>
      <c r="G190" s="15">
        <v>-2.2999999999999998</v>
      </c>
      <c r="H190" s="15">
        <v>2.8</v>
      </c>
      <c r="I190" s="15">
        <v>0.4</v>
      </c>
      <c r="J190" s="15">
        <v>1.9</v>
      </c>
    </row>
    <row r="191" spans="1:10">
      <c r="A191" s="1"/>
      <c r="B191" s="1" t="s">
        <v>8</v>
      </c>
      <c r="C191" s="15">
        <v>0.3</v>
      </c>
      <c r="D191" s="15">
        <v>0.1</v>
      </c>
      <c r="E191" s="15">
        <v>-0.4</v>
      </c>
      <c r="F191" s="15">
        <v>-1.2</v>
      </c>
      <c r="G191" s="15">
        <v>-1.7</v>
      </c>
      <c r="H191" s="15">
        <v>3.6</v>
      </c>
      <c r="I191" s="15">
        <v>-0.1</v>
      </c>
      <c r="J191" s="15">
        <v>3.2</v>
      </c>
    </row>
    <row r="192" spans="1:10">
      <c r="A192" s="1"/>
      <c r="B192" s="1" t="s">
        <v>9</v>
      </c>
      <c r="C192" s="15">
        <v>2</v>
      </c>
      <c r="D192" s="15">
        <v>2.1</v>
      </c>
      <c r="E192" s="15">
        <v>1.9</v>
      </c>
      <c r="F192" s="15">
        <v>0.5</v>
      </c>
      <c r="G192" s="15">
        <v>-0.5</v>
      </c>
      <c r="H192" s="15">
        <v>4.9000000000000004</v>
      </c>
      <c r="I192" s="15">
        <v>1.8</v>
      </c>
      <c r="J192" s="15">
        <v>5.8</v>
      </c>
    </row>
    <row r="193" spans="1:10">
      <c r="A193" s="1"/>
      <c r="B193" s="1" t="s">
        <v>10</v>
      </c>
      <c r="C193" s="15">
        <v>3</v>
      </c>
      <c r="D193" s="15">
        <v>6.5</v>
      </c>
      <c r="E193" s="15">
        <v>1.2</v>
      </c>
      <c r="F193" s="15">
        <v>-3.2</v>
      </c>
      <c r="G193" s="15">
        <v>-2.6</v>
      </c>
      <c r="H193" s="15">
        <v>1.7</v>
      </c>
      <c r="I193" s="15">
        <v>1</v>
      </c>
      <c r="J193" s="15">
        <v>4.5999999999999996</v>
      </c>
    </row>
    <row r="194" spans="1:10">
      <c r="A194" s="1"/>
      <c r="B194" s="1" t="s">
        <v>99</v>
      </c>
      <c r="C194" s="15">
        <v>0</v>
      </c>
      <c r="D194" s="15">
        <v>-0.6</v>
      </c>
      <c r="E194" s="15">
        <v>0.1</v>
      </c>
      <c r="F194" s="15">
        <v>-0.7</v>
      </c>
      <c r="G194" s="15">
        <v>-1</v>
      </c>
      <c r="H194" s="15">
        <v>2.2999999999999998</v>
      </c>
      <c r="I194" s="15">
        <v>-0.4</v>
      </c>
      <c r="J194" s="15">
        <v>2.2000000000000002</v>
      </c>
    </row>
    <row r="195" spans="1:10">
      <c r="A195" s="1"/>
      <c r="B195" s="1" t="s">
        <v>11</v>
      </c>
      <c r="C195" s="15">
        <v>2.2000000000000002</v>
      </c>
      <c r="D195" s="15">
        <v>2.2000000000000002</v>
      </c>
      <c r="E195" s="15">
        <v>2.6</v>
      </c>
      <c r="F195" s="15">
        <v>2.1</v>
      </c>
      <c r="G195" s="15">
        <v>0.9</v>
      </c>
      <c r="H195" s="15">
        <v>2.8</v>
      </c>
      <c r="I195" s="15">
        <v>2</v>
      </c>
      <c r="J195" s="15">
        <v>5.9</v>
      </c>
    </row>
    <row r="196" spans="1:10">
      <c r="A196" s="1"/>
      <c r="B196" s="1" t="s">
        <v>12</v>
      </c>
      <c r="C196" s="15">
        <v>0.6</v>
      </c>
      <c r="D196" s="15">
        <v>0.3</v>
      </c>
      <c r="E196" s="15">
        <v>1</v>
      </c>
      <c r="F196" s="15">
        <v>0.4</v>
      </c>
      <c r="G196" s="15">
        <v>-0.5</v>
      </c>
      <c r="H196" s="15">
        <v>3.2</v>
      </c>
      <c r="I196" s="15">
        <v>0.7</v>
      </c>
      <c r="J196" s="15">
        <v>0.1</v>
      </c>
    </row>
    <row r="197" spans="1:10">
      <c r="A197" s="1"/>
      <c r="B197" s="1" t="s">
        <v>13</v>
      </c>
      <c r="C197" s="15">
        <v>0.5</v>
      </c>
      <c r="D197" s="15">
        <v>0.9</v>
      </c>
      <c r="E197" s="15">
        <v>0.9</v>
      </c>
      <c r="F197" s="15">
        <v>0.2</v>
      </c>
      <c r="G197" s="15">
        <v>0.1</v>
      </c>
      <c r="H197" s="15">
        <v>1.1000000000000001</v>
      </c>
      <c r="I197" s="15">
        <v>0.7</v>
      </c>
      <c r="J197" s="15">
        <v>-2.2999999999999998</v>
      </c>
    </row>
    <row r="198" spans="1:10">
      <c r="A198" s="1"/>
      <c r="B198" s="1" t="s">
        <v>14</v>
      </c>
      <c r="C198" s="15">
        <v>0</v>
      </c>
      <c r="D198" s="15">
        <v>-2.4</v>
      </c>
      <c r="E198" s="15">
        <v>-0.3</v>
      </c>
      <c r="F198" s="15">
        <v>0.5</v>
      </c>
      <c r="G198" s="15">
        <v>0.4</v>
      </c>
      <c r="H198" s="15">
        <v>2.2000000000000002</v>
      </c>
      <c r="I198" s="15">
        <v>-0.5</v>
      </c>
      <c r="J198" s="15">
        <v>2.6</v>
      </c>
    </row>
    <row r="199" spans="1:10">
      <c r="A199" s="1"/>
      <c r="B199" s="1" t="s">
        <v>15</v>
      </c>
      <c r="C199" s="15">
        <v>0</v>
      </c>
      <c r="D199" s="15">
        <v>0</v>
      </c>
      <c r="E199" s="15">
        <v>0.1</v>
      </c>
      <c r="F199" s="15">
        <v>-0.6</v>
      </c>
      <c r="G199" s="15">
        <v>-1</v>
      </c>
      <c r="H199" s="15">
        <v>2.7</v>
      </c>
      <c r="I199" s="15">
        <v>-0.1</v>
      </c>
      <c r="J199" s="15">
        <v>1.6</v>
      </c>
    </row>
    <row r="200" spans="1:10">
      <c r="A200" s="1"/>
      <c r="B200" s="1" t="s">
        <v>100</v>
      </c>
      <c r="C200" s="15">
        <v>1.6</v>
      </c>
      <c r="D200" s="15">
        <v>-25.5</v>
      </c>
      <c r="E200" s="15">
        <v>-20.9</v>
      </c>
      <c r="F200" s="15">
        <v>-6.4</v>
      </c>
      <c r="G200" s="15">
        <v>-2.9</v>
      </c>
      <c r="H200" s="15">
        <v>3.8</v>
      </c>
      <c r="I200" s="15">
        <v>-0.1</v>
      </c>
      <c r="J200" s="15">
        <v>2.2000000000000002</v>
      </c>
    </row>
    <row r="201" spans="1:10">
      <c r="A201" s="1"/>
      <c r="B201" s="1" t="s">
        <v>86</v>
      </c>
      <c r="C201" s="15">
        <v>54.1</v>
      </c>
      <c r="D201" s="15">
        <v>51.3</v>
      </c>
      <c r="E201" s="15">
        <v>62</v>
      </c>
      <c r="F201" s="15">
        <v>87.9</v>
      </c>
      <c r="G201" s="15">
        <v>201.2</v>
      </c>
      <c r="H201" s="15">
        <v>-100</v>
      </c>
      <c r="I201" s="15">
        <v>54.1</v>
      </c>
      <c r="J201" s="15">
        <v>0</v>
      </c>
    </row>
    <row r="202" spans="1:10">
      <c r="A202" s="1" t="s">
        <v>53</v>
      </c>
      <c r="B202" s="1" t="s">
        <v>19</v>
      </c>
      <c r="C202" s="14">
        <v>110671753</v>
      </c>
      <c r="D202" s="14">
        <v>5599002</v>
      </c>
      <c r="E202" s="14">
        <v>6644683</v>
      </c>
      <c r="F202" s="14">
        <v>8122404</v>
      </c>
      <c r="G202" s="14">
        <v>19693647</v>
      </c>
      <c r="H202" s="14">
        <v>15635448</v>
      </c>
      <c r="I202" s="14">
        <v>55695184</v>
      </c>
      <c r="J202" s="14">
        <v>54976569</v>
      </c>
    </row>
    <row r="203" spans="1:10">
      <c r="A203" s="1"/>
      <c r="B203" s="1" t="s">
        <v>3</v>
      </c>
      <c r="C203" s="14">
        <v>192184</v>
      </c>
      <c r="D203" s="14">
        <v>26362</v>
      </c>
      <c r="E203" s="14" t="s">
        <v>90</v>
      </c>
      <c r="F203" s="14" t="s">
        <v>90</v>
      </c>
      <c r="G203" s="14">
        <v>46800</v>
      </c>
      <c r="H203" s="14" t="s">
        <v>90</v>
      </c>
      <c r="I203" s="14">
        <v>163069</v>
      </c>
      <c r="J203" s="14">
        <v>29115</v>
      </c>
    </row>
    <row r="204" spans="1:10">
      <c r="A204" s="1"/>
      <c r="B204" s="1" t="s">
        <v>82</v>
      </c>
      <c r="C204" s="14">
        <v>456638</v>
      </c>
      <c r="D204" s="14">
        <v>18062</v>
      </c>
      <c r="E204" s="14">
        <v>18692</v>
      </c>
      <c r="F204" s="14">
        <v>27314</v>
      </c>
      <c r="G204" s="14">
        <v>74649</v>
      </c>
      <c r="H204" s="14">
        <v>57327</v>
      </c>
      <c r="I204" s="14">
        <v>196044</v>
      </c>
      <c r="J204" s="14">
        <v>260594</v>
      </c>
    </row>
    <row r="205" spans="1:10">
      <c r="A205" s="1"/>
      <c r="B205" s="1" t="s">
        <v>4</v>
      </c>
      <c r="C205" s="14">
        <v>667135</v>
      </c>
      <c r="D205" s="14">
        <v>7355</v>
      </c>
      <c r="E205" s="14">
        <v>6451</v>
      </c>
      <c r="F205" s="14">
        <v>6455</v>
      </c>
      <c r="G205" s="14">
        <v>38201</v>
      </c>
      <c r="H205" s="14">
        <v>43966</v>
      </c>
      <c r="I205" s="14">
        <v>102428</v>
      </c>
      <c r="J205" s="14">
        <v>564707</v>
      </c>
    </row>
    <row r="206" spans="1:10">
      <c r="A206" s="1"/>
      <c r="B206" s="1" t="s">
        <v>83</v>
      </c>
      <c r="C206" s="14">
        <v>6201120</v>
      </c>
      <c r="D206" s="14">
        <v>707952</v>
      </c>
      <c r="E206" s="14">
        <v>805382</v>
      </c>
      <c r="F206" s="14">
        <v>952434</v>
      </c>
      <c r="G206" s="14">
        <v>1976338</v>
      </c>
      <c r="H206" s="14">
        <v>984231</v>
      </c>
      <c r="I206" s="14">
        <v>5426337</v>
      </c>
      <c r="J206" s="14">
        <v>774783</v>
      </c>
    </row>
    <row r="207" spans="1:10">
      <c r="A207" s="1"/>
      <c r="B207" s="1" t="s">
        <v>84</v>
      </c>
      <c r="C207" s="14">
        <v>16658144</v>
      </c>
      <c r="D207" s="14">
        <v>218527</v>
      </c>
      <c r="E207" s="14">
        <v>383802</v>
      </c>
      <c r="F207" s="14">
        <v>674293</v>
      </c>
      <c r="G207" s="14">
        <v>2667316</v>
      </c>
      <c r="H207" s="14">
        <v>2895615</v>
      </c>
      <c r="I207" s="14">
        <v>6839553</v>
      </c>
      <c r="J207" s="14">
        <v>9818591</v>
      </c>
    </row>
    <row r="208" spans="1:10">
      <c r="A208" s="1"/>
      <c r="B208" s="1" t="s">
        <v>42</v>
      </c>
      <c r="C208" s="14">
        <v>5971197</v>
      </c>
      <c r="D208" s="14">
        <v>339784</v>
      </c>
      <c r="E208" s="14">
        <v>430149</v>
      </c>
      <c r="F208" s="14">
        <v>599868</v>
      </c>
      <c r="G208" s="14">
        <v>1494143</v>
      </c>
      <c r="H208" s="14">
        <v>969508</v>
      </c>
      <c r="I208" s="14">
        <v>3833452</v>
      </c>
      <c r="J208" s="14">
        <v>2137745</v>
      </c>
    </row>
    <row r="209" spans="1:10">
      <c r="A209" s="1"/>
      <c r="B209" s="1" t="s">
        <v>85</v>
      </c>
      <c r="C209" s="14">
        <v>14475239</v>
      </c>
      <c r="D209" s="14">
        <v>754011</v>
      </c>
      <c r="E209" s="14">
        <v>1012501</v>
      </c>
      <c r="F209" s="14">
        <v>1139083</v>
      </c>
      <c r="G209" s="14">
        <v>2234064</v>
      </c>
      <c r="H209" s="14">
        <v>1241089</v>
      </c>
      <c r="I209" s="14">
        <v>6380748</v>
      </c>
      <c r="J209" s="14">
        <v>8094491</v>
      </c>
    </row>
    <row r="210" spans="1:10">
      <c r="A210" s="1"/>
      <c r="B210" s="1" t="s">
        <v>5</v>
      </c>
      <c r="C210" s="14">
        <v>3627533</v>
      </c>
      <c r="D210" s="14">
        <v>146631</v>
      </c>
      <c r="E210" s="14">
        <v>153985</v>
      </c>
      <c r="F210" s="14">
        <v>213498</v>
      </c>
      <c r="G210" s="14">
        <v>570662</v>
      </c>
      <c r="H210" s="14">
        <v>439869</v>
      </c>
      <c r="I210" s="14">
        <v>1524645</v>
      </c>
      <c r="J210" s="14">
        <v>2102888</v>
      </c>
    </row>
    <row r="211" spans="1:10">
      <c r="A211" s="1"/>
      <c r="B211" s="1" t="s">
        <v>6</v>
      </c>
      <c r="C211" s="14">
        <v>3234298</v>
      </c>
      <c r="D211" s="14">
        <v>64496</v>
      </c>
      <c r="E211" s="14">
        <v>79808</v>
      </c>
      <c r="F211" s="14">
        <v>120634</v>
      </c>
      <c r="G211" s="14">
        <v>325560</v>
      </c>
      <c r="H211" s="14">
        <v>322761</v>
      </c>
      <c r="I211" s="14">
        <v>913259</v>
      </c>
      <c r="J211" s="14">
        <v>2321039</v>
      </c>
    </row>
    <row r="212" spans="1:10">
      <c r="A212" s="1"/>
      <c r="B212" s="1" t="s">
        <v>7</v>
      </c>
      <c r="C212" s="14">
        <v>5965455</v>
      </c>
      <c r="D212" s="14">
        <v>266264</v>
      </c>
      <c r="E212" s="14">
        <v>206786</v>
      </c>
      <c r="F212" s="14">
        <v>212386</v>
      </c>
      <c r="G212" s="14">
        <v>616688</v>
      </c>
      <c r="H212" s="14">
        <v>614362</v>
      </c>
      <c r="I212" s="14">
        <v>1916486</v>
      </c>
      <c r="J212" s="14">
        <v>4048969</v>
      </c>
    </row>
    <row r="213" spans="1:10">
      <c r="A213" s="1"/>
      <c r="B213" s="1" t="s">
        <v>8</v>
      </c>
      <c r="C213" s="14">
        <v>1873780</v>
      </c>
      <c r="D213" s="14">
        <v>280862</v>
      </c>
      <c r="E213" s="14">
        <v>209970</v>
      </c>
      <c r="F213" s="14">
        <v>200455</v>
      </c>
      <c r="G213" s="14">
        <v>365568</v>
      </c>
      <c r="H213" s="14">
        <v>266794</v>
      </c>
      <c r="I213" s="14">
        <v>1323649</v>
      </c>
      <c r="J213" s="14">
        <v>550131</v>
      </c>
    </row>
    <row r="214" spans="1:10">
      <c r="A214" s="1"/>
      <c r="B214" s="1" t="s">
        <v>9</v>
      </c>
      <c r="C214" s="14">
        <v>6431473</v>
      </c>
      <c r="D214" s="14">
        <v>710803</v>
      </c>
      <c r="E214" s="14">
        <v>622276</v>
      </c>
      <c r="F214" s="14">
        <v>680229</v>
      </c>
      <c r="G214" s="14">
        <v>1296583</v>
      </c>
      <c r="H214" s="14">
        <v>878798</v>
      </c>
      <c r="I214" s="14">
        <v>4188689</v>
      </c>
      <c r="J214" s="14">
        <v>2242784</v>
      </c>
    </row>
    <row r="215" spans="1:10">
      <c r="A215" s="1"/>
      <c r="B215" s="1" t="s">
        <v>10</v>
      </c>
      <c r="C215" s="14">
        <v>2788270</v>
      </c>
      <c r="D215" s="14">
        <v>5784</v>
      </c>
      <c r="E215" s="14">
        <v>4255</v>
      </c>
      <c r="F215" s="14">
        <v>7538</v>
      </c>
      <c r="G215" s="14">
        <v>66178</v>
      </c>
      <c r="H215" s="14">
        <v>229905</v>
      </c>
      <c r="I215" s="14">
        <v>313660</v>
      </c>
      <c r="J215" s="14">
        <v>2474610</v>
      </c>
    </row>
    <row r="216" spans="1:10">
      <c r="A216" s="1"/>
      <c r="B216" s="1" t="s">
        <v>99</v>
      </c>
      <c r="C216" s="14">
        <v>8365519</v>
      </c>
      <c r="D216" s="14">
        <v>288523</v>
      </c>
      <c r="E216" s="14">
        <v>315119</v>
      </c>
      <c r="F216" s="14">
        <v>383471</v>
      </c>
      <c r="G216" s="14">
        <v>1034676</v>
      </c>
      <c r="H216" s="14">
        <v>1353991</v>
      </c>
      <c r="I216" s="14">
        <v>3375780</v>
      </c>
      <c r="J216" s="14">
        <v>4989739</v>
      </c>
    </row>
    <row r="217" spans="1:10">
      <c r="A217" s="1"/>
      <c r="B217" s="1" t="s">
        <v>11</v>
      </c>
      <c r="C217" s="14">
        <v>2431909</v>
      </c>
      <c r="D217" s="14">
        <v>44457</v>
      </c>
      <c r="E217" s="14">
        <v>58882</v>
      </c>
      <c r="F217" s="14">
        <v>99860</v>
      </c>
      <c r="G217" s="14">
        <v>461176</v>
      </c>
      <c r="H217" s="14">
        <v>479031</v>
      </c>
      <c r="I217" s="14">
        <v>1143406</v>
      </c>
      <c r="J217" s="14">
        <v>1288503</v>
      </c>
    </row>
    <row r="218" spans="1:10">
      <c r="A218" s="1"/>
      <c r="B218" s="1" t="s">
        <v>12</v>
      </c>
      <c r="C218" s="14">
        <v>13864441</v>
      </c>
      <c r="D218" s="14">
        <v>521811</v>
      </c>
      <c r="E218" s="14">
        <v>809782</v>
      </c>
      <c r="F218" s="14">
        <v>853890</v>
      </c>
      <c r="G218" s="14">
        <v>1843277</v>
      </c>
      <c r="H218" s="14">
        <v>2481037</v>
      </c>
      <c r="I218" s="14">
        <v>6509797</v>
      </c>
      <c r="J218" s="14">
        <v>7354644</v>
      </c>
    </row>
    <row r="219" spans="1:10">
      <c r="A219" s="1"/>
      <c r="B219" s="1" t="s">
        <v>13</v>
      </c>
      <c r="C219" s="14">
        <v>1639859</v>
      </c>
      <c r="D219" s="14">
        <v>76720</v>
      </c>
      <c r="E219" s="14">
        <v>91284</v>
      </c>
      <c r="F219" s="14">
        <v>140888</v>
      </c>
      <c r="G219" s="14">
        <v>479255</v>
      </c>
      <c r="H219" s="14">
        <v>345088</v>
      </c>
      <c r="I219" s="14">
        <v>1133235</v>
      </c>
      <c r="J219" s="14">
        <v>506624</v>
      </c>
    </row>
    <row r="220" spans="1:10">
      <c r="A220" s="1"/>
      <c r="B220" s="1" t="s">
        <v>14</v>
      </c>
      <c r="C220" s="14">
        <v>9635349</v>
      </c>
      <c r="D220" s="14">
        <v>301802</v>
      </c>
      <c r="E220" s="14">
        <v>525577</v>
      </c>
      <c r="F220" s="14">
        <v>936956</v>
      </c>
      <c r="G220" s="14">
        <v>2700537</v>
      </c>
      <c r="H220" s="14">
        <v>1381069</v>
      </c>
      <c r="I220" s="14">
        <v>5845941</v>
      </c>
      <c r="J220" s="14">
        <v>3789408</v>
      </c>
    </row>
    <row r="221" spans="1:10">
      <c r="A221" s="1"/>
      <c r="B221" s="1" t="s">
        <v>15</v>
      </c>
      <c r="C221" s="14">
        <v>5152985</v>
      </c>
      <c r="D221" s="14">
        <v>773888</v>
      </c>
      <c r="E221" s="14">
        <v>857215</v>
      </c>
      <c r="F221" s="14">
        <v>830945</v>
      </c>
      <c r="G221" s="14">
        <v>1386355</v>
      </c>
      <c r="H221" s="14">
        <v>581524</v>
      </c>
      <c r="I221" s="14">
        <v>4429927</v>
      </c>
      <c r="J221" s="14">
        <v>723058</v>
      </c>
    </row>
    <row r="222" spans="1:10">
      <c r="A222" s="1"/>
      <c r="B222" s="1" t="s">
        <v>100</v>
      </c>
      <c r="C222" s="14">
        <v>959260</v>
      </c>
      <c r="D222" s="14">
        <v>92</v>
      </c>
      <c r="E222" s="14">
        <v>222</v>
      </c>
      <c r="F222" s="14">
        <v>689</v>
      </c>
      <c r="G222" s="14">
        <v>11491</v>
      </c>
      <c r="H222" s="14">
        <v>42620</v>
      </c>
      <c r="I222" s="14">
        <v>55114</v>
      </c>
      <c r="J222" s="14">
        <v>904146</v>
      </c>
    </row>
    <row r="223" spans="1:10">
      <c r="A223" s="1"/>
      <c r="B223" s="1" t="s">
        <v>86</v>
      </c>
      <c r="C223" s="14">
        <v>79965</v>
      </c>
      <c r="D223" s="14">
        <v>44816</v>
      </c>
      <c r="E223" s="14" t="s">
        <v>90</v>
      </c>
      <c r="F223" s="14" t="s">
        <v>90</v>
      </c>
      <c r="G223" s="14">
        <v>4130</v>
      </c>
      <c r="H223" s="14" t="s">
        <v>90</v>
      </c>
      <c r="I223" s="14">
        <v>79965</v>
      </c>
      <c r="J223" s="14">
        <v>0</v>
      </c>
    </row>
    <row r="224" spans="1:10">
      <c r="A224" s="1" t="s">
        <v>75</v>
      </c>
      <c r="B224" s="1" t="s">
        <v>19</v>
      </c>
      <c r="C224" s="14">
        <v>3228804</v>
      </c>
      <c r="D224" s="14">
        <v>779959</v>
      </c>
      <c r="E224" s="14">
        <v>525462</v>
      </c>
      <c r="F224" s="14">
        <v>487525</v>
      </c>
      <c r="G224" s="14">
        <v>852344</v>
      </c>
      <c r="H224" s="14">
        <v>385789</v>
      </c>
      <c r="I224" s="14">
        <v>3031079</v>
      </c>
      <c r="J224" s="14">
        <v>197725</v>
      </c>
    </row>
    <row r="225" spans="1:10">
      <c r="A225" s="1"/>
      <c r="B225" s="1" t="s">
        <v>3</v>
      </c>
      <c r="C225" s="14">
        <v>11911</v>
      </c>
      <c r="D225" s="14" t="s">
        <v>90</v>
      </c>
      <c r="E225" s="14">
        <v>2509</v>
      </c>
      <c r="F225" s="14" t="s">
        <v>90</v>
      </c>
      <c r="G225" s="14" t="s">
        <v>90</v>
      </c>
      <c r="H225" s="14" t="s">
        <v>90</v>
      </c>
      <c r="I225" s="14">
        <v>11911</v>
      </c>
      <c r="J225" s="14">
        <v>0</v>
      </c>
    </row>
    <row r="226" spans="1:10">
      <c r="A226" s="1"/>
      <c r="B226" s="1" t="s">
        <v>82</v>
      </c>
      <c r="C226" s="14">
        <v>9418</v>
      </c>
      <c r="D226" s="14" t="s">
        <v>90</v>
      </c>
      <c r="E226" s="14" t="s">
        <v>90</v>
      </c>
      <c r="F226" s="14" t="s">
        <v>90</v>
      </c>
      <c r="G226" s="14">
        <v>3054</v>
      </c>
      <c r="H226" s="14">
        <v>1045</v>
      </c>
      <c r="I226" s="14" t="s">
        <v>90</v>
      </c>
      <c r="J226" s="14" t="s">
        <v>90</v>
      </c>
    </row>
    <row r="227" spans="1:10">
      <c r="A227" s="1"/>
      <c r="B227" s="1" t="s">
        <v>4</v>
      </c>
      <c r="C227" s="14">
        <v>4718</v>
      </c>
      <c r="D227" s="14" t="s">
        <v>90</v>
      </c>
      <c r="E227" s="14" t="s">
        <v>90</v>
      </c>
      <c r="F227" s="14">
        <v>688</v>
      </c>
      <c r="G227" s="14">
        <v>1033</v>
      </c>
      <c r="H227" s="14">
        <v>361</v>
      </c>
      <c r="I227" s="14" t="s">
        <v>90</v>
      </c>
      <c r="J227" s="14" t="s">
        <v>90</v>
      </c>
    </row>
    <row r="228" spans="1:10">
      <c r="A228" s="1"/>
      <c r="B228" s="1" t="s">
        <v>83</v>
      </c>
      <c r="C228" s="14">
        <v>327583</v>
      </c>
      <c r="D228" s="14">
        <v>115010</v>
      </c>
      <c r="E228" s="14">
        <v>72392</v>
      </c>
      <c r="F228" s="14">
        <v>54774</v>
      </c>
      <c r="G228" s="14">
        <v>61153</v>
      </c>
      <c r="H228" s="14">
        <v>21105</v>
      </c>
      <c r="I228" s="14">
        <v>324434</v>
      </c>
      <c r="J228" s="14">
        <v>3149</v>
      </c>
    </row>
    <row r="229" spans="1:10">
      <c r="A229" s="1"/>
      <c r="B229" s="1" t="s">
        <v>84</v>
      </c>
      <c r="C229" s="14">
        <v>219609</v>
      </c>
      <c r="D229" s="14">
        <v>26569</v>
      </c>
      <c r="E229" s="14">
        <v>24653</v>
      </c>
      <c r="F229" s="14">
        <v>28940</v>
      </c>
      <c r="G229" s="14">
        <v>70300</v>
      </c>
      <c r="H229" s="14">
        <v>47977</v>
      </c>
      <c r="I229" s="14">
        <v>198439</v>
      </c>
      <c r="J229" s="14">
        <v>21170</v>
      </c>
    </row>
    <row r="230" spans="1:10">
      <c r="A230" s="1"/>
      <c r="B230" s="1" t="s">
        <v>42</v>
      </c>
      <c r="C230" s="14">
        <v>142152</v>
      </c>
      <c r="D230" s="14">
        <v>41492</v>
      </c>
      <c r="E230" s="14">
        <v>23917</v>
      </c>
      <c r="F230" s="14">
        <v>20656</v>
      </c>
      <c r="G230" s="14">
        <v>33749</v>
      </c>
      <c r="H230" s="14">
        <v>17117</v>
      </c>
      <c r="I230" s="14">
        <v>136931</v>
      </c>
      <c r="J230" s="14">
        <v>5221</v>
      </c>
    </row>
    <row r="231" spans="1:10">
      <c r="A231" s="1"/>
      <c r="B231" s="1" t="s">
        <v>85</v>
      </c>
      <c r="C231" s="14">
        <v>337307</v>
      </c>
      <c r="D231" s="14">
        <v>98145</v>
      </c>
      <c r="E231" s="14">
        <v>74937</v>
      </c>
      <c r="F231" s="14">
        <v>58570</v>
      </c>
      <c r="G231" s="14">
        <v>78180</v>
      </c>
      <c r="H231" s="14">
        <v>24773</v>
      </c>
      <c r="I231" s="14">
        <v>334605</v>
      </c>
      <c r="J231" s="14">
        <v>2702</v>
      </c>
    </row>
    <row r="232" spans="1:10">
      <c r="A232" s="1"/>
      <c r="B232" s="1" t="s">
        <v>5</v>
      </c>
      <c r="C232" s="14">
        <v>91468</v>
      </c>
      <c r="D232" s="14">
        <v>27543</v>
      </c>
      <c r="E232" s="14">
        <v>14551</v>
      </c>
      <c r="F232" s="14">
        <v>12681</v>
      </c>
      <c r="G232" s="14">
        <v>22648</v>
      </c>
      <c r="H232" s="14">
        <v>9395</v>
      </c>
      <c r="I232" s="14">
        <v>86818</v>
      </c>
      <c r="J232" s="14">
        <v>4650</v>
      </c>
    </row>
    <row r="233" spans="1:10">
      <c r="A233" s="1"/>
      <c r="B233" s="1" t="s">
        <v>6</v>
      </c>
      <c r="C233" s="14">
        <v>104922</v>
      </c>
      <c r="D233" s="14">
        <v>14034</v>
      </c>
      <c r="E233" s="14">
        <v>12077</v>
      </c>
      <c r="F233" s="14">
        <v>14546</v>
      </c>
      <c r="G233" s="14">
        <v>32582</v>
      </c>
      <c r="H233" s="14">
        <v>17336</v>
      </c>
      <c r="I233" s="14">
        <v>90575</v>
      </c>
      <c r="J233" s="14">
        <v>14347</v>
      </c>
    </row>
    <row r="234" spans="1:10">
      <c r="A234" s="1"/>
      <c r="B234" s="1" t="s">
        <v>7</v>
      </c>
      <c r="C234" s="14">
        <v>99533</v>
      </c>
      <c r="D234" s="14">
        <v>32299</v>
      </c>
      <c r="E234" s="14">
        <v>14109</v>
      </c>
      <c r="F234" s="14">
        <v>11660</v>
      </c>
      <c r="G234" s="14">
        <v>21226</v>
      </c>
      <c r="H234" s="14">
        <v>13672</v>
      </c>
      <c r="I234" s="14">
        <v>92966</v>
      </c>
      <c r="J234" s="14">
        <v>6567</v>
      </c>
    </row>
    <row r="235" spans="1:10">
      <c r="A235" s="1"/>
      <c r="B235" s="1" t="s">
        <v>8</v>
      </c>
      <c r="C235" s="14">
        <v>102908</v>
      </c>
      <c r="D235" s="14">
        <v>34396</v>
      </c>
      <c r="E235" s="14">
        <v>15981</v>
      </c>
      <c r="F235" s="14">
        <v>12800</v>
      </c>
      <c r="G235" s="14">
        <v>23141</v>
      </c>
      <c r="H235" s="14">
        <v>12987</v>
      </c>
      <c r="I235" s="14">
        <v>99305</v>
      </c>
      <c r="J235" s="14">
        <v>3603</v>
      </c>
    </row>
    <row r="236" spans="1:10">
      <c r="A236" s="1"/>
      <c r="B236" s="1" t="s">
        <v>9</v>
      </c>
      <c r="C236" s="14">
        <v>297906</v>
      </c>
      <c r="D236" s="14">
        <v>104143</v>
      </c>
      <c r="E236" s="14">
        <v>47060</v>
      </c>
      <c r="F236" s="14">
        <v>36696</v>
      </c>
      <c r="G236" s="14">
        <v>57683</v>
      </c>
      <c r="H236" s="14">
        <v>32103</v>
      </c>
      <c r="I236" s="14">
        <v>277685</v>
      </c>
      <c r="J236" s="14">
        <v>20221</v>
      </c>
    </row>
    <row r="237" spans="1:10">
      <c r="A237" s="1"/>
      <c r="B237" s="1" t="s">
        <v>10</v>
      </c>
      <c r="C237" s="14">
        <v>25301</v>
      </c>
      <c r="D237" s="14">
        <v>1362</v>
      </c>
      <c r="E237" s="14">
        <v>904</v>
      </c>
      <c r="F237" s="14">
        <v>1333</v>
      </c>
      <c r="G237" s="14">
        <v>5228</v>
      </c>
      <c r="H237" s="14">
        <v>8488</v>
      </c>
      <c r="I237" s="14">
        <v>17315</v>
      </c>
      <c r="J237" s="14">
        <v>7986</v>
      </c>
    </row>
    <row r="238" spans="1:10">
      <c r="A238" s="1"/>
      <c r="B238" s="1" t="s">
        <v>99</v>
      </c>
      <c r="C238" s="14">
        <v>296666</v>
      </c>
      <c r="D238" s="14">
        <v>44333</v>
      </c>
      <c r="E238" s="14">
        <v>29627</v>
      </c>
      <c r="F238" s="14">
        <v>28707</v>
      </c>
      <c r="G238" s="14">
        <v>70153</v>
      </c>
      <c r="H238" s="14">
        <v>61752</v>
      </c>
      <c r="I238" s="14">
        <v>234572</v>
      </c>
      <c r="J238" s="14">
        <v>62094</v>
      </c>
    </row>
    <row r="239" spans="1:10">
      <c r="A239" s="1"/>
      <c r="B239" s="1" t="s">
        <v>11</v>
      </c>
      <c r="C239" s="14">
        <v>42093</v>
      </c>
      <c r="D239" s="14">
        <v>7410</v>
      </c>
      <c r="E239" s="14" t="s">
        <v>90</v>
      </c>
      <c r="F239" s="14" t="s">
        <v>90</v>
      </c>
      <c r="G239" s="14">
        <v>13823</v>
      </c>
      <c r="H239" s="14">
        <v>3758</v>
      </c>
      <c r="I239" s="14">
        <v>37701</v>
      </c>
      <c r="J239" s="14">
        <v>4392</v>
      </c>
    </row>
    <row r="240" spans="1:10">
      <c r="A240" s="1"/>
      <c r="B240" s="1" t="s">
        <v>12</v>
      </c>
      <c r="C240" s="14">
        <v>300673</v>
      </c>
      <c r="D240" s="14">
        <v>52398</v>
      </c>
      <c r="E240" s="14">
        <v>47556</v>
      </c>
      <c r="F240" s="14">
        <v>42865</v>
      </c>
      <c r="G240" s="14">
        <v>77541</v>
      </c>
      <c r="H240" s="14">
        <v>49793</v>
      </c>
      <c r="I240" s="14">
        <v>270153</v>
      </c>
      <c r="J240" s="14">
        <v>30520</v>
      </c>
    </row>
    <row r="241" spans="1:12">
      <c r="A241" s="1"/>
      <c r="B241" s="1" t="s">
        <v>13</v>
      </c>
      <c r="C241" s="14">
        <v>67412</v>
      </c>
      <c r="D241" s="14">
        <v>11208</v>
      </c>
      <c r="E241" s="14">
        <v>8938</v>
      </c>
      <c r="F241" s="14" t="s">
        <v>90</v>
      </c>
      <c r="G241" s="14">
        <v>24522</v>
      </c>
      <c r="H241" s="14">
        <v>9968</v>
      </c>
      <c r="I241" s="14" t="s">
        <v>90</v>
      </c>
      <c r="J241" s="14" t="s">
        <v>90</v>
      </c>
    </row>
    <row r="242" spans="1:12">
      <c r="A242" s="1"/>
      <c r="B242" s="1" t="s">
        <v>14</v>
      </c>
      <c r="C242" s="14">
        <v>471360</v>
      </c>
      <c r="D242" s="14">
        <v>45835</v>
      </c>
      <c r="E242" s="14">
        <v>63784</v>
      </c>
      <c r="F242" s="14">
        <v>100467</v>
      </c>
      <c r="G242" s="14">
        <v>212559</v>
      </c>
      <c r="H242" s="14">
        <v>43948</v>
      </c>
      <c r="I242" s="14">
        <v>466593</v>
      </c>
      <c r="J242" s="14">
        <v>4767</v>
      </c>
    </row>
    <row r="243" spans="1:12">
      <c r="A243" s="1"/>
      <c r="B243" s="1" t="s">
        <v>15</v>
      </c>
      <c r="C243" s="14">
        <v>182766</v>
      </c>
      <c r="D243" s="14" t="s">
        <v>90</v>
      </c>
      <c r="E243" s="14" t="s">
        <v>90</v>
      </c>
      <c r="F243" s="14">
        <v>27994</v>
      </c>
      <c r="G243" s="14">
        <v>29068</v>
      </c>
      <c r="H243" s="14">
        <v>8516</v>
      </c>
      <c r="I243" s="14">
        <v>178894</v>
      </c>
      <c r="J243" s="14">
        <v>3872</v>
      </c>
    </row>
    <row r="244" spans="1:12">
      <c r="A244" s="1"/>
      <c r="B244" s="1" t="s">
        <v>100</v>
      </c>
      <c r="C244" s="14">
        <v>372</v>
      </c>
      <c r="D244" s="14">
        <v>0</v>
      </c>
      <c r="E244" s="14">
        <v>0</v>
      </c>
      <c r="F244" s="14" t="s">
        <v>90</v>
      </c>
      <c r="G244" s="14" t="s">
        <v>90</v>
      </c>
      <c r="H244" s="14" t="s">
        <v>90</v>
      </c>
      <c r="I244" s="14">
        <v>183</v>
      </c>
      <c r="J244" s="14">
        <v>189</v>
      </c>
    </row>
    <row r="245" spans="1:12">
      <c r="A245" s="1"/>
      <c r="B245" s="1" t="s">
        <v>86</v>
      </c>
      <c r="C245" s="14">
        <v>92726</v>
      </c>
      <c r="D245" s="14" t="s">
        <v>90</v>
      </c>
      <c r="E245" s="14">
        <v>23715</v>
      </c>
      <c r="F245" s="14">
        <v>13345</v>
      </c>
      <c r="G245" s="14" t="s">
        <v>90</v>
      </c>
      <c r="H245" s="14">
        <v>0</v>
      </c>
      <c r="I245" s="14">
        <v>92726</v>
      </c>
      <c r="J245" s="14">
        <v>0</v>
      </c>
    </row>
    <row r="246" spans="1:12">
      <c r="A246" s="1" t="s">
        <v>76</v>
      </c>
      <c r="B246" s="1" t="s">
        <v>19</v>
      </c>
      <c r="C246" s="14">
        <v>3306917</v>
      </c>
      <c r="D246" s="14">
        <v>4407</v>
      </c>
      <c r="E246" s="14">
        <v>4277</v>
      </c>
      <c r="F246" s="14">
        <v>6843</v>
      </c>
      <c r="G246" s="14">
        <v>68082</v>
      </c>
      <c r="H246" s="14">
        <v>392997</v>
      </c>
      <c r="I246" s="14">
        <v>476606</v>
      </c>
      <c r="J246" s="14">
        <v>2830311</v>
      </c>
      <c r="K246" s="23"/>
      <c r="L246" s="23"/>
    </row>
    <row r="247" spans="1:12">
      <c r="A247" s="1"/>
      <c r="B247" s="1" t="s">
        <v>3</v>
      </c>
      <c r="C247" s="14">
        <v>1647</v>
      </c>
      <c r="D247" s="14">
        <v>0</v>
      </c>
      <c r="E247" s="14">
        <v>0</v>
      </c>
      <c r="F247" s="14" t="s">
        <v>90</v>
      </c>
      <c r="G247" s="14" t="s">
        <v>90</v>
      </c>
      <c r="H247" s="14" t="s">
        <v>90</v>
      </c>
      <c r="I247" s="14">
        <v>870</v>
      </c>
      <c r="J247" s="14">
        <v>777</v>
      </c>
    </row>
    <row r="248" spans="1:12">
      <c r="A248" s="1"/>
      <c r="B248" s="1" t="s">
        <v>82</v>
      </c>
      <c r="C248" s="14">
        <v>16493</v>
      </c>
      <c r="D248" s="14" t="s">
        <v>90</v>
      </c>
      <c r="E248" s="14" t="s">
        <v>90</v>
      </c>
      <c r="F248" s="14" t="s">
        <v>90</v>
      </c>
      <c r="G248" s="14">
        <v>338</v>
      </c>
      <c r="H248" s="14">
        <v>2365</v>
      </c>
      <c r="I248" s="14" t="s">
        <v>90</v>
      </c>
      <c r="J248" s="14" t="s">
        <v>90</v>
      </c>
    </row>
    <row r="249" spans="1:12">
      <c r="A249" s="1"/>
      <c r="B249" s="1" t="s">
        <v>4</v>
      </c>
      <c r="C249" s="14">
        <v>29544</v>
      </c>
      <c r="D249" s="14" t="s">
        <v>90</v>
      </c>
      <c r="E249" s="14" t="s">
        <v>90</v>
      </c>
      <c r="F249" s="14">
        <v>0</v>
      </c>
      <c r="G249" s="14">
        <v>154</v>
      </c>
      <c r="H249" s="14">
        <v>751</v>
      </c>
      <c r="I249" s="14" t="s">
        <v>90</v>
      </c>
      <c r="J249" s="14" t="s">
        <v>90</v>
      </c>
    </row>
    <row r="250" spans="1:12">
      <c r="A250" s="1"/>
      <c r="B250" s="1" t="s">
        <v>83</v>
      </c>
      <c r="C250" s="14">
        <v>49003</v>
      </c>
      <c r="D250" s="14">
        <v>19</v>
      </c>
      <c r="E250" s="14">
        <v>36</v>
      </c>
      <c r="F250" s="14">
        <v>81</v>
      </c>
      <c r="G250" s="14">
        <v>1330</v>
      </c>
      <c r="H250" s="14">
        <v>6522</v>
      </c>
      <c r="I250" s="14">
        <v>7988</v>
      </c>
      <c r="J250" s="14">
        <v>41015</v>
      </c>
    </row>
    <row r="251" spans="1:12">
      <c r="A251" s="1"/>
      <c r="B251" s="1" t="s">
        <v>84</v>
      </c>
      <c r="C251" s="14">
        <v>204247</v>
      </c>
      <c r="D251" s="14">
        <v>53</v>
      </c>
      <c r="E251" s="14">
        <v>170</v>
      </c>
      <c r="F251" s="14">
        <v>163</v>
      </c>
      <c r="G251" s="14">
        <v>6993</v>
      </c>
      <c r="H251" s="14">
        <v>33140</v>
      </c>
      <c r="I251" s="14">
        <v>40519</v>
      </c>
      <c r="J251" s="14">
        <v>163728</v>
      </c>
    </row>
    <row r="252" spans="1:12">
      <c r="A252" s="1"/>
      <c r="B252" s="1" t="s">
        <v>42</v>
      </c>
      <c r="C252" s="14">
        <v>160773</v>
      </c>
      <c r="D252" s="14">
        <v>57</v>
      </c>
      <c r="E252" s="14">
        <v>925</v>
      </c>
      <c r="F252" s="14">
        <v>573</v>
      </c>
      <c r="G252" s="14">
        <v>6183</v>
      </c>
      <c r="H252" s="14">
        <v>22936</v>
      </c>
      <c r="I252" s="14">
        <v>30674</v>
      </c>
      <c r="J252" s="14">
        <v>130099</v>
      </c>
    </row>
    <row r="253" spans="1:12">
      <c r="A253" s="1"/>
      <c r="B253" s="1" t="s">
        <v>85</v>
      </c>
      <c r="C253" s="14">
        <v>531933</v>
      </c>
      <c r="D253" s="14">
        <v>182</v>
      </c>
      <c r="E253" s="14">
        <v>539</v>
      </c>
      <c r="F253" s="14">
        <v>1149</v>
      </c>
      <c r="G253" s="14">
        <v>8539</v>
      </c>
      <c r="H253" s="14">
        <v>44968</v>
      </c>
      <c r="I253" s="14">
        <v>55377</v>
      </c>
      <c r="J253" s="14">
        <v>476556</v>
      </c>
    </row>
    <row r="254" spans="1:12">
      <c r="A254" s="1"/>
      <c r="B254" s="1" t="s">
        <v>5</v>
      </c>
      <c r="C254" s="14">
        <v>95346</v>
      </c>
      <c r="D254" s="14">
        <v>12</v>
      </c>
      <c r="E254" s="14">
        <v>17</v>
      </c>
      <c r="F254" s="14">
        <v>99</v>
      </c>
      <c r="G254" s="14">
        <v>1479</v>
      </c>
      <c r="H254" s="14">
        <v>8598</v>
      </c>
      <c r="I254" s="14">
        <v>10205</v>
      </c>
      <c r="J254" s="14">
        <v>85141</v>
      </c>
    </row>
    <row r="255" spans="1:12">
      <c r="A255" s="1"/>
      <c r="B255" s="1" t="s">
        <v>6</v>
      </c>
      <c r="C255" s="14">
        <v>231201</v>
      </c>
      <c r="D255" s="14">
        <v>95</v>
      </c>
      <c r="E255" s="14">
        <v>52</v>
      </c>
      <c r="F255" s="14">
        <v>254</v>
      </c>
      <c r="G255" s="14">
        <v>3038</v>
      </c>
      <c r="H255" s="14">
        <v>17504</v>
      </c>
      <c r="I255" s="14">
        <v>20943</v>
      </c>
      <c r="J255" s="14">
        <v>210258</v>
      </c>
    </row>
    <row r="256" spans="1:12">
      <c r="A256" s="1"/>
      <c r="B256" s="1" t="s">
        <v>7</v>
      </c>
      <c r="C256" s="14">
        <v>367455</v>
      </c>
      <c r="D256" s="14">
        <v>34</v>
      </c>
      <c r="E256" s="14">
        <v>119</v>
      </c>
      <c r="F256" s="14">
        <v>324</v>
      </c>
      <c r="G256" s="14">
        <v>3878</v>
      </c>
      <c r="H256" s="14">
        <v>31713</v>
      </c>
      <c r="I256" s="14">
        <v>36068</v>
      </c>
      <c r="J256" s="14">
        <v>331387</v>
      </c>
    </row>
    <row r="257" spans="1:10">
      <c r="A257" s="1"/>
      <c r="B257" s="1" t="s">
        <v>8</v>
      </c>
      <c r="C257" s="14">
        <v>57433</v>
      </c>
      <c r="D257" s="14">
        <v>30</v>
      </c>
      <c r="E257" s="14">
        <v>74</v>
      </c>
      <c r="F257" s="14">
        <v>233</v>
      </c>
      <c r="G257" s="14">
        <v>2005</v>
      </c>
      <c r="H257" s="14">
        <v>10364</v>
      </c>
      <c r="I257" s="14">
        <v>12706</v>
      </c>
      <c r="J257" s="14">
        <v>44727</v>
      </c>
    </row>
    <row r="258" spans="1:10">
      <c r="A258" s="1"/>
      <c r="B258" s="1" t="s">
        <v>9</v>
      </c>
      <c r="C258" s="14">
        <v>202706</v>
      </c>
      <c r="D258" s="14">
        <v>450</v>
      </c>
      <c r="E258" s="14">
        <v>246</v>
      </c>
      <c r="F258" s="14">
        <v>1094</v>
      </c>
      <c r="G258" s="14">
        <v>5260</v>
      </c>
      <c r="H258" s="14">
        <v>22898</v>
      </c>
      <c r="I258" s="14">
        <v>29948</v>
      </c>
      <c r="J258" s="14">
        <v>172758</v>
      </c>
    </row>
    <row r="259" spans="1:10">
      <c r="A259" s="1"/>
      <c r="B259" s="1" t="s">
        <v>10</v>
      </c>
      <c r="C259" s="14">
        <v>201804</v>
      </c>
      <c r="D259" s="14">
        <v>318</v>
      </c>
      <c r="E259" s="14">
        <v>140</v>
      </c>
      <c r="F259" s="14">
        <v>114</v>
      </c>
      <c r="G259" s="14">
        <v>1798</v>
      </c>
      <c r="H259" s="14">
        <v>17368</v>
      </c>
      <c r="I259" s="14">
        <v>19738</v>
      </c>
      <c r="J259" s="14">
        <v>182066</v>
      </c>
    </row>
    <row r="260" spans="1:10">
      <c r="A260" s="1"/>
      <c r="B260" s="1" t="s">
        <v>99</v>
      </c>
      <c r="C260" s="14">
        <v>391667</v>
      </c>
      <c r="D260" s="14">
        <v>273</v>
      </c>
      <c r="E260" s="14">
        <v>219</v>
      </c>
      <c r="F260" s="14">
        <v>953</v>
      </c>
      <c r="G260" s="14">
        <v>3462</v>
      </c>
      <c r="H260" s="14">
        <v>31308</v>
      </c>
      <c r="I260" s="14">
        <v>36215</v>
      </c>
      <c r="J260" s="14">
        <v>355452</v>
      </c>
    </row>
    <row r="261" spans="1:10">
      <c r="A261" s="1"/>
      <c r="B261" s="1" t="s">
        <v>11</v>
      </c>
      <c r="C261" s="14">
        <v>10645</v>
      </c>
      <c r="D261" s="14">
        <v>7</v>
      </c>
      <c r="E261" s="14" t="s">
        <v>90</v>
      </c>
      <c r="F261" s="14" t="s">
        <v>90</v>
      </c>
      <c r="G261" s="14">
        <v>879</v>
      </c>
      <c r="H261" s="14">
        <v>2823</v>
      </c>
      <c r="I261" s="14">
        <v>3731</v>
      </c>
      <c r="J261" s="14">
        <v>6914</v>
      </c>
    </row>
    <row r="262" spans="1:10">
      <c r="A262" s="1"/>
      <c r="B262" s="1" t="s">
        <v>12</v>
      </c>
      <c r="C262" s="14">
        <v>268249</v>
      </c>
      <c r="D262" s="14">
        <v>342</v>
      </c>
      <c r="E262" s="14">
        <v>1058</v>
      </c>
      <c r="F262" s="14">
        <v>931</v>
      </c>
      <c r="G262" s="14">
        <v>7798</v>
      </c>
      <c r="H262" s="14">
        <v>54164</v>
      </c>
      <c r="I262" s="14">
        <v>64293</v>
      </c>
      <c r="J262" s="14">
        <v>203956</v>
      </c>
    </row>
    <row r="263" spans="1:10">
      <c r="A263" s="1"/>
      <c r="B263" s="1" t="s">
        <v>13</v>
      </c>
      <c r="C263" s="14">
        <v>22421</v>
      </c>
      <c r="D263" s="14">
        <v>28</v>
      </c>
      <c r="E263" s="14">
        <v>14</v>
      </c>
      <c r="F263" s="14" t="s">
        <v>90</v>
      </c>
      <c r="G263" s="14">
        <v>773</v>
      </c>
      <c r="H263" s="14">
        <v>3951</v>
      </c>
      <c r="I263" s="14" t="s">
        <v>90</v>
      </c>
      <c r="J263" s="14" t="s">
        <v>90</v>
      </c>
    </row>
    <row r="264" spans="1:10">
      <c r="A264" s="1"/>
      <c r="B264" s="1" t="s">
        <v>14</v>
      </c>
      <c r="C264" s="14">
        <v>320134</v>
      </c>
      <c r="D264" s="14">
        <v>282</v>
      </c>
      <c r="E264" s="14">
        <v>269</v>
      </c>
      <c r="F264" s="14">
        <v>445</v>
      </c>
      <c r="G264" s="14">
        <v>10344</v>
      </c>
      <c r="H264" s="14">
        <v>65449</v>
      </c>
      <c r="I264" s="14">
        <v>76789</v>
      </c>
      <c r="J264" s="14">
        <v>243345</v>
      </c>
    </row>
    <row r="265" spans="1:10">
      <c r="A265" s="1"/>
      <c r="B265" s="1" t="s">
        <v>15</v>
      </c>
      <c r="C265" s="14">
        <v>60708</v>
      </c>
      <c r="D265" s="14" t="s">
        <v>90</v>
      </c>
      <c r="E265" s="14" t="s">
        <v>90</v>
      </c>
      <c r="F265" s="14">
        <v>318</v>
      </c>
      <c r="G265" s="14">
        <v>2893</v>
      </c>
      <c r="H265" s="14">
        <v>11458</v>
      </c>
      <c r="I265" s="14">
        <v>16860</v>
      </c>
      <c r="J265" s="14">
        <v>43848</v>
      </c>
    </row>
    <row r="266" spans="1:10">
      <c r="A266" s="1"/>
      <c r="B266" s="1" t="s">
        <v>100</v>
      </c>
      <c r="C266" s="14">
        <v>83508</v>
      </c>
      <c r="D266" s="14" t="s">
        <v>90</v>
      </c>
      <c r="E266" s="14">
        <v>0</v>
      </c>
      <c r="F266" s="14" t="s">
        <v>90</v>
      </c>
      <c r="G266" s="14" t="s">
        <v>90</v>
      </c>
      <c r="H266" s="14" t="s">
        <v>90</v>
      </c>
      <c r="I266" s="14">
        <v>5152</v>
      </c>
      <c r="J266" s="14">
        <v>78356</v>
      </c>
    </row>
    <row r="267" spans="1:10">
      <c r="A267" s="1" t="s">
        <v>77</v>
      </c>
      <c r="B267" s="1" t="s">
        <v>19</v>
      </c>
      <c r="C267" s="14">
        <v>3176609</v>
      </c>
      <c r="D267" s="14">
        <v>704607</v>
      </c>
      <c r="E267" s="14">
        <v>473872</v>
      </c>
      <c r="F267" s="14">
        <v>475215</v>
      </c>
      <c r="G267" s="14">
        <v>881753</v>
      </c>
      <c r="H267" s="14">
        <v>410673</v>
      </c>
      <c r="I267" s="14">
        <v>2946120</v>
      </c>
      <c r="J267" s="14">
        <v>230489</v>
      </c>
    </row>
    <row r="268" spans="1:10">
      <c r="A268" s="1"/>
      <c r="B268" s="1" t="s">
        <v>3</v>
      </c>
      <c r="C268" s="14">
        <v>13090</v>
      </c>
      <c r="D268" s="14">
        <v>3998</v>
      </c>
      <c r="E268" s="14" t="s">
        <v>90</v>
      </c>
      <c r="F268" s="14" t="s">
        <v>90</v>
      </c>
      <c r="G268" s="14">
        <v>3328</v>
      </c>
      <c r="H268" s="14" t="s">
        <v>90</v>
      </c>
      <c r="I268" s="14" t="s">
        <v>90</v>
      </c>
      <c r="J268" s="14" t="s">
        <v>90</v>
      </c>
    </row>
    <row r="269" spans="1:10">
      <c r="A269" s="1"/>
      <c r="B269" s="1" t="s">
        <v>82</v>
      </c>
      <c r="C269" s="14">
        <v>10682</v>
      </c>
      <c r="D269" s="14">
        <v>2341</v>
      </c>
      <c r="E269" s="14">
        <v>1314</v>
      </c>
      <c r="F269" s="14">
        <v>1421</v>
      </c>
      <c r="G269" s="14">
        <v>4212</v>
      </c>
      <c r="H269" s="14">
        <v>1187</v>
      </c>
      <c r="I269" s="14" t="s">
        <v>90</v>
      </c>
      <c r="J269" s="14" t="s">
        <v>90</v>
      </c>
    </row>
    <row r="270" spans="1:10">
      <c r="A270" s="1"/>
      <c r="B270" s="1" t="s">
        <v>4</v>
      </c>
      <c r="C270" s="14">
        <v>2647</v>
      </c>
      <c r="D270" s="14">
        <v>505</v>
      </c>
      <c r="E270" s="14" t="s">
        <v>90</v>
      </c>
      <c r="F270" s="14" t="s">
        <v>90</v>
      </c>
      <c r="G270" s="14">
        <v>817</v>
      </c>
      <c r="H270" s="14">
        <v>697</v>
      </c>
      <c r="I270" s="14">
        <v>2647</v>
      </c>
      <c r="J270" s="14">
        <v>0</v>
      </c>
    </row>
    <row r="271" spans="1:10">
      <c r="A271" s="1"/>
      <c r="B271" s="1" t="s">
        <v>83</v>
      </c>
      <c r="C271" s="14">
        <v>333830</v>
      </c>
      <c r="D271" s="14">
        <v>96318</v>
      </c>
      <c r="E271" s="14">
        <v>63156</v>
      </c>
      <c r="F271" s="14">
        <v>56630</v>
      </c>
      <c r="G271" s="14">
        <v>82645</v>
      </c>
      <c r="H271" s="14">
        <v>25425</v>
      </c>
      <c r="I271" s="14">
        <v>324174</v>
      </c>
      <c r="J271" s="14">
        <v>9656</v>
      </c>
    </row>
    <row r="272" spans="1:10">
      <c r="A272" s="1"/>
      <c r="B272" s="1" t="s">
        <v>84</v>
      </c>
      <c r="C272" s="14">
        <v>291504</v>
      </c>
      <c r="D272" s="14">
        <v>28878</v>
      </c>
      <c r="E272" s="14">
        <v>28076</v>
      </c>
      <c r="F272" s="14">
        <v>38133</v>
      </c>
      <c r="G272" s="14">
        <v>107522</v>
      </c>
      <c r="H272" s="14">
        <v>69547</v>
      </c>
      <c r="I272" s="14">
        <v>272156</v>
      </c>
      <c r="J272" s="14">
        <v>19348</v>
      </c>
    </row>
    <row r="273" spans="1:10">
      <c r="A273" s="1"/>
      <c r="B273" s="1" t="s">
        <v>42</v>
      </c>
      <c r="C273" s="14">
        <v>189584</v>
      </c>
      <c r="D273" s="14">
        <v>42391</v>
      </c>
      <c r="E273" s="14">
        <v>25887</v>
      </c>
      <c r="F273" s="14">
        <v>27609</v>
      </c>
      <c r="G273" s="14">
        <v>59606</v>
      </c>
      <c r="H273" s="14">
        <v>24790</v>
      </c>
      <c r="I273" s="14">
        <v>180283</v>
      </c>
      <c r="J273" s="14">
        <v>9301</v>
      </c>
    </row>
    <row r="274" spans="1:10">
      <c r="A274" s="1"/>
      <c r="B274" s="1" t="s">
        <v>85</v>
      </c>
      <c r="C274" s="14">
        <v>342389</v>
      </c>
      <c r="D274" s="14">
        <v>98315</v>
      </c>
      <c r="E274" s="14">
        <v>72631</v>
      </c>
      <c r="F274" s="14">
        <v>60181</v>
      </c>
      <c r="G274" s="14">
        <v>84549</v>
      </c>
      <c r="H274" s="14">
        <v>24592</v>
      </c>
      <c r="I274" s="14">
        <v>340268</v>
      </c>
      <c r="J274" s="14">
        <v>2121</v>
      </c>
    </row>
    <row r="275" spans="1:10">
      <c r="A275" s="1"/>
      <c r="B275" s="1" t="s">
        <v>5</v>
      </c>
      <c r="C275" s="14">
        <v>100436</v>
      </c>
      <c r="D275" s="14">
        <v>25126</v>
      </c>
      <c r="E275" s="14">
        <v>13938</v>
      </c>
      <c r="F275" s="14">
        <v>14369</v>
      </c>
      <c r="G275" s="14">
        <v>28611</v>
      </c>
      <c r="H275" s="14">
        <v>13947</v>
      </c>
      <c r="I275" s="14">
        <v>95991</v>
      </c>
      <c r="J275" s="14">
        <v>4445</v>
      </c>
    </row>
    <row r="276" spans="1:10">
      <c r="A276" s="1"/>
      <c r="B276" s="1" t="s">
        <v>6</v>
      </c>
      <c r="C276" s="14">
        <v>77058</v>
      </c>
      <c r="D276" s="14">
        <v>10727</v>
      </c>
      <c r="E276" s="14">
        <v>8270</v>
      </c>
      <c r="F276" s="14">
        <v>11083</v>
      </c>
      <c r="G276" s="14">
        <v>25753</v>
      </c>
      <c r="H276" s="14">
        <v>14087</v>
      </c>
      <c r="I276" s="14">
        <v>69920</v>
      </c>
      <c r="J276" s="14">
        <v>7138</v>
      </c>
    </row>
    <row r="277" spans="1:10">
      <c r="A277" s="1"/>
      <c r="B277" s="1" t="s">
        <v>7</v>
      </c>
      <c r="C277" s="14">
        <v>105151</v>
      </c>
      <c r="D277" s="14">
        <v>28864</v>
      </c>
      <c r="E277" s="14">
        <v>12996</v>
      </c>
      <c r="F277" s="14">
        <v>12036</v>
      </c>
      <c r="G277" s="14">
        <v>26706</v>
      </c>
      <c r="H277" s="14">
        <v>15249</v>
      </c>
      <c r="I277" s="14">
        <v>95851</v>
      </c>
      <c r="J277" s="14">
        <v>9300</v>
      </c>
    </row>
    <row r="278" spans="1:10">
      <c r="A278" s="1"/>
      <c r="B278" s="1" t="s">
        <v>8</v>
      </c>
      <c r="C278" s="14">
        <v>88143</v>
      </c>
      <c r="D278" s="14">
        <v>33010</v>
      </c>
      <c r="E278" s="14">
        <v>15716</v>
      </c>
      <c r="F278" s="14">
        <v>12229</v>
      </c>
      <c r="G278" s="14">
        <v>18595</v>
      </c>
      <c r="H278" s="14">
        <v>6660</v>
      </c>
      <c r="I278" s="14">
        <v>86210</v>
      </c>
      <c r="J278" s="14">
        <v>1933</v>
      </c>
    </row>
    <row r="279" spans="1:10">
      <c r="A279" s="1"/>
      <c r="B279" s="1" t="s">
        <v>9</v>
      </c>
      <c r="C279" s="14">
        <v>256489</v>
      </c>
      <c r="D279" s="14">
        <v>84315</v>
      </c>
      <c r="E279" s="14">
        <v>35159</v>
      </c>
      <c r="F279" s="14">
        <v>31860</v>
      </c>
      <c r="G279" s="14">
        <v>58569</v>
      </c>
      <c r="H279" s="14">
        <v>33114</v>
      </c>
      <c r="I279" s="14">
        <v>243017</v>
      </c>
      <c r="J279" s="14">
        <v>13472</v>
      </c>
    </row>
    <row r="280" spans="1:10">
      <c r="A280" s="1"/>
      <c r="B280" s="1" t="s">
        <v>10</v>
      </c>
      <c r="C280" s="14">
        <v>21187</v>
      </c>
      <c r="D280" s="14">
        <v>861</v>
      </c>
      <c r="E280" s="14">
        <v>522</v>
      </c>
      <c r="F280" s="14">
        <v>869</v>
      </c>
      <c r="G280" s="14">
        <v>3629</v>
      </c>
      <c r="H280" s="14">
        <v>4709</v>
      </c>
      <c r="I280" s="14">
        <v>10590</v>
      </c>
      <c r="J280" s="14">
        <v>10597</v>
      </c>
    </row>
    <row r="281" spans="1:10">
      <c r="A281" s="1"/>
      <c r="B281" s="1" t="s">
        <v>99</v>
      </c>
      <c r="C281" s="14">
        <v>328166</v>
      </c>
      <c r="D281" s="14">
        <v>44393</v>
      </c>
      <c r="E281" s="14">
        <v>29183</v>
      </c>
      <c r="F281" s="14">
        <v>31053</v>
      </c>
      <c r="G281" s="14">
        <v>74544</v>
      </c>
      <c r="H281" s="14">
        <v>73599</v>
      </c>
      <c r="I281" s="14">
        <v>252772</v>
      </c>
      <c r="J281" s="14">
        <v>75394</v>
      </c>
    </row>
    <row r="282" spans="1:10">
      <c r="A282" s="1"/>
      <c r="B282" s="1" t="s">
        <v>11</v>
      </c>
      <c r="C282" s="14">
        <v>28507</v>
      </c>
      <c r="D282" s="14">
        <v>6110</v>
      </c>
      <c r="E282" s="14">
        <v>3992</v>
      </c>
      <c r="F282" s="14">
        <v>4569</v>
      </c>
      <c r="G282" s="14">
        <v>9636</v>
      </c>
      <c r="H282" s="14">
        <v>2441</v>
      </c>
      <c r="I282" s="14">
        <v>26748</v>
      </c>
      <c r="J282" s="14">
        <v>1759</v>
      </c>
    </row>
    <row r="283" spans="1:10">
      <c r="A283" s="1"/>
      <c r="B283" s="1" t="s">
        <v>12</v>
      </c>
      <c r="C283" s="14">
        <v>297792</v>
      </c>
      <c r="D283" s="14">
        <v>47854</v>
      </c>
      <c r="E283" s="14">
        <v>39103</v>
      </c>
      <c r="F283" s="14">
        <v>36942</v>
      </c>
      <c r="G283" s="14">
        <v>74522</v>
      </c>
      <c r="H283" s="14">
        <v>52279</v>
      </c>
      <c r="I283" s="14">
        <v>250700</v>
      </c>
      <c r="J283" s="14">
        <v>47092</v>
      </c>
    </row>
    <row r="284" spans="1:10">
      <c r="A284" s="1"/>
      <c r="B284" s="1" t="s">
        <v>13</v>
      </c>
      <c r="C284" s="14">
        <v>66671</v>
      </c>
      <c r="D284" s="14">
        <v>10026</v>
      </c>
      <c r="E284" s="14">
        <v>8165</v>
      </c>
      <c r="F284" s="14">
        <v>10077</v>
      </c>
      <c r="G284" s="14">
        <v>22222</v>
      </c>
      <c r="H284" s="14">
        <v>6835</v>
      </c>
      <c r="I284" s="14">
        <v>57325</v>
      </c>
      <c r="J284" s="14">
        <v>9346</v>
      </c>
    </row>
    <row r="285" spans="1:10">
      <c r="A285" s="1"/>
      <c r="B285" s="1" t="s">
        <v>14</v>
      </c>
      <c r="C285" s="14">
        <v>403652</v>
      </c>
      <c r="D285" s="14">
        <v>50331</v>
      </c>
      <c r="E285" s="14">
        <v>63708</v>
      </c>
      <c r="F285" s="14">
        <v>90455</v>
      </c>
      <c r="G285" s="14">
        <v>161789</v>
      </c>
      <c r="H285" s="14">
        <v>32053</v>
      </c>
      <c r="I285" s="14">
        <v>398336</v>
      </c>
      <c r="J285" s="14">
        <v>5316</v>
      </c>
    </row>
    <row r="286" spans="1:10">
      <c r="A286" s="1"/>
      <c r="B286" s="1" t="s">
        <v>15</v>
      </c>
      <c r="C286" s="14">
        <v>180477</v>
      </c>
      <c r="D286" s="14">
        <v>69612</v>
      </c>
      <c r="E286" s="14">
        <v>38893</v>
      </c>
      <c r="F286" s="14">
        <v>28824</v>
      </c>
      <c r="G286" s="14">
        <v>31984</v>
      </c>
      <c r="H286" s="14">
        <v>7907</v>
      </c>
      <c r="I286" s="14">
        <v>177220</v>
      </c>
      <c r="J286" s="14">
        <v>3257</v>
      </c>
    </row>
    <row r="287" spans="1:10">
      <c r="A287" s="1"/>
      <c r="B287" s="1" t="s">
        <v>100</v>
      </c>
      <c r="C287" s="14">
        <v>1065</v>
      </c>
      <c r="D287" s="14" t="s">
        <v>90</v>
      </c>
      <c r="E287" s="14" t="s">
        <v>90</v>
      </c>
      <c r="F287" s="14" t="s">
        <v>90</v>
      </c>
      <c r="G287" s="14" t="s">
        <v>90</v>
      </c>
      <c r="H287" s="14" t="s">
        <v>90</v>
      </c>
      <c r="I287" s="14">
        <v>785</v>
      </c>
      <c r="J287" s="14">
        <v>280</v>
      </c>
    </row>
    <row r="288" spans="1:10">
      <c r="A288" s="1"/>
      <c r="B288" s="1" t="s">
        <v>86</v>
      </c>
      <c r="C288" s="14">
        <v>38089</v>
      </c>
      <c r="D288" s="14" t="s">
        <v>90</v>
      </c>
      <c r="E288" s="14">
        <v>10364</v>
      </c>
      <c r="F288" s="14" t="s">
        <v>90</v>
      </c>
      <c r="G288" s="14" t="s">
        <v>90</v>
      </c>
      <c r="H288" s="14" t="s">
        <v>90</v>
      </c>
      <c r="I288" s="14">
        <v>38089</v>
      </c>
      <c r="J288" s="14">
        <v>0</v>
      </c>
    </row>
    <row r="289" spans="1:10">
      <c r="A289" s="1" t="s">
        <v>78</v>
      </c>
      <c r="B289" s="1" t="s">
        <v>19</v>
      </c>
      <c r="C289" s="14">
        <v>2808205</v>
      </c>
      <c r="D289" s="14">
        <v>2186</v>
      </c>
      <c r="E289" s="14">
        <v>5432</v>
      </c>
      <c r="F289" s="14">
        <v>14412</v>
      </c>
      <c r="G289" s="14">
        <v>105195</v>
      </c>
      <c r="H289" s="14">
        <v>265102</v>
      </c>
      <c r="I289" s="14">
        <v>392327</v>
      </c>
      <c r="J289" s="14">
        <v>2415878</v>
      </c>
    </row>
    <row r="290" spans="1:10">
      <c r="A290" s="1"/>
      <c r="B290" s="1" t="s">
        <v>3</v>
      </c>
      <c r="C290" s="14">
        <v>5066</v>
      </c>
      <c r="D290" s="14">
        <v>5</v>
      </c>
      <c r="E290" s="14" t="s">
        <v>90</v>
      </c>
      <c r="F290" s="14" t="s">
        <v>90</v>
      </c>
      <c r="G290" s="14">
        <v>118</v>
      </c>
      <c r="H290" s="14" t="s">
        <v>90</v>
      </c>
      <c r="I290" s="14" t="s">
        <v>90</v>
      </c>
      <c r="J290" s="14" t="s">
        <v>90</v>
      </c>
    </row>
    <row r="291" spans="1:10">
      <c r="A291" s="1"/>
      <c r="B291" s="1" t="s">
        <v>82</v>
      </c>
      <c r="C291" s="14">
        <v>15635</v>
      </c>
      <c r="D291" s="14">
        <v>10</v>
      </c>
      <c r="E291" s="14">
        <v>22</v>
      </c>
      <c r="F291" s="14">
        <v>27</v>
      </c>
      <c r="G291" s="14">
        <v>359</v>
      </c>
      <c r="H291" s="14">
        <v>2013</v>
      </c>
      <c r="I291" s="14" t="s">
        <v>90</v>
      </c>
      <c r="J291" s="14" t="s">
        <v>90</v>
      </c>
    </row>
    <row r="292" spans="1:10">
      <c r="A292" s="1"/>
      <c r="B292" s="1" t="s">
        <v>4</v>
      </c>
      <c r="C292" s="14">
        <v>18937</v>
      </c>
      <c r="D292" s="14">
        <v>0</v>
      </c>
      <c r="E292" s="14" t="s">
        <v>90</v>
      </c>
      <c r="F292" s="14" t="s">
        <v>90</v>
      </c>
      <c r="G292" s="14">
        <v>95</v>
      </c>
      <c r="H292" s="14">
        <v>931</v>
      </c>
      <c r="I292" s="14">
        <v>1093</v>
      </c>
      <c r="J292" s="14">
        <v>17844</v>
      </c>
    </row>
    <row r="293" spans="1:10">
      <c r="A293" s="1"/>
      <c r="B293" s="1" t="s">
        <v>83</v>
      </c>
      <c r="C293" s="14">
        <v>26406</v>
      </c>
      <c r="D293" s="14">
        <v>19</v>
      </c>
      <c r="E293" s="14">
        <v>14</v>
      </c>
      <c r="F293" s="14">
        <v>154</v>
      </c>
      <c r="G293" s="14">
        <v>1285</v>
      </c>
      <c r="H293" s="14">
        <v>4225</v>
      </c>
      <c r="I293" s="14">
        <v>5697</v>
      </c>
      <c r="J293" s="14">
        <v>20709</v>
      </c>
    </row>
    <row r="294" spans="1:10">
      <c r="A294" s="1"/>
      <c r="B294" s="1" t="s">
        <v>84</v>
      </c>
      <c r="C294" s="14">
        <v>308480</v>
      </c>
      <c r="D294" s="14">
        <v>61</v>
      </c>
      <c r="E294" s="14">
        <v>181</v>
      </c>
      <c r="F294" s="14">
        <v>351</v>
      </c>
      <c r="G294" s="14">
        <v>8312</v>
      </c>
      <c r="H294" s="14">
        <v>37244</v>
      </c>
      <c r="I294" s="14">
        <v>46149</v>
      </c>
      <c r="J294" s="14">
        <v>262331</v>
      </c>
    </row>
    <row r="295" spans="1:10">
      <c r="A295" s="1"/>
      <c r="B295" s="1" t="s">
        <v>42</v>
      </c>
      <c r="C295" s="14">
        <v>155093</v>
      </c>
      <c r="D295" s="14">
        <v>229</v>
      </c>
      <c r="E295" s="14">
        <v>532</v>
      </c>
      <c r="F295" s="14">
        <v>1106</v>
      </c>
      <c r="G295" s="14">
        <v>8990</v>
      </c>
      <c r="H295" s="14">
        <v>17847</v>
      </c>
      <c r="I295" s="14">
        <v>28704</v>
      </c>
      <c r="J295" s="14">
        <v>126389</v>
      </c>
    </row>
    <row r="296" spans="1:10">
      <c r="A296" s="1"/>
      <c r="B296" s="1" t="s">
        <v>85</v>
      </c>
      <c r="C296" s="14">
        <v>404148</v>
      </c>
      <c r="D296" s="14">
        <v>608</v>
      </c>
      <c r="E296" s="14">
        <v>1594</v>
      </c>
      <c r="F296" s="14">
        <v>3949</v>
      </c>
      <c r="G296" s="14">
        <v>19950</v>
      </c>
      <c r="H296" s="14">
        <v>32906</v>
      </c>
      <c r="I296" s="14">
        <v>59007</v>
      </c>
      <c r="J296" s="14">
        <v>345141</v>
      </c>
    </row>
    <row r="297" spans="1:10">
      <c r="A297" s="1"/>
      <c r="B297" s="1" t="s">
        <v>5</v>
      </c>
      <c r="C297" s="14">
        <v>95225</v>
      </c>
      <c r="D297" s="14">
        <v>39</v>
      </c>
      <c r="E297" s="14">
        <v>59</v>
      </c>
      <c r="F297" s="14">
        <v>246</v>
      </c>
      <c r="G297" s="14">
        <v>2891</v>
      </c>
      <c r="H297" s="14">
        <v>8409</v>
      </c>
      <c r="I297" s="14">
        <v>11644</v>
      </c>
      <c r="J297" s="14">
        <v>83581</v>
      </c>
    </row>
    <row r="298" spans="1:10">
      <c r="A298" s="1"/>
      <c r="B298" s="1" t="s">
        <v>6</v>
      </c>
      <c r="C298" s="14">
        <v>132603</v>
      </c>
      <c r="D298" s="14">
        <v>34</v>
      </c>
      <c r="E298" s="14">
        <v>106</v>
      </c>
      <c r="F298" s="14">
        <v>363</v>
      </c>
      <c r="G298" s="14">
        <v>3438</v>
      </c>
      <c r="H298" s="14">
        <v>7021</v>
      </c>
      <c r="I298" s="14">
        <v>10962</v>
      </c>
      <c r="J298" s="14">
        <v>121641</v>
      </c>
    </row>
    <row r="299" spans="1:10">
      <c r="A299" s="1"/>
      <c r="B299" s="1" t="s">
        <v>7</v>
      </c>
      <c r="C299" s="14">
        <v>364507</v>
      </c>
      <c r="D299" s="14">
        <v>145</v>
      </c>
      <c r="E299" s="14">
        <v>400</v>
      </c>
      <c r="F299" s="14">
        <v>802</v>
      </c>
      <c r="G299" s="14">
        <v>6933</v>
      </c>
      <c r="H299" s="14">
        <v>18233</v>
      </c>
      <c r="I299" s="14">
        <v>26513</v>
      </c>
      <c r="J299" s="14">
        <v>337994</v>
      </c>
    </row>
    <row r="300" spans="1:10">
      <c r="A300" s="1"/>
      <c r="B300" s="1" t="s">
        <v>8</v>
      </c>
      <c r="C300" s="14">
        <v>50862</v>
      </c>
      <c r="D300" s="14">
        <v>185</v>
      </c>
      <c r="E300" s="14">
        <v>433</v>
      </c>
      <c r="F300" s="14">
        <v>1003</v>
      </c>
      <c r="G300" s="14">
        <v>4445</v>
      </c>
      <c r="H300" s="14">
        <v>7957</v>
      </c>
      <c r="I300" s="14">
        <v>14023</v>
      </c>
      <c r="J300" s="14">
        <v>36839</v>
      </c>
    </row>
    <row r="301" spans="1:10">
      <c r="A301" s="1"/>
      <c r="B301" s="1" t="s">
        <v>9</v>
      </c>
      <c r="C301" s="14">
        <v>150735</v>
      </c>
      <c r="D301" s="14">
        <v>124</v>
      </c>
      <c r="E301" s="14">
        <v>293</v>
      </c>
      <c r="F301" s="14">
        <v>744</v>
      </c>
      <c r="G301" s="14">
        <v>5158</v>
      </c>
      <c r="H301" s="14">
        <v>13460</v>
      </c>
      <c r="I301" s="14">
        <v>19779</v>
      </c>
      <c r="J301" s="14">
        <v>130956</v>
      </c>
    </row>
    <row r="302" spans="1:10">
      <c r="A302" s="1"/>
      <c r="B302" s="1" t="s">
        <v>10</v>
      </c>
      <c r="C302" s="14">
        <v>147150</v>
      </c>
      <c r="D302" s="14">
        <v>104</v>
      </c>
      <c r="E302" s="14">
        <v>151</v>
      </c>
      <c r="F302" s="14">
        <v>291</v>
      </c>
      <c r="G302" s="14">
        <v>2761</v>
      </c>
      <c r="H302" s="14">
        <v>9070</v>
      </c>
      <c r="I302" s="14">
        <v>12377</v>
      </c>
      <c r="J302" s="14">
        <v>134773</v>
      </c>
    </row>
    <row r="303" spans="1:10">
      <c r="A303" s="1"/>
      <c r="B303" s="1" t="s">
        <v>99</v>
      </c>
      <c r="C303" s="14">
        <v>325663</v>
      </c>
      <c r="D303" s="14">
        <v>70</v>
      </c>
      <c r="E303" s="14">
        <v>141</v>
      </c>
      <c r="F303" s="14">
        <v>480</v>
      </c>
      <c r="G303" s="14">
        <v>3662</v>
      </c>
      <c r="H303" s="14">
        <v>19758</v>
      </c>
      <c r="I303" s="14">
        <v>24111</v>
      </c>
      <c r="J303" s="14">
        <v>301552</v>
      </c>
    </row>
    <row r="304" spans="1:10">
      <c r="A304" s="1"/>
      <c r="B304" s="1" t="s">
        <v>11</v>
      </c>
      <c r="C304" s="14">
        <v>4582</v>
      </c>
      <c r="D304" s="14">
        <v>7</v>
      </c>
      <c r="E304" s="14">
        <v>16</v>
      </c>
      <c r="F304" s="14">
        <v>75</v>
      </c>
      <c r="G304" s="14">
        <v>1003</v>
      </c>
      <c r="H304" s="14">
        <v>1092</v>
      </c>
      <c r="I304" s="14">
        <v>2193</v>
      </c>
      <c r="J304" s="14">
        <v>2389</v>
      </c>
    </row>
    <row r="305" spans="1:10">
      <c r="A305" s="1"/>
      <c r="B305" s="1" t="s">
        <v>12</v>
      </c>
      <c r="C305" s="14">
        <v>304644</v>
      </c>
      <c r="D305" s="14">
        <v>218</v>
      </c>
      <c r="E305" s="14">
        <v>484</v>
      </c>
      <c r="F305" s="14">
        <v>1337</v>
      </c>
      <c r="G305" s="14">
        <v>9983</v>
      </c>
      <c r="H305" s="14">
        <v>34808</v>
      </c>
      <c r="I305" s="14">
        <v>46830</v>
      </c>
      <c r="J305" s="14">
        <v>257814</v>
      </c>
    </row>
    <row r="306" spans="1:10">
      <c r="A306" s="1"/>
      <c r="B306" s="1" t="s">
        <v>13</v>
      </c>
      <c r="C306" s="14">
        <v>19277</v>
      </c>
      <c r="D306" s="14">
        <v>21</v>
      </c>
      <c r="E306" s="14">
        <v>47</v>
      </c>
      <c r="F306" s="14">
        <v>95</v>
      </c>
      <c r="G306" s="14">
        <v>1137</v>
      </c>
      <c r="H306" s="14">
        <v>2255</v>
      </c>
      <c r="I306" s="14">
        <v>3555</v>
      </c>
      <c r="J306" s="14">
        <v>15722</v>
      </c>
    </row>
    <row r="307" spans="1:10">
      <c r="A307" s="1"/>
      <c r="B307" s="1" t="s">
        <v>14</v>
      </c>
      <c r="C307" s="14">
        <v>186761</v>
      </c>
      <c r="D307" s="14">
        <v>127</v>
      </c>
      <c r="E307" s="14">
        <v>414</v>
      </c>
      <c r="F307" s="14">
        <v>1801</v>
      </c>
      <c r="G307" s="14">
        <v>18818</v>
      </c>
      <c r="H307" s="14">
        <v>37910</v>
      </c>
      <c r="I307" s="14">
        <v>59070</v>
      </c>
      <c r="J307" s="14">
        <v>127691</v>
      </c>
    </row>
    <row r="308" spans="1:10">
      <c r="A308" s="1"/>
      <c r="B308" s="1" t="s">
        <v>15</v>
      </c>
      <c r="C308" s="14">
        <v>46174</v>
      </c>
      <c r="D308" s="14">
        <v>161</v>
      </c>
      <c r="E308" s="14">
        <v>501</v>
      </c>
      <c r="F308" s="14">
        <v>1403</v>
      </c>
      <c r="G308" s="14">
        <v>5252</v>
      </c>
      <c r="H308" s="14">
        <v>6531</v>
      </c>
      <c r="I308" s="14">
        <v>13848</v>
      </c>
      <c r="J308" s="14">
        <v>32326</v>
      </c>
    </row>
    <row r="309" spans="1:10">
      <c r="A309" s="1"/>
      <c r="B309" s="1" t="s">
        <v>100</v>
      </c>
      <c r="C309" s="14">
        <v>46257</v>
      </c>
      <c r="D309" s="14" t="s">
        <v>90</v>
      </c>
      <c r="E309" s="14" t="s">
        <v>90</v>
      </c>
      <c r="F309" s="14" t="s">
        <v>90</v>
      </c>
      <c r="G309" s="14" t="s">
        <v>90</v>
      </c>
      <c r="H309" s="14" t="s">
        <v>90</v>
      </c>
      <c r="I309" s="14">
        <v>3014</v>
      </c>
      <c r="J309" s="14">
        <v>43243</v>
      </c>
    </row>
    <row r="310" spans="1:10">
      <c r="A310" s="1" t="s">
        <v>79</v>
      </c>
      <c r="B310" s="1" t="s">
        <v>19</v>
      </c>
      <c r="C310" s="14">
        <v>12550665</v>
      </c>
      <c r="D310" s="14">
        <v>1351146</v>
      </c>
      <c r="E310" s="14">
        <v>975188</v>
      </c>
      <c r="F310" s="14">
        <v>1036977</v>
      </c>
      <c r="G310" s="14">
        <v>2221546</v>
      </c>
      <c r="H310" s="14">
        <v>1682967</v>
      </c>
      <c r="I310" s="14">
        <v>7267824</v>
      </c>
      <c r="J310" s="14">
        <v>5282841</v>
      </c>
    </row>
    <row r="311" spans="1:10">
      <c r="A311" s="1"/>
      <c r="B311" s="1" t="s">
        <v>3</v>
      </c>
      <c r="C311" s="14">
        <v>26648</v>
      </c>
      <c r="D311" s="14" t="s">
        <v>90</v>
      </c>
      <c r="E311" s="14" t="s">
        <v>90</v>
      </c>
      <c r="F311" s="14" t="s">
        <v>90</v>
      </c>
      <c r="G311" s="14">
        <v>5395</v>
      </c>
      <c r="H311" s="14">
        <v>3108</v>
      </c>
      <c r="I311" s="14">
        <v>24176</v>
      </c>
      <c r="J311" s="14">
        <v>2472</v>
      </c>
    </row>
    <row r="312" spans="1:10">
      <c r="A312" s="1"/>
      <c r="B312" s="1" t="s">
        <v>82</v>
      </c>
      <c r="C312" s="14">
        <v>56616</v>
      </c>
      <c r="D312" s="14">
        <v>4759</v>
      </c>
      <c r="E312" s="14">
        <v>3371</v>
      </c>
      <c r="F312" s="14">
        <v>4324</v>
      </c>
      <c r="G312" s="14">
        <v>9838</v>
      </c>
      <c r="H312" s="14">
        <v>5967</v>
      </c>
      <c r="I312" s="14">
        <v>28259</v>
      </c>
      <c r="J312" s="14">
        <v>28357</v>
      </c>
    </row>
    <row r="313" spans="1:10">
      <c r="A313" s="1"/>
      <c r="B313" s="1" t="s">
        <v>4</v>
      </c>
      <c r="C313" s="14">
        <v>39918</v>
      </c>
      <c r="D313" s="14">
        <v>1567</v>
      </c>
      <c r="E313" s="14">
        <v>737</v>
      </c>
      <c r="F313" s="14">
        <v>956</v>
      </c>
      <c r="G313" s="14">
        <v>3406</v>
      </c>
      <c r="H313" s="14">
        <v>2445</v>
      </c>
      <c r="I313" s="14">
        <v>9111</v>
      </c>
      <c r="J313" s="14">
        <v>30807</v>
      </c>
    </row>
    <row r="314" spans="1:10">
      <c r="A314" s="1"/>
      <c r="B314" s="1" t="s">
        <v>83</v>
      </c>
      <c r="C314" s="14">
        <v>1130808</v>
      </c>
      <c r="D314" s="14">
        <v>242993</v>
      </c>
      <c r="E314" s="14">
        <v>152896</v>
      </c>
      <c r="F314" s="14">
        <v>158673</v>
      </c>
      <c r="G314" s="14">
        <v>291455</v>
      </c>
      <c r="H314" s="14">
        <v>151156</v>
      </c>
      <c r="I314" s="14">
        <v>997173</v>
      </c>
      <c r="J314" s="14">
        <v>133635</v>
      </c>
    </row>
    <row r="315" spans="1:10">
      <c r="A315" s="1"/>
      <c r="B315" s="1" t="s">
        <v>84</v>
      </c>
      <c r="C315" s="14">
        <v>1294297</v>
      </c>
      <c r="D315" s="14">
        <v>59061</v>
      </c>
      <c r="E315" s="14">
        <v>59566</v>
      </c>
      <c r="F315" s="14">
        <v>84811</v>
      </c>
      <c r="G315" s="14">
        <v>262711</v>
      </c>
      <c r="H315" s="14">
        <v>244365</v>
      </c>
      <c r="I315" s="14">
        <v>710514</v>
      </c>
      <c r="J315" s="14">
        <v>583783</v>
      </c>
    </row>
    <row r="316" spans="1:10">
      <c r="A316" s="1"/>
      <c r="B316" s="1" t="s">
        <v>42</v>
      </c>
      <c r="C316" s="14">
        <v>676643</v>
      </c>
      <c r="D316" s="14">
        <v>70540</v>
      </c>
      <c r="E316" s="14">
        <v>60040</v>
      </c>
      <c r="F316" s="14">
        <v>66747</v>
      </c>
      <c r="G316" s="14">
        <v>147556</v>
      </c>
      <c r="H316" s="14">
        <v>97128</v>
      </c>
      <c r="I316" s="14">
        <v>442011</v>
      </c>
      <c r="J316" s="14">
        <v>234632</v>
      </c>
    </row>
    <row r="317" spans="1:10">
      <c r="A317" s="1"/>
      <c r="B317" s="1" t="s">
        <v>85</v>
      </c>
      <c r="C317" s="14">
        <v>1374767</v>
      </c>
      <c r="D317" s="14">
        <v>156067</v>
      </c>
      <c r="E317" s="14">
        <v>123766</v>
      </c>
      <c r="F317" s="14">
        <v>112866</v>
      </c>
      <c r="G317" s="14">
        <v>207454</v>
      </c>
      <c r="H317" s="14">
        <v>107167</v>
      </c>
      <c r="I317" s="14">
        <v>707320</v>
      </c>
      <c r="J317" s="14">
        <v>667447</v>
      </c>
    </row>
    <row r="318" spans="1:10">
      <c r="A318" s="1"/>
      <c r="B318" s="1" t="s">
        <v>5</v>
      </c>
      <c r="C318" s="14">
        <v>453869</v>
      </c>
      <c r="D318" s="14">
        <v>37578</v>
      </c>
      <c r="E318" s="14">
        <v>25061</v>
      </c>
      <c r="F318" s="14">
        <v>29880</v>
      </c>
      <c r="G318" s="14">
        <v>61917</v>
      </c>
      <c r="H318" s="14">
        <v>47889</v>
      </c>
      <c r="I318" s="14">
        <v>202325</v>
      </c>
      <c r="J318" s="14">
        <v>251544</v>
      </c>
    </row>
    <row r="319" spans="1:10">
      <c r="A319" s="1"/>
      <c r="B319" s="1" t="s">
        <v>6</v>
      </c>
      <c r="C319" s="14">
        <v>413256</v>
      </c>
      <c r="D319" s="14">
        <v>26176</v>
      </c>
      <c r="E319" s="14">
        <v>20090</v>
      </c>
      <c r="F319" s="14">
        <v>25426</v>
      </c>
      <c r="G319" s="14">
        <v>64171</v>
      </c>
      <c r="H319" s="14">
        <v>54348</v>
      </c>
      <c r="I319" s="14">
        <v>190211</v>
      </c>
      <c r="J319" s="14">
        <v>223045</v>
      </c>
    </row>
    <row r="320" spans="1:10">
      <c r="A320" s="1"/>
      <c r="B320" s="1" t="s">
        <v>7</v>
      </c>
      <c r="C320" s="14">
        <v>654569</v>
      </c>
      <c r="D320" s="14">
        <v>43642</v>
      </c>
      <c r="E320" s="14">
        <v>23430</v>
      </c>
      <c r="F320" s="14">
        <v>23558</v>
      </c>
      <c r="G320" s="14">
        <v>58625</v>
      </c>
      <c r="H320" s="14">
        <v>58732</v>
      </c>
      <c r="I320" s="14">
        <v>207987</v>
      </c>
      <c r="J320" s="14">
        <v>446582</v>
      </c>
    </row>
    <row r="321" spans="1:10">
      <c r="A321" s="1"/>
      <c r="B321" s="1" t="s">
        <v>8</v>
      </c>
      <c r="C321" s="14">
        <v>229845</v>
      </c>
      <c r="D321" s="14">
        <v>48880</v>
      </c>
      <c r="E321" s="14">
        <v>25297</v>
      </c>
      <c r="F321" s="14">
        <v>22494</v>
      </c>
      <c r="G321" s="14">
        <v>40095</v>
      </c>
      <c r="H321" s="14">
        <v>29469</v>
      </c>
      <c r="I321" s="14">
        <v>166235</v>
      </c>
      <c r="J321" s="14">
        <v>63610</v>
      </c>
    </row>
    <row r="322" spans="1:10">
      <c r="A322" s="1"/>
      <c r="B322" s="1" t="s">
        <v>9</v>
      </c>
      <c r="C322" s="14">
        <v>952047</v>
      </c>
      <c r="D322" s="14">
        <v>150686</v>
      </c>
      <c r="E322" s="14">
        <v>96857</v>
      </c>
      <c r="F322" s="14">
        <v>94763</v>
      </c>
      <c r="G322" s="14">
        <v>184345</v>
      </c>
      <c r="H322" s="14">
        <v>125203</v>
      </c>
      <c r="I322" s="14">
        <v>651854</v>
      </c>
      <c r="J322" s="14">
        <v>300193</v>
      </c>
    </row>
    <row r="323" spans="1:10">
      <c r="A323" s="1"/>
      <c r="B323" s="1" t="s">
        <v>10</v>
      </c>
      <c r="C323" s="14">
        <v>383734</v>
      </c>
      <c r="D323" s="14">
        <v>1573</v>
      </c>
      <c r="E323" s="14">
        <v>1179</v>
      </c>
      <c r="F323" s="14">
        <v>1587</v>
      </c>
      <c r="G323" s="14">
        <v>7698</v>
      </c>
      <c r="H323" s="14">
        <v>31752</v>
      </c>
      <c r="I323" s="14">
        <v>43789</v>
      </c>
      <c r="J323" s="14">
        <v>339945</v>
      </c>
    </row>
    <row r="324" spans="1:10">
      <c r="A324" s="1"/>
      <c r="B324" s="1" t="s">
        <v>99</v>
      </c>
      <c r="C324" s="14">
        <v>1651091</v>
      </c>
      <c r="D324" s="14">
        <v>93440</v>
      </c>
      <c r="E324" s="14">
        <v>62140</v>
      </c>
      <c r="F324" s="14">
        <v>70003</v>
      </c>
      <c r="G324" s="14">
        <v>209705</v>
      </c>
      <c r="H324" s="14">
        <v>257900</v>
      </c>
      <c r="I324" s="14">
        <v>693188</v>
      </c>
      <c r="J324" s="14">
        <v>957903</v>
      </c>
    </row>
    <row r="325" spans="1:10">
      <c r="A325" s="1"/>
      <c r="B325" s="1" t="s">
        <v>11</v>
      </c>
      <c r="C325" s="14">
        <v>203779</v>
      </c>
      <c r="D325" s="14">
        <v>13827</v>
      </c>
      <c r="E325" s="14">
        <v>10950</v>
      </c>
      <c r="F325" s="14">
        <v>14176</v>
      </c>
      <c r="G325" s="14">
        <v>42494</v>
      </c>
      <c r="H325" s="14">
        <v>40729</v>
      </c>
      <c r="I325" s="14">
        <v>122176</v>
      </c>
      <c r="J325" s="14">
        <v>81603</v>
      </c>
    </row>
    <row r="326" spans="1:10">
      <c r="A326" s="1"/>
      <c r="B326" s="1" t="s">
        <v>12</v>
      </c>
      <c r="C326" s="14">
        <v>1169081</v>
      </c>
      <c r="D326" s="14">
        <v>118695</v>
      </c>
      <c r="E326" s="14">
        <v>104296</v>
      </c>
      <c r="F326" s="14">
        <v>99271</v>
      </c>
      <c r="G326" s="14">
        <v>194915</v>
      </c>
      <c r="H326" s="14">
        <v>212924</v>
      </c>
      <c r="I326" s="14">
        <v>730101</v>
      </c>
      <c r="J326" s="14">
        <v>438980</v>
      </c>
    </row>
    <row r="327" spans="1:10">
      <c r="A327" s="1"/>
      <c r="B327" s="1" t="s">
        <v>13</v>
      </c>
      <c r="C327" s="14">
        <v>228968</v>
      </c>
      <c r="D327" s="14">
        <v>28191</v>
      </c>
      <c r="E327" s="14">
        <v>19858</v>
      </c>
      <c r="F327" s="14">
        <v>21900</v>
      </c>
      <c r="G327" s="14">
        <v>62914</v>
      </c>
      <c r="H327" s="14">
        <v>35302</v>
      </c>
      <c r="I327" s="14">
        <v>168165</v>
      </c>
      <c r="J327" s="14">
        <v>60803</v>
      </c>
    </row>
    <row r="328" spans="1:10">
      <c r="A328" s="1"/>
      <c r="B328" s="1" t="s">
        <v>14</v>
      </c>
      <c r="C328" s="14">
        <v>930509</v>
      </c>
      <c r="D328" s="14">
        <v>96381</v>
      </c>
      <c r="E328" s="14">
        <v>81776</v>
      </c>
      <c r="F328" s="14">
        <v>114556</v>
      </c>
      <c r="G328" s="14">
        <v>236948</v>
      </c>
      <c r="H328" s="14">
        <v>119038</v>
      </c>
      <c r="I328" s="14">
        <v>648699</v>
      </c>
      <c r="J328" s="14">
        <v>281810</v>
      </c>
    </row>
    <row r="329" spans="1:10">
      <c r="A329" s="1"/>
      <c r="B329" s="1" t="s">
        <v>15</v>
      </c>
      <c r="C329" s="14">
        <v>564526</v>
      </c>
      <c r="D329" s="14">
        <v>141840</v>
      </c>
      <c r="E329" s="14">
        <v>96726</v>
      </c>
      <c r="F329" s="14">
        <v>86380</v>
      </c>
      <c r="G329" s="14">
        <v>128311</v>
      </c>
      <c r="H329" s="14">
        <v>52480</v>
      </c>
      <c r="I329" s="14">
        <v>505737</v>
      </c>
      <c r="J329" s="14">
        <v>58789</v>
      </c>
    </row>
    <row r="330" spans="1:10">
      <c r="A330" s="1"/>
      <c r="B330" s="1" t="s">
        <v>100</v>
      </c>
      <c r="C330" s="14">
        <v>104449</v>
      </c>
      <c r="D330" s="14" t="s">
        <v>90</v>
      </c>
      <c r="E330" s="14" t="s">
        <v>90</v>
      </c>
      <c r="F330" s="14" t="s">
        <v>90</v>
      </c>
      <c r="G330" s="14">
        <v>1433</v>
      </c>
      <c r="H330" s="14">
        <v>5865</v>
      </c>
      <c r="I330" s="14">
        <v>7548</v>
      </c>
      <c r="J330" s="14">
        <v>96901</v>
      </c>
    </row>
    <row r="331" spans="1:10">
      <c r="A331" s="1"/>
      <c r="B331" s="1" t="s">
        <v>86</v>
      </c>
      <c r="C331" s="14">
        <v>11245</v>
      </c>
      <c r="D331" s="14" t="s">
        <v>90</v>
      </c>
      <c r="E331" s="14" t="s">
        <v>90</v>
      </c>
      <c r="F331" s="14">
        <v>776</v>
      </c>
      <c r="G331" s="14">
        <v>160</v>
      </c>
      <c r="H331" s="14">
        <v>0</v>
      </c>
      <c r="I331" s="14">
        <v>11245</v>
      </c>
      <c r="J331" s="14">
        <v>0</v>
      </c>
    </row>
    <row r="332" spans="1:10">
      <c r="A332" s="1" t="s">
        <v>80</v>
      </c>
      <c r="B332" s="1" t="s">
        <v>19</v>
      </c>
      <c r="C332" s="14">
        <v>9742153</v>
      </c>
      <c r="D332" s="14">
        <v>433173</v>
      </c>
      <c r="E332" s="14">
        <v>688639</v>
      </c>
      <c r="F332" s="14">
        <v>780782</v>
      </c>
      <c r="G332" s="14">
        <v>1654696</v>
      </c>
      <c r="H332" s="14">
        <v>1374060</v>
      </c>
      <c r="I332" s="14">
        <v>4931350</v>
      </c>
      <c r="J332" s="14">
        <v>4810803</v>
      </c>
    </row>
    <row r="333" spans="1:10">
      <c r="A333" s="1"/>
      <c r="B333" s="1" t="s">
        <v>3</v>
      </c>
      <c r="C333" s="14">
        <v>23056</v>
      </c>
      <c r="D333" s="14" t="s">
        <v>90</v>
      </c>
      <c r="E333" s="14" t="s">
        <v>90</v>
      </c>
      <c r="F333" s="14" t="s">
        <v>90</v>
      </c>
      <c r="G333" s="14">
        <v>5418</v>
      </c>
      <c r="H333" s="14">
        <v>2864</v>
      </c>
      <c r="I333" s="14">
        <v>18803</v>
      </c>
      <c r="J333" s="14">
        <v>4253</v>
      </c>
    </row>
    <row r="334" spans="1:10">
      <c r="A334" s="1"/>
      <c r="B334" s="1" t="s">
        <v>82</v>
      </c>
      <c r="C334" s="14">
        <v>58137</v>
      </c>
      <c r="D334" s="14">
        <v>1245</v>
      </c>
      <c r="E334" s="14">
        <v>1954</v>
      </c>
      <c r="F334" s="14">
        <v>2575</v>
      </c>
      <c r="G334" s="14">
        <v>7904</v>
      </c>
      <c r="H334" s="14">
        <v>7274</v>
      </c>
      <c r="I334" s="14">
        <v>20952</v>
      </c>
      <c r="J334" s="14">
        <v>37185</v>
      </c>
    </row>
    <row r="335" spans="1:10">
      <c r="A335" s="1"/>
      <c r="B335" s="1" t="s">
        <v>4</v>
      </c>
      <c r="C335" s="14">
        <v>63913</v>
      </c>
      <c r="D335" s="14">
        <v>422</v>
      </c>
      <c r="E335" s="14">
        <v>498</v>
      </c>
      <c r="F335" s="14">
        <v>368</v>
      </c>
      <c r="G335" s="14">
        <v>1298</v>
      </c>
      <c r="H335" s="14">
        <v>1877</v>
      </c>
      <c r="I335" s="14">
        <v>4463</v>
      </c>
      <c r="J335" s="14">
        <v>59450</v>
      </c>
    </row>
    <row r="336" spans="1:10">
      <c r="A336" s="1"/>
      <c r="B336" s="1" t="s">
        <v>83</v>
      </c>
      <c r="C336" s="14">
        <v>746066</v>
      </c>
      <c r="D336" s="14">
        <v>64694</v>
      </c>
      <c r="E336" s="14">
        <v>104167</v>
      </c>
      <c r="F336" s="14">
        <v>116901</v>
      </c>
      <c r="G336" s="14">
        <v>243285</v>
      </c>
      <c r="H336" s="14">
        <v>119986</v>
      </c>
      <c r="I336" s="14">
        <v>649033</v>
      </c>
      <c r="J336" s="14">
        <v>97033</v>
      </c>
    </row>
    <row r="337" spans="1:10">
      <c r="A337" s="1"/>
      <c r="B337" s="1" t="s">
        <v>84</v>
      </c>
      <c r="C337" s="14">
        <v>1262058</v>
      </c>
      <c r="D337" s="14">
        <v>17695</v>
      </c>
      <c r="E337" s="14">
        <v>37249</v>
      </c>
      <c r="F337" s="14">
        <v>58136</v>
      </c>
      <c r="G337" s="14">
        <v>204425</v>
      </c>
      <c r="H337" s="14">
        <v>218167</v>
      </c>
      <c r="I337" s="14">
        <v>535672</v>
      </c>
      <c r="J337" s="14">
        <v>726386</v>
      </c>
    </row>
    <row r="338" spans="1:10">
      <c r="A338" s="1"/>
      <c r="B338" s="1" t="s">
        <v>42</v>
      </c>
      <c r="C338" s="14">
        <v>509278</v>
      </c>
      <c r="D338" s="14">
        <v>24644</v>
      </c>
      <c r="E338" s="14">
        <v>40603</v>
      </c>
      <c r="F338" s="14">
        <v>49760</v>
      </c>
      <c r="G338" s="14">
        <v>105963</v>
      </c>
      <c r="H338" s="14">
        <v>78689</v>
      </c>
      <c r="I338" s="14">
        <v>299659</v>
      </c>
      <c r="J338" s="14">
        <v>209619</v>
      </c>
    </row>
    <row r="339" spans="1:10">
      <c r="A339" s="1"/>
      <c r="B339" s="1" t="s">
        <v>85</v>
      </c>
      <c r="C339" s="14">
        <v>1126296</v>
      </c>
      <c r="D339" s="14">
        <v>58946</v>
      </c>
      <c r="E339" s="14">
        <v>100554</v>
      </c>
      <c r="F339" s="14">
        <v>104557</v>
      </c>
      <c r="G339" s="14">
        <v>157133</v>
      </c>
      <c r="H339" s="14">
        <v>103165</v>
      </c>
      <c r="I339" s="14">
        <v>524355</v>
      </c>
      <c r="J339" s="14">
        <v>601941</v>
      </c>
    </row>
    <row r="340" spans="1:10">
      <c r="A340" s="1"/>
      <c r="B340" s="1" t="s">
        <v>5</v>
      </c>
      <c r="C340" s="14">
        <v>284033</v>
      </c>
      <c r="D340" s="14">
        <v>12007</v>
      </c>
      <c r="E340" s="14">
        <v>17607</v>
      </c>
      <c r="F340" s="14">
        <v>21127</v>
      </c>
      <c r="G340" s="14">
        <v>47524</v>
      </c>
      <c r="H340" s="14">
        <v>38342</v>
      </c>
      <c r="I340" s="14">
        <v>136607</v>
      </c>
      <c r="J340" s="14">
        <v>147426</v>
      </c>
    </row>
    <row r="341" spans="1:10">
      <c r="A341" s="1"/>
      <c r="B341" s="1" t="s">
        <v>6</v>
      </c>
      <c r="C341" s="14">
        <v>303835</v>
      </c>
      <c r="D341" s="14">
        <v>4788</v>
      </c>
      <c r="E341" s="14">
        <v>8190</v>
      </c>
      <c r="F341" s="14">
        <v>11551</v>
      </c>
      <c r="G341" s="14">
        <v>27730</v>
      </c>
      <c r="H341" s="14">
        <v>29615</v>
      </c>
      <c r="I341" s="14">
        <v>81874</v>
      </c>
      <c r="J341" s="14">
        <v>221961</v>
      </c>
    </row>
    <row r="342" spans="1:10">
      <c r="A342" s="1"/>
      <c r="B342" s="1" t="s">
        <v>7</v>
      </c>
      <c r="C342" s="14">
        <v>654056</v>
      </c>
      <c r="D342" s="14">
        <v>19695</v>
      </c>
      <c r="E342" s="14">
        <v>21929</v>
      </c>
      <c r="F342" s="14">
        <v>19986</v>
      </c>
      <c r="G342" s="14">
        <v>46017</v>
      </c>
      <c r="H342" s="14">
        <v>53948</v>
      </c>
      <c r="I342" s="14">
        <v>161575</v>
      </c>
      <c r="J342" s="14">
        <v>492481</v>
      </c>
    </row>
    <row r="343" spans="1:10">
      <c r="A343" s="1"/>
      <c r="B343" s="1" t="s">
        <v>8</v>
      </c>
      <c r="C343" s="14">
        <v>178682</v>
      </c>
      <c r="D343" s="14">
        <v>20556</v>
      </c>
      <c r="E343" s="14">
        <v>23566</v>
      </c>
      <c r="F343" s="14">
        <v>21287</v>
      </c>
      <c r="G343" s="14">
        <v>33047</v>
      </c>
      <c r="H343" s="14">
        <v>24250</v>
      </c>
      <c r="I343" s="14">
        <v>122706</v>
      </c>
      <c r="J343" s="14">
        <v>55976</v>
      </c>
    </row>
    <row r="344" spans="1:10">
      <c r="A344" s="1"/>
      <c r="B344" s="1" t="s">
        <v>9</v>
      </c>
      <c r="C344" s="14">
        <v>620533</v>
      </c>
      <c r="D344" s="14">
        <v>53970</v>
      </c>
      <c r="E344" s="14">
        <v>64840</v>
      </c>
      <c r="F344" s="14">
        <v>62954</v>
      </c>
      <c r="G344" s="14">
        <v>108643</v>
      </c>
      <c r="H344" s="14">
        <v>83920</v>
      </c>
      <c r="I344" s="14">
        <v>374327</v>
      </c>
      <c r="J344" s="14">
        <v>246206</v>
      </c>
    </row>
    <row r="345" spans="1:10">
      <c r="A345" s="1"/>
      <c r="B345" s="1" t="s">
        <v>10</v>
      </c>
      <c r="C345" s="14">
        <v>342570</v>
      </c>
      <c r="D345" s="14">
        <v>301</v>
      </c>
      <c r="E345" s="14">
        <v>455</v>
      </c>
      <c r="F345" s="14">
        <v>829</v>
      </c>
      <c r="G345" s="14">
        <v>5487</v>
      </c>
      <c r="H345" s="14">
        <v>26758</v>
      </c>
      <c r="I345" s="14">
        <v>33830</v>
      </c>
      <c r="J345" s="14">
        <v>308740</v>
      </c>
    </row>
    <row r="346" spans="1:10">
      <c r="A346" s="1"/>
      <c r="B346" s="1" t="s">
        <v>99</v>
      </c>
      <c r="C346" s="14">
        <v>989548</v>
      </c>
      <c r="D346" s="14">
        <v>24644</v>
      </c>
      <c r="E346" s="14">
        <v>38737</v>
      </c>
      <c r="F346" s="14">
        <v>44397</v>
      </c>
      <c r="G346" s="14">
        <v>113610</v>
      </c>
      <c r="H346" s="14">
        <v>160102</v>
      </c>
      <c r="I346" s="14">
        <v>381490</v>
      </c>
      <c r="J346" s="14">
        <v>608058</v>
      </c>
    </row>
    <row r="347" spans="1:10">
      <c r="A347" s="1"/>
      <c r="B347" s="1" t="s">
        <v>11</v>
      </c>
      <c r="C347" s="14">
        <v>125235</v>
      </c>
      <c r="D347" s="14">
        <v>3517</v>
      </c>
      <c r="E347" s="14">
        <v>5944</v>
      </c>
      <c r="F347" s="14">
        <v>8339</v>
      </c>
      <c r="G347" s="14">
        <v>24354</v>
      </c>
      <c r="H347" s="14">
        <v>24821</v>
      </c>
      <c r="I347" s="14">
        <v>66975</v>
      </c>
      <c r="J347" s="14">
        <v>58260</v>
      </c>
    </row>
    <row r="348" spans="1:10">
      <c r="A348" s="1"/>
      <c r="B348" s="1" t="s">
        <v>12</v>
      </c>
      <c r="C348" s="14">
        <v>898901</v>
      </c>
      <c r="D348" s="14">
        <v>33153</v>
      </c>
      <c r="E348" s="14">
        <v>66954</v>
      </c>
      <c r="F348" s="14">
        <v>69967</v>
      </c>
      <c r="G348" s="14">
        <v>127489</v>
      </c>
      <c r="H348" s="14">
        <v>175274</v>
      </c>
      <c r="I348" s="14">
        <v>472837</v>
      </c>
      <c r="J348" s="14">
        <v>426064</v>
      </c>
    </row>
    <row r="349" spans="1:10">
      <c r="A349" s="1"/>
      <c r="B349" s="1" t="s">
        <v>13</v>
      </c>
      <c r="C349" s="14">
        <v>135266</v>
      </c>
      <c r="D349" s="14">
        <v>6090</v>
      </c>
      <c r="E349" s="14">
        <v>10644</v>
      </c>
      <c r="F349" s="14">
        <v>14764</v>
      </c>
      <c r="G349" s="14">
        <v>41868</v>
      </c>
      <c r="H349" s="14">
        <v>30559</v>
      </c>
      <c r="I349" s="14">
        <v>103925</v>
      </c>
      <c r="J349" s="14">
        <v>31341</v>
      </c>
    </row>
    <row r="350" spans="1:10">
      <c r="A350" s="1"/>
      <c r="B350" s="1" t="s">
        <v>14</v>
      </c>
      <c r="C350" s="14">
        <v>891582</v>
      </c>
      <c r="D350" s="14">
        <v>24693</v>
      </c>
      <c r="E350" s="14">
        <v>56232</v>
      </c>
      <c r="F350" s="14">
        <v>93614</v>
      </c>
      <c r="G350" s="14">
        <v>248073</v>
      </c>
      <c r="H350" s="14">
        <v>145003</v>
      </c>
      <c r="I350" s="14">
        <v>567615</v>
      </c>
      <c r="J350" s="14">
        <v>323967</v>
      </c>
    </row>
    <row r="351" spans="1:10">
      <c r="A351" s="1"/>
      <c r="B351" s="1" t="s">
        <v>15</v>
      </c>
      <c r="C351" s="14">
        <v>430425</v>
      </c>
      <c r="D351" s="14">
        <v>57399</v>
      </c>
      <c r="E351" s="14">
        <v>82457</v>
      </c>
      <c r="F351" s="14">
        <v>74347</v>
      </c>
      <c r="G351" s="14">
        <v>104090</v>
      </c>
      <c r="H351" s="14">
        <v>45484</v>
      </c>
      <c r="I351" s="14">
        <v>363777</v>
      </c>
      <c r="J351" s="14">
        <v>66648</v>
      </c>
    </row>
    <row r="352" spans="1:10">
      <c r="A352" s="1"/>
      <c r="B352" s="1" t="s">
        <v>100</v>
      </c>
      <c r="C352" s="14">
        <v>92689</v>
      </c>
      <c r="D352" s="14" t="s">
        <v>90</v>
      </c>
      <c r="E352" s="14" t="s">
        <v>90</v>
      </c>
      <c r="F352" s="14" t="s">
        <v>90</v>
      </c>
      <c r="G352" s="14">
        <v>836</v>
      </c>
      <c r="H352" s="14">
        <v>3962</v>
      </c>
      <c r="I352" s="14">
        <v>4881</v>
      </c>
      <c r="J352" s="14">
        <v>87808</v>
      </c>
    </row>
    <row r="353" spans="1:12">
      <c r="A353" s="1"/>
      <c r="B353" s="1" t="s">
        <v>86</v>
      </c>
      <c r="C353" s="14">
        <v>5994</v>
      </c>
      <c r="D353" s="14" t="s">
        <v>90</v>
      </c>
      <c r="E353" s="14" t="s">
        <v>90</v>
      </c>
      <c r="F353" s="14" t="s">
        <v>90</v>
      </c>
      <c r="G353" s="14">
        <v>502</v>
      </c>
      <c r="H353" s="14">
        <v>0</v>
      </c>
      <c r="I353" s="14">
        <v>5994</v>
      </c>
      <c r="J353" s="14">
        <v>0</v>
      </c>
    </row>
    <row r="354" spans="1:12">
      <c r="A354" s="1" t="s">
        <v>54</v>
      </c>
      <c r="B354" s="1" t="s">
        <v>19</v>
      </c>
      <c r="C354" s="14">
        <v>3359419</v>
      </c>
      <c r="D354" s="14">
        <v>995546</v>
      </c>
      <c r="E354" s="14">
        <v>336984</v>
      </c>
      <c r="F354" s="14">
        <v>260936</v>
      </c>
      <c r="G354" s="14">
        <v>500328</v>
      </c>
      <c r="H354" s="14">
        <v>411918</v>
      </c>
      <c r="I354" s="14">
        <v>2505712</v>
      </c>
      <c r="J354" s="14">
        <v>853707</v>
      </c>
      <c r="K354" s="23"/>
      <c r="L354" s="23"/>
    </row>
    <row r="355" spans="1:12">
      <c r="A355" s="14"/>
      <c r="B355" s="1" t="s">
        <v>3</v>
      </c>
      <c r="C355" s="14">
        <v>-1006</v>
      </c>
      <c r="D355" s="14">
        <v>4709</v>
      </c>
      <c r="E355" s="14">
        <v>585</v>
      </c>
      <c r="F355" s="14" t="s">
        <v>90</v>
      </c>
      <c r="G355" s="14">
        <v>-637</v>
      </c>
      <c r="H355" s="14" t="s">
        <v>90</v>
      </c>
      <c r="I355" s="14">
        <v>4264</v>
      </c>
      <c r="J355" s="14">
        <v>-5270</v>
      </c>
      <c r="K355" s="23"/>
      <c r="L355" s="23"/>
    </row>
    <row r="356" spans="1:12">
      <c r="A356" s="14"/>
      <c r="B356" s="1" t="s">
        <v>82</v>
      </c>
      <c r="C356" s="14">
        <v>-1927</v>
      </c>
      <c r="D356" s="14">
        <v>3395</v>
      </c>
      <c r="E356" s="14">
        <v>1509</v>
      </c>
      <c r="F356" s="14">
        <v>1802</v>
      </c>
      <c r="G356" s="14">
        <v>755</v>
      </c>
      <c r="H356" s="14">
        <v>-1097</v>
      </c>
      <c r="I356" s="14">
        <v>6364</v>
      </c>
      <c r="J356" s="14">
        <v>-8291</v>
      </c>
      <c r="K356" s="23"/>
      <c r="L356" s="23"/>
    </row>
    <row r="357" spans="1:12">
      <c r="A357" s="14"/>
      <c r="B357" s="1" t="s">
        <v>4</v>
      </c>
      <c r="C357" s="14">
        <v>-11317</v>
      </c>
      <c r="D357" s="14">
        <v>2477</v>
      </c>
      <c r="E357" s="14">
        <v>820</v>
      </c>
      <c r="F357" s="14">
        <v>924</v>
      </c>
      <c r="G357" s="14">
        <v>2383</v>
      </c>
      <c r="H357" s="14">
        <v>52</v>
      </c>
      <c r="I357" s="14">
        <v>6656</v>
      </c>
      <c r="J357" s="14">
        <v>-17973</v>
      </c>
      <c r="K357" s="23"/>
      <c r="L357" s="23"/>
    </row>
    <row r="358" spans="1:12">
      <c r="A358" s="14"/>
      <c r="B358" s="1" t="s">
        <v>83</v>
      </c>
      <c r="C358" s="14">
        <v>401092</v>
      </c>
      <c r="D358" s="14">
        <v>196991</v>
      </c>
      <c r="E358" s="14">
        <v>57987</v>
      </c>
      <c r="F358" s="14">
        <v>39843</v>
      </c>
      <c r="G358" s="14">
        <v>26723</v>
      </c>
      <c r="H358" s="14">
        <v>29147</v>
      </c>
      <c r="I358" s="14">
        <v>350691</v>
      </c>
      <c r="J358" s="14">
        <v>50401</v>
      </c>
      <c r="K358" s="23"/>
      <c r="L358" s="23"/>
    </row>
    <row r="359" spans="1:12">
      <c r="A359" s="14"/>
      <c r="B359" s="1" t="s">
        <v>84</v>
      </c>
      <c r="C359" s="14">
        <v>-143889</v>
      </c>
      <c r="D359" s="14">
        <v>39049</v>
      </c>
      <c r="E359" s="14">
        <v>18883</v>
      </c>
      <c r="F359" s="14">
        <v>17294</v>
      </c>
      <c r="G359" s="14">
        <v>19745</v>
      </c>
      <c r="H359" s="14">
        <v>524</v>
      </c>
      <c r="I359" s="14">
        <v>95495</v>
      </c>
      <c r="J359" s="14">
        <v>-239384</v>
      </c>
      <c r="K359" s="23"/>
      <c r="L359" s="23"/>
    </row>
    <row r="360" spans="1:12">
      <c r="A360" s="14"/>
      <c r="B360" s="1" t="s">
        <v>42</v>
      </c>
      <c r="C360" s="14">
        <v>125613</v>
      </c>
      <c r="D360" s="14">
        <v>44825</v>
      </c>
      <c r="E360" s="14">
        <v>17860</v>
      </c>
      <c r="F360" s="14">
        <v>9501</v>
      </c>
      <c r="G360" s="14">
        <v>12929</v>
      </c>
      <c r="H360" s="14">
        <v>15855</v>
      </c>
      <c r="I360" s="14">
        <v>100970</v>
      </c>
      <c r="J360" s="14">
        <v>24643</v>
      </c>
      <c r="K360" s="23"/>
      <c r="L360" s="23"/>
    </row>
    <row r="361" spans="1:12">
      <c r="A361" s="14"/>
      <c r="B361" s="1" t="s">
        <v>85</v>
      </c>
      <c r="C361" s="14">
        <v>371174</v>
      </c>
      <c r="D361" s="14">
        <v>96525</v>
      </c>
      <c r="E361" s="14">
        <v>24463</v>
      </c>
      <c r="F361" s="14">
        <v>3898</v>
      </c>
      <c r="G361" s="14">
        <v>32541</v>
      </c>
      <c r="H361" s="14">
        <v>16245</v>
      </c>
      <c r="I361" s="14">
        <v>173672</v>
      </c>
      <c r="J361" s="14">
        <v>197502</v>
      </c>
      <c r="K361" s="23"/>
      <c r="L361" s="23"/>
    </row>
    <row r="362" spans="1:12">
      <c r="A362" s="14"/>
      <c r="B362" s="1" t="s">
        <v>5</v>
      </c>
      <c r="C362" s="14">
        <v>160989</v>
      </c>
      <c r="D362" s="14">
        <v>27961</v>
      </c>
      <c r="E362" s="14">
        <v>8025</v>
      </c>
      <c r="F362" s="14">
        <v>6918</v>
      </c>
      <c r="G362" s="14">
        <v>7018</v>
      </c>
      <c r="H362" s="14">
        <v>5184</v>
      </c>
      <c r="I362" s="14">
        <v>55106</v>
      </c>
      <c r="J362" s="14">
        <v>105883</v>
      </c>
      <c r="K362" s="23"/>
      <c r="L362" s="23"/>
    </row>
    <row r="363" spans="1:12">
      <c r="A363" s="14"/>
      <c r="B363" s="1" t="s">
        <v>6</v>
      </c>
      <c r="C363" s="14">
        <v>235883</v>
      </c>
      <c r="D363" s="14">
        <v>24756</v>
      </c>
      <c r="E363" s="14">
        <v>15653</v>
      </c>
      <c r="F363" s="14">
        <v>17229</v>
      </c>
      <c r="G363" s="14">
        <v>42870</v>
      </c>
      <c r="H363" s="14">
        <v>38465</v>
      </c>
      <c r="I363" s="14">
        <v>138973</v>
      </c>
      <c r="J363" s="14">
        <v>96910</v>
      </c>
      <c r="K363" s="23"/>
      <c r="L363" s="23"/>
    </row>
    <row r="364" spans="1:12" s="10" customFormat="1">
      <c r="A364" s="14"/>
      <c r="B364" s="1" t="s">
        <v>7</v>
      </c>
      <c r="C364" s="14">
        <v>-2157</v>
      </c>
      <c r="D364" s="14">
        <v>27271</v>
      </c>
      <c r="E364" s="14">
        <v>2333</v>
      </c>
      <c r="F364" s="14">
        <v>2718</v>
      </c>
      <c r="G364" s="14">
        <v>4073</v>
      </c>
      <c r="H364" s="14">
        <v>16687</v>
      </c>
      <c r="I364" s="14">
        <v>53082</v>
      </c>
      <c r="J364" s="14">
        <v>-55239</v>
      </c>
      <c r="K364" s="23"/>
      <c r="L364" s="23"/>
    </row>
    <row r="365" spans="1:12" s="10" customFormat="1">
      <c r="A365" s="14"/>
      <c r="B365" s="1" t="s">
        <v>8</v>
      </c>
      <c r="C365" s="14">
        <v>72499</v>
      </c>
      <c r="D365" s="14">
        <v>29555</v>
      </c>
      <c r="E365" s="14">
        <v>1637</v>
      </c>
      <c r="F365" s="14">
        <v>1008</v>
      </c>
      <c r="G365" s="14">
        <v>9154</v>
      </c>
      <c r="H365" s="14">
        <v>13953</v>
      </c>
      <c r="I365" s="14">
        <v>55307</v>
      </c>
      <c r="J365" s="14">
        <v>17192</v>
      </c>
      <c r="K365" s="23"/>
      <c r="L365" s="23"/>
    </row>
    <row r="366" spans="1:12" s="10" customFormat="1">
      <c r="A366" s="14"/>
      <c r="B366" s="1" t="s">
        <v>9</v>
      </c>
      <c r="C366" s="14">
        <v>424902</v>
      </c>
      <c r="D366" s="14">
        <v>116870</v>
      </c>
      <c r="E366" s="14">
        <v>43871</v>
      </c>
      <c r="F366" s="14">
        <v>36995</v>
      </c>
      <c r="G366" s="14">
        <v>74918</v>
      </c>
      <c r="H366" s="14">
        <v>49710</v>
      </c>
      <c r="I366" s="14">
        <v>322364</v>
      </c>
      <c r="J366" s="14">
        <v>102538</v>
      </c>
      <c r="K366" s="23"/>
      <c r="L366" s="23"/>
    </row>
    <row r="367" spans="1:12" s="10" customFormat="1">
      <c r="A367" s="2"/>
      <c r="B367" s="1" t="s">
        <v>10</v>
      </c>
      <c r="C367" s="14">
        <v>99932</v>
      </c>
      <c r="D367" s="14">
        <v>1987</v>
      </c>
      <c r="E367" s="14">
        <v>1095</v>
      </c>
      <c r="F367" s="14">
        <v>1045</v>
      </c>
      <c r="G367" s="14">
        <v>2847</v>
      </c>
      <c r="H367" s="14">
        <v>17071</v>
      </c>
      <c r="I367" s="14">
        <v>24045</v>
      </c>
      <c r="J367" s="14">
        <v>75887</v>
      </c>
      <c r="K367" s="23"/>
      <c r="L367" s="23"/>
    </row>
    <row r="368" spans="1:12" s="10" customFormat="1">
      <c r="A368" s="2"/>
      <c r="B368" s="1" t="s">
        <v>99</v>
      </c>
      <c r="C368" s="14">
        <v>696047</v>
      </c>
      <c r="D368" s="14">
        <v>68939</v>
      </c>
      <c r="E368" s="14">
        <v>23925</v>
      </c>
      <c r="F368" s="14">
        <v>23733</v>
      </c>
      <c r="G368" s="14">
        <v>91504</v>
      </c>
      <c r="H368" s="14">
        <v>97501</v>
      </c>
      <c r="I368" s="14">
        <v>305602</v>
      </c>
      <c r="J368" s="14">
        <v>390445</v>
      </c>
      <c r="K368" s="23"/>
      <c r="L368" s="23"/>
    </row>
    <row r="369" spans="1:12" s="10" customFormat="1">
      <c r="A369" s="2"/>
      <c r="B369" s="1" t="s">
        <v>11</v>
      </c>
      <c r="C369" s="14">
        <v>98193</v>
      </c>
      <c r="D369" s="14">
        <v>11610</v>
      </c>
      <c r="E369" s="14">
        <v>6633</v>
      </c>
      <c r="F369" s="14">
        <v>8290</v>
      </c>
      <c r="G369" s="14">
        <v>22203</v>
      </c>
      <c r="H369" s="14">
        <v>18956</v>
      </c>
      <c r="I369" s="14">
        <v>67692</v>
      </c>
      <c r="J369" s="14">
        <v>30501</v>
      </c>
      <c r="K369" s="23"/>
      <c r="L369" s="23"/>
    </row>
    <row r="370" spans="1:12" s="10" customFormat="1">
      <c r="A370" s="2"/>
      <c r="B370" s="1" t="s">
        <v>12</v>
      </c>
      <c r="C370" s="14">
        <v>236666</v>
      </c>
      <c r="D370" s="14">
        <v>90210</v>
      </c>
      <c r="E370" s="14">
        <v>46369</v>
      </c>
      <c r="F370" s="14">
        <v>34821</v>
      </c>
      <c r="G370" s="14">
        <v>68260</v>
      </c>
      <c r="H370" s="14">
        <v>54520</v>
      </c>
      <c r="I370" s="14">
        <v>294180</v>
      </c>
      <c r="J370" s="14">
        <v>-57514</v>
      </c>
      <c r="K370" s="23"/>
      <c r="L370" s="23"/>
    </row>
    <row r="371" spans="1:12" s="10" customFormat="1">
      <c r="A371" s="2"/>
      <c r="B371" s="1" t="s">
        <v>13</v>
      </c>
      <c r="C371" s="14">
        <v>97587</v>
      </c>
      <c r="D371" s="14">
        <v>23290</v>
      </c>
      <c r="E371" s="14">
        <v>9954</v>
      </c>
      <c r="F371" s="14">
        <v>7654</v>
      </c>
      <c r="G371" s="14">
        <v>22982</v>
      </c>
      <c r="H371" s="14">
        <v>9572</v>
      </c>
      <c r="I371" s="14">
        <v>73452</v>
      </c>
      <c r="J371" s="14">
        <v>24135</v>
      </c>
      <c r="K371" s="23"/>
      <c r="L371" s="23"/>
    </row>
    <row r="372" spans="1:12" s="10" customFormat="1">
      <c r="A372" s="2"/>
      <c r="B372" s="1" t="s">
        <v>14</v>
      </c>
      <c r="C372" s="14">
        <v>240008</v>
      </c>
      <c r="D372" s="14">
        <v>67347</v>
      </c>
      <c r="E372" s="14">
        <v>25475</v>
      </c>
      <c r="F372" s="14">
        <v>29598</v>
      </c>
      <c r="G372" s="14">
        <v>31171</v>
      </c>
      <c r="H372" s="14">
        <v>13469</v>
      </c>
      <c r="I372" s="14">
        <v>167060</v>
      </c>
      <c r="J372" s="14">
        <v>72948</v>
      </c>
      <c r="K372" s="23"/>
      <c r="L372" s="23"/>
    </row>
    <row r="373" spans="1:12" s="10" customFormat="1">
      <c r="A373" s="2"/>
      <c r="B373" s="1" t="s">
        <v>15</v>
      </c>
      <c r="C373" s="14">
        <v>150924</v>
      </c>
      <c r="D373" s="14">
        <v>89011</v>
      </c>
      <c r="E373" s="14">
        <v>16039</v>
      </c>
      <c r="F373" s="14">
        <v>10118</v>
      </c>
      <c r="G373" s="14">
        <v>18946</v>
      </c>
      <c r="H373" s="14">
        <v>12532</v>
      </c>
      <c r="I373" s="14">
        <v>146646</v>
      </c>
      <c r="J373" s="14">
        <v>4278</v>
      </c>
      <c r="K373" s="23"/>
      <c r="L373" s="23"/>
    </row>
    <row r="374" spans="1:12" s="10" customFormat="1">
      <c r="A374" s="2"/>
      <c r="B374" s="1" t="s">
        <v>100</v>
      </c>
      <c r="C374" s="14">
        <v>48318</v>
      </c>
      <c r="D374" s="14">
        <v>251</v>
      </c>
      <c r="E374" s="14">
        <v>-56</v>
      </c>
      <c r="F374" s="14">
        <v>127</v>
      </c>
      <c r="G374" s="14">
        <v>635</v>
      </c>
      <c r="H374" s="14">
        <v>3246</v>
      </c>
      <c r="I374" s="14">
        <v>4203</v>
      </c>
      <c r="J374" s="14">
        <v>44115</v>
      </c>
      <c r="K374" s="23"/>
      <c r="L374" s="23"/>
    </row>
    <row r="375" spans="1:12" s="10" customFormat="1">
      <c r="A375" s="2"/>
      <c r="B375" s="1" t="s">
        <v>86</v>
      </c>
      <c r="C375" s="14">
        <v>59888</v>
      </c>
      <c r="D375" s="14">
        <v>28517</v>
      </c>
      <c r="E375" s="14">
        <v>13924</v>
      </c>
      <c r="F375" s="14" t="s">
        <v>90</v>
      </c>
      <c r="G375" s="14">
        <v>9308</v>
      </c>
      <c r="H375" s="14" t="s">
        <v>90</v>
      </c>
      <c r="I375" s="14">
        <v>59888</v>
      </c>
      <c r="J375" s="14">
        <v>0</v>
      </c>
      <c r="K375" s="23"/>
      <c r="L375" s="23"/>
    </row>
    <row r="376" spans="1:12">
      <c r="A376" s="1" t="s">
        <v>81</v>
      </c>
      <c r="B376" s="1" t="s">
        <v>19</v>
      </c>
      <c r="C376" s="15">
        <v>3</v>
      </c>
      <c r="D376" s="15">
        <v>17.8</v>
      </c>
      <c r="E376" s="15">
        <v>5.0999999999999996</v>
      </c>
      <c r="F376" s="15">
        <v>3.2</v>
      </c>
      <c r="G376" s="15">
        <v>2.5</v>
      </c>
      <c r="H376" s="15">
        <v>2.6</v>
      </c>
      <c r="I376" s="15">
        <v>4.5</v>
      </c>
      <c r="J376" s="15">
        <v>1.6</v>
      </c>
    </row>
    <row r="377" spans="1:12">
      <c r="A377" s="1"/>
      <c r="B377" s="1" t="s">
        <v>3</v>
      </c>
      <c r="C377" s="15">
        <v>-0.5</v>
      </c>
      <c r="D377" s="15">
        <v>17.899999999999999</v>
      </c>
      <c r="E377" s="15" t="s">
        <v>90</v>
      </c>
      <c r="F377" s="15" t="s">
        <v>90</v>
      </c>
      <c r="G377" s="15">
        <v>-1.4</v>
      </c>
      <c r="H377" s="15" t="s">
        <v>90</v>
      </c>
      <c r="I377" s="15">
        <v>2.6</v>
      </c>
      <c r="J377" s="15">
        <v>-18.100000000000001</v>
      </c>
    </row>
    <row r="378" spans="1:12">
      <c r="A378" s="1"/>
      <c r="B378" s="1" t="s">
        <v>82</v>
      </c>
      <c r="C378" s="15">
        <v>-0.4</v>
      </c>
      <c r="D378" s="15">
        <v>18.8</v>
      </c>
      <c r="E378" s="15">
        <v>8.1</v>
      </c>
      <c r="F378" s="15">
        <v>6.6</v>
      </c>
      <c r="G378" s="15">
        <v>1</v>
      </c>
      <c r="H378" s="15">
        <v>-1.9</v>
      </c>
      <c r="I378" s="15">
        <v>3.2</v>
      </c>
      <c r="J378" s="15">
        <v>-3.2</v>
      </c>
    </row>
    <row r="379" spans="1:12">
      <c r="A379" s="1"/>
      <c r="B379" s="1" t="s">
        <v>4</v>
      </c>
      <c r="C379" s="15">
        <v>-1.7</v>
      </c>
      <c r="D379" s="15">
        <v>33.700000000000003</v>
      </c>
      <c r="E379" s="15">
        <v>12.7</v>
      </c>
      <c r="F379" s="15">
        <v>14.3</v>
      </c>
      <c r="G379" s="15">
        <v>6.2</v>
      </c>
      <c r="H379" s="15">
        <v>0.1</v>
      </c>
      <c r="I379" s="15">
        <v>6.5</v>
      </c>
      <c r="J379" s="15">
        <v>-3.2</v>
      </c>
    </row>
    <row r="380" spans="1:12">
      <c r="A380" s="1"/>
      <c r="B380" s="1" t="s">
        <v>83</v>
      </c>
      <c r="C380" s="15">
        <v>6.5</v>
      </c>
      <c r="D380" s="15">
        <v>27.8</v>
      </c>
      <c r="E380" s="15">
        <v>7.2</v>
      </c>
      <c r="F380" s="15">
        <v>4.2</v>
      </c>
      <c r="G380" s="15">
        <v>1.4</v>
      </c>
      <c r="H380" s="15">
        <v>3</v>
      </c>
      <c r="I380" s="15">
        <v>6.5</v>
      </c>
      <c r="J380" s="15">
        <v>6.5</v>
      </c>
    </row>
    <row r="381" spans="1:12">
      <c r="A381" s="1"/>
      <c r="B381" s="1" t="s">
        <v>84</v>
      </c>
      <c r="C381" s="15">
        <v>-0.9</v>
      </c>
      <c r="D381" s="15">
        <v>17.899999999999999</v>
      </c>
      <c r="E381" s="15">
        <v>4.9000000000000004</v>
      </c>
      <c r="F381" s="15">
        <v>2.6</v>
      </c>
      <c r="G381" s="15">
        <v>0.7</v>
      </c>
      <c r="H381" s="15">
        <v>0</v>
      </c>
      <c r="I381" s="15">
        <v>1.4</v>
      </c>
      <c r="J381" s="15">
        <v>-2.4</v>
      </c>
    </row>
    <row r="382" spans="1:12">
      <c r="A382" s="1"/>
      <c r="B382" s="1" t="s">
        <v>42</v>
      </c>
      <c r="C382" s="15">
        <v>2.1</v>
      </c>
      <c r="D382" s="15">
        <v>13.2</v>
      </c>
      <c r="E382" s="15">
        <v>4.2</v>
      </c>
      <c r="F382" s="15">
        <v>1.6</v>
      </c>
      <c r="G382" s="15">
        <v>0.9</v>
      </c>
      <c r="H382" s="15">
        <v>1.6</v>
      </c>
      <c r="I382" s="15">
        <v>2.6</v>
      </c>
      <c r="J382" s="15">
        <v>1.2</v>
      </c>
    </row>
    <row r="383" spans="1:12">
      <c r="A383" s="1"/>
      <c r="B383" s="1" t="s">
        <v>85</v>
      </c>
      <c r="C383" s="15">
        <v>2.6</v>
      </c>
      <c r="D383" s="15">
        <v>12.8</v>
      </c>
      <c r="E383" s="15">
        <v>2.4</v>
      </c>
      <c r="F383" s="15">
        <v>0.3</v>
      </c>
      <c r="G383" s="15">
        <v>1.5</v>
      </c>
      <c r="H383" s="15">
        <v>1.3</v>
      </c>
      <c r="I383" s="15">
        <v>2.7</v>
      </c>
      <c r="J383" s="15">
        <v>2.4</v>
      </c>
    </row>
    <row r="384" spans="1:12">
      <c r="A384" s="1"/>
      <c r="B384" s="1" t="s">
        <v>5</v>
      </c>
      <c r="C384" s="15">
        <v>4.4000000000000004</v>
      </c>
      <c r="D384" s="15">
        <v>19.100000000000001</v>
      </c>
      <c r="E384" s="15">
        <v>5.2</v>
      </c>
      <c r="F384" s="15">
        <v>3.2</v>
      </c>
      <c r="G384" s="15">
        <v>1.2</v>
      </c>
      <c r="H384" s="15">
        <v>1.2</v>
      </c>
      <c r="I384" s="15">
        <v>3.6</v>
      </c>
      <c r="J384" s="15">
        <v>5</v>
      </c>
    </row>
    <row r="385" spans="1:10">
      <c r="A385" s="1"/>
      <c r="B385" s="1" t="s">
        <v>6</v>
      </c>
      <c r="C385" s="15">
        <v>7.3</v>
      </c>
      <c r="D385" s="15">
        <v>38.4</v>
      </c>
      <c r="E385" s="15">
        <v>19.600000000000001</v>
      </c>
      <c r="F385" s="15">
        <v>14.3</v>
      </c>
      <c r="G385" s="15">
        <v>13.2</v>
      </c>
      <c r="H385" s="15">
        <v>11.9</v>
      </c>
      <c r="I385" s="15">
        <v>15.2</v>
      </c>
      <c r="J385" s="15">
        <v>4.2</v>
      </c>
    </row>
    <row r="386" spans="1:10">
      <c r="A386" s="1"/>
      <c r="B386" s="1" t="s">
        <v>7</v>
      </c>
      <c r="C386" s="15">
        <v>0</v>
      </c>
      <c r="D386" s="15">
        <v>10.199999999999999</v>
      </c>
      <c r="E386" s="15">
        <v>1.1000000000000001</v>
      </c>
      <c r="F386" s="15">
        <v>1.3</v>
      </c>
      <c r="G386" s="15">
        <v>0.7</v>
      </c>
      <c r="H386" s="15">
        <v>2.7</v>
      </c>
      <c r="I386" s="15">
        <v>2.8</v>
      </c>
      <c r="J386" s="15">
        <v>-1.4</v>
      </c>
    </row>
    <row r="387" spans="1:10">
      <c r="A387" s="1"/>
      <c r="B387" s="1" t="s">
        <v>8</v>
      </c>
      <c r="C387" s="15">
        <v>3.9</v>
      </c>
      <c r="D387" s="15">
        <v>10.5</v>
      </c>
      <c r="E387" s="15">
        <v>0.8</v>
      </c>
      <c r="F387" s="15">
        <v>0.5</v>
      </c>
      <c r="G387" s="15">
        <v>2.5</v>
      </c>
      <c r="H387" s="15">
        <v>5.2</v>
      </c>
      <c r="I387" s="15">
        <v>4.2</v>
      </c>
      <c r="J387" s="15">
        <v>3.1</v>
      </c>
    </row>
    <row r="388" spans="1:10">
      <c r="A388" s="1"/>
      <c r="B388" s="1" t="s">
        <v>9</v>
      </c>
      <c r="C388" s="15">
        <v>6.6</v>
      </c>
      <c r="D388" s="15">
        <v>16.399999999999999</v>
      </c>
      <c r="E388" s="15">
        <v>7.1</v>
      </c>
      <c r="F388" s="15">
        <v>5.4</v>
      </c>
      <c r="G388" s="15">
        <v>5.8</v>
      </c>
      <c r="H388" s="15">
        <v>5.7</v>
      </c>
      <c r="I388" s="15">
        <v>7.7</v>
      </c>
      <c r="J388" s="15">
        <v>4.5999999999999996</v>
      </c>
    </row>
    <row r="389" spans="1:10">
      <c r="A389" s="1"/>
      <c r="B389" s="1" t="s">
        <v>10</v>
      </c>
      <c r="C389" s="15">
        <v>3.6</v>
      </c>
      <c r="D389" s="15">
        <v>34.4</v>
      </c>
      <c r="E389" s="15">
        <v>25.7</v>
      </c>
      <c r="F389" s="15">
        <v>13.9</v>
      </c>
      <c r="G389" s="15">
        <v>4.3</v>
      </c>
      <c r="H389" s="15">
        <v>7.4</v>
      </c>
      <c r="I389" s="15">
        <v>7.7</v>
      </c>
      <c r="J389" s="15">
        <v>3.1</v>
      </c>
    </row>
    <row r="390" spans="1:10">
      <c r="A390" s="1"/>
      <c r="B390" s="1" t="s">
        <v>99</v>
      </c>
      <c r="C390" s="15">
        <v>8.3000000000000007</v>
      </c>
      <c r="D390" s="15">
        <v>23.9</v>
      </c>
      <c r="E390" s="15">
        <v>7.6</v>
      </c>
      <c r="F390" s="15">
        <v>6.2</v>
      </c>
      <c r="G390" s="15">
        <v>8.8000000000000007</v>
      </c>
      <c r="H390" s="15">
        <v>7.2</v>
      </c>
      <c r="I390" s="15">
        <v>9.1</v>
      </c>
      <c r="J390" s="15">
        <v>7.8</v>
      </c>
    </row>
    <row r="391" spans="1:10">
      <c r="A391" s="1"/>
      <c r="B391" s="1" t="s">
        <v>11</v>
      </c>
      <c r="C391" s="15">
        <v>4</v>
      </c>
      <c r="D391" s="15">
        <v>26.1</v>
      </c>
      <c r="E391" s="15">
        <v>11.3</v>
      </c>
      <c r="F391" s="15">
        <v>8.3000000000000007</v>
      </c>
      <c r="G391" s="15">
        <v>4.8</v>
      </c>
      <c r="H391" s="15">
        <v>4</v>
      </c>
      <c r="I391" s="15">
        <v>5.9</v>
      </c>
      <c r="J391" s="15">
        <v>2.4</v>
      </c>
    </row>
    <row r="392" spans="1:10">
      <c r="A392" s="1"/>
      <c r="B392" s="1" t="s">
        <v>12</v>
      </c>
      <c r="C392" s="15">
        <v>1.7</v>
      </c>
      <c r="D392" s="15">
        <v>17.3</v>
      </c>
      <c r="E392" s="15">
        <v>5.7</v>
      </c>
      <c r="F392" s="15">
        <v>4.0999999999999996</v>
      </c>
      <c r="G392" s="15">
        <v>3.7</v>
      </c>
      <c r="H392" s="15">
        <v>2.2000000000000002</v>
      </c>
      <c r="I392" s="15">
        <v>4.5</v>
      </c>
      <c r="J392" s="15">
        <v>-0.8</v>
      </c>
    </row>
    <row r="393" spans="1:10">
      <c r="A393" s="1"/>
      <c r="B393" s="1" t="s">
        <v>13</v>
      </c>
      <c r="C393" s="15">
        <v>6</v>
      </c>
      <c r="D393" s="15">
        <v>30.4</v>
      </c>
      <c r="E393" s="15">
        <v>10.9</v>
      </c>
      <c r="F393" s="15">
        <v>5.4</v>
      </c>
      <c r="G393" s="15">
        <v>4.8</v>
      </c>
      <c r="H393" s="15">
        <v>2.8</v>
      </c>
      <c r="I393" s="15">
        <v>6.5</v>
      </c>
      <c r="J393" s="15">
        <v>4.8</v>
      </c>
    </row>
    <row r="394" spans="1:10">
      <c r="A394" s="1"/>
      <c r="B394" s="1" t="s">
        <v>14</v>
      </c>
      <c r="C394" s="15">
        <v>2.5</v>
      </c>
      <c r="D394" s="15">
        <v>22.3</v>
      </c>
      <c r="E394" s="15">
        <v>4.8</v>
      </c>
      <c r="F394" s="15">
        <v>3.2</v>
      </c>
      <c r="G394" s="15">
        <v>1.2</v>
      </c>
      <c r="H394" s="15">
        <v>1</v>
      </c>
      <c r="I394" s="15">
        <v>2.9</v>
      </c>
      <c r="J394" s="15">
        <v>1.9</v>
      </c>
    </row>
    <row r="395" spans="1:10">
      <c r="A395" s="1"/>
      <c r="B395" s="1" t="s">
        <v>15</v>
      </c>
      <c r="C395" s="15">
        <v>2.9</v>
      </c>
      <c r="D395" s="15">
        <v>11.5</v>
      </c>
      <c r="E395" s="15">
        <v>1.9</v>
      </c>
      <c r="F395" s="15">
        <v>1.2</v>
      </c>
      <c r="G395" s="15">
        <v>1.4</v>
      </c>
      <c r="H395" s="15">
        <v>2.2000000000000002</v>
      </c>
      <c r="I395" s="15">
        <v>3.3</v>
      </c>
      <c r="J395" s="15">
        <v>0.6</v>
      </c>
    </row>
    <row r="396" spans="1:10">
      <c r="A396" s="1"/>
      <c r="B396" s="1" t="s">
        <v>100</v>
      </c>
      <c r="C396" s="15">
        <v>5</v>
      </c>
      <c r="D396" s="15">
        <v>272.8</v>
      </c>
      <c r="E396" s="15">
        <v>-25.2</v>
      </c>
      <c r="F396" s="15">
        <v>18.399999999999999</v>
      </c>
      <c r="G396" s="15">
        <v>5.5</v>
      </c>
      <c r="H396" s="15">
        <v>7.6</v>
      </c>
      <c r="I396" s="15">
        <v>7.6</v>
      </c>
      <c r="J396" s="15">
        <v>4.9000000000000004</v>
      </c>
    </row>
    <row r="397" spans="1:10">
      <c r="A397" s="3"/>
      <c r="B397" s="3" t="s">
        <v>86</v>
      </c>
      <c r="C397" s="16">
        <v>74.900000000000006</v>
      </c>
      <c r="D397" s="16">
        <v>63.6</v>
      </c>
      <c r="E397" s="16" t="s">
        <v>90</v>
      </c>
      <c r="F397" s="16" t="s">
        <v>90</v>
      </c>
      <c r="G397" s="16">
        <v>225.4</v>
      </c>
      <c r="H397" s="16" t="s">
        <v>90</v>
      </c>
      <c r="I397" s="16">
        <v>74.900000000000006</v>
      </c>
      <c r="J397" s="16">
        <v>0</v>
      </c>
    </row>
    <row r="398" spans="1:10" ht="3" customHeight="1"/>
    <row r="399" spans="1:10">
      <c r="A399" s="21" t="s">
        <v>91</v>
      </c>
    </row>
  </sheetData>
  <phoneticPr fontId="0" type="noConversion"/>
  <printOptions horizontalCentered="1"/>
  <pageMargins left="0.35" right="0.35" top="0.35" bottom="0.35" header="0.5" footer="0.5"/>
  <pageSetup scale="95" orientation="landscape" r:id="rId1"/>
  <headerFooter alignWithMargins="0"/>
  <rowBreaks count="8" manualBreakCount="8">
    <brk id="49" max="9" man="1"/>
    <brk id="92" max="16383" man="1"/>
    <brk id="135" max="16383" man="1"/>
    <brk id="179" max="16383" man="1"/>
    <brk id="223" max="16383" man="1"/>
    <brk id="266" max="16383" man="1"/>
    <brk id="309" max="16383" man="1"/>
    <brk id="35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0"/>
  <sheetViews>
    <sheetView zoomScaleNormal="100" workbookViewId="0">
      <pane xSplit="2" ySplit="5" topLeftCell="C6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2"/>
  <cols>
    <col min="1" max="1" width="18.28515625" style="5" customWidth="1"/>
    <col min="2" max="2" width="37.28515625" style="5" customWidth="1"/>
    <col min="3" max="3" width="10.28515625" style="5" customWidth="1"/>
    <col min="4" max="10" width="9.7109375" style="5" customWidth="1"/>
    <col min="11" max="11" width="10" style="5" bestFit="1" customWidth="1"/>
    <col min="12" max="12" width="9.140625" style="5"/>
    <col min="13" max="13" width="9.42578125" style="5" bestFit="1" customWidth="1"/>
    <col min="14" max="16384" width="9.140625" style="5"/>
  </cols>
  <sheetData>
    <row r="1" spans="1:10">
      <c r="A1" s="31" t="s">
        <v>104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4.5" customHeight="1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s="10" customFormat="1">
      <c r="D3" s="32" t="s">
        <v>18</v>
      </c>
      <c r="E3" s="32"/>
      <c r="F3" s="32"/>
      <c r="G3" s="32"/>
      <c r="H3" s="32"/>
      <c r="I3" s="32"/>
      <c r="J3" s="32"/>
    </row>
    <row r="4" spans="1:10">
      <c r="A4" s="9"/>
      <c r="B4" s="9" t="s">
        <v>88</v>
      </c>
      <c r="C4" s="6" t="s">
        <v>19</v>
      </c>
      <c r="D4" s="33" t="s">
        <v>28</v>
      </c>
      <c r="E4" s="33" t="s">
        <v>20</v>
      </c>
      <c r="F4" s="33" t="s">
        <v>21</v>
      </c>
      <c r="G4" s="6" t="s">
        <v>23</v>
      </c>
      <c r="H4" s="6" t="s">
        <v>24</v>
      </c>
      <c r="I4" s="6" t="s">
        <v>25</v>
      </c>
      <c r="J4" s="6" t="s">
        <v>26</v>
      </c>
    </row>
    <row r="5" spans="1:10" ht="4.5" customHeight="1">
      <c r="A5" s="10"/>
      <c r="B5" s="10"/>
      <c r="C5" s="11"/>
      <c r="D5" s="12"/>
      <c r="E5" s="12"/>
      <c r="F5" s="12"/>
      <c r="G5" s="13"/>
      <c r="H5" s="13"/>
      <c r="I5" s="13"/>
      <c r="J5" s="13"/>
    </row>
    <row r="6" spans="1:10">
      <c r="A6" s="1" t="s">
        <v>43</v>
      </c>
      <c r="B6" s="1" t="s">
        <v>19</v>
      </c>
      <c r="C6" s="14">
        <v>6187599</v>
      </c>
      <c r="D6" s="14">
        <v>2664568</v>
      </c>
      <c r="E6" s="14">
        <v>1024282</v>
      </c>
      <c r="F6" s="14">
        <v>638669</v>
      </c>
      <c r="G6" s="14">
        <v>671583</v>
      </c>
      <c r="H6" s="14">
        <v>301053</v>
      </c>
      <c r="I6" s="14">
        <v>5300155</v>
      </c>
      <c r="J6" s="14">
        <v>887444</v>
      </c>
    </row>
    <row r="7" spans="1:10">
      <c r="A7" s="1"/>
      <c r="B7" s="1" t="s">
        <v>3</v>
      </c>
      <c r="C7" s="14">
        <v>22579</v>
      </c>
      <c r="D7" s="14">
        <v>13014</v>
      </c>
      <c r="E7" s="14">
        <v>4761</v>
      </c>
      <c r="F7" s="14">
        <v>2493</v>
      </c>
      <c r="G7" s="14">
        <v>1419</v>
      </c>
      <c r="H7" s="14">
        <v>341</v>
      </c>
      <c r="I7" s="14">
        <v>22028</v>
      </c>
      <c r="J7" s="14">
        <v>551</v>
      </c>
    </row>
    <row r="8" spans="1:10">
      <c r="A8" s="1"/>
      <c r="B8" s="1" t="s">
        <v>82</v>
      </c>
      <c r="C8" s="14">
        <v>22510</v>
      </c>
      <c r="D8" s="14">
        <v>9298</v>
      </c>
      <c r="E8" s="14">
        <v>3247</v>
      </c>
      <c r="F8" s="14">
        <v>2377</v>
      </c>
      <c r="G8" s="14">
        <v>2905</v>
      </c>
      <c r="H8" s="14">
        <v>1208</v>
      </c>
      <c r="I8" s="14">
        <v>19035</v>
      </c>
      <c r="J8" s="14">
        <v>3475</v>
      </c>
    </row>
    <row r="9" spans="1:10">
      <c r="A9" s="1"/>
      <c r="B9" s="1" t="s">
        <v>4</v>
      </c>
      <c r="C9" s="14">
        <v>15402</v>
      </c>
      <c r="D9" s="14">
        <v>3340</v>
      </c>
      <c r="E9" s="14">
        <v>1001</v>
      </c>
      <c r="F9" s="14">
        <v>533</v>
      </c>
      <c r="G9" s="14">
        <v>1392</v>
      </c>
      <c r="H9" s="14">
        <v>1031</v>
      </c>
      <c r="I9" s="14">
        <v>7297</v>
      </c>
      <c r="J9" s="14">
        <v>8105</v>
      </c>
    </row>
    <row r="10" spans="1:10">
      <c r="A10" s="1"/>
      <c r="B10" s="1" t="s">
        <v>83</v>
      </c>
      <c r="C10" s="14">
        <v>585969</v>
      </c>
      <c r="D10" s="14">
        <v>335382</v>
      </c>
      <c r="E10" s="14">
        <v>119864</v>
      </c>
      <c r="F10" s="14">
        <v>68424</v>
      </c>
      <c r="G10" s="14">
        <v>50219</v>
      </c>
      <c r="H10" s="14">
        <v>6706</v>
      </c>
      <c r="I10" s="14">
        <v>580595</v>
      </c>
      <c r="J10" s="14">
        <v>5374</v>
      </c>
    </row>
    <row r="11" spans="1:10">
      <c r="A11" s="1"/>
      <c r="B11" s="1" t="s">
        <v>84</v>
      </c>
      <c r="C11" s="14">
        <v>341189</v>
      </c>
      <c r="D11" s="14">
        <v>96877</v>
      </c>
      <c r="E11" s="14">
        <v>58449</v>
      </c>
      <c r="F11" s="14">
        <v>51218</v>
      </c>
      <c r="G11" s="14">
        <v>70139</v>
      </c>
      <c r="H11" s="14">
        <v>26213</v>
      </c>
      <c r="I11" s="14">
        <v>302896</v>
      </c>
      <c r="J11" s="14">
        <v>38293</v>
      </c>
    </row>
    <row r="12" spans="1:10">
      <c r="A12" s="1"/>
      <c r="B12" s="1" t="s">
        <v>42</v>
      </c>
      <c r="C12" s="14">
        <v>416308</v>
      </c>
      <c r="D12" s="14">
        <v>163058</v>
      </c>
      <c r="E12" s="14">
        <v>67757</v>
      </c>
      <c r="F12" s="14">
        <v>49040</v>
      </c>
      <c r="G12" s="14">
        <v>57983</v>
      </c>
      <c r="H12" s="14">
        <v>24297</v>
      </c>
      <c r="I12" s="14">
        <v>362135</v>
      </c>
      <c r="J12" s="14">
        <v>54173</v>
      </c>
    </row>
    <row r="13" spans="1:10">
      <c r="A13" s="1"/>
      <c r="B13" s="1" t="s">
        <v>85</v>
      </c>
      <c r="C13" s="14">
        <v>1027520</v>
      </c>
      <c r="D13" s="14">
        <v>346772</v>
      </c>
      <c r="E13" s="14">
        <v>160720</v>
      </c>
      <c r="F13" s="14">
        <v>98148</v>
      </c>
      <c r="G13" s="14">
        <v>102114</v>
      </c>
      <c r="H13" s="14">
        <v>50842</v>
      </c>
      <c r="I13" s="14">
        <v>758596</v>
      </c>
      <c r="J13" s="14">
        <v>268924</v>
      </c>
    </row>
    <row r="14" spans="1:10">
      <c r="A14" s="1"/>
      <c r="B14" s="1" t="s">
        <v>5</v>
      </c>
      <c r="C14" s="14">
        <v>162001</v>
      </c>
      <c r="D14" s="14">
        <v>73697</v>
      </c>
      <c r="E14" s="14">
        <v>23499</v>
      </c>
      <c r="F14" s="14">
        <v>16228</v>
      </c>
      <c r="G14" s="14">
        <v>17912</v>
      </c>
      <c r="H14" s="14">
        <v>8169</v>
      </c>
      <c r="I14" s="14">
        <v>139505</v>
      </c>
      <c r="J14" s="14">
        <v>22496</v>
      </c>
    </row>
    <row r="15" spans="1:10">
      <c r="A15" s="1"/>
      <c r="B15" s="1" t="s">
        <v>6</v>
      </c>
      <c r="C15" s="14">
        <v>107332</v>
      </c>
      <c r="D15" s="14">
        <v>30778</v>
      </c>
      <c r="E15" s="14">
        <v>12297</v>
      </c>
      <c r="F15" s="14">
        <v>9250</v>
      </c>
      <c r="G15" s="14">
        <v>10374</v>
      </c>
      <c r="H15" s="14">
        <v>5447</v>
      </c>
      <c r="I15" s="14">
        <v>68146</v>
      </c>
      <c r="J15" s="14">
        <v>39186</v>
      </c>
    </row>
    <row r="16" spans="1:10">
      <c r="A16" s="1"/>
      <c r="B16" s="1" t="s">
        <v>7</v>
      </c>
      <c r="C16" s="14">
        <v>378611</v>
      </c>
      <c r="D16" s="14">
        <v>129273</v>
      </c>
      <c r="E16" s="14">
        <v>32798</v>
      </c>
      <c r="F16" s="14">
        <v>19081</v>
      </c>
      <c r="G16" s="14">
        <v>33002</v>
      </c>
      <c r="H16" s="14">
        <v>25001</v>
      </c>
      <c r="I16" s="14">
        <v>239155</v>
      </c>
      <c r="J16" s="14">
        <v>139456</v>
      </c>
    </row>
    <row r="17" spans="1:10">
      <c r="A17" s="1"/>
      <c r="B17" s="1" t="s">
        <v>8</v>
      </c>
      <c r="C17" s="14">
        <v>256651</v>
      </c>
      <c r="D17" s="14">
        <v>147039</v>
      </c>
      <c r="E17" s="14">
        <v>33694</v>
      </c>
      <c r="F17" s="14">
        <v>18008</v>
      </c>
      <c r="G17" s="14">
        <v>18501</v>
      </c>
      <c r="H17" s="14">
        <v>10114</v>
      </c>
      <c r="I17" s="14">
        <v>227356</v>
      </c>
      <c r="J17" s="14">
        <v>29295</v>
      </c>
    </row>
    <row r="18" spans="1:10">
      <c r="A18" s="1"/>
      <c r="B18" s="1" t="s">
        <v>9</v>
      </c>
      <c r="C18" s="14">
        <v>590256</v>
      </c>
      <c r="D18" s="14">
        <v>362481</v>
      </c>
      <c r="E18" s="14">
        <v>94332</v>
      </c>
      <c r="F18" s="14">
        <v>51383</v>
      </c>
      <c r="G18" s="14">
        <v>41948</v>
      </c>
      <c r="H18" s="14">
        <v>14180</v>
      </c>
      <c r="I18" s="14">
        <v>564324</v>
      </c>
      <c r="J18" s="14">
        <v>25932</v>
      </c>
    </row>
    <row r="19" spans="1:10">
      <c r="A19" s="1"/>
      <c r="B19" s="1" t="s">
        <v>10</v>
      </c>
      <c r="C19" s="14">
        <v>41828</v>
      </c>
      <c r="D19" s="14">
        <v>3199</v>
      </c>
      <c r="E19" s="14">
        <v>774</v>
      </c>
      <c r="F19" s="14">
        <v>1089</v>
      </c>
      <c r="G19" s="14">
        <v>6000</v>
      </c>
      <c r="H19" s="14">
        <v>8525</v>
      </c>
      <c r="I19" s="14">
        <v>19587</v>
      </c>
      <c r="J19" s="14">
        <v>22241</v>
      </c>
    </row>
    <row r="20" spans="1:10">
      <c r="A20" s="1"/>
      <c r="B20" s="1" t="s">
        <v>105</v>
      </c>
      <c r="C20" s="14">
        <v>297272</v>
      </c>
      <c r="D20" s="14">
        <v>138500</v>
      </c>
      <c r="E20" s="14">
        <v>48238</v>
      </c>
      <c r="F20" s="14">
        <v>28846</v>
      </c>
      <c r="G20" s="14">
        <v>29360</v>
      </c>
      <c r="H20" s="14">
        <v>13297</v>
      </c>
      <c r="I20" s="14">
        <v>258241</v>
      </c>
      <c r="J20" s="14">
        <v>39031</v>
      </c>
    </row>
    <row r="21" spans="1:10">
      <c r="A21" s="1"/>
      <c r="B21" s="1" t="s">
        <v>11</v>
      </c>
      <c r="C21" s="14">
        <v>57389</v>
      </c>
      <c r="D21" s="14">
        <v>21242</v>
      </c>
      <c r="E21" s="14">
        <v>8784</v>
      </c>
      <c r="F21" s="14">
        <v>7378</v>
      </c>
      <c r="G21" s="14">
        <v>12077</v>
      </c>
      <c r="H21" s="14">
        <v>4916</v>
      </c>
      <c r="I21" s="14">
        <v>54397</v>
      </c>
      <c r="J21" s="14">
        <v>2992</v>
      </c>
    </row>
    <row r="22" spans="1:10">
      <c r="A22" s="1"/>
      <c r="B22" s="1" t="s">
        <v>12</v>
      </c>
      <c r="C22" s="14">
        <v>603675</v>
      </c>
      <c r="D22" s="14">
        <v>236772</v>
      </c>
      <c r="E22" s="14">
        <v>124831</v>
      </c>
      <c r="F22" s="14">
        <v>67787</v>
      </c>
      <c r="G22" s="14">
        <v>67412</v>
      </c>
      <c r="H22" s="14">
        <v>49004</v>
      </c>
      <c r="I22" s="14">
        <v>545806</v>
      </c>
      <c r="J22" s="14">
        <v>57869</v>
      </c>
    </row>
    <row r="23" spans="1:10">
      <c r="A23" s="1"/>
      <c r="B23" s="1" t="s">
        <v>13</v>
      </c>
      <c r="C23" s="14">
        <v>82933</v>
      </c>
      <c r="D23" s="14">
        <v>38260</v>
      </c>
      <c r="E23" s="14">
        <v>13735</v>
      </c>
      <c r="F23" s="14">
        <v>10466</v>
      </c>
      <c r="G23" s="14">
        <v>12819</v>
      </c>
      <c r="H23" s="14">
        <v>3311</v>
      </c>
      <c r="I23" s="14">
        <v>78591</v>
      </c>
      <c r="J23" s="14">
        <v>4342</v>
      </c>
    </row>
    <row r="24" spans="1:10">
      <c r="A24" s="1"/>
      <c r="B24" s="1" t="s">
        <v>14</v>
      </c>
      <c r="C24" s="14">
        <v>481777</v>
      </c>
      <c r="D24" s="14">
        <v>131237</v>
      </c>
      <c r="E24" s="14">
        <v>79719</v>
      </c>
      <c r="F24" s="14">
        <v>69997</v>
      </c>
      <c r="G24" s="14">
        <v>84712</v>
      </c>
      <c r="H24" s="14">
        <v>31741</v>
      </c>
      <c r="I24" s="14">
        <v>397406</v>
      </c>
      <c r="J24" s="14">
        <v>84371</v>
      </c>
    </row>
    <row r="25" spans="1:10">
      <c r="A25" s="1"/>
      <c r="B25" s="1" t="s">
        <v>15</v>
      </c>
      <c r="C25" s="14">
        <v>661594</v>
      </c>
      <c r="D25" s="14">
        <v>366748</v>
      </c>
      <c r="E25" s="14">
        <v>133071</v>
      </c>
      <c r="F25" s="14">
        <v>65937</v>
      </c>
      <c r="G25" s="14">
        <v>49899</v>
      </c>
      <c r="H25" s="14">
        <v>14670</v>
      </c>
      <c r="I25" s="14">
        <v>630325</v>
      </c>
      <c r="J25" s="14">
        <v>31269</v>
      </c>
    </row>
    <row r="26" spans="1:10">
      <c r="A26" s="1"/>
      <c r="B26" s="1" t="s">
        <v>116</v>
      </c>
      <c r="C26" s="14">
        <v>13604</v>
      </c>
      <c r="D26" s="14">
        <v>51</v>
      </c>
      <c r="E26" s="14">
        <v>82</v>
      </c>
      <c r="F26" s="14">
        <v>209</v>
      </c>
      <c r="G26" s="14">
        <v>1153</v>
      </c>
      <c r="H26" s="14">
        <v>2040</v>
      </c>
      <c r="I26" s="14">
        <v>3535</v>
      </c>
      <c r="J26" s="14">
        <v>10069</v>
      </c>
    </row>
    <row r="27" spans="1:10">
      <c r="A27" s="1"/>
      <c r="B27" s="1" t="s">
        <v>86</v>
      </c>
      <c r="C27" s="14">
        <v>21199</v>
      </c>
      <c r="D27" s="14">
        <v>17550</v>
      </c>
      <c r="E27" s="14">
        <v>2629</v>
      </c>
      <c r="F27" s="14">
        <v>777</v>
      </c>
      <c r="G27" s="14">
        <v>243</v>
      </c>
      <c r="H27" s="14">
        <v>0</v>
      </c>
      <c r="I27" s="14">
        <v>21199</v>
      </c>
      <c r="J27" s="14">
        <v>0</v>
      </c>
    </row>
    <row r="28" spans="1:10">
      <c r="A28" s="1" t="s">
        <v>44</v>
      </c>
      <c r="B28" s="1" t="s">
        <v>19</v>
      </c>
      <c r="C28" s="14">
        <v>579609</v>
      </c>
      <c r="D28" s="14">
        <v>439596</v>
      </c>
      <c r="E28" s="14">
        <v>79564</v>
      </c>
      <c r="F28" s="14">
        <v>35128</v>
      </c>
      <c r="G28" s="14">
        <v>22428</v>
      </c>
      <c r="H28" s="14">
        <v>2571</v>
      </c>
      <c r="I28" s="14">
        <v>579287</v>
      </c>
      <c r="J28" s="14">
        <v>322</v>
      </c>
    </row>
    <row r="29" spans="1:10">
      <c r="A29" s="1" t="s">
        <v>45</v>
      </c>
      <c r="B29" s="1" t="s">
        <v>3</v>
      </c>
      <c r="C29" s="14">
        <v>2863</v>
      </c>
      <c r="D29" s="14">
        <v>2274</v>
      </c>
      <c r="E29" s="14">
        <v>390</v>
      </c>
      <c r="F29" s="14">
        <v>127</v>
      </c>
      <c r="G29" s="14">
        <v>66</v>
      </c>
      <c r="H29" s="14">
        <v>4</v>
      </c>
      <c r="I29" s="14">
        <v>2861</v>
      </c>
      <c r="J29" s="14">
        <v>2</v>
      </c>
    </row>
    <row r="30" spans="1:10">
      <c r="A30" s="1"/>
      <c r="B30" s="1" t="s">
        <v>82</v>
      </c>
      <c r="C30" s="14">
        <v>1435</v>
      </c>
      <c r="D30" s="14">
        <v>1032</v>
      </c>
      <c r="E30" s="14">
        <v>203</v>
      </c>
      <c r="F30" s="14">
        <v>100</v>
      </c>
      <c r="G30" s="14">
        <v>87</v>
      </c>
      <c r="H30" s="14">
        <v>11</v>
      </c>
      <c r="I30" s="14">
        <v>1433</v>
      </c>
      <c r="J30" s="14">
        <v>2</v>
      </c>
    </row>
    <row r="31" spans="1:10">
      <c r="A31" s="1"/>
      <c r="B31" s="1" t="s">
        <v>4</v>
      </c>
      <c r="C31" s="14">
        <v>380</v>
      </c>
      <c r="D31" s="14">
        <v>285</v>
      </c>
      <c r="E31" s="14">
        <v>55</v>
      </c>
      <c r="F31" s="14">
        <v>18</v>
      </c>
      <c r="G31" s="14">
        <v>16</v>
      </c>
      <c r="H31" s="14">
        <v>6</v>
      </c>
      <c r="I31" s="14">
        <v>380</v>
      </c>
      <c r="J31" s="14">
        <v>0</v>
      </c>
    </row>
    <row r="32" spans="1:10">
      <c r="A32" s="1"/>
      <c r="B32" s="1" t="s">
        <v>83</v>
      </c>
      <c r="C32" s="14">
        <v>81936</v>
      </c>
      <c r="D32" s="14">
        <v>64031</v>
      </c>
      <c r="E32" s="14">
        <v>11784</v>
      </c>
      <c r="F32" s="14">
        <v>4111</v>
      </c>
      <c r="G32" s="14">
        <v>1839</v>
      </c>
      <c r="H32" s="14">
        <v>159</v>
      </c>
      <c r="I32" s="14">
        <v>81924</v>
      </c>
      <c r="J32" s="14">
        <v>12</v>
      </c>
    </row>
    <row r="33" spans="1:10">
      <c r="A33" s="1"/>
      <c r="B33" s="1" t="s">
        <v>84</v>
      </c>
      <c r="C33" s="14">
        <v>22424</v>
      </c>
      <c r="D33" s="14">
        <v>14274</v>
      </c>
      <c r="E33" s="14">
        <v>3859</v>
      </c>
      <c r="F33" s="14">
        <v>2209</v>
      </c>
      <c r="G33" s="14">
        <v>1761</v>
      </c>
      <c r="H33" s="14">
        <v>303</v>
      </c>
      <c r="I33" s="14">
        <v>22406</v>
      </c>
      <c r="J33" s="14">
        <v>18</v>
      </c>
    </row>
    <row r="34" spans="1:10">
      <c r="A34" s="1"/>
      <c r="B34" s="1" t="s">
        <v>42</v>
      </c>
      <c r="C34" s="14">
        <v>29426</v>
      </c>
      <c r="D34" s="14">
        <v>23437</v>
      </c>
      <c r="E34" s="14">
        <v>3620</v>
      </c>
      <c r="F34" s="14">
        <v>1391</v>
      </c>
      <c r="G34" s="14">
        <v>881</v>
      </c>
      <c r="H34" s="14">
        <v>88</v>
      </c>
      <c r="I34" s="14">
        <v>29417</v>
      </c>
      <c r="J34" s="14">
        <v>9</v>
      </c>
    </row>
    <row r="35" spans="1:10">
      <c r="A35" s="1"/>
      <c r="B35" s="1" t="s">
        <v>85</v>
      </c>
      <c r="C35" s="14">
        <v>67244</v>
      </c>
      <c r="D35" s="14">
        <v>50599</v>
      </c>
      <c r="E35" s="14">
        <v>10587</v>
      </c>
      <c r="F35" s="14">
        <v>3965</v>
      </c>
      <c r="G35" s="14">
        <v>1940</v>
      </c>
      <c r="H35" s="14">
        <v>142</v>
      </c>
      <c r="I35" s="14">
        <v>67233</v>
      </c>
      <c r="J35" s="14">
        <v>11</v>
      </c>
    </row>
    <row r="36" spans="1:10">
      <c r="A36" s="1"/>
      <c r="B36" s="1" t="s">
        <v>5</v>
      </c>
      <c r="C36" s="14">
        <v>20555</v>
      </c>
      <c r="D36" s="14">
        <v>16645</v>
      </c>
      <c r="E36" s="14">
        <v>2266</v>
      </c>
      <c r="F36" s="14">
        <v>980</v>
      </c>
      <c r="G36" s="14">
        <v>587</v>
      </c>
      <c r="H36" s="14">
        <v>61</v>
      </c>
      <c r="I36" s="14">
        <v>20539</v>
      </c>
      <c r="J36" s="14">
        <v>16</v>
      </c>
    </row>
    <row r="37" spans="1:10">
      <c r="A37" s="1"/>
      <c r="B37" s="1" t="s">
        <v>6</v>
      </c>
      <c r="C37" s="14">
        <v>10045</v>
      </c>
      <c r="D37" s="14">
        <v>7125</v>
      </c>
      <c r="E37" s="14">
        <v>1544</v>
      </c>
      <c r="F37" s="14">
        <v>733</v>
      </c>
      <c r="G37" s="14">
        <v>564</v>
      </c>
      <c r="H37" s="14">
        <v>74</v>
      </c>
      <c r="I37" s="14">
        <v>10040</v>
      </c>
      <c r="J37" s="14">
        <v>5</v>
      </c>
    </row>
    <row r="38" spans="1:10">
      <c r="A38" s="1"/>
      <c r="B38" s="1" t="s">
        <v>7</v>
      </c>
      <c r="C38" s="14">
        <v>22877</v>
      </c>
      <c r="D38" s="14">
        <v>19150</v>
      </c>
      <c r="E38" s="14">
        <v>2232</v>
      </c>
      <c r="F38" s="14">
        <v>864</v>
      </c>
      <c r="G38" s="14">
        <v>547</v>
      </c>
      <c r="H38" s="14">
        <v>69</v>
      </c>
      <c r="I38" s="14">
        <v>22862</v>
      </c>
      <c r="J38" s="14">
        <v>15</v>
      </c>
    </row>
    <row r="39" spans="1:10">
      <c r="A39" s="1"/>
      <c r="B39" s="1" t="s">
        <v>8</v>
      </c>
      <c r="C39" s="14">
        <v>25946</v>
      </c>
      <c r="D39" s="14">
        <v>21813</v>
      </c>
      <c r="E39" s="14">
        <v>2582</v>
      </c>
      <c r="F39" s="14">
        <v>937</v>
      </c>
      <c r="G39" s="14">
        <v>516</v>
      </c>
      <c r="H39" s="14">
        <v>90</v>
      </c>
      <c r="I39" s="14">
        <v>25938</v>
      </c>
      <c r="J39" s="14">
        <v>8</v>
      </c>
    </row>
    <row r="40" spans="1:10">
      <c r="A40" s="1"/>
      <c r="B40" s="1" t="s">
        <v>9</v>
      </c>
      <c r="C40" s="14">
        <v>75043</v>
      </c>
      <c r="D40" s="14">
        <v>63880</v>
      </c>
      <c r="E40" s="14">
        <v>7019</v>
      </c>
      <c r="F40" s="14">
        <v>2624</v>
      </c>
      <c r="G40" s="14">
        <v>1346</v>
      </c>
      <c r="H40" s="14">
        <v>156</v>
      </c>
      <c r="I40" s="14">
        <v>75025</v>
      </c>
      <c r="J40" s="14">
        <v>18</v>
      </c>
    </row>
    <row r="41" spans="1:10">
      <c r="A41" s="1"/>
      <c r="B41" s="1" t="s">
        <v>10</v>
      </c>
      <c r="C41" s="14">
        <v>1434</v>
      </c>
      <c r="D41" s="14">
        <v>874</v>
      </c>
      <c r="E41" s="14">
        <v>160</v>
      </c>
      <c r="F41" s="14">
        <v>93</v>
      </c>
      <c r="G41" s="14">
        <v>157</v>
      </c>
      <c r="H41" s="14">
        <v>103</v>
      </c>
      <c r="I41" s="14">
        <v>1387</v>
      </c>
      <c r="J41" s="14">
        <v>47</v>
      </c>
    </row>
    <row r="42" spans="1:10">
      <c r="A42" s="1"/>
      <c r="B42" s="1" t="s">
        <v>105</v>
      </c>
      <c r="C42" s="14">
        <v>36671</v>
      </c>
      <c r="D42" s="14">
        <v>27546</v>
      </c>
      <c r="E42" s="14">
        <v>4785</v>
      </c>
      <c r="F42" s="14">
        <v>2226</v>
      </c>
      <c r="G42" s="14">
        <v>1666</v>
      </c>
      <c r="H42" s="14">
        <v>378</v>
      </c>
      <c r="I42" s="14">
        <v>36601</v>
      </c>
      <c r="J42" s="14">
        <v>70</v>
      </c>
    </row>
    <row r="43" spans="1:10">
      <c r="A43" s="1"/>
      <c r="B43" s="1" t="s">
        <v>11</v>
      </c>
      <c r="C43" s="14">
        <v>5883</v>
      </c>
      <c r="D43" s="14">
        <v>4156</v>
      </c>
      <c r="E43" s="14">
        <v>848</v>
      </c>
      <c r="F43" s="14">
        <v>446</v>
      </c>
      <c r="G43" s="14">
        <v>376</v>
      </c>
      <c r="H43" s="14">
        <v>50</v>
      </c>
      <c r="I43" s="14">
        <v>5876</v>
      </c>
      <c r="J43" s="14">
        <v>7</v>
      </c>
    </row>
    <row r="44" spans="1:10">
      <c r="A44" s="1"/>
      <c r="B44" s="1" t="s">
        <v>12</v>
      </c>
      <c r="C44" s="14">
        <v>39153</v>
      </c>
      <c r="D44" s="14">
        <v>26801</v>
      </c>
      <c r="E44" s="14">
        <v>6910</v>
      </c>
      <c r="F44" s="14">
        <v>3070</v>
      </c>
      <c r="G44" s="14">
        <v>2019</v>
      </c>
      <c r="H44" s="14">
        <v>319</v>
      </c>
      <c r="I44" s="14">
        <v>39119</v>
      </c>
      <c r="J44" s="14">
        <v>34</v>
      </c>
    </row>
    <row r="45" spans="1:10">
      <c r="A45" s="1"/>
      <c r="B45" s="1" t="s">
        <v>13</v>
      </c>
      <c r="C45" s="14">
        <v>9400</v>
      </c>
      <c r="D45" s="14">
        <v>6481</v>
      </c>
      <c r="E45" s="14">
        <v>1384</v>
      </c>
      <c r="F45" s="14">
        <v>800</v>
      </c>
      <c r="G45" s="14">
        <v>661</v>
      </c>
      <c r="H45" s="14">
        <v>69</v>
      </c>
      <c r="I45" s="14">
        <v>9395</v>
      </c>
      <c r="J45" s="14">
        <v>5</v>
      </c>
    </row>
    <row r="46" spans="1:10">
      <c r="A46" s="1"/>
      <c r="B46" s="1" t="s">
        <v>14</v>
      </c>
      <c r="C46" s="14">
        <v>46124</v>
      </c>
      <c r="D46" s="14">
        <v>22169</v>
      </c>
      <c r="E46" s="14">
        <v>9610</v>
      </c>
      <c r="F46" s="14">
        <v>7614</v>
      </c>
      <c r="G46" s="14">
        <v>6304</v>
      </c>
      <c r="H46" s="14">
        <v>399</v>
      </c>
      <c r="I46" s="14">
        <v>46096</v>
      </c>
      <c r="J46" s="14">
        <v>28</v>
      </c>
    </row>
    <row r="47" spans="1:10">
      <c r="A47" s="1"/>
      <c r="B47" s="1" t="s">
        <v>15</v>
      </c>
      <c r="C47" s="14">
        <v>50999</v>
      </c>
      <c r="D47" s="14">
        <v>41396</v>
      </c>
      <c r="E47" s="14">
        <v>6432</v>
      </c>
      <c r="F47" s="14">
        <v>2144</v>
      </c>
      <c r="G47" s="14">
        <v>927</v>
      </c>
      <c r="H47" s="14">
        <v>85</v>
      </c>
      <c r="I47" s="14">
        <v>50984</v>
      </c>
      <c r="J47" s="14">
        <v>15</v>
      </c>
    </row>
    <row r="48" spans="1:10">
      <c r="A48" s="1"/>
      <c r="B48" s="1" t="s">
        <v>116</v>
      </c>
      <c r="C48" s="14">
        <v>9</v>
      </c>
      <c r="D48" s="14">
        <v>1</v>
      </c>
      <c r="E48" s="14">
        <v>1</v>
      </c>
      <c r="F48" s="14">
        <v>1</v>
      </c>
      <c r="G48" s="14">
        <v>3</v>
      </c>
      <c r="H48" s="14">
        <v>3</v>
      </c>
      <c r="I48" s="14">
        <v>9</v>
      </c>
      <c r="J48" s="14">
        <v>0</v>
      </c>
    </row>
    <row r="49" spans="1:10">
      <c r="A49" s="1"/>
      <c r="B49" s="1" t="s">
        <v>86</v>
      </c>
      <c r="C49" s="14">
        <v>29762</v>
      </c>
      <c r="D49" s="14">
        <v>25627</v>
      </c>
      <c r="E49" s="14">
        <v>3293</v>
      </c>
      <c r="F49" s="14">
        <v>675</v>
      </c>
      <c r="G49" s="14">
        <v>165</v>
      </c>
      <c r="H49" s="14">
        <v>2</v>
      </c>
      <c r="I49" s="14">
        <v>29762</v>
      </c>
      <c r="J49" s="14">
        <v>0</v>
      </c>
    </row>
    <row r="50" spans="1:10">
      <c r="A50" s="1" t="s">
        <v>46</v>
      </c>
      <c r="B50" s="1" t="s">
        <v>19</v>
      </c>
      <c r="C50" s="14">
        <v>133393</v>
      </c>
      <c r="D50" s="14">
        <v>354</v>
      </c>
      <c r="E50" s="14">
        <v>342</v>
      </c>
      <c r="F50" s="14">
        <v>747</v>
      </c>
      <c r="G50" s="14">
        <v>6596</v>
      </c>
      <c r="H50" s="14">
        <v>22141</v>
      </c>
      <c r="I50" s="14">
        <v>30180</v>
      </c>
      <c r="J50" s="14">
        <v>103213</v>
      </c>
    </row>
    <row r="51" spans="1:10">
      <c r="A51" s="1"/>
      <c r="B51" s="1" t="s">
        <v>3</v>
      </c>
      <c r="C51" s="14">
        <v>60</v>
      </c>
      <c r="D51" s="14">
        <v>4</v>
      </c>
      <c r="E51" s="14">
        <v>0</v>
      </c>
      <c r="F51" s="14">
        <v>2</v>
      </c>
      <c r="G51" s="14">
        <v>5</v>
      </c>
      <c r="H51" s="14">
        <v>21</v>
      </c>
      <c r="I51" s="14">
        <v>32</v>
      </c>
      <c r="J51" s="14">
        <v>28</v>
      </c>
    </row>
    <row r="52" spans="1:10">
      <c r="A52" s="1"/>
      <c r="B52" s="1" t="s">
        <v>82</v>
      </c>
      <c r="C52" s="14">
        <v>458</v>
      </c>
      <c r="D52" s="14">
        <v>2</v>
      </c>
      <c r="E52" s="14">
        <v>0</v>
      </c>
      <c r="F52" s="14">
        <v>4</v>
      </c>
      <c r="G52" s="14">
        <v>25</v>
      </c>
      <c r="H52" s="14">
        <v>99</v>
      </c>
      <c r="I52" s="14">
        <v>130</v>
      </c>
      <c r="J52" s="14">
        <v>328</v>
      </c>
    </row>
    <row r="53" spans="1:10">
      <c r="A53" s="1"/>
      <c r="B53" s="1" t="s">
        <v>4</v>
      </c>
      <c r="C53" s="14">
        <v>1152</v>
      </c>
      <c r="D53" s="14">
        <v>1</v>
      </c>
      <c r="E53" s="14">
        <v>0</v>
      </c>
      <c r="F53" s="14">
        <v>0</v>
      </c>
      <c r="G53" s="14">
        <v>10</v>
      </c>
      <c r="H53" s="14">
        <v>42</v>
      </c>
      <c r="I53" s="14">
        <v>53</v>
      </c>
      <c r="J53" s="14">
        <v>1099</v>
      </c>
    </row>
    <row r="54" spans="1:10">
      <c r="A54" s="1"/>
      <c r="B54" s="1" t="s">
        <v>83</v>
      </c>
      <c r="C54" s="14">
        <v>703</v>
      </c>
      <c r="D54" s="14">
        <v>6</v>
      </c>
      <c r="E54" s="14">
        <v>6</v>
      </c>
      <c r="F54" s="14">
        <v>15</v>
      </c>
      <c r="G54" s="14">
        <v>64</v>
      </c>
      <c r="H54" s="14">
        <v>158</v>
      </c>
      <c r="I54" s="14">
        <v>249</v>
      </c>
      <c r="J54" s="14">
        <v>454</v>
      </c>
    </row>
    <row r="55" spans="1:10">
      <c r="A55" s="1"/>
      <c r="B55" s="1" t="s">
        <v>84</v>
      </c>
      <c r="C55" s="14">
        <v>2608</v>
      </c>
      <c r="D55" s="14">
        <v>6</v>
      </c>
      <c r="E55" s="14">
        <v>8</v>
      </c>
      <c r="F55" s="14">
        <v>16</v>
      </c>
      <c r="G55" s="14">
        <v>314</v>
      </c>
      <c r="H55" s="14">
        <v>829</v>
      </c>
      <c r="I55" s="14">
        <v>1173</v>
      </c>
      <c r="J55" s="14">
        <v>1435</v>
      </c>
    </row>
    <row r="56" spans="1:10">
      <c r="A56" s="1"/>
      <c r="B56" s="1" t="s">
        <v>42</v>
      </c>
      <c r="C56" s="14">
        <v>6939</v>
      </c>
      <c r="D56" s="14">
        <v>17</v>
      </c>
      <c r="E56" s="14">
        <v>67</v>
      </c>
      <c r="F56" s="14">
        <v>54</v>
      </c>
      <c r="G56" s="14">
        <v>500</v>
      </c>
      <c r="H56" s="14">
        <v>1676</v>
      </c>
      <c r="I56" s="14">
        <v>2314</v>
      </c>
      <c r="J56" s="14">
        <v>4625</v>
      </c>
    </row>
    <row r="57" spans="1:10">
      <c r="A57" s="1"/>
      <c r="B57" s="1" t="s">
        <v>85</v>
      </c>
      <c r="C57" s="14">
        <v>25826</v>
      </c>
      <c r="D57" s="14">
        <v>73</v>
      </c>
      <c r="E57" s="14">
        <v>70</v>
      </c>
      <c r="F57" s="14">
        <v>195</v>
      </c>
      <c r="G57" s="14">
        <v>1390</v>
      </c>
      <c r="H57" s="14">
        <v>3541</v>
      </c>
      <c r="I57" s="14">
        <v>5269</v>
      </c>
      <c r="J57" s="14">
        <v>20557</v>
      </c>
    </row>
    <row r="58" spans="1:10">
      <c r="A58" s="1"/>
      <c r="B58" s="1" t="s">
        <v>5</v>
      </c>
      <c r="C58" s="14">
        <v>2953</v>
      </c>
      <c r="D58" s="14">
        <v>65</v>
      </c>
      <c r="E58" s="14">
        <v>10</v>
      </c>
      <c r="F58" s="14">
        <v>8</v>
      </c>
      <c r="G58" s="14">
        <v>89</v>
      </c>
      <c r="H58" s="14">
        <v>563</v>
      </c>
      <c r="I58" s="14">
        <v>735</v>
      </c>
      <c r="J58" s="14">
        <v>2218</v>
      </c>
    </row>
    <row r="59" spans="1:10">
      <c r="A59" s="1"/>
      <c r="B59" s="1" t="s">
        <v>6</v>
      </c>
      <c r="C59" s="14">
        <v>8040</v>
      </c>
      <c r="D59" s="14">
        <v>18</v>
      </c>
      <c r="E59" s="14">
        <v>11</v>
      </c>
      <c r="F59" s="14">
        <v>17</v>
      </c>
      <c r="G59" s="14">
        <v>168</v>
      </c>
      <c r="H59" s="14">
        <v>521</v>
      </c>
      <c r="I59" s="14">
        <v>735</v>
      </c>
      <c r="J59" s="14">
        <v>7305</v>
      </c>
    </row>
    <row r="60" spans="1:10">
      <c r="A60" s="1"/>
      <c r="B60" s="1" t="s">
        <v>7</v>
      </c>
      <c r="C60" s="14">
        <v>26464</v>
      </c>
      <c r="D60" s="14">
        <v>23</v>
      </c>
      <c r="E60" s="14">
        <v>23</v>
      </c>
      <c r="F60" s="14">
        <v>50</v>
      </c>
      <c r="G60" s="14">
        <v>646</v>
      </c>
      <c r="H60" s="14">
        <v>2604</v>
      </c>
      <c r="I60" s="14">
        <v>3346</v>
      </c>
      <c r="J60" s="14">
        <v>23118</v>
      </c>
    </row>
    <row r="61" spans="1:10">
      <c r="A61" s="1"/>
      <c r="B61" s="1" t="s">
        <v>8</v>
      </c>
      <c r="C61" s="14">
        <v>8562</v>
      </c>
      <c r="D61" s="14">
        <v>15</v>
      </c>
      <c r="E61" s="14">
        <v>23</v>
      </c>
      <c r="F61" s="14">
        <v>60</v>
      </c>
      <c r="G61" s="14">
        <v>439</v>
      </c>
      <c r="H61" s="14">
        <v>1050</v>
      </c>
      <c r="I61" s="14">
        <v>1587</v>
      </c>
      <c r="J61" s="14">
        <v>6975</v>
      </c>
    </row>
    <row r="62" spans="1:10">
      <c r="A62" s="1"/>
      <c r="B62" s="1" t="s">
        <v>9</v>
      </c>
      <c r="C62" s="14">
        <v>7599</v>
      </c>
      <c r="D62" s="14">
        <v>25</v>
      </c>
      <c r="E62" s="14">
        <v>17</v>
      </c>
      <c r="F62" s="14">
        <v>53</v>
      </c>
      <c r="G62" s="14">
        <v>402</v>
      </c>
      <c r="H62" s="14">
        <v>1267</v>
      </c>
      <c r="I62" s="14">
        <v>1764</v>
      </c>
      <c r="J62" s="14">
        <v>5835</v>
      </c>
    </row>
    <row r="63" spans="1:10">
      <c r="A63" s="1"/>
      <c r="B63" s="1" t="s">
        <v>10</v>
      </c>
      <c r="C63" s="14">
        <v>5201</v>
      </c>
      <c r="D63" s="14">
        <v>8</v>
      </c>
      <c r="E63" s="14">
        <v>6</v>
      </c>
      <c r="F63" s="14">
        <v>28</v>
      </c>
      <c r="G63" s="14">
        <v>220</v>
      </c>
      <c r="H63" s="14">
        <v>670</v>
      </c>
      <c r="I63" s="14">
        <v>932</v>
      </c>
      <c r="J63" s="14">
        <v>4269</v>
      </c>
    </row>
    <row r="64" spans="1:10">
      <c r="A64" s="1"/>
      <c r="B64" s="1" t="s">
        <v>105</v>
      </c>
      <c r="C64" s="14">
        <v>7201</v>
      </c>
      <c r="D64" s="14">
        <v>13</v>
      </c>
      <c r="E64" s="14">
        <v>8</v>
      </c>
      <c r="F64" s="14">
        <v>27</v>
      </c>
      <c r="G64" s="14">
        <v>249</v>
      </c>
      <c r="H64" s="14">
        <v>837</v>
      </c>
      <c r="I64" s="14">
        <v>1134</v>
      </c>
      <c r="J64" s="14">
        <v>6067</v>
      </c>
    </row>
    <row r="65" spans="1:10">
      <c r="A65" s="1"/>
      <c r="B65" s="1" t="s">
        <v>11</v>
      </c>
      <c r="C65" s="14">
        <v>713</v>
      </c>
      <c r="D65" s="14">
        <v>0</v>
      </c>
      <c r="E65" s="14">
        <v>2</v>
      </c>
      <c r="F65" s="14">
        <v>2</v>
      </c>
      <c r="G65" s="14">
        <v>38</v>
      </c>
      <c r="H65" s="14">
        <v>240</v>
      </c>
      <c r="I65" s="14">
        <v>282</v>
      </c>
      <c r="J65" s="14">
        <v>431</v>
      </c>
    </row>
    <row r="66" spans="1:10">
      <c r="A66" s="1"/>
      <c r="B66" s="1" t="s">
        <v>12</v>
      </c>
      <c r="C66" s="14">
        <v>11574</v>
      </c>
      <c r="D66" s="14">
        <v>39</v>
      </c>
      <c r="E66" s="14">
        <v>35</v>
      </c>
      <c r="F66" s="14">
        <v>109</v>
      </c>
      <c r="G66" s="14">
        <v>923</v>
      </c>
      <c r="H66" s="14">
        <v>3802</v>
      </c>
      <c r="I66" s="14">
        <v>4908</v>
      </c>
      <c r="J66" s="14">
        <v>6666</v>
      </c>
    </row>
    <row r="67" spans="1:10">
      <c r="A67" s="1"/>
      <c r="B67" s="1" t="s">
        <v>13</v>
      </c>
      <c r="C67" s="14">
        <v>635</v>
      </c>
      <c r="D67" s="14">
        <v>6</v>
      </c>
      <c r="E67" s="14">
        <v>5</v>
      </c>
      <c r="F67" s="14">
        <v>3</v>
      </c>
      <c r="G67" s="14">
        <v>58</v>
      </c>
      <c r="H67" s="14">
        <v>138</v>
      </c>
      <c r="I67" s="14">
        <v>210</v>
      </c>
      <c r="J67" s="14">
        <v>425</v>
      </c>
    </row>
    <row r="68" spans="1:10">
      <c r="A68" s="1"/>
      <c r="B68" s="1" t="s">
        <v>14</v>
      </c>
      <c r="C68" s="14">
        <v>9789</v>
      </c>
      <c r="D68" s="14">
        <v>11</v>
      </c>
      <c r="E68" s="14">
        <v>23</v>
      </c>
      <c r="F68" s="14">
        <v>40</v>
      </c>
      <c r="G68" s="14">
        <v>459</v>
      </c>
      <c r="H68" s="14">
        <v>2500</v>
      </c>
      <c r="I68" s="14">
        <v>3033</v>
      </c>
      <c r="J68" s="14">
        <v>6756</v>
      </c>
    </row>
    <row r="69" spans="1:10">
      <c r="A69" s="1"/>
      <c r="B69" s="1" t="s">
        <v>15</v>
      </c>
      <c r="C69" s="14">
        <v>5003</v>
      </c>
      <c r="D69" s="14">
        <v>22</v>
      </c>
      <c r="E69" s="14">
        <v>26</v>
      </c>
      <c r="F69" s="14">
        <v>59</v>
      </c>
      <c r="G69" s="14">
        <v>529</v>
      </c>
      <c r="H69" s="14">
        <v>1326</v>
      </c>
      <c r="I69" s="14">
        <v>1962</v>
      </c>
      <c r="J69" s="14">
        <v>3041</v>
      </c>
    </row>
    <row r="70" spans="1:10">
      <c r="A70" s="1"/>
      <c r="B70" s="1" t="s">
        <v>116</v>
      </c>
      <c r="C70" s="14">
        <v>1913</v>
      </c>
      <c r="D70" s="14">
        <v>0</v>
      </c>
      <c r="E70" s="14">
        <v>2</v>
      </c>
      <c r="F70" s="14">
        <v>5</v>
      </c>
      <c r="G70" s="14">
        <v>68</v>
      </c>
      <c r="H70" s="14">
        <v>257</v>
      </c>
      <c r="I70" s="14">
        <v>332</v>
      </c>
      <c r="J70" s="14">
        <v>1581</v>
      </c>
    </row>
    <row r="71" spans="1:10">
      <c r="A71" s="1" t="s">
        <v>47</v>
      </c>
      <c r="B71" s="1" t="s">
        <v>19</v>
      </c>
      <c r="C71" s="14">
        <v>544487</v>
      </c>
      <c r="D71" s="14">
        <v>401790</v>
      </c>
      <c r="E71" s="14">
        <v>74986</v>
      </c>
      <c r="F71" s="14">
        <v>37517</v>
      </c>
      <c r="G71" s="14">
        <v>26457</v>
      </c>
      <c r="H71" s="14">
        <v>3290</v>
      </c>
      <c r="I71" s="14">
        <v>544040</v>
      </c>
      <c r="J71" s="14">
        <v>447</v>
      </c>
    </row>
    <row r="72" spans="1:10">
      <c r="A72" s="1" t="s">
        <v>48</v>
      </c>
      <c r="B72" s="1" t="s">
        <v>3</v>
      </c>
      <c r="C72" s="14">
        <v>2901</v>
      </c>
      <c r="D72" s="14">
        <v>2286</v>
      </c>
      <c r="E72" s="14">
        <v>394</v>
      </c>
      <c r="F72" s="14">
        <v>143</v>
      </c>
      <c r="G72" s="14">
        <v>68</v>
      </c>
      <c r="H72" s="14">
        <v>10</v>
      </c>
      <c r="I72" s="14">
        <v>2901</v>
      </c>
      <c r="J72" s="14">
        <v>0</v>
      </c>
    </row>
    <row r="73" spans="1:10">
      <c r="A73" s="1"/>
      <c r="B73" s="1" t="s">
        <v>82</v>
      </c>
      <c r="C73" s="14">
        <v>2355</v>
      </c>
      <c r="D73" s="14">
        <v>1726</v>
      </c>
      <c r="E73" s="14">
        <v>290</v>
      </c>
      <c r="F73" s="14">
        <v>184</v>
      </c>
      <c r="G73" s="14">
        <v>138</v>
      </c>
      <c r="H73" s="14">
        <v>15</v>
      </c>
      <c r="I73" s="14">
        <v>2353</v>
      </c>
      <c r="J73" s="14">
        <v>2</v>
      </c>
    </row>
    <row r="74" spans="1:10">
      <c r="A74" s="1"/>
      <c r="B74" s="1" t="s">
        <v>4</v>
      </c>
      <c r="C74" s="14">
        <v>352</v>
      </c>
      <c r="D74" s="14">
        <v>257</v>
      </c>
      <c r="E74" s="14">
        <v>42</v>
      </c>
      <c r="F74" s="14">
        <v>24</v>
      </c>
      <c r="G74" s="14">
        <v>23</v>
      </c>
      <c r="H74" s="14">
        <v>4</v>
      </c>
      <c r="I74" s="14">
        <v>350</v>
      </c>
      <c r="J74" s="14">
        <v>2</v>
      </c>
    </row>
    <row r="75" spans="1:10">
      <c r="A75" s="1"/>
      <c r="B75" s="1" t="s">
        <v>83</v>
      </c>
      <c r="C75" s="14">
        <v>70293</v>
      </c>
      <c r="D75" s="14">
        <v>54305</v>
      </c>
      <c r="E75" s="14">
        <v>9465</v>
      </c>
      <c r="F75" s="14">
        <v>4028</v>
      </c>
      <c r="G75" s="14">
        <v>2281</v>
      </c>
      <c r="H75" s="14">
        <v>204</v>
      </c>
      <c r="I75" s="14">
        <v>70283</v>
      </c>
      <c r="J75" s="14">
        <v>10</v>
      </c>
    </row>
    <row r="76" spans="1:10">
      <c r="A76" s="1"/>
      <c r="B76" s="1" t="s">
        <v>84</v>
      </c>
      <c r="C76" s="14">
        <v>26563</v>
      </c>
      <c r="D76" s="14">
        <v>15798</v>
      </c>
      <c r="E76" s="14">
        <v>4363</v>
      </c>
      <c r="F76" s="14">
        <v>2913</v>
      </c>
      <c r="G76" s="14">
        <v>2967</v>
      </c>
      <c r="H76" s="14">
        <v>483</v>
      </c>
      <c r="I76" s="14">
        <v>26524</v>
      </c>
      <c r="J76" s="14">
        <v>39</v>
      </c>
    </row>
    <row r="77" spans="1:10">
      <c r="A77" s="1"/>
      <c r="B77" s="1" t="s">
        <v>42</v>
      </c>
      <c r="C77" s="14">
        <v>34202</v>
      </c>
      <c r="D77" s="14">
        <v>25504</v>
      </c>
      <c r="E77" s="14">
        <v>4407</v>
      </c>
      <c r="F77" s="14">
        <v>2353</v>
      </c>
      <c r="G77" s="14">
        <v>1720</v>
      </c>
      <c r="H77" s="14">
        <v>191</v>
      </c>
      <c r="I77" s="14">
        <v>34175</v>
      </c>
      <c r="J77" s="14">
        <v>27</v>
      </c>
    </row>
    <row r="78" spans="1:10">
      <c r="A78" s="1"/>
      <c r="B78" s="1" t="s">
        <v>85</v>
      </c>
      <c r="C78" s="14">
        <v>75360</v>
      </c>
      <c r="D78" s="14">
        <v>55520</v>
      </c>
      <c r="E78" s="14">
        <v>12168</v>
      </c>
      <c r="F78" s="14">
        <v>4836</v>
      </c>
      <c r="G78" s="14">
        <v>2607</v>
      </c>
      <c r="H78" s="14">
        <v>205</v>
      </c>
      <c r="I78" s="14">
        <v>75336</v>
      </c>
      <c r="J78" s="14">
        <v>24</v>
      </c>
    </row>
    <row r="79" spans="1:10">
      <c r="A79" s="1"/>
      <c r="B79" s="1" t="s">
        <v>5</v>
      </c>
      <c r="C79" s="14">
        <v>18241</v>
      </c>
      <c r="D79" s="14">
        <v>13948</v>
      </c>
      <c r="E79" s="14">
        <v>2197</v>
      </c>
      <c r="F79" s="14">
        <v>1185</v>
      </c>
      <c r="G79" s="14">
        <v>806</v>
      </c>
      <c r="H79" s="14">
        <v>92</v>
      </c>
      <c r="I79" s="14">
        <v>18228</v>
      </c>
      <c r="J79" s="14">
        <v>13</v>
      </c>
    </row>
    <row r="80" spans="1:10">
      <c r="A80" s="1"/>
      <c r="B80" s="1" t="s">
        <v>6</v>
      </c>
      <c r="C80" s="14">
        <v>8764</v>
      </c>
      <c r="D80" s="14">
        <v>5882</v>
      </c>
      <c r="E80" s="14">
        <v>1295</v>
      </c>
      <c r="F80" s="14">
        <v>794</v>
      </c>
      <c r="G80" s="14">
        <v>673</v>
      </c>
      <c r="H80" s="14">
        <v>99</v>
      </c>
      <c r="I80" s="14">
        <v>8743</v>
      </c>
      <c r="J80" s="14">
        <v>21</v>
      </c>
    </row>
    <row r="81" spans="1:10">
      <c r="A81" s="1"/>
      <c r="B81" s="1" t="s">
        <v>7</v>
      </c>
      <c r="C81" s="14">
        <v>19394</v>
      </c>
      <c r="D81" s="14">
        <v>15970</v>
      </c>
      <c r="E81" s="14">
        <v>1712</v>
      </c>
      <c r="F81" s="14">
        <v>835</v>
      </c>
      <c r="G81" s="14">
        <v>724</v>
      </c>
      <c r="H81" s="14">
        <v>122</v>
      </c>
      <c r="I81" s="14">
        <v>19363</v>
      </c>
      <c r="J81" s="14">
        <v>31</v>
      </c>
    </row>
    <row r="82" spans="1:10">
      <c r="A82" s="1"/>
      <c r="B82" s="1" t="s">
        <v>8</v>
      </c>
      <c r="C82" s="14">
        <v>24916</v>
      </c>
      <c r="D82" s="14">
        <v>20452</v>
      </c>
      <c r="E82" s="14">
        <v>2592</v>
      </c>
      <c r="F82" s="14">
        <v>1121</v>
      </c>
      <c r="G82" s="14">
        <v>664</v>
      </c>
      <c r="H82" s="14">
        <v>82</v>
      </c>
      <c r="I82" s="14">
        <v>24911</v>
      </c>
      <c r="J82" s="14">
        <v>5</v>
      </c>
    </row>
    <row r="83" spans="1:10">
      <c r="A83" s="1"/>
      <c r="B83" s="1" t="s">
        <v>9</v>
      </c>
      <c r="C83" s="14">
        <v>60849</v>
      </c>
      <c r="D83" s="14">
        <v>51362</v>
      </c>
      <c r="E83" s="14">
        <v>5347</v>
      </c>
      <c r="F83" s="14">
        <v>2382</v>
      </c>
      <c r="G83" s="14">
        <v>1516</v>
      </c>
      <c r="H83" s="14">
        <v>221</v>
      </c>
      <c r="I83" s="14">
        <v>60828</v>
      </c>
      <c r="J83" s="14">
        <v>21</v>
      </c>
    </row>
    <row r="84" spans="1:10">
      <c r="A84" s="1"/>
      <c r="B84" s="1" t="s">
        <v>10</v>
      </c>
      <c r="C84" s="14">
        <v>1165</v>
      </c>
      <c r="D84" s="14">
        <v>521</v>
      </c>
      <c r="E84" s="14">
        <v>94</v>
      </c>
      <c r="F84" s="14">
        <v>87</v>
      </c>
      <c r="G84" s="14">
        <v>245</v>
      </c>
      <c r="H84" s="14">
        <v>141</v>
      </c>
      <c r="I84" s="14">
        <v>1088</v>
      </c>
      <c r="J84" s="14">
        <v>77</v>
      </c>
    </row>
    <row r="85" spans="1:10">
      <c r="A85" s="1"/>
      <c r="B85" s="1" t="s">
        <v>105</v>
      </c>
      <c r="C85" s="14">
        <v>34989</v>
      </c>
      <c r="D85" s="14">
        <v>25164</v>
      </c>
      <c r="E85" s="14">
        <v>4776</v>
      </c>
      <c r="F85" s="14">
        <v>2412</v>
      </c>
      <c r="G85" s="14">
        <v>2094</v>
      </c>
      <c r="H85" s="14">
        <v>458</v>
      </c>
      <c r="I85" s="14">
        <v>34904</v>
      </c>
      <c r="J85" s="14">
        <v>85</v>
      </c>
    </row>
    <row r="86" spans="1:10">
      <c r="A86" s="1"/>
      <c r="B86" s="1" t="s">
        <v>11</v>
      </c>
      <c r="C86" s="14">
        <v>4644</v>
      </c>
      <c r="D86" s="14">
        <v>3400</v>
      </c>
      <c r="E86" s="14">
        <v>598</v>
      </c>
      <c r="F86" s="14">
        <v>361</v>
      </c>
      <c r="G86" s="14">
        <v>247</v>
      </c>
      <c r="H86" s="14">
        <v>35</v>
      </c>
      <c r="I86" s="14">
        <v>4641</v>
      </c>
      <c r="J86" s="14">
        <v>3</v>
      </c>
    </row>
    <row r="87" spans="1:10">
      <c r="A87" s="1"/>
      <c r="B87" s="1" t="s">
        <v>12</v>
      </c>
      <c r="C87" s="14">
        <v>41051</v>
      </c>
      <c r="D87" s="14">
        <v>28000</v>
      </c>
      <c r="E87" s="14">
        <v>6541</v>
      </c>
      <c r="F87" s="14">
        <v>3321</v>
      </c>
      <c r="G87" s="14">
        <v>2692</v>
      </c>
      <c r="H87" s="14">
        <v>451</v>
      </c>
      <c r="I87" s="14">
        <v>41005</v>
      </c>
      <c r="J87" s="14">
        <v>46</v>
      </c>
    </row>
    <row r="88" spans="1:10">
      <c r="A88" s="1"/>
      <c r="B88" s="1" t="s">
        <v>13</v>
      </c>
      <c r="C88" s="14">
        <v>8416</v>
      </c>
      <c r="D88" s="14">
        <v>5804</v>
      </c>
      <c r="E88" s="14">
        <v>1213</v>
      </c>
      <c r="F88" s="14">
        <v>701</v>
      </c>
      <c r="G88" s="14">
        <v>640</v>
      </c>
      <c r="H88" s="14">
        <v>55</v>
      </c>
      <c r="I88" s="14">
        <v>8413</v>
      </c>
      <c r="J88" s="14">
        <v>3</v>
      </c>
    </row>
    <row r="89" spans="1:10">
      <c r="A89" s="1"/>
      <c r="B89" s="1" t="s">
        <v>14</v>
      </c>
      <c r="C89" s="14">
        <v>47253</v>
      </c>
      <c r="D89" s="14">
        <v>25146</v>
      </c>
      <c r="E89" s="14">
        <v>9683</v>
      </c>
      <c r="F89" s="14">
        <v>6963</v>
      </c>
      <c r="G89" s="14">
        <v>5109</v>
      </c>
      <c r="H89" s="14">
        <v>327</v>
      </c>
      <c r="I89" s="14">
        <v>47228</v>
      </c>
      <c r="J89" s="14">
        <v>25</v>
      </c>
    </row>
    <row r="90" spans="1:10">
      <c r="A90" s="1"/>
      <c r="B90" s="1" t="s">
        <v>15</v>
      </c>
      <c r="C90" s="14">
        <v>50781</v>
      </c>
      <c r="D90" s="14">
        <v>41056</v>
      </c>
      <c r="E90" s="14">
        <v>6270</v>
      </c>
      <c r="F90" s="14">
        <v>2331</v>
      </c>
      <c r="G90" s="14">
        <v>1037</v>
      </c>
      <c r="H90" s="14">
        <v>81</v>
      </c>
      <c r="I90" s="14">
        <v>50775</v>
      </c>
      <c r="J90" s="14">
        <v>6</v>
      </c>
    </row>
    <row r="91" spans="1:10">
      <c r="A91" s="1"/>
      <c r="B91" s="1" t="s">
        <v>116</v>
      </c>
      <c r="C91" s="14">
        <v>52</v>
      </c>
      <c r="D91" s="14">
        <v>6</v>
      </c>
      <c r="E91" s="14">
        <v>3</v>
      </c>
      <c r="F91" s="14">
        <v>9</v>
      </c>
      <c r="G91" s="14">
        <v>13</v>
      </c>
      <c r="H91" s="14">
        <v>14</v>
      </c>
      <c r="I91" s="14">
        <v>45</v>
      </c>
      <c r="J91" s="14">
        <v>7</v>
      </c>
    </row>
    <row r="92" spans="1:10">
      <c r="A92" s="1"/>
      <c r="B92" s="1" t="s">
        <v>86</v>
      </c>
      <c r="C92" s="14">
        <v>11946</v>
      </c>
      <c r="D92" s="14">
        <v>9683</v>
      </c>
      <c r="E92" s="14">
        <v>1536</v>
      </c>
      <c r="F92" s="14">
        <v>534</v>
      </c>
      <c r="G92" s="14">
        <v>193</v>
      </c>
      <c r="H92" s="14">
        <v>0</v>
      </c>
      <c r="I92" s="14">
        <v>11946</v>
      </c>
      <c r="J92" s="14">
        <v>0</v>
      </c>
    </row>
    <row r="93" spans="1:10">
      <c r="A93" s="1" t="s">
        <v>49</v>
      </c>
      <c r="B93" s="1" t="s">
        <v>19</v>
      </c>
      <c r="C93" s="14">
        <v>108353</v>
      </c>
      <c r="D93" s="14">
        <v>1132</v>
      </c>
      <c r="E93" s="14">
        <v>1672</v>
      </c>
      <c r="F93" s="14">
        <v>3110</v>
      </c>
      <c r="G93" s="14">
        <v>12327</v>
      </c>
      <c r="H93" s="14">
        <v>14943</v>
      </c>
      <c r="I93" s="14">
        <v>33184</v>
      </c>
      <c r="J93" s="14">
        <v>75169</v>
      </c>
    </row>
    <row r="94" spans="1:10">
      <c r="A94" s="1"/>
      <c r="B94" s="1" t="s">
        <v>3</v>
      </c>
      <c r="C94" s="14">
        <v>74</v>
      </c>
      <c r="D94" s="14">
        <v>7</v>
      </c>
      <c r="E94" s="14">
        <v>3</v>
      </c>
      <c r="F94" s="14">
        <v>0</v>
      </c>
      <c r="G94" s="14">
        <v>5</v>
      </c>
      <c r="H94" s="14">
        <v>15</v>
      </c>
      <c r="I94" s="14">
        <v>30</v>
      </c>
      <c r="J94" s="14">
        <v>44</v>
      </c>
    </row>
    <row r="95" spans="1:10">
      <c r="A95" s="1"/>
      <c r="B95" s="1" t="s">
        <v>82</v>
      </c>
      <c r="C95" s="14">
        <v>489</v>
      </c>
      <c r="D95" s="14">
        <v>13</v>
      </c>
      <c r="E95" s="14">
        <v>8</v>
      </c>
      <c r="F95" s="14">
        <v>17</v>
      </c>
      <c r="G95" s="14">
        <v>67</v>
      </c>
      <c r="H95" s="14">
        <v>71</v>
      </c>
      <c r="I95" s="14">
        <v>176</v>
      </c>
      <c r="J95" s="14">
        <v>313</v>
      </c>
    </row>
    <row r="96" spans="1:10">
      <c r="A96" s="1"/>
      <c r="B96" s="1" t="s">
        <v>4</v>
      </c>
      <c r="C96" s="14">
        <v>699</v>
      </c>
      <c r="D96" s="14">
        <v>4</v>
      </c>
      <c r="E96" s="14">
        <v>8</v>
      </c>
      <c r="F96" s="14">
        <v>7</v>
      </c>
      <c r="G96" s="14">
        <v>18</v>
      </c>
      <c r="H96" s="14">
        <v>41</v>
      </c>
      <c r="I96" s="14">
        <v>78</v>
      </c>
      <c r="J96" s="14">
        <v>621</v>
      </c>
    </row>
    <row r="97" spans="1:10">
      <c r="A97" s="1"/>
      <c r="B97" s="1" t="s">
        <v>83</v>
      </c>
      <c r="C97" s="14">
        <v>594</v>
      </c>
      <c r="D97" s="14">
        <v>15</v>
      </c>
      <c r="E97" s="14">
        <v>17</v>
      </c>
      <c r="F97" s="14">
        <v>22</v>
      </c>
      <c r="G97" s="14">
        <v>76</v>
      </c>
      <c r="H97" s="14">
        <v>124</v>
      </c>
      <c r="I97" s="14">
        <v>254</v>
      </c>
      <c r="J97" s="14">
        <v>340</v>
      </c>
    </row>
    <row r="98" spans="1:10">
      <c r="A98" s="1"/>
      <c r="B98" s="1" t="s">
        <v>84</v>
      </c>
      <c r="C98" s="14">
        <v>2955</v>
      </c>
      <c r="D98" s="14">
        <v>29</v>
      </c>
      <c r="E98" s="14">
        <v>35</v>
      </c>
      <c r="F98" s="14">
        <v>75</v>
      </c>
      <c r="G98" s="14">
        <v>446</v>
      </c>
      <c r="H98" s="14">
        <v>727</v>
      </c>
      <c r="I98" s="14">
        <v>1312</v>
      </c>
      <c r="J98" s="14">
        <v>1643</v>
      </c>
    </row>
    <row r="99" spans="1:10">
      <c r="A99" s="1"/>
      <c r="B99" s="1" t="s">
        <v>42</v>
      </c>
      <c r="C99" s="14">
        <v>7121</v>
      </c>
      <c r="D99" s="14">
        <v>82</v>
      </c>
      <c r="E99" s="14">
        <v>140</v>
      </c>
      <c r="F99" s="14">
        <v>230</v>
      </c>
      <c r="G99" s="14">
        <v>1163</v>
      </c>
      <c r="H99" s="14">
        <v>1149</v>
      </c>
      <c r="I99" s="14">
        <v>2764</v>
      </c>
      <c r="J99" s="14">
        <v>4357</v>
      </c>
    </row>
    <row r="100" spans="1:10">
      <c r="A100" s="1"/>
      <c r="B100" s="1" t="s">
        <v>85</v>
      </c>
      <c r="C100" s="14">
        <v>24053</v>
      </c>
      <c r="D100" s="14">
        <v>296</v>
      </c>
      <c r="E100" s="14">
        <v>500</v>
      </c>
      <c r="F100" s="14">
        <v>850</v>
      </c>
      <c r="G100" s="14">
        <v>3215</v>
      </c>
      <c r="H100" s="14">
        <v>3007</v>
      </c>
      <c r="I100" s="14">
        <v>7868</v>
      </c>
      <c r="J100" s="14">
        <v>16185</v>
      </c>
    </row>
    <row r="101" spans="1:10">
      <c r="A101" s="1"/>
      <c r="B101" s="1" t="s">
        <v>5</v>
      </c>
      <c r="C101" s="14">
        <v>2620</v>
      </c>
      <c r="D101" s="14">
        <v>19</v>
      </c>
      <c r="E101" s="14">
        <v>23</v>
      </c>
      <c r="F101" s="14">
        <v>83</v>
      </c>
      <c r="G101" s="14">
        <v>280</v>
      </c>
      <c r="H101" s="14">
        <v>393</v>
      </c>
      <c r="I101" s="14">
        <v>798</v>
      </c>
      <c r="J101" s="14">
        <v>1822</v>
      </c>
    </row>
    <row r="102" spans="1:10">
      <c r="A102" s="1"/>
      <c r="B102" s="1" t="s">
        <v>6</v>
      </c>
      <c r="C102" s="14">
        <v>6011</v>
      </c>
      <c r="D102" s="14">
        <v>18</v>
      </c>
      <c r="E102" s="14">
        <v>47</v>
      </c>
      <c r="F102" s="14">
        <v>61</v>
      </c>
      <c r="G102" s="14">
        <v>261</v>
      </c>
      <c r="H102" s="14">
        <v>357</v>
      </c>
      <c r="I102" s="14">
        <v>744</v>
      </c>
      <c r="J102" s="14">
        <v>5267</v>
      </c>
    </row>
    <row r="103" spans="1:10">
      <c r="A103" s="1"/>
      <c r="B103" s="1" t="s">
        <v>7</v>
      </c>
      <c r="C103" s="14">
        <v>21183</v>
      </c>
      <c r="D103" s="14">
        <v>99</v>
      </c>
      <c r="E103" s="14">
        <v>107</v>
      </c>
      <c r="F103" s="14">
        <v>229</v>
      </c>
      <c r="G103" s="14">
        <v>1025</v>
      </c>
      <c r="H103" s="14">
        <v>1419</v>
      </c>
      <c r="I103" s="14">
        <v>2879</v>
      </c>
      <c r="J103" s="14">
        <v>18304</v>
      </c>
    </row>
    <row r="104" spans="1:10">
      <c r="A104" s="1"/>
      <c r="B104" s="1" t="s">
        <v>8</v>
      </c>
      <c r="C104" s="14">
        <v>4052</v>
      </c>
      <c r="D104" s="14">
        <v>95</v>
      </c>
      <c r="E104" s="14">
        <v>151</v>
      </c>
      <c r="F104" s="14">
        <v>289</v>
      </c>
      <c r="G104" s="14">
        <v>778</v>
      </c>
      <c r="H104" s="14">
        <v>704</v>
      </c>
      <c r="I104" s="14">
        <v>2017</v>
      </c>
      <c r="J104" s="14">
        <v>2035</v>
      </c>
    </row>
    <row r="105" spans="1:10">
      <c r="A105" s="1"/>
      <c r="B105" s="1" t="s">
        <v>9</v>
      </c>
      <c r="C105" s="14">
        <v>4695</v>
      </c>
      <c r="D105" s="14">
        <v>70</v>
      </c>
      <c r="E105" s="14">
        <v>85</v>
      </c>
      <c r="F105" s="14">
        <v>140</v>
      </c>
      <c r="G105" s="14">
        <v>636</v>
      </c>
      <c r="H105" s="14">
        <v>793</v>
      </c>
      <c r="I105" s="14">
        <v>1724</v>
      </c>
      <c r="J105" s="14">
        <v>2971</v>
      </c>
    </row>
    <row r="106" spans="1:10">
      <c r="A106" s="1"/>
      <c r="B106" s="1" t="s">
        <v>10</v>
      </c>
      <c r="C106" s="14">
        <v>3461</v>
      </c>
      <c r="D106" s="14">
        <v>43</v>
      </c>
      <c r="E106" s="14">
        <v>36</v>
      </c>
      <c r="F106" s="14">
        <v>62</v>
      </c>
      <c r="G106" s="14">
        <v>276</v>
      </c>
      <c r="H106" s="14">
        <v>400</v>
      </c>
      <c r="I106" s="14">
        <v>817</v>
      </c>
      <c r="J106" s="14">
        <v>2644</v>
      </c>
    </row>
    <row r="107" spans="1:10">
      <c r="A107" s="1"/>
      <c r="B107" s="1" t="s">
        <v>105</v>
      </c>
      <c r="C107" s="14">
        <v>5185</v>
      </c>
      <c r="D107" s="14">
        <v>44</v>
      </c>
      <c r="E107" s="14">
        <v>30</v>
      </c>
      <c r="F107" s="14">
        <v>98</v>
      </c>
      <c r="G107" s="14">
        <v>410</v>
      </c>
      <c r="H107" s="14">
        <v>661</v>
      </c>
      <c r="I107" s="14">
        <v>1243</v>
      </c>
      <c r="J107" s="14">
        <v>3942</v>
      </c>
    </row>
    <row r="108" spans="1:10">
      <c r="A108" s="1"/>
      <c r="B108" s="1" t="s">
        <v>11</v>
      </c>
      <c r="C108" s="14">
        <v>390</v>
      </c>
      <c r="D108" s="14">
        <v>3</v>
      </c>
      <c r="E108" s="14">
        <v>13</v>
      </c>
      <c r="F108" s="14">
        <v>13</v>
      </c>
      <c r="G108" s="14">
        <v>100</v>
      </c>
      <c r="H108" s="14">
        <v>136</v>
      </c>
      <c r="I108" s="14">
        <v>265</v>
      </c>
      <c r="J108" s="14">
        <v>125</v>
      </c>
    </row>
    <row r="109" spans="1:10">
      <c r="A109" s="1"/>
      <c r="B109" s="1" t="s">
        <v>12</v>
      </c>
      <c r="C109" s="14">
        <v>9449</v>
      </c>
      <c r="D109" s="14">
        <v>97</v>
      </c>
      <c r="E109" s="14">
        <v>174</v>
      </c>
      <c r="F109" s="14">
        <v>389</v>
      </c>
      <c r="G109" s="14">
        <v>1154</v>
      </c>
      <c r="H109" s="14">
        <v>2140</v>
      </c>
      <c r="I109" s="14">
        <v>3954</v>
      </c>
      <c r="J109" s="14">
        <v>5495</v>
      </c>
    </row>
    <row r="110" spans="1:10">
      <c r="A110" s="1"/>
      <c r="B110" s="1" t="s">
        <v>13</v>
      </c>
      <c r="C110" s="14">
        <v>465</v>
      </c>
      <c r="D110" s="14">
        <v>11</v>
      </c>
      <c r="E110" s="14">
        <v>10</v>
      </c>
      <c r="F110" s="14">
        <v>23</v>
      </c>
      <c r="G110" s="14">
        <v>98</v>
      </c>
      <c r="H110" s="14">
        <v>98</v>
      </c>
      <c r="I110" s="14">
        <v>240</v>
      </c>
      <c r="J110" s="14">
        <v>225</v>
      </c>
    </row>
    <row r="111" spans="1:10">
      <c r="A111" s="1"/>
      <c r="B111" s="1" t="s">
        <v>14</v>
      </c>
      <c r="C111" s="14">
        <v>9377</v>
      </c>
      <c r="D111" s="14">
        <v>74</v>
      </c>
      <c r="E111" s="14">
        <v>112</v>
      </c>
      <c r="F111" s="14">
        <v>237</v>
      </c>
      <c r="G111" s="14">
        <v>1362</v>
      </c>
      <c r="H111" s="14">
        <v>1806</v>
      </c>
      <c r="I111" s="14">
        <v>3591</v>
      </c>
      <c r="J111" s="14">
        <v>5786</v>
      </c>
    </row>
    <row r="112" spans="1:10">
      <c r="A112" s="1"/>
      <c r="B112" s="1" t="s">
        <v>15</v>
      </c>
      <c r="C112" s="14">
        <v>4372</v>
      </c>
      <c r="D112" s="14">
        <v>106</v>
      </c>
      <c r="E112" s="14">
        <v>166</v>
      </c>
      <c r="F112" s="14">
        <v>273</v>
      </c>
      <c r="G112" s="14">
        <v>891</v>
      </c>
      <c r="H112" s="14">
        <v>773</v>
      </c>
      <c r="I112" s="14">
        <v>2209</v>
      </c>
      <c r="J112" s="14">
        <v>2163</v>
      </c>
    </row>
    <row r="113" spans="1:10">
      <c r="A113" s="1"/>
      <c r="B113" s="1" t="s">
        <v>116</v>
      </c>
      <c r="C113" s="14">
        <v>1108</v>
      </c>
      <c r="D113" s="14">
        <v>7</v>
      </c>
      <c r="E113" s="14">
        <v>7</v>
      </c>
      <c r="F113" s="14">
        <v>12</v>
      </c>
      <c r="G113" s="14">
        <v>66</v>
      </c>
      <c r="H113" s="14">
        <v>129</v>
      </c>
      <c r="I113" s="14">
        <v>221</v>
      </c>
      <c r="J113" s="14">
        <v>887</v>
      </c>
    </row>
    <row r="114" spans="1:10">
      <c r="A114" s="1"/>
      <c r="B114" s="1" t="s">
        <v>86</v>
      </c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1" t="s">
        <v>50</v>
      </c>
      <c r="B115" s="1" t="s">
        <v>19</v>
      </c>
      <c r="C115" s="14">
        <v>1809653</v>
      </c>
      <c r="D115" s="14">
        <v>580833</v>
      </c>
      <c r="E115" s="14">
        <v>326842</v>
      </c>
      <c r="F115" s="14">
        <v>236245</v>
      </c>
      <c r="G115" s="14">
        <v>267076</v>
      </c>
      <c r="H115" s="14">
        <v>114457</v>
      </c>
      <c r="I115" s="14">
        <v>1525453</v>
      </c>
      <c r="J115" s="14">
        <v>284200</v>
      </c>
    </row>
    <row r="116" spans="1:10">
      <c r="A116" s="1"/>
      <c r="B116" s="1" t="s">
        <v>3</v>
      </c>
      <c r="C116" s="14">
        <v>6109</v>
      </c>
      <c r="D116" s="14">
        <v>3055</v>
      </c>
      <c r="E116" s="14">
        <v>1448</v>
      </c>
      <c r="F116" s="14">
        <v>793</v>
      </c>
      <c r="G116" s="14">
        <v>544</v>
      </c>
      <c r="H116" s="14">
        <v>131</v>
      </c>
      <c r="I116" s="14">
        <v>5971</v>
      </c>
      <c r="J116" s="14">
        <v>138</v>
      </c>
    </row>
    <row r="117" spans="1:10">
      <c r="A117" s="1"/>
      <c r="B117" s="1" t="s">
        <v>82</v>
      </c>
      <c r="C117" s="14">
        <v>4809</v>
      </c>
      <c r="D117" s="14">
        <v>1263</v>
      </c>
      <c r="E117" s="14">
        <v>719</v>
      </c>
      <c r="F117" s="14">
        <v>611</v>
      </c>
      <c r="G117" s="14">
        <v>830</v>
      </c>
      <c r="H117" s="14">
        <v>380</v>
      </c>
      <c r="I117" s="14">
        <v>3803</v>
      </c>
      <c r="J117" s="14">
        <v>1006</v>
      </c>
    </row>
    <row r="118" spans="1:10">
      <c r="A118" s="1"/>
      <c r="B118" s="1" t="s">
        <v>4</v>
      </c>
      <c r="C118" s="14">
        <v>3727</v>
      </c>
      <c r="D118" s="14">
        <v>585</v>
      </c>
      <c r="E118" s="14">
        <v>277</v>
      </c>
      <c r="F118" s="14">
        <v>164</v>
      </c>
      <c r="G118" s="14">
        <v>455</v>
      </c>
      <c r="H118" s="14">
        <v>339</v>
      </c>
      <c r="I118" s="14">
        <v>1820</v>
      </c>
      <c r="J118" s="14">
        <v>1907</v>
      </c>
    </row>
    <row r="119" spans="1:10">
      <c r="A119" s="1"/>
      <c r="B119" s="1" t="s">
        <v>83</v>
      </c>
      <c r="C119" s="14">
        <v>193495</v>
      </c>
      <c r="D119" s="14">
        <v>92317</v>
      </c>
      <c r="E119" s="14">
        <v>43358</v>
      </c>
      <c r="F119" s="14">
        <v>28781</v>
      </c>
      <c r="G119" s="14">
        <v>23461</v>
      </c>
      <c r="H119" s="14">
        <v>3290</v>
      </c>
      <c r="I119" s="14">
        <v>191207</v>
      </c>
      <c r="J119" s="14">
        <v>2288</v>
      </c>
    </row>
    <row r="120" spans="1:10">
      <c r="A120" s="1"/>
      <c r="B120" s="1" t="s">
        <v>84</v>
      </c>
      <c r="C120" s="14">
        <v>115706</v>
      </c>
      <c r="D120" s="14">
        <v>23020</v>
      </c>
      <c r="E120" s="14">
        <v>18860</v>
      </c>
      <c r="F120" s="14">
        <v>18798</v>
      </c>
      <c r="G120" s="14">
        <v>28920</v>
      </c>
      <c r="H120" s="14">
        <v>11170</v>
      </c>
      <c r="I120" s="14">
        <v>100768</v>
      </c>
      <c r="J120" s="14">
        <v>14938</v>
      </c>
    </row>
    <row r="121" spans="1:10">
      <c r="A121" s="1"/>
      <c r="B121" s="1" t="s">
        <v>42</v>
      </c>
      <c r="C121" s="14">
        <v>117799</v>
      </c>
      <c r="D121" s="14">
        <v>32457</v>
      </c>
      <c r="E121" s="14">
        <v>21127</v>
      </c>
      <c r="F121" s="14">
        <v>17678</v>
      </c>
      <c r="G121" s="14">
        <v>22172</v>
      </c>
      <c r="H121" s="14">
        <v>9093</v>
      </c>
      <c r="I121" s="14">
        <v>102527</v>
      </c>
      <c r="J121" s="14">
        <v>15272</v>
      </c>
    </row>
    <row r="122" spans="1:10">
      <c r="A122" s="1"/>
      <c r="B122" s="1" t="s">
        <v>85</v>
      </c>
      <c r="C122" s="14">
        <v>310124</v>
      </c>
      <c r="D122" s="14">
        <v>77535</v>
      </c>
      <c r="E122" s="14">
        <v>49089</v>
      </c>
      <c r="F122" s="14">
        <v>33494</v>
      </c>
      <c r="G122" s="14">
        <v>37792</v>
      </c>
      <c r="H122" s="14">
        <v>18086</v>
      </c>
      <c r="I122" s="14">
        <v>215996</v>
      </c>
      <c r="J122" s="14">
        <v>94128</v>
      </c>
    </row>
    <row r="123" spans="1:10">
      <c r="A123" s="1"/>
      <c r="B123" s="1" t="s">
        <v>5</v>
      </c>
      <c r="C123" s="14">
        <v>48280</v>
      </c>
      <c r="D123" s="14">
        <v>16025</v>
      </c>
      <c r="E123" s="14">
        <v>8041</v>
      </c>
      <c r="F123" s="14">
        <v>6362</v>
      </c>
      <c r="G123" s="14">
        <v>7286</v>
      </c>
      <c r="H123" s="14">
        <v>3228</v>
      </c>
      <c r="I123" s="14">
        <v>40942</v>
      </c>
      <c r="J123" s="14">
        <v>7338</v>
      </c>
    </row>
    <row r="124" spans="1:10">
      <c r="A124" s="1"/>
      <c r="B124" s="1" t="s">
        <v>6</v>
      </c>
      <c r="C124" s="14">
        <v>32475</v>
      </c>
      <c r="D124" s="14">
        <v>6755</v>
      </c>
      <c r="E124" s="14">
        <v>4153</v>
      </c>
      <c r="F124" s="14">
        <v>3594</v>
      </c>
      <c r="G124" s="14">
        <v>4373</v>
      </c>
      <c r="H124" s="14">
        <v>2201</v>
      </c>
      <c r="I124" s="14">
        <v>21076</v>
      </c>
      <c r="J124" s="14">
        <v>11399</v>
      </c>
    </row>
    <row r="125" spans="1:10">
      <c r="A125" s="1"/>
      <c r="B125" s="1" t="s">
        <v>7</v>
      </c>
      <c r="C125" s="14">
        <v>97462</v>
      </c>
      <c r="D125" s="14">
        <v>24359</v>
      </c>
      <c r="E125" s="14">
        <v>9640</v>
      </c>
      <c r="F125" s="14">
        <v>6922</v>
      </c>
      <c r="G125" s="14">
        <v>12525</v>
      </c>
      <c r="H125" s="14">
        <v>8820</v>
      </c>
      <c r="I125" s="14">
        <v>62266</v>
      </c>
      <c r="J125" s="14">
        <v>35196</v>
      </c>
    </row>
    <row r="126" spans="1:10">
      <c r="A126" s="1"/>
      <c r="B126" s="1" t="s">
        <v>8</v>
      </c>
      <c r="C126" s="14">
        <v>58596</v>
      </c>
      <c r="D126" s="14">
        <v>24827</v>
      </c>
      <c r="E126" s="14">
        <v>9468</v>
      </c>
      <c r="F126" s="14">
        <v>5860</v>
      </c>
      <c r="G126" s="14">
        <v>6165</v>
      </c>
      <c r="H126" s="14">
        <v>3525</v>
      </c>
      <c r="I126" s="14">
        <v>49845</v>
      </c>
      <c r="J126" s="14">
        <v>8751</v>
      </c>
    </row>
    <row r="127" spans="1:10">
      <c r="A127" s="1"/>
      <c r="B127" s="1" t="s">
        <v>9</v>
      </c>
      <c r="C127" s="14">
        <v>157426</v>
      </c>
      <c r="D127" s="14">
        <v>70483</v>
      </c>
      <c r="E127" s="14">
        <v>31998</v>
      </c>
      <c r="F127" s="14">
        <v>21190</v>
      </c>
      <c r="G127" s="14">
        <v>18920</v>
      </c>
      <c r="H127" s="14">
        <v>6237</v>
      </c>
      <c r="I127" s="14">
        <v>148828</v>
      </c>
      <c r="J127" s="14">
        <v>8598</v>
      </c>
    </row>
    <row r="128" spans="1:10">
      <c r="A128" s="1"/>
      <c r="B128" s="1" t="s">
        <v>10</v>
      </c>
      <c r="C128" s="14">
        <v>12440</v>
      </c>
      <c r="D128" s="14">
        <v>289</v>
      </c>
      <c r="E128" s="14">
        <v>176</v>
      </c>
      <c r="F128" s="14">
        <v>255</v>
      </c>
      <c r="G128" s="14">
        <v>1665</v>
      </c>
      <c r="H128" s="14">
        <v>3068</v>
      </c>
      <c r="I128" s="14">
        <v>5453</v>
      </c>
      <c r="J128" s="14">
        <v>6987</v>
      </c>
    </row>
    <row r="129" spans="1:10">
      <c r="A129" s="1"/>
      <c r="B129" s="1" t="s">
        <v>105</v>
      </c>
      <c r="C129" s="14">
        <v>90708</v>
      </c>
      <c r="D129" s="14">
        <v>33159</v>
      </c>
      <c r="E129" s="14">
        <v>15719</v>
      </c>
      <c r="F129" s="14">
        <v>10860</v>
      </c>
      <c r="G129" s="14">
        <v>12102</v>
      </c>
      <c r="H129" s="14">
        <v>5361</v>
      </c>
      <c r="I129" s="14">
        <v>77201</v>
      </c>
      <c r="J129" s="14">
        <v>13507</v>
      </c>
    </row>
    <row r="130" spans="1:10">
      <c r="A130" s="1"/>
      <c r="B130" s="1" t="s">
        <v>11</v>
      </c>
      <c r="C130" s="14">
        <v>21095</v>
      </c>
      <c r="D130" s="14">
        <v>5123</v>
      </c>
      <c r="E130" s="14">
        <v>3295</v>
      </c>
      <c r="F130" s="14">
        <v>3174</v>
      </c>
      <c r="G130" s="14">
        <v>5893</v>
      </c>
      <c r="H130" s="14">
        <v>2321</v>
      </c>
      <c r="I130" s="14">
        <v>19806</v>
      </c>
      <c r="J130" s="14">
        <v>1289</v>
      </c>
    </row>
    <row r="131" spans="1:10">
      <c r="A131" s="1"/>
      <c r="B131" s="1" t="s">
        <v>12</v>
      </c>
      <c r="C131" s="14">
        <v>182517</v>
      </c>
      <c r="D131" s="14">
        <v>52054</v>
      </c>
      <c r="E131" s="14">
        <v>39756</v>
      </c>
      <c r="F131" s="14">
        <v>25578</v>
      </c>
      <c r="G131" s="14">
        <v>27765</v>
      </c>
      <c r="H131" s="14">
        <v>18377</v>
      </c>
      <c r="I131" s="14">
        <v>163530</v>
      </c>
      <c r="J131" s="14">
        <v>18987</v>
      </c>
    </row>
    <row r="132" spans="1:10">
      <c r="A132" s="1"/>
      <c r="B132" s="1" t="s">
        <v>13</v>
      </c>
      <c r="C132" s="14">
        <v>25438</v>
      </c>
      <c r="D132" s="14">
        <v>8500</v>
      </c>
      <c r="E132" s="14">
        <v>4491</v>
      </c>
      <c r="F132" s="14">
        <v>3915</v>
      </c>
      <c r="G132" s="14">
        <v>5379</v>
      </c>
      <c r="H132" s="14">
        <v>1479</v>
      </c>
      <c r="I132" s="14">
        <v>23764</v>
      </c>
      <c r="J132" s="14">
        <v>1674</v>
      </c>
    </row>
    <row r="133" spans="1:10">
      <c r="A133" s="1"/>
      <c r="B133" s="1" t="s">
        <v>14</v>
      </c>
      <c r="C133" s="14">
        <v>153562</v>
      </c>
      <c r="D133" s="14">
        <v>32260</v>
      </c>
      <c r="E133" s="14">
        <v>25022</v>
      </c>
      <c r="F133" s="14">
        <v>24360</v>
      </c>
      <c r="G133" s="14">
        <v>30946</v>
      </c>
      <c r="H133" s="14">
        <v>11724</v>
      </c>
      <c r="I133" s="14">
        <v>124312</v>
      </c>
      <c r="J133" s="14">
        <v>29250</v>
      </c>
    </row>
    <row r="134" spans="1:10">
      <c r="A134" s="1"/>
      <c r="B134" s="1" t="s">
        <v>15</v>
      </c>
      <c r="C134" s="14">
        <v>171089</v>
      </c>
      <c r="D134" s="14">
        <v>74746</v>
      </c>
      <c r="E134" s="14">
        <v>39869</v>
      </c>
      <c r="F134" s="14">
        <v>23755</v>
      </c>
      <c r="G134" s="14">
        <v>19529</v>
      </c>
      <c r="H134" s="14">
        <v>4934</v>
      </c>
      <c r="I134" s="14">
        <v>162833</v>
      </c>
      <c r="J134" s="14">
        <v>8256</v>
      </c>
    </row>
    <row r="135" spans="1:10">
      <c r="A135" s="1"/>
      <c r="B135" s="1" t="s">
        <v>116</v>
      </c>
      <c r="C135" s="14">
        <v>4381</v>
      </c>
      <c r="D135" s="14">
        <v>8</v>
      </c>
      <c r="E135" s="14">
        <v>12</v>
      </c>
      <c r="F135" s="14">
        <v>33</v>
      </c>
      <c r="G135" s="14">
        <v>344</v>
      </c>
      <c r="H135" s="14">
        <v>693</v>
      </c>
      <c r="I135" s="14">
        <v>1090</v>
      </c>
      <c r="J135" s="14">
        <v>3291</v>
      </c>
    </row>
    <row r="136" spans="1:10">
      <c r="A136" s="1"/>
      <c r="B136" s="1" t="s">
        <v>86</v>
      </c>
      <c r="C136" s="14">
        <v>2415</v>
      </c>
      <c r="D136" s="14">
        <v>2013</v>
      </c>
      <c r="E136" s="14">
        <v>324</v>
      </c>
      <c r="F136" s="14">
        <v>68</v>
      </c>
      <c r="G136" s="14">
        <v>10</v>
      </c>
      <c r="H136" s="14">
        <v>0</v>
      </c>
      <c r="I136" s="14">
        <v>2415</v>
      </c>
      <c r="J136" s="14">
        <v>0</v>
      </c>
    </row>
    <row r="137" spans="1:10">
      <c r="A137" s="1" t="s">
        <v>51</v>
      </c>
      <c r="B137" s="1" t="s">
        <v>19</v>
      </c>
      <c r="C137" s="14">
        <v>1606471</v>
      </c>
      <c r="D137" s="14">
        <v>351172</v>
      </c>
      <c r="E137" s="14">
        <v>353894</v>
      </c>
      <c r="F137" s="14">
        <v>248906</v>
      </c>
      <c r="G137" s="14">
        <v>253742</v>
      </c>
      <c r="H137" s="14">
        <v>106462</v>
      </c>
      <c r="I137" s="14">
        <v>1314176</v>
      </c>
      <c r="J137" s="14">
        <v>292295</v>
      </c>
    </row>
    <row r="138" spans="1:10">
      <c r="A138" s="1"/>
      <c r="B138" s="1" t="s">
        <v>3</v>
      </c>
      <c r="C138" s="14">
        <v>5866</v>
      </c>
      <c r="D138" s="14">
        <v>1834</v>
      </c>
      <c r="E138" s="14">
        <v>1903</v>
      </c>
      <c r="F138" s="14">
        <v>1197</v>
      </c>
      <c r="G138" s="14">
        <v>658</v>
      </c>
      <c r="H138" s="14">
        <v>124</v>
      </c>
      <c r="I138" s="14">
        <v>5716</v>
      </c>
      <c r="J138" s="14">
        <v>150</v>
      </c>
    </row>
    <row r="139" spans="1:10">
      <c r="A139" s="1"/>
      <c r="B139" s="1" t="s">
        <v>82</v>
      </c>
      <c r="C139" s="14">
        <v>7411</v>
      </c>
      <c r="D139" s="14">
        <v>1419</v>
      </c>
      <c r="E139" s="14">
        <v>1400</v>
      </c>
      <c r="F139" s="14">
        <v>1170</v>
      </c>
      <c r="G139" s="14">
        <v>1477</v>
      </c>
      <c r="H139" s="14">
        <v>557</v>
      </c>
      <c r="I139" s="14">
        <v>6023</v>
      </c>
      <c r="J139" s="14">
        <v>1388</v>
      </c>
    </row>
    <row r="140" spans="1:10">
      <c r="A140" s="1"/>
      <c r="B140" s="1" t="s">
        <v>4</v>
      </c>
      <c r="C140" s="14">
        <v>4569</v>
      </c>
      <c r="D140" s="14">
        <v>359</v>
      </c>
      <c r="E140" s="14">
        <v>283</v>
      </c>
      <c r="F140" s="14">
        <v>161</v>
      </c>
      <c r="G140" s="14">
        <v>387</v>
      </c>
      <c r="H140" s="14">
        <v>297</v>
      </c>
      <c r="I140" s="14">
        <v>1487</v>
      </c>
      <c r="J140" s="14">
        <v>3082</v>
      </c>
    </row>
    <row r="141" spans="1:10">
      <c r="A141" s="1"/>
      <c r="B141" s="1" t="s">
        <v>83</v>
      </c>
      <c r="C141" s="14">
        <v>147260</v>
      </c>
      <c r="D141" s="14">
        <v>48749</v>
      </c>
      <c r="E141" s="14">
        <v>44311</v>
      </c>
      <c r="F141" s="14">
        <v>28134</v>
      </c>
      <c r="G141" s="14">
        <v>21682</v>
      </c>
      <c r="H141" s="14">
        <v>2764</v>
      </c>
      <c r="I141" s="14">
        <v>145640</v>
      </c>
      <c r="J141" s="14">
        <v>1620</v>
      </c>
    </row>
    <row r="142" spans="1:10">
      <c r="A142" s="1"/>
      <c r="B142" s="1" t="s">
        <v>84</v>
      </c>
      <c r="C142" s="14">
        <v>116545</v>
      </c>
      <c r="D142" s="14">
        <v>14614</v>
      </c>
      <c r="E142" s="14">
        <v>20839</v>
      </c>
      <c r="F142" s="14">
        <v>21694</v>
      </c>
      <c r="G142" s="14">
        <v>31915</v>
      </c>
      <c r="H142" s="14">
        <v>11751</v>
      </c>
      <c r="I142" s="14">
        <v>100813</v>
      </c>
      <c r="J142" s="14">
        <v>15732</v>
      </c>
    </row>
    <row r="143" spans="1:10">
      <c r="A143" s="1"/>
      <c r="B143" s="1" t="s">
        <v>42</v>
      </c>
      <c r="C143" s="14">
        <v>105902</v>
      </c>
      <c r="D143" s="14">
        <v>20867</v>
      </c>
      <c r="E143" s="14">
        <v>22840</v>
      </c>
      <c r="F143" s="14">
        <v>18525</v>
      </c>
      <c r="G143" s="14">
        <v>20250</v>
      </c>
      <c r="H143" s="14">
        <v>8017</v>
      </c>
      <c r="I143" s="14">
        <v>90499</v>
      </c>
      <c r="J143" s="14">
        <v>15403</v>
      </c>
    </row>
    <row r="144" spans="1:10">
      <c r="A144" s="1"/>
      <c r="B144" s="1" t="s">
        <v>85</v>
      </c>
      <c r="C144" s="14">
        <v>293725</v>
      </c>
      <c r="D144" s="14">
        <v>49783</v>
      </c>
      <c r="E144" s="14">
        <v>56055</v>
      </c>
      <c r="F144" s="14">
        <v>38485</v>
      </c>
      <c r="G144" s="14">
        <v>35571</v>
      </c>
      <c r="H144" s="14">
        <v>17203</v>
      </c>
      <c r="I144" s="14">
        <v>197097</v>
      </c>
      <c r="J144" s="14">
        <v>96628</v>
      </c>
    </row>
    <row r="145" spans="1:10">
      <c r="A145" s="1"/>
      <c r="B145" s="1" t="s">
        <v>5</v>
      </c>
      <c r="C145" s="14">
        <v>39970</v>
      </c>
      <c r="D145" s="14">
        <v>9218</v>
      </c>
      <c r="E145" s="14">
        <v>8142</v>
      </c>
      <c r="F145" s="14">
        <v>6183</v>
      </c>
      <c r="G145" s="14">
        <v>7005</v>
      </c>
      <c r="H145" s="14">
        <v>2947</v>
      </c>
      <c r="I145" s="14">
        <v>33495</v>
      </c>
      <c r="J145" s="14">
        <v>6475</v>
      </c>
    </row>
    <row r="146" spans="1:10">
      <c r="A146" s="1"/>
      <c r="B146" s="1" t="s">
        <v>6</v>
      </c>
      <c r="C146" s="14">
        <v>28308</v>
      </c>
      <c r="D146" s="14">
        <v>3912</v>
      </c>
      <c r="E146" s="14">
        <v>4023</v>
      </c>
      <c r="F146" s="14">
        <v>3327</v>
      </c>
      <c r="G146" s="14">
        <v>3659</v>
      </c>
      <c r="H146" s="14">
        <v>1749</v>
      </c>
      <c r="I146" s="14">
        <v>16670</v>
      </c>
      <c r="J146" s="14">
        <v>11638</v>
      </c>
    </row>
    <row r="147" spans="1:10">
      <c r="A147" s="1"/>
      <c r="B147" s="1" t="s">
        <v>7</v>
      </c>
      <c r="C147" s="14">
        <v>80377</v>
      </c>
      <c r="D147" s="14">
        <v>15082</v>
      </c>
      <c r="E147" s="14">
        <v>10364</v>
      </c>
      <c r="F147" s="14">
        <v>5770</v>
      </c>
      <c r="G147" s="14">
        <v>7390</v>
      </c>
      <c r="H147" s="14">
        <v>6563</v>
      </c>
      <c r="I147" s="14">
        <v>45169</v>
      </c>
      <c r="J147" s="14">
        <v>35208</v>
      </c>
    </row>
    <row r="148" spans="1:10">
      <c r="A148" s="1"/>
      <c r="B148" s="1" t="s">
        <v>8</v>
      </c>
      <c r="C148" s="14">
        <v>53829</v>
      </c>
      <c r="D148" s="14">
        <v>15916</v>
      </c>
      <c r="E148" s="14">
        <v>11773</v>
      </c>
      <c r="F148" s="14">
        <v>6688</v>
      </c>
      <c r="G148" s="14">
        <v>5922</v>
      </c>
      <c r="H148" s="14">
        <v>2724</v>
      </c>
      <c r="I148" s="14">
        <v>43023</v>
      </c>
      <c r="J148" s="14">
        <v>10806</v>
      </c>
    </row>
    <row r="149" spans="1:10">
      <c r="A149" s="1"/>
      <c r="B149" s="1" t="s">
        <v>9</v>
      </c>
      <c r="C149" s="14">
        <v>121008</v>
      </c>
      <c r="D149" s="14">
        <v>43388</v>
      </c>
      <c r="E149" s="14">
        <v>31859</v>
      </c>
      <c r="F149" s="14">
        <v>18461</v>
      </c>
      <c r="G149" s="14">
        <v>14247</v>
      </c>
      <c r="H149" s="14">
        <v>4424</v>
      </c>
      <c r="I149" s="14">
        <v>112379</v>
      </c>
      <c r="J149" s="14">
        <v>8629</v>
      </c>
    </row>
    <row r="150" spans="1:10">
      <c r="A150" s="1"/>
      <c r="B150" s="1" t="s">
        <v>10</v>
      </c>
      <c r="C150" s="14">
        <v>11556</v>
      </c>
      <c r="D150" s="14">
        <v>393</v>
      </c>
      <c r="E150" s="14">
        <v>203</v>
      </c>
      <c r="F150" s="14">
        <v>253</v>
      </c>
      <c r="G150" s="14">
        <v>1614</v>
      </c>
      <c r="H150" s="14">
        <v>2826</v>
      </c>
      <c r="I150" s="14">
        <v>5289</v>
      </c>
      <c r="J150" s="14">
        <v>6267</v>
      </c>
    </row>
    <row r="151" spans="1:10">
      <c r="A151" s="1"/>
      <c r="B151" s="1" t="s">
        <v>105</v>
      </c>
      <c r="C151" s="14">
        <v>77665</v>
      </c>
      <c r="D151" s="14">
        <v>19313</v>
      </c>
      <c r="E151" s="14">
        <v>17672</v>
      </c>
      <c r="F151" s="14">
        <v>11612</v>
      </c>
      <c r="G151" s="14">
        <v>11748</v>
      </c>
      <c r="H151" s="14">
        <v>5348</v>
      </c>
      <c r="I151" s="14">
        <v>65693</v>
      </c>
      <c r="J151" s="14">
        <v>11972</v>
      </c>
    </row>
    <row r="152" spans="1:10">
      <c r="A152" s="1"/>
      <c r="B152" s="1" t="s">
        <v>11</v>
      </c>
      <c r="C152" s="14">
        <v>15094</v>
      </c>
      <c r="D152" s="14">
        <v>2754</v>
      </c>
      <c r="E152" s="14">
        <v>2913</v>
      </c>
      <c r="F152" s="14">
        <v>2616</v>
      </c>
      <c r="G152" s="14">
        <v>4165</v>
      </c>
      <c r="H152" s="14">
        <v>1561</v>
      </c>
      <c r="I152" s="14">
        <v>14009</v>
      </c>
      <c r="J152" s="14">
        <v>1085</v>
      </c>
    </row>
    <row r="153" spans="1:10">
      <c r="A153" s="1"/>
      <c r="B153" s="1" t="s">
        <v>12</v>
      </c>
      <c r="C153" s="14">
        <v>151757</v>
      </c>
      <c r="D153" s="14">
        <v>28619</v>
      </c>
      <c r="E153" s="14">
        <v>38915</v>
      </c>
      <c r="F153" s="14">
        <v>24884</v>
      </c>
      <c r="G153" s="14">
        <v>22475</v>
      </c>
      <c r="H153" s="14">
        <v>16914</v>
      </c>
      <c r="I153" s="14">
        <v>131807</v>
      </c>
      <c r="J153" s="14">
        <v>19950</v>
      </c>
    </row>
    <row r="154" spans="1:10">
      <c r="A154" s="1"/>
      <c r="B154" s="1" t="s">
        <v>13</v>
      </c>
      <c r="C154" s="14">
        <v>22990</v>
      </c>
      <c r="D154" s="14">
        <v>4856</v>
      </c>
      <c r="E154" s="14">
        <v>5064</v>
      </c>
      <c r="F154" s="14">
        <v>4320</v>
      </c>
      <c r="G154" s="14">
        <v>5574</v>
      </c>
      <c r="H154" s="14">
        <v>1288</v>
      </c>
      <c r="I154" s="14">
        <v>21102</v>
      </c>
      <c r="J154" s="14">
        <v>1888</v>
      </c>
    </row>
    <row r="155" spans="1:10">
      <c r="A155" s="1"/>
      <c r="B155" s="1" t="s">
        <v>14</v>
      </c>
      <c r="C155" s="14">
        <v>163535</v>
      </c>
      <c r="D155" s="14">
        <v>20139</v>
      </c>
      <c r="E155" s="14">
        <v>28911</v>
      </c>
      <c r="F155" s="14">
        <v>29108</v>
      </c>
      <c r="G155" s="14">
        <v>38753</v>
      </c>
      <c r="H155" s="14">
        <v>14211</v>
      </c>
      <c r="I155" s="14">
        <v>131122</v>
      </c>
      <c r="J155" s="14">
        <v>32413</v>
      </c>
    </row>
    <row r="156" spans="1:10">
      <c r="A156" s="1"/>
      <c r="B156" s="1" t="s">
        <v>15</v>
      </c>
      <c r="C156" s="14">
        <v>153402</v>
      </c>
      <c r="D156" s="14">
        <v>48847</v>
      </c>
      <c r="E156" s="14">
        <v>45855</v>
      </c>
      <c r="F156" s="14">
        <v>26128</v>
      </c>
      <c r="G156" s="14">
        <v>18922</v>
      </c>
      <c r="H156" s="14">
        <v>4549</v>
      </c>
      <c r="I156" s="14">
        <v>144301</v>
      </c>
      <c r="J156" s="14">
        <v>9101</v>
      </c>
    </row>
    <row r="157" spans="1:10">
      <c r="A157" s="1"/>
      <c r="B157" s="1" t="s">
        <v>116</v>
      </c>
      <c r="C157" s="14">
        <v>3853</v>
      </c>
      <c r="D157" s="14">
        <v>8</v>
      </c>
      <c r="E157" s="14">
        <v>13</v>
      </c>
      <c r="F157" s="14">
        <v>35</v>
      </c>
      <c r="G157" s="14">
        <v>292</v>
      </c>
      <c r="H157" s="14">
        <v>645</v>
      </c>
      <c r="I157" s="14">
        <v>993</v>
      </c>
      <c r="J157" s="14">
        <v>2860</v>
      </c>
    </row>
    <row r="158" spans="1:10">
      <c r="A158" s="1"/>
      <c r="B158" s="1" t="s">
        <v>86</v>
      </c>
      <c r="C158" s="14">
        <v>1849</v>
      </c>
      <c r="D158" s="14">
        <v>1102</v>
      </c>
      <c r="E158" s="14">
        <v>556</v>
      </c>
      <c r="F158" s="14">
        <v>155</v>
      </c>
      <c r="G158" s="14">
        <v>36</v>
      </c>
      <c r="H158" s="14">
        <v>0</v>
      </c>
      <c r="I158" s="14">
        <v>1849</v>
      </c>
      <c r="J158" s="14">
        <v>0</v>
      </c>
    </row>
    <row r="159" spans="1:10">
      <c r="A159" s="1" t="s">
        <v>52</v>
      </c>
      <c r="B159" s="1" t="s">
        <v>19</v>
      </c>
      <c r="C159" s="14">
        <v>60162</v>
      </c>
      <c r="D159" s="14">
        <v>37028</v>
      </c>
      <c r="E159" s="14">
        <v>3248</v>
      </c>
      <c r="F159" s="14">
        <v>-4752</v>
      </c>
      <c r="G159" s="14">
        <v>-9760</v>
      </c>
      <c r="H159" s="14">
        <v>6479</v>
      </c>
      <c r="I159" s="14">
        <v>32243</v>
      </c>
      <c r="J159" s="14">
        <v>27919</v>
      </c>
    </row>
    <row r="160" spans="1:10">
      <c r="A160" s="1"/>
      <c r="B160" s="1" t="s">
        <v>3</v>
      </c>
      <c r="C160" s="14">
        <v>-52</v>
      </c>
      <c r="D160" s="14">
        <v>-15</v>
      </c>
      <c r="E160" s="14">
        <v>-7</v>
      </c>
      <c r="F160" s="14">
        <v>-14</v>
      </c>
      <c r="G160" s="14">
        <v>-2</v>
      </c>
      <c r="H160" s="14">
        <v>0</v>
      </c>
      <c r="I160" s="14">
        <v>-38</v>
      </c>
      <c r="J160" s="14">
        <v>-14</v>
      </c>
    </row>
    <row r="161" spans="1:10">
      <c r="A161" s="1"/>
      <c r="B161" s="1" t="s">
        <v>82</v>
      </c>
      <c r="C161" s="14">
        <v>-951</v>
      </c>
      <c r="D161" s="14">
        <v>-705</v>
      </c>
      <c r="E161" s="14">
        <v>-95</v>
      </c>
      <c r="F161" s="14">
        <v>-97</v>
      </c>
      <c r="G161" s="14">
        <v>-93</v>
      </c>
      <c r="H161" s="14">
        <v>24</v>
      </c>
      <c r="I161" s="14">
        <v>-966</v>
      </c>
      <c r="J161" s="14">
        <v>15</v>
      </c>
    </row>
    <row r="162" spans="1:10">
      <c r="A162" s="1"/>
      <c r="B162" s="1" t="s">
        <v>4</v>
      </c>
      <c r="C162" s="14">
        <v>481</v>
      </c>
      <c r="D162" s="14">
        <v>25</v>
      </c>
      <c r="E162" s="14">
        <v>5</v>
      </c>
      <c r="F162" s="14">
        <v>-13</v>
      </c>
      <c r="G162" s="14">
        <v>-15</v>
      </c>
      <c r="H162" s="14">
        <v>3</v>
      </c>
      <c r="I162" s="14">
        <v>5</v>
      </c>
      <c r="J162" s="14">
        <v>476</v>
      </c>
    </row>
    <row r="163" spans="1:10">
      <c r="A163" s="1"/>
      <c r="B163" s="1" t="s">
        <v>83</v>
      </c>
      <c r="C163" s="14">
        <v>11752</v>
      </c>
      <c r="D163" s="14">
        <v>9717</v>
      </c>
      <c r="E163" s="14">
        <v>2308</v>
      </c>
      <c r="F163" s="14">
        <v>76</v>
      </c>
      <c r="G163" s="14">
        <v>-454</v>
      </c>
      <c r="H163" s="14">
        <v>-11</v>
      </c>
      <c r="I163" s="14">
        <v>11636</v>
      </c>
      <c r="J163" s="14">
        <v>116</v>
      </c>
    </row>
    <row r="164" spans="1:10">
      <c r="A164" s="1"/>
      <c r="B164" s="1" t="s">
        <v>84</v>
      </c>
      <c r="C164" s="14">
        <v>-4486</v>
      </c>
      <c r="D164" s="14">
        <v>-1547</v>
      </c>
      <c r="E164" s="14">
        <v>-531</v>
      </c>
      <c r="F164" s="14">
        <v>-763</v>
      </c>
      <c r="G164" s="14">
        <v>-1338</v>
      </c>
      <c r="H164" s="14">
        <v>-78</v>
      </c>
      <c r="I164" s="14">
        <v>-4257</v>
      </c>
      <c r="J164" s="14">
        <v>-229</v>
      </c>
    </row>
    <row r="165" spans="1:10">
      <c r="A165" s="1"/>
      <c r="B165" s="1" t="s">
        <v>42</v>
      </c>
      <c r="C165" s="14">
        <v>-4958</v>
      </c>
      <c r="D165" s="14">
        <v>-2132</v>
      </c>
      <c r="E165" s="14">
        <v>-860</v>
      </c>
      <c r="F165" s="14">
        <v>-1138</v>
      </c>
      <c r="G165" s="14">
        <v>-1502</v>
      </c>
      <c r="H165" s="14">
        <v>424</v>
      </c>
      <c r="I165" s="14">
        <v>-5208</v>
      </c>
      <c r="J165" s="14">
        <v>250</v>
      </c>
    </row>
    <row r="166" spans="1:10">
      <c r="A166" s="1"/>
      <c r="B166" s="1" t="s">
        <v>85</v>
      </c>
      <c r="C166" s="14">
        <v>-6343</v>
      </c>
      <c r="D166" s="14">
        <v>-5144</v>
      </c>
      <c r="E166" s="14">
        <v>-2011</v>
      </c>
      <c r="F166" s="14">
        <v>-1526</v>
      </c>
      <c r="G166" s="14">
        <v>-2492</v>
      </c>
      <c r="H166" s="14">
        <v>471</v>
      </c>
      <c r="I166" s="14">
        <v>-10702</v>
      </c>
      <c r="J166" s="14">
        <v>4359</v>
      </c>
    </row>
    <row r="167" spans="1:10">
      <c r="A167" s="1"/>
      <c r="B167" s="1" t="s">
        <v>5</v>
      </c>
      <c r="C167" s="14">
        <v>2647</v>
      </c>
      <c r="D167" s="14">
        <v>2743</v>
      </c>
      <c r="E167" s="14">
        <v>56</v>
      </c>
      <c r="F167" s="14">
        <v>-280</v>
      </c>
      <c r="G167" s="14">
        <v>-410</v>
      </c>
      <c r="H167" s="14">
        <v>139</v>
      </c>
      <c r="I167" s="14">
        <v>2248</v>
      </c>
      <c r="J167" s="14">
        <v>399</v>
      </c>
    </row>
    <row r="168" spans="1:10">
      <c r="A168" s="1"/>
      <c r="B168" s="1" t="s">
        <v>6</v>
      </c>
      <c r="C168" s="14">
        <v>3310</v>
      </c>
      <c r="D168" s="14">
        <v>1243</v>
      </c>
      <c r="E168" s="14">
        <v>213</v>
      </c>
      <c r="F168" s="14">
        <v>-105</v>
      </c>
      <c r="G168" s="14">
        <v>-202</v>
      </c>
      <c r="H168" s="14">
        <v>139</v>
      </c>
      <c r="I168" s="14">
        <v>1288</v>
      </c>
      <c r="J168" s="14">
        <v>2022</v>
      </c>
    </row>
    <row r="169" spans="1:10">
      <c r="A169" s="1"/>
      <c r="B169" s="1" t="s">
        <v>7</v>
      </c>
      <c r="C169" s="14">
        <v>8764</v>
      </c>
      <c r="D169" s="14">
        <v>3104</v>
      </c>
      <c r="E169" s="14">
        <v>436</v>
      </c>
      <c r="F169" s="14">
        <v>-150</v>
      </c>
      <c r="G169" s="14">
        <v>-556</v>
      </c>
      <c r="H169" s="14">
        <v>1132</v>
      </c>
      <c r="I169" s="14">
        <v>3966</v>
      </c>
      <c r="J169" s="14">
        <v>4798</v>
      </c>
    </row>
    <row r="170" spans="1:10">
      <c r="A170" s="1"/>
      <c r="B170" s="1" t="s">
        <v>8</v>
      </c>
      <c r="C170" s="14">
        <v>5540</v>
      </c>
      <c r="D170" s="14">
        <v>1281</v>
      </c>
      <c r="E170" s="14">
        <v>-138</v>
      </c>
      <c r="F170" s="14">
        <v>-413</v>
      </c>
      <c r="G170" s="14">
        <v>-487</v>
      </c>
      <c r="H170" s="14">
        <v>354</v>
      </c>
      <c r="I170" s="14">
        <v>597</v>
      </c>
      <c r="J170" s="14">
        <v>4943</v>
      </c>
    </row>
    <row r="171" spans="1:10">
      <c r="A171" s="1"/>
      <c r="B171" s="1" t="s">
        <v>9</v>
      </c>
      <c r="C171" s="14">
        <v>17098</v>
      </c>
      <c r="D171" s="14">
        <v>12473</v>
      </c>
      <c r="E171" s="14">
        <v>1604</v>
      </c>
      <c r="F171" s="14">
        <v>155</v>
      </c>
      <c r="G171" s="14">
        <v>-404</v>
      </c>
      <c r="H171" s="14">
        <v>409</v>
      </c>
      <c r="I171" s="14">
        <v>14237</v>
      </c>
      <c r="J171" s="14">
        <v>2861</v>
      </c>
    </row>
    <row r="172" spans="1:10">
      <c r="A172" s="1"/>
      <c r="B172" s="1" t="s">
        <v>10</v>
      </c>
      <c r="C172" s="14">
        <v>2009</v>
      </c>
      <c r="D172" s="14">
        <v>318</v>
      </c>
      <c r="E172" s="14">
        <v>36</v>
      </c>
      <c r="F172" s="14">
        <v>-28</v>
      </c>
      <c r="G172" s="14">
        <v>-144</v>
      </c>
      <c r="H172" s="14">
        <v>232</v>
      </c>
      <c r="I172" s="14">
        <v>414</v>
      </c>
      <c r="J172" s="14">
        <v>1595</v>
      </c>
    </row>
    <row r="173" spans="1:10">
      <c r="A173" s="1"/>
      <c r="B173" s="1" t="s">
        <v>105</v>
      </c>
      <c r="C173" s="14">
        <v>3698</v>
      </c>
      <c r="D173" s="14">
        <v>2351</v>
      </c>
      <c r="E173" s="14">
        <v>-13</v>
      </c>
      <c r="F173" s="14">
        <v>-257</v>
      </c>
      <c r="G173" s="14">
        <v>-589</v>
      </c>
      <c r="H173" s="14">
        <v>96</v>
      </c>
      <c r="I173" s="14">
        <v>1588</v>
      </c>
      <c r="J173" s="14">
        <v>2110</v>
      </c>
    </row>
    <row r="174" spans="1:10">
      <c r="A174" s="1"/>
      <c r="B174" s="1" t="s">
        <v>11</v>
      </c>
      <c r="C174" s="14">
        <v>1562</v>
      </c>
      <c r="D174" s="14">
        <v>753</v>
      </c>
      <c r="E174" s="14">
        <v>239</v>
      </c>
      <c r="F174" s="14">
        <v>74</v>
      </c>
      <c r="G174" s="14">
        <v>67</v>
      </c>
      <c r="H174" s="14">
        <v>119</v>
      </c>
      <c r="I174" s="14">
        <v>1252</v>
      </c>
      <c r="J174" s="14">
        <v>310</v>
      </c>
    </row>
    <row r="175" spans="1:10">
      <c r="A175" s="1"/>
      <c r="B175" s="1" t="s">
        <v>12</v>
      </c>
      <c r="C175" s="14">
        <v>227</v>
      </c>
      <c r="D175" s="14">
        <v>-1257</v>
      </c>
      <c r="E175" s="14">
        <v>230</v>
      </c>
      <c r="F175" s="14">
        <v>-531</v>
      </c>
      <c r="G175" s="14">
        <v>-904</v>
      </c>
      <c r="H175" s="14">
        <v>1530</v>
      </c>
      <c r="I175" s="14">
        <v>-932</v>
      </c>
      <c r="J175" s="14">
        <v>1159</v>
      </c>
    </row>
    <row r="176" spans="1:10">
      <c r="A176" s="1"/>
      <c r="B176" s="1" t="s">
        <v>13</v>
      </c>
      <c r="C176" s="14">
        <v>1154</v>
      </c>
      <c r="D176" s="14">
        <v>672</v>
      </c>
      <c r="E176" s="14">
        <v>166</v>
      </c>
      <c r="F176" s="14">
        <v>79</v>
      </c>
      <c r="G176" s="14">
        <v>-19</v>
      </c>
      <c r="H176" s="14">
        <v>54</v>
      </c>
      <c r="I176" s="14">
        <v>952</v>
      </c>
      <c r="J176" s="14">
        <v>202</v>
      </c>
    </row>
    <row r="177" spans="1:10">
      <c r="A177" s="1"/>
      <c r="B177" s="1" t="s">
        <v>14</v>
      </c>
      <c r="C177" s="14">
        <v>-717</v>
      </c>
      <c r="D177" s="14">
        <v>-3040</v>
      </c>
      <c r="E177" s="14">
        <v>-162</v>
      </c>
      <c r="F177" s="14">
        <v>454</v>
      </c>
      <c r="G177" s="14">
        <v>292</v>
      </c>
      <c r="H177" s="14">
        <v>766</v>
      </c>
      <c r="I177" s="14">
        <v>-1690</v>
      </c>
      <c r="J177" s="14">
        <v>973</v>
      </c>
    </row>
    <row r="178" spans="1:10">
      <c r="A178" s="1"/>
      <c r="B178" s="1" t="s">
        <v>15</v>
      </c>
      <c r="C178" s="14">
        <v>849</v>
      </c>
      <c r="D178" s="14">
        <v>256</v>
      </c>
      <c r="E178" s="14">
        <v>22</v>
      </c>
      <c r="F178" s="14">
        <v>-401</v>
      </c>
      <c r="G178" s="14">
        <v>-472</v>
      </c>
      <c r="H178" s="14">
        <v>557</v>
      </c>
      <c r="I178" s="14">
        <v>-38</v>
      </c>
      <c r="J178" s="14">
        <v>887</v>
      </c>
    </row>
    <row r="179" spans="1:10">
      <c r="A179" s="1"/>
      <c r="B179" s="1" t="s">
        <v>116</v>
      </c>
      <c r="C179" s="14">
        <v>762</v>
      </c>
      <c r="D179" s="14">
        <v>-12</v>
      </c>
      <c r="E179" s="14">
        <v>-7</v>
      </c>
      <c r="F179" s="14">
        <v>-15</v>
      </c>
      <c r="G179" s="14">
        <v>-8</v>
      </c>
      <c r="H179" s="14">
        <v>117</v>
      </c>
      <c r="I179" s="14">
        <v>75</v>
      </c>
      <c r="J179" s="14">
        <v>687</v>
      </c>
    </row>
    <row r="180" spans="1:10">
      <c r="A180" s="1"/>
      <c r="B180" s="1" t="s">
        <v>86</v>
      </c>
      <c r="C180" s="14">
        <v>17816</v>
      </c>
      <c r="D180" s="14">
        <v>15944</v>
      </c>
      <c r="E180" s="14">
        <v>1757</v>
      </c>
      <c r="F180" s="14">
        <v>141</v>
      </c>
      <c r="G180" s="14">
        <v>-28</v>
      </c>
      <c r="H180" s="14">
        <v>2</v>
      </c>
      <c r="I180" s="14">
        <v>17816</v>
      </c>
      <c r="J180" s="14">
        <v>0</v>
      </c>
    </row>
    <row r="181" spans="1:10">
      <c r="A181" s="1" t="s">
        <v>106</v>
      </c>
      <c r="B181" s="1" t="s">
        <v>19</v>
      </c>
      <c r="C181" s="15">
        <v>1</v>
      </c>
      <c r="D181" s="15">
        <v>1.4</v>
      </c>
      <c r="E181" s="15">
        <v>0.3</v>
      </c>
      <c r="F181" s="15">
        <v>-0.7</v>
      </c>
      <c r="G181" s="15">
        <v>-1.5</v>
      </c>
      <c r="H181" s="15">
        <v>2.2000000000000002</v>
      </c>
      <c r="I181" s="15">
        <v>0.6</v>
      </c>
      <c r="J181" s="15">
        <v>3.1</v>
      </c>
    </row>
    <row r="182" spans="1:10">
      <c r="A182" s="1"/>
      <c r="B182" s="1" t="s">
        <v>3</v>
      </c>
      <c r="C182" s="15">
        <v>-0.2</v>
      </c>
      <c r="D182" s="15">
        <v>-0.1</v>
      </c>
      <c r="E182" s="15">
        <v>-0.1</v>
      </c>
      <c r="F182" s="15">
        <v>-0.6</v>
      </c>
      <c r="G182" s="15">
        <v>-0.1</v>
      </c>
      <c r="H182" s="15">
        <v>0</v>
      </c>
      <c r="I182" s="15">
        <v>-0.2</v>
      </c>
      <c r="J182" s="15">
        <v>-2.5</v>
      </c>
    </row>
    <row r="183" spans="1:10">
      <c r="A183" s="1"/>
      <c r="B183" s="1" t="s">
        <v>82</v>
      </c>
      <c r="C183" s="15">
        <v>-4.2</v>
      </c>
      <c r="D183" s="15">
        <v>-7.6</v>
      </c>
      <c r="E183" s="15">
        <v>-2.9</v>
      </c>
      <c r="F183" s="15">
        <v>-4.0999999999999996</v>
      </c>
      <c r="G183" s="15">
        <v>-3.2</v>
      </c>
      <c r="H183" s="15">
        <v>2</v>
      </c>
      <c r="I183" s="15">
        <v>-5.0999999999999996</v>
      </c>
      <c r="J183" s="15">
        <v>0.4</v>
      </c>
    </row>
    <row r="184" spans="1:10">
      <c r="A184" s="1"/>
      <c r="B184" s="1" t="s">
        <v>4</v>
      </c>
      <c r="C184" s="15">
        <v>3.1</v>
      </c>
      <c r="D184" s="15">
        <v>0.7</v>
      </c>
      <c r="E184" s="15">
        <v>0.5</v>
      </c>
      <c r="F184" s="15">
        <v>-2.4</v>
      </c>
      <c r="G184" s="15">
        <v>-1.1000000000000001</v>
      </c>
      <c r="H184" s="15">
        <v>0.3</v>
      </c>
      <c r="I184" s="15">
        <v>0.1</v>
      </c>
      <c r="J184" s="15">
        <v>5.9</v>
      </c>
    </row>
    <row r="185" spans="1:10">
      <c r="A185" s="1"/>
      <c r="B185" s="1" t="s">
        <v>83</v>
      </c>
      <c r="C185" s="15">
        <v>2</v>
      </c>
      <c r="D185" s="15">
        <v>2.9</v>
      </c>
      <c r="E185" s="15">
        <v>1.9</v>
      </c>
      <c r="F185" s="15">
        <v>0.1</v>
      </c>
      <c r="G185" s="15">
        <v>-0.9</v>
      </c>
      <c r="H185" s="15">
        <v>-0.2</v>
      </c>
      <c r="I185" s="15">
        <v>2</v>
      </c>
      <c r="J185" s="15">
        <v>2.2000000000000002</v>
      </c>
    </row>
    <row r="186" spans="1:10">
      <c r="A186" s="1"/>
      <c r="B186" s="1" t="s">
        <v>84</v>
      </c>
      <c r="C186" s="15">
        <v>-1.3</v>
      </c>
      <c r="D186" s="15">
        <v>-1.6</v>
      </c>
      <c r="E186" s="15">
        <v>-0.9</v>
      </c>
      <c r="F186" s="15">
        <v>-1.5</v>
      </c>
      <c r="G186" s="15">
        <v>-1.9</v>
      </c>
      <c r="H186" s="15">
        <v>-0.3</v>
      </c>
      <c r="I186" s="15">
        <v>-1.4</v>
      </c>
      <c r="J186" s="15">
        <v>-0.6</v>
      </c>
    </row>
    <row r="187" spans="1:10">
      <c r="A187" s="1"/>
      <c r="B187" s="1" t="s">
        <v>42</v>
      </c>
      <c r="C187" s="15">
        <v>-1.2</v>
      </c>
      <c r="D187" s="15">
        <v>-1.3</v>
      </c>
      <c r="E187" s="15">
        <v>-1.3</v>
      </c>
      <c r="F187" s="15">
        <v>-2.2999999999999998</v>
      </c>
      <c r="G187" s="15">
        <v>-2.6</v>
      </c>
      <c r="H187" s="15">
        <v>1.7</v>
      </c>
      <c r="I187" s="15">
        <v>-1.4</v>
      </c>
      <c r="J187" s="15">
        <v>0.5</v>
      </c>
    </row>
    <row r="188" spans="1:10">
      <c r="A188" s="1"/>
      <c r="B188" s="1" t="s">
        <v>85</v>
      </c>
      <c r="C188" s="15">
        <v>-0.6</v>
      </c>
      <c r="D188" s="15">
        <v>-1.5</v>
      </c>
      <c r="E188" s="15">
        <v>-1.3</v>
      </c>
      <c r="F188" s="15">
        <v>-1.6</v>
      </c>
      <c r="G188" s="15">
        <v>-2.4</v>
      </c>
      <c r="H188" s="15">
        <v>0.9</v>
      </c>
      <c r="I188" s="15">
        <v>-1.4</v>
      </c>
      <c r="J188" s="15">
        <v>1.6</v>
      </c>
    </row>
    <row r="189" spans="1:10">
      <c r="A189" s="1"/>
      <c r="B189" s="1" t="s">
        <v>5</v>
      </c>
      <c r="C189" s="15">
        <v>1.6</v>
      </c>
      <c r="D189" s="15">
        <v>3.7</v>
      </c>
      <c r="E189" s="15">
        <v>0.2</v>
      </c>
      <c r="F189" s="15">
        <v>-1.7</v>
      </c>
      <c r="G189" s="15">
        <v>-2.2999999999999998</v>
      </c>
      <c r="H189" s="15">
        <v>1.7</v>
      </c>
      <c r="I189" s="15">
        <v>1.6</v>
      </c>
      <c r="J189" s="15">
        <v>1.8</v>
      </c>
    </row>
    <row r="190" spans="1:10">
      <c r="A190" s="1"/>
      <c r="B190" s="1" t="s">
        <v>6</v>
      </c>
      <c r="C190" s="15">
        <v>3.1</v>
      </c>
      <c r="D190" s="15">
        <v>4</v>
      </c>
      <c r="E190" s="15">
        <v>1.7</v>
      </c>
      <c r="F190" s="15">
        <v>-1.1000000000000001</v>
      </c>
      <c r="G190" s="15">
        <v>-1.9</v>
      </c>
      <c r="H190" s="15">
        <v>2.6</v>
      </c>
      <c r="I190" s="15">
        <v>1.9</v>
      </c>
      <c r="J190" s="15">
        <v>5.2</v>
      </c>
    </row>
    <row r="191" spans="1:10">
      <c r="A191" s="1"/>
      <c r="B191" s="1" t="s">
        <v>7</v>
      </c>
      <c r="C191" s="15">
        <v>2.2999999999999998</v>
      </c>
      <c r="D191" s="15">
        <v>2.4</v>
      </c>
      <c r="E191" s="15">
        <v>1.3</v>
      </c>
      <c r="F191" s="15">
        <v>-0.8</v>
      </c>
      <c r="G191" s="15">
        <v>-1.7</v>
      </c>
      <c r="H191" s="15">
        <v>4.5</v>
      </c>
      <c r="I191" s="15">
        <v>1.7</v>
      </c>
      <c r="J191" s="15">
        <v>3.4</v>
      </c>
    </row>
    <row r="192" spans="1:10">
      <c r="A192" s="1"/>
      <c r="B192" s="1" t="s">
        <v>8</v>
      </c>
      <c r="C192" s="15">
        <v>2.2000000000000002</v>
      </c>
      <c r="D192" s="15">
        <v>0.9</v>
      </c>
      <c r="E192" s="15">
        <v>-0.4</v>
      </c>
      <c r="F192" s="15">
        <v>-2.2999999999999998</v>
      </c>
      <c r="G192" s="15">
        <v>-2.6</v>
      </c>
      <c r="H192" s="15">
        <v>3.5</v>
      </c>
      <c r="I192" s="15">
        <v>0.3</v>
      </c>
      <c r="J192" s="15">
        <v>16.899999999999999</v>
      </c>
    </row>
    <row r="193" spans="1:10">
      <c r="A193" s="1"/>
      <c r="B193" s="1" t="s">
        <v>9</v>
      </c>
      <c r="C193" s="15">
        <v>2.9</v>
      </c>
      <c r="D193" s="15">
        <v>3.4</v>
      </c>
      <c r="E193" s="15">
        <v>1.7</v>
      </c>
      <c r="F193" s="15">
        <v>0.3</v>
      </c>
      <c r="G193" s="15">
        <v>-1</v>
      </c>
      <c r="H193" s="15">
        <v>2.9</v>
      </c>
      <c r="I193" s="15">
        <v>2.5</v>
      </c>
      <c r="J193" s="15">
        <v>11</v>
      </c>
    </row>
    <row r="194" spans="1:10">
      <c r="A194" s="1"/>
      <c r="B194" s="1" t="s">
        <v>10</v>
      </c>
      <c r="C194" s="15">
        <v>4.8</v>
      </c>
      <c r="D194" s="15">
        <v>9.9</v>
      </c>
      <c r="E194" s="15">
        <v>4.7</v>
      </c>
      <c r="F194" s="15">
        <v>-2.6</v>
      </c>
      <c r="G194" s="15">
        <v>-2.4</v>
      </c>
      <c r="H194" s="15">
        <v>2.7</v>
      </c>
      <c r="I194" s="15">
        <v>2.1</v>
      </c>
      <c r="J194" s="15">
        <v>7.2</v>
      </c>
    </row>
    <row r="195" spans="1:10">
      <c r="A195" s="1"/>
      <c r="B195" s="1" t="s">
        <v>105</v>
      </c>
      <c r="C195" s="15">
        <v>1.2</v>
      </c>
      <c r="D195" s="15">
        <v>1.7</v>
      </c>
      <c r="E195" s="15">
        <v>0</v>
      </c>
      <c r="F195" s="15">
        <v>-0.9</v>
      </c>
      <c r="G195" s="15">
        <v>-2</v>
      </c>
      <c r="H195" s="15">
        <v>0.7</v>
      </c>
      <c r="I195" s="15">
        <v>0.6</v>
      </c>
      <c r="J195" s="15">
        <v>5.4</v>
      </c>
    </row>
    <row r="196" spans="1:10">
      <c r="A196" s="1"/>
      <c r="B196" s="1" t="s">
        <v>11</v>
      </c>
      <c r="C196" s="15">
        <v>2.7</v>
      </c>
      <c r="D196" s="15">
        <v>3.5</v>
      </c>
      <c r="E196" s="15">
        <v>2.7</v>
      </c>
      <c r="F196" s="15">
        <v>1</v>
      </c>
      <c r="G196" s="15">
        <v>0.6</v>
      </c>
      <c r="H196" s="15">
        <v>2.4</v>
      </c>
      <c r="I196" s="15">
        <v>2.2999999999999998</v>
      </c>
      <c r="J196" s="15">
        <v>10.4</v>
      </c>
    </row>
    <row r="197" spans="1:10">
      <c r="A197" s="1"/>
      <c r="B197" s="1" t="s">
        <v>12</v>
      </c>
      <c r="C197" s="15">
        <v>0</v>
      </c>
      <c r="D197" s="15">
        <v>-0.5</v>
      </c>
      <c r="E197" s="15">
        <v>0.2</v>
      </c>
      <c r="F197" s="15">
        <v>-0.8</v>
      </c>
      <c r="G197" s="15">
        <v>-1.3</v>
      </c>
      <c r="H197" s="15">
        <v>3.1</v>
      </c>
      <c r="I197" s="15">
        <v>-0.2</v>
      </c>
      <c r="J197" s="15">
        <v>2</v>
      </c>
    </row>
    <row r="198" spans="1:10">
      <c r="A198" s="1"/>
      <c r="B198" s="1" t="s">
        <v>13</v>
      </c>
      <c r="C198" s="15">
        <v>1.4</v>
      </c>
      <c r="D198" s="15">
        <v>1.8</v>
      </c>
      <c r="E198" s="15">
        <v>1.2</v>
      </c>
      <c r="F198" s="15">
        <v>0.8</v>
      </c>
      <c r="G198" s="15">
        <v>-0.1</v>
      </c>
      <c r="H198" s="15">
        <v>1.6</v>
      </c>
      <c r="I198" s="15">
        <v>1.2</v>
      </c>
      <c r="J198" s="15">
        <v>4.7</v>
      </c>
    </row>
    <row r="199" spans="1:10">
      <c r="A199" s="1"/>
      <c r="B199" s="1" t="s">
        <v>14</v>
      </c>
      <c r="C199" s="15">
        <v>-0.1</v>
      </c>
      <c r="D199" s="15">
        <v>-2.2999999999999998</v>
      </c>
      <c r="E199" s="15">
        <v>-0.2</v>
      </c>
      <c r="F199" s="15">
        <v>0.6</v>
      </c>
      <c r="G199" s="15">
        <v>0.3</v>
      </c>
      <c r="H199" s="15">
        <v>2.4</v>
      </c>
      <c r="I199" s="15">
        <v>-0.4</v>
      </c>
      <c r="J199" s="15">
        <v>1.2</v>
      </c>
    </row>
    <row r="200" spans="1:10">
      <c r="A200" s="1"/>
      <c r="B200" s="1" t="s">
        <v>15</v>
      </c>
      <c r="C200" s="15">
        <v>0.1</v>
      </c>
      <c r="D200" s="15">
        <v>0.1</v>
      </c>
      <c r="E200" s="15">
        <v>0</v>
      </c>
      <c r="F200" s="15">
        <v>-0.6</v>
      </c>
      <c r="G200" s="15">
        <v>-0.9</v>
      </c>
      <c r="H200" s="15">
        <v>3.8</v>
      </c>
      <c r="I200" s="15">
        <v>0</v>
      </c>
      <c r="J200" s="15">
        <v>2.8</v>
      </c>
    </row>
    <row r="201" spans="1:10">
      <c r="A201" s="1"/>
      <c r="B201" s="1" t="s">
        <v>116</v>
      </c>
      <c r="C201" s="15">
        <v>5.6</v>
      </c>
      <c r="D201" s="15">
        <v>-23.5</v>
      </c>
      <c r="E201" s="15">
        <v>-8.5</v>
      </c>
      <c r="F201" s="15">
        <v>-7.2</v>
      </c>
      <c r="G201" s="15">
        <v>-0.7</v>
      </c>
      <c r="H201" s="15">
        <v>5.7</v>
      </c>
      <c r="I201" s="15">
        <v>2.1</v>
      </c>
      <c r="J201" s="15">
        <v>6.8</v>
      </c>
    </row>
    <row r="202" spans="1:10">
      <c r="A202" s="1"/>
      <c r="B202" s="1" t="s">
        <v>86</v>
      </c>
      <c r="C202" s="15">
        <v>84</v>
      </c>
      <c r="D202" s="15">
        <v>90.8</v>
      </c>
      <c r="E202" s="15">
        <v>66.8</v>
      </c>
      <c r="F202" s="15">
        <v>18.100000000000001</v>
      </c>
      <c r="G202" s="15">
        <v>-11.5</v>
      </c>
      <c r="H202" s="15" t="s">
        <v>107</v>
      </c>
      <c r="I202" s="15">
        <v>84</v>
      </c>
      <c r="J202" s="15" t="s">
        <v>107</v>
      </c>
    </row>
    <row r="203" spans="1:10">
      <c r="A203" s="1" t="s">
        <v>53</v>
      </c>
      <c r="B203" s="1" t="s">
        <v>19</v>
      </c>
      <c r="C203" s="14">
        <v>108078170</v>
      </c>
      <c r="D203" s="14">
        <v>5576988</v>
      </c>
      <c r="E203" s="14">
        <v>6635538</v>
      </c>
      <c r="F203" s="14">
        <v>8040766</v>
      </c>
      <c r="G203" s="14">
        <v>19368431</v>
      </c>
      <c r="H203" s="14">
        <v>15408317</v>
      </c>
      <c r="I203" s="14">
        <v>55030040</v>
      </c>
      <c r="J203" s="14">
        <v>53048130</v>
      </c>
    </row>
    <row r="204" spans="1:10">
      <c r="A204" s="1"/>
      <c r="B204" s="1" t="s">
        <v>3</v>
      </c>
      <c r="C204" s="14">
        <v>187050</v>
      </c>
      <c r="D204" s="14">
        <v>26447</v>
      </c>
      <c r="E204" s="14">
        <v>31074</v>
      </c>
      <c r="F204" s="14">
        <v>32383</v>
      </c>
      <c r="G204" s="14">
        <v>46048</v>
      </c>
      <c r="H204" s="14">
        <v>27696</v>
      </c>
      <c r="I204" s="14">
        <v>163648</v>
      </c>
      <c r="J204" s="14">
        <v>23402</v>
      </c>
    </row>
    <row r="205" spans="1:10">
      <c r="A205" s="1"/>
      <c r="B205" s="1" t="s">
        <v>82</v>
      </c>
      <c r="C205" s="14">
        <v>497734</v>
      </c>
      <c r="D205" s="14">
        <v>18681</v>
      </c>
      <c r="E205" s="14">
        <v>20800</v>
      </c>
      <c r="F205" s="14">
        <v>29599</v>
      </c>
      <c r="G205" s="14">
        <v>86253</v>
      </c>
      <c r="H205" s="14">
        <v>63749</v>
      </c>
      <c r="I205" s="14">
        <v>219082</v>
      </c>
      <c r="J205" s="14">
        <v>278652</v>
      </c>
    </row>
    <row r="206" spans="1:10">
      <c r="A206" s="1"/>
      <c r="B206" s="1" t="s">
        <v>4</v>
      </c>
      <c r="C206" s="14">
        <v>682226</v>
      </c>
      <c r="D206" s="14">
        <v>7324</v>
      </c>
      <c r="E206" s="14">
        <v>6357</v>
      </c>
      <c r="F206" s="14">
        <v>6364</v>
      </c>
      <c r="G206" s="14">
        <v>38127</v>
      </c>
      <c r="H206" s="14">
        <v>45337</v>
      </c>
      <c r="I206" s="14">
        <v>103509</v>
      </c>
      <c r="J206" s="14">
        <v>578717</v>
      </c>
    </row>
    <row r="207" spans="1:10">
      <c r="A207" s="1"/>
      <c r="B207" s="1" t="s">
        <v>83</v>
      </c>
      <c r="C207" s="14">
        <v>5795208</v>
      </c>
      <c r="D207" s="14">
        <v>700389</v>
      </c>
      <c r="E207" s="14">
        <v>783540</v>
      </c>
      <c r="F207" s="14">
        <v>913747</v>
      </c>
      <c r="G207" s="14">
        <v>1837547</v>
      </c>
      <c r="H207" s="14">
        <v>880982</v>
      </c>
      <c r="I207" s="14">
        <v>5116205</v>
      </c>
      <c r="J207" s="14">
        <v>679003</v>
      </c>
    </row>
    <row r="208" spans="1:10">
      <c r="A208" s="1"/>
      <c r="B208" s="1" t="s">
        <v>84</v>
      </c>
      <c r="C208" s="14">
        <v>16943822</v>
      </c>
      <c r="D208" s="14">
        <v>219894</v>
      </c>
      <c r="E208" s="14">
        <v>390982</v>
      </c>
      <c r="F208" s="14">
        <v>696308</v>
      </c>
      <c r="G208" s="14">
        <v>2745908</v>
      </c>
      <c r="H208" s="14">
        <v>2959388</v>
      </c>
      <c r="I208" s="14">
        <v>7012480</v>
      </c>
      <c r="J208" s="14">
        <v>9931342</v>
      </c>
    </row>
    <row r="209" spans="1:10">
      <c r="A209" s="1"/>
      <c r="B209" s="1" t="s">
        <v>42</v>
      </c>
      <c r="C209" s="14">
        <v>5884222</v>
      </c>
      <c r="D209" s="14">
        <v>344780</v>
      </c>
      <c r="E209" s="14">
        <v>439040</v>
      </c>
      <c r="F209" s="14">
        <v>609190</v>
      </c>
      <c r="G209" s="14">
        <v>1494266</v>
      </c>
      <c r="H209" s="14">
        <v>961569</v>
      </c>
      <c r="I209" s="14">
        <v>3848845</v>
      </c>
      <c r="J209" s="14">
        <v>2035377</v>
      </c>
    </row>
    <row r="210" spans="1:10">
      <c r="A210" s="1"/>
      <c r="B210" s="1" t="s">
        <v>85</v>
      </c>
      <c r="C210" s="14">
        <v>14237685</v>
      </c>
      <c r="D210" s="14">
        <v>764906</v>
      </c>
      <c r="E210" s="14">
        <v>1032644</v>
      </c>
      <c r="F210" s="14">
        <v>1146616</v>
      </c>
      <c r="G210" s="14">
        <v>2227067</v>
      </c>
      <c r="H210" s="14">
        <v>1214779</v>
      </c>
      <c r="I210" s="14">
        <v>6386012</v>
      </c>
      <c r="J210" s="14">
        <v>7851673</v>
      </c>
    </row>
    <row r="211" spans="1:10">
      <c r="A211" s="1"/>
      <c r="B211" s="1" t="s">
        <v>5</v>
      </c>
      <c r="C211" s="14">
        <v>3461867</v>
      </c>
      <c r="D211" s="14">
        <v>144006</v>
      </c>
      <c r="E211" s="14">
        <v>153109</v>
      </c>
      <c r="F211" s="14">
        <v>210024</v>
      </c>
      <c r="G211" s="14">
        <v>559495</v>
      </c>
      <c r="H211" s="14">
        <v>439509</v>
      </c>
      <c r="I211" s="14">
        <v>1506143</v>
      </c>
      <c r="J211" s="14">
        <v>1955724</v>
      </c>
    </row>
    <row r="212" spans="1:10">
      <c r="A212" s="1"/>
      <c r="B212" s="1" t="s">
        <v>6</v>
      </c>
      <c r="C212" s="14">
        <v>3141616</v>
      </c>
      <c r="D212" s="14">
        <v>63242</v>
      </c>
      <c r="E212" s="14">
        <v>80643</v>
      </c>
      <c r="F212" s="14">
        <v>119824</v>
      </c>
      <c r="G212" s="14">
        <v>320688</v>
      </c>
      <c r="H212" s="14">
        <v>318388</v>
      </c>
      <c r="I212" s="14">
        <v>902785</v>
      </c>
      <c r="J212" s="14">
        <v>2238831</v>
      </c>
    </row>
    <row r="213" spans="1:10">
      <c r="A213" s="1"/>
      <c r="B213" s="1" t="s">
        <v>7</v>
      </c>
      <c r="C213" s="14">
        <v>5769766</v>
      </c>
      <c r="D213" s="14">
        <v>261770</v>
      </c>
      <c r="E213" s="14">
        <v>202634</v>
      </c>
      <c r="F213" s="14">
        <v>208182</v>
      </c>
      <c r="G213" s="14">
        <v>604218</v>
      </c>
      <c r="H213" s="14">
        <v>603258</v>
      </c>
      <c r="I213" s="14">
        <v>1880062</v>
      </c>
      <c r="J213" s="14">
        <v>3889704</v>
      </c>
    </row>
    <row r="214" spans="1:10">
      <c r="A214" s="1"/>
      <c r="B214" s="1" t="s">
        <v>8</v>
      </c>
      <c r="C214" s="14">
        <v>1812181</v>
      </c>
      <c r="D214" s="14">
        <v>278731</v>
      </c>
      <c r="E214" s="14">
        <v>209394</v>
      </c>
      <c r="F214" s="14">
        <v>199471</v>
      </c>
      <c r="G214" s="14">
        <v>364797</v>
      </c>
      <c r="H214" s="14">
        <v>255118</v>
      </c>
      <c r="I214" s="14">
        <v>1307511</v>
      </c>
      <c r="J214" s="14">
        <v>504670</v>
      </c>
    </row>
    <row r="215" spans="1:10">
      <c r="A215" s="1"/>
      <c r="B215" s="1" t="s">
        <v>9</v>
      </c>
      <c r="C215" s="14">
        <v>6050500</v>
      </c>
      <c r="D215" s="14">
        <v>697169</v>
      </c>
      <c r="E215" s="14">
        <v>609175</v>
      </c>
      <c r="F215" s="14">
        <v>652675</v>
      </c>
      <c r="G215" s="14">
        <v>1209687</v>
      </c>
      <c r="H215" s="14">
        <v>840861</v>
      </c>
      <c r="I215" s="14">
        <v>4009567</v>
      </c>
      <c r="J215" s="14">
        <v>2040933</v>
      </c>
    </row>
    <row r="216" spans="1:10">
      <c r="A216" s="1"/>
      <c r="B216" s="1" t="s">
        <v>10</v>
      </c>
      <c r="C216" s="14">
        <v>2703823</v>
      </c>
      <c r="D216" s="14">
        <v>5272</v>
      </c>
      <c r="E216" s="14">
        <v>3829</v>
      </c>
      <c r="F216" s="14">
        <v>6961</v>
      </c>
      <c r="G216" s="14">
        <v>66294</v>
      </c>
      <c r="H216" s="14">
        <v>221967</v>
      </c>
      <c r="I216" s="14">
        <v>304323</v>
      </c>
      <c r="J216" s="14">
        <v>2399500</v>
      </c>
    </row>
    <row r="217" spans="1:10">
      <c r="A217" s="1"/>
      <c r="B217" s="1" t="s">
        <v>105</v>
      </c>
      <c r="C217" s="14">
        <v>7768242</v>
      </c>
      <c r="D217" s="14">
        <v>285725</v>
      </c>
      <c r="E217" s="14">
        <v>313956</v>
      </c>
      <c r="F217" s="14">
        <v>373863</v>
      </c>
      <c r="G217" s="14">
        <v>1019959</v>
      </c>
      <c r="H217" s="14">
        <v>1352478</v>
      </c>
      <c r="I217" s="14">
        <v>3345981</v>
      </c>
      <c r="J217" s="14">
        <v>4422261</v>
      </c>
    </row>
    <row r="218" spans="1:10">
      <c r="A218" s="1"/>
      <c r="B218" s="1" t="s">
        <v>11</v>
      </c>
      <c r="C218" s="14">
        <v>2323957</v>
      </c>
      <c r="D218" s="14">
        <v>43612</v>
      </c>
      <c r="E218" s="14">
        <v>57709</v>
      </c>
      <c r="F218" s="14">
        <v>98063</v>
      </c>
      <c r="G218" s="14">
        <v>441200</v>
      </c>
      <c r="H218" s="14">
        <v>452343</v>
      </c>
      <c r="I218" s="14">
        <v>1092927</v>
      </c>
      <c r="J218" s="14">
        <v>1231030</v>
      </c>
    </row>
    <row r="219" spans="1:10">
      <c r="A219" s="1"/>
      <c r="B219" s="1" t="s">
        <v>12</v>
      </c>
      <c r="C219" s="14">
        <v>13755814</v>
      </c>
      <c r="D219" s="14">
        <v>529717</v>
      </c>
      <c r="E219" s="14">
        <v>806373</v>
      </c>
      <c r="F219" s="14">
        <v>837003</v>
      </c>
      <c r="G219" s="14">
        <v>1813603</v>
      </c>
      <c r="H219" s="14">
        <v>2464278</v>
      </c>
      <c r="I219" s="14">
        <v>6450974</v>
      </c>
      <c r="J219" s="14">
        <v>7304840</v>
      </c>
    </row>
    <row r="220" spans="1:10">
      <c r="A220" s="1"/>
      <c r="B220" s="1" t="s">
        <v>13</v>
      </c>
      <c r="C220" s="14">
        <v>1583399</v>
      </c>
      <c r="D220" s="14">
        <v>75966</v>
      </c>
      <c r="E220" s="14">
        <v>90778</v>
      </c>
      <c r="F220" s="14">
        <v>138678</v>
      </c>
      <c r="G220" s="14">
        <v>471147</v>
      </c>
      <c r="H220" s="14">
        <v>331198</v>
      </c>
      <c r="I220" s="14">
        <v>1107767</v>
      </c>
      <c r="J220" s="14">
        <v>475632</v>
      </c>
    </row>
    <row r="221" spans="1:10">
      <c r="A221" s="1"/>
      <c r="B221" s="1" t="s">
        <v>14</v>
      </c>
      <c r="C221" s="14">
        <v>9461603</v>
      </c>
      <c r="D221" s="14">
        <v>302652</v>
      </c>
      <c r="E221" s="14">
        <v>532026</v>
      </c>
      <c r="F221" s="14">
        <v>932415</v>
      </c>
      <c r="G221" s="14">
        <v>2660255</v>
      </c>
      <c r="H221" s="14">
        <v>1375747</v>
      </c>
      <c r="I221" s="14">
        <v>5803095</v>
      </c>
      <c r="J221" s="14">
        <v>3658508</v>
      </c>
    </row>
    <row r="222" spans="1:10">
      <c r="A222" s="1"/>
      <c r="B222" s="1" t="s">
        <v>15</v>
      </c>
      <c r="C222" s="14">
        <v>5038008</v>
      </c>
      <c r="D222" s="14">
        <v>777001</v>
      </c>
      <c r="E222" s="14">
        <v>854493</v>
      </c>
      <c r="F222" s="14">
        <v>818546</v>
      </c>
      <c r="G222" s="14">
        <v>1343735</v>
      </c>
      <c r="H222" s="14">
        <v>556476</v>
      </c>
      <c r="I222" s="14">
        <v>4350251</v>
      </c>
      <c r="J222" s="14">
        <v>687757</v>
      </c>
    </row>
    <row r="223" spans="1:10">
      <c r="A223" s="1"/>
      <c r="B223" s="1" t="s">
        <v>116</v>
      </c>
      <c r="C223" s="14">
        <v>916349</v>
      </c>
      <c r="D223" s="14">
        <v>91</v>
      </c>
      <c r="E223" s="14" t="s">
        <v>17</v>
      </c>
      <c r="F223" s="14" t="s">
        <v>41</v>
      </c>
      <c r="G223" s="14">
        <v>11453</v>
      </c>
      <c r="H223" s="14">
        <v>43196</v>
      </c>
      <c r="I223" s="14">
        <v>55775</v>
      </c>
      <c r="J223" s="14">
        <v>860574</v>
      </c>
    </row>
    <row r="224" spans="1:10">
      <c r="A224" s="1"/>
      <c r="B224" s="1" t="s">
        <v>86</v>
      </c>
      <c r="C224" s="14">
        <v>63098</v>
      </c>
      <c r="D224" s="14">
        <v>29613</v>
      </c>
      <c r="E224" s="14" t="s">
        <v>16</v>
      </c>
      <c r="F224" s="14" t="s">
        <v>16</v>
      </c>
      <c r="G224" s="14">
        <v>6684</v>
      </c>
      <c r="H224" s="14">
        <v>0</v>
      </c>
      <c r="I224" s="14">
        <v>63098</v>
      </c>
      <c r="J224" s="14">
        <v>0</v>
      </c>
    </row>
    <row r="225" spans="1:13">
      <c r="A225" s="1" t="s">
        <v>108</v>
      </c>
      <c r="B225" s="1" t="s">
        <v>19</v>
      </c>
      <c r="C225" s="14">
        <v>3247335</v>
      </c>
      <c r="D225" s="14">
        <v>789738</v>
      </c>
      <c r="E225" s="14">
        <v>510363</v>
      </c>
      <c r="F225" s="14">
        <v>463722</v>
      </c>
      <c r="G225" s="14">
        <v>835210</v>
      </c>
      <c r="H225" s="14">
        <v>412367</v>
      </c>
      <c r="I225" s="14">
        <v>3011400</v>
      </c>
      <c r="J225" s="14">
        <v>235935</v>
      </c>
      <c r="K225" s="23"/>
      <c r="L225" s="23"/>
      <c r="M225" s="23"/>
    </row>
    <row r="226" spans="1:13">
      <c r="A226" s="1"/>
      <c r="B226" s="1" t="s">
        <v>3</v>
      </c>
      <c r="C226" s="14">
        <v>12627</v>
      </c>
      <c r="D226" s="14" t="s">
        <v>35</v>
      </c>
      <c r="E226" s="14" t="s">
        <v>35</v>
      </c>
      <c r="F226" s="14" t="s">
        <v>35</v>
      </c>
      <c r="G226" s="14" t="s">
        <v>35</v>
      </c>
      <c r="H226" s="14" t="s">
        <v>35</v>
      </c>
      <c r="I226" s="14" t="s">
        <v>35</v>
      </c>
      <c r="J226" s="14" t="s">
        <v>35</v>
      </c>
      <c r="K226" s="23"/>
      <c r="L226" s="23"/>
      <c r="M226" s="23"/>
    </row>
    <row r="227" spans="1:13">
      <c r="A227" s="1"/>
      <c r="B227" s="1" t="s">
        <v>82</v>
      </c>
      <c r="C227" s="14">
        <v>9216</v>
      </c>
      <c r="D227" s="14" t="s">
        <v>35</v>
      </c>
      <c r="E227" s="14">
        <v>1322</v>
      </c>
      <c r="F227" s="14" t="s">
        <v>35</v>
      </c>
      <c r="G227" s="14">
        <v>2870</v>
      </c>
      <c r="H227" s="14">
        <v>1625</v>
      </c>
      <c r="I227" s="14" t="s">
        <v>35</v>
      </c>
      <c r="J227" s="14" t="s">
        <v>35</v>
      </c>
    </row>
    <row r="228" spans="1:13">
      <c r="A228" s="1"/>
      <c r="B228" s="1" t="s">
        <v>4</v>
      </c>
      <c r="C228" s="14">
        <v>2303</v>
      </c>
      <c r="D228" s="14" t="s">
        <v>35</v>
      </c>
      <c r="E228" s="14" t="s">
        <v>35</v>
      </c>
      <c r="F228" s="14" t="s">
        <v>35</v>
      </c>
      <c r="G228" s="14">
        <v>545</v>
      </c>
      <c r="H228" s="14">
        <v>662</v>
      </c>
      <c r="I228" s="14">
        <v>2303</v>
      </c>
      <c r="J228" s="14">
        <v>0</v>
      </c>
    </row>
    <row r="229" spans="1:13">
      <c r="A229" s="1"/>
      <c r="B229" s="1" t="s">
        <v>83</v>
      </c>
      <c r="C229" s="14">
        <v>346027</v>
      </c>
      <c r="D229" s="14">
        <v>118156</v>
      </c>
      <c r="E229" s="14">
        <v>74274</v>
      </c>
      <c r="F229" s="14">
        <v>53405</v>
      </c>
      <c r="G229" s="14">
        <v>63704</v>
      </c>
      <c r="H229" s="14">
        <v>26927</v>
      </c>
      <c r="I229" s="14">
        <v>336466</v>
      </c>
      <c r="J229" s="14">
        <v>9561</v>
      </c>
    </row>
    <row r="230" spans="1:13">
      <c r="A230" s="1"/>
      <c r="B230" s="1" t="s">
        <v>84</v>
      </c>
      <c r="C230" s="14">
        <v>218697</v>
      </c>
      <c r="D230" s="14">
        <v>27832</v>
      </c>
      <c r="E230" s="14">
        <v>25054</v>
      </c>
      <c r="F230" s="14">
        <v>29722</v>
      </c>
      <c r="G230" s="14">
        <v>69934</v>
      </c>
      <c r="H230" s="14">
        <v>50660</v>
      </c>
      <c r="I230" s="14">
        <v>203202</v>
      </c>
      <c r="J230" s="14">
        <v>15495</v>
      </c>
    </row>
    <row r="231" spans="1:13">
      <c r="A231" s="1"/>
      <c r="B231" s="1" t="s">
        <v>42</v>
      </c>
      <c r="C231" s="14">
        <v>132103</v>
      </c>
      <c r="D231" s="14">
        <v>42366</v>
      </c>
      <c r="E231" s="14">
        <v>23004</v>
      </c>
      <c r="F231" s="14">
        <v>18483</v>
      </c>
      <c r="G231" s="14">
        <v>31035</v>
      </c>
      <c r="H231" s="14">
        <v>12768</v>
      </c>
      <c r="I231" s="14">
        <v>127656</v>
      </c>
      <c r="J231" s="14">
        <v>4447</v>
      </c>
    </row>
    <row r="232" spans="1:13">
      <c r="A232" s="1"/>
      <c r="B232" s="1" t="s">
        <v>85</v>
      </c>
      <c r="C232" s="14">
        <v>305123</v>
      </c>
      <c r="D232" s="14">
        <v>94596</v>
      </c>
      <c r="E232" s="14">
        <v>68288</v>
      </c>
      <c r="F232" s="14">
        <v>51285</v>
      </c>
      <c r="G232" s="14">
        <v>67246</v>
      </c>
      <c r="H232" s="14">
        <v>20455</v>
      </c>
      <c r="I232" s="14">
        <v>301870</v>
      </c>
      <c r="J232" s="14">
        <v>3253</v>
      </c>
    </row>
    <row r="233" spans="1:13">
      <c r="A233" s="1"/>
      <c r="B233" s="1" t="s">
        <v>5</v>
      </c>
      <c r="C233" s="14">
        <v>94933</v>
      </c>
      <c r="D233" s="14" t="s">
        <v>35</v>
      </c>
      <c r="E233" s="14">
        <v>14498</v>
      </c>
      <c r="F233" s="14">
        <v>12880</v>
      </c>
      <c r="G233" s="14">
        <v>21425</v>
      </c>
      <c r="H233" s="14">
        <v>11352</v>
      </c>
      <c r="I233" s="14">
        <v>88533</v>
      </c>
      <c r="J233" s="14">
        <v>6400</v>
      </c>
    </row>
    <row r="234" spans="1:13">
      <c r="A234" s="1"/>
      <c r="B234" s="1" t="s">
        <v>6</v>
      </c>
      <c r="C234" s="14">
        <v>69609</v>
      </c>
      <c r="D234" s="14">
        <v>13051</v>
      </c>
      <c r="E234" s="14">
        <v>9848</v>
      </c>
      <c r="F234" s="14">
        <v>9628</v>
      </c>
      <c r="G234" s="14">
        <v>20631</v>
      </c>
      <c r="H234" s="14">
        <v>12201</v>
      </c>
      <c r="I234" s="14">
        <v>65359</v>
      </c>
      <c r="J234" s="14">
        <v>4250</v>
      </c>
    </row>
    <row r="235" spans="1:13">
      <c r="A235" s="1"/>
      <c r="B235" s="1" t="s">
        <v>7</v>
      </c>
      <c r="C235" s="14">
        <v>105003</v>
      </c>
      <c r="D235" s="14" t="s">
        <v>35</v>
      </c>
      <c r="E235" s="14">
        <v>14077</v>
      </c>
      <c r="F235" s="14">
        <v>11287</v>
      </c>
      <c r="G235" s="14">
        <v>19902</v>
      </c>
      <c r="H235" s="14">
        <v>11222</v>
      </c>
      <c r="I235" s="14">
        <v>89513</v>
      </c>
      <c r="J235" s="14">
        <v>15490</v>
      </c>
    </row>
    <row r="236" spans="1:13">
      <c r="A236" s="1"/>
      <c r="B236" s="1" t="s">
        <v>8</v>
      </c>
      <c r="C236" s="14">
        <v>98342</v>
      </c>
      <c r="D236" s="14">
        <v>36091</v>
      </c>
      <c r="E236" s="14">
        <v>16276</v>
      </c>
      <c r="F236" s="14">
        <v>12238</v>
      </c>
      <c r="G236" s="14">
        <v>18057</v>
      </c>
      <c r="H236" s="14">
        <v>13327</v>
      </c>
      <c r="I236" s="14">
        <v>95989</v>
      </c>
      <c r="J236" s="14">
        <v>2353</v>
      </c>
    </row>
    <row r="237" spans="1:13">
      <c r="A237" s="1"/>
      <c r="B237" s="1" t="s">
        <v>9</v>
      </c>
      <c r="C237" s="14">
        <v>277990</v>
      </c>
      <c r="D237" s="14">
        <v>106486</v>
      </c>
      <c r="E237" s="14">
        <v>44372</v>
      </c>
      <c r="F237" s="14">
        <v>34402</v>
      </c>
      <c r="G237" s="14">
        <v>50133</v>
      </c>
      <c r="H237" s="14">
        <v>28122</v>
      </c>
      <c r="I237" s="14">
        <v>263515</v>
      </c>
      <c r="J237" s="14">
        <v>14475</v>
      </c>
    </row>
    <row r="238" spans="1:13">
      <c r="A238" s="1"/>
      <c r="B238" s="1" t="s">
        <v>10</v>
      </c>
      <c r="C238" s="14">
        <v>24801</v>
      </c>
      <c r="D238" s="14">
        <v>1373</v>
      </c>
      <c r="E238" s="14">
        <v>1011</v>
      </c>
      <c r="F238" s="14">
        <v>1297</v>
      </c>
      <c r="G238" s="14">
        <v>5142</v>
      </c>
      <c r="H238" s="14">
        <v>10108</v>
      </c>
      <c r="I238" s="14">
        <v>18931</v>
      </c>
      <c r="J238" s="14">
        <v>5870</v>
      </c>
    </row>
    <row r="239" spans="1:13">
      <c r="A239" s="1"/>
      <c r="B239" s="1" t="s">
        <v>105</v>
      </c>
      <c r="C239" s="14">
        <v>347545</v>
      </c>
      <c r="D239" s="14">
        <v>49607</v>
      </c>
      <c r="E239" s="14">
        <v>30759</v>
      </c>
      <c r="F239" s="14">
        <v>29560</v>
      </c>
      <c r="G239" s="14">
        <v>78953</v>
      </c>
      <c r="H239" s="14">
        <v>69988</v>
      </c>
      <c r="I239" s="14">
        <v>258867</v>
      </c>
      <c r="J239" s="14">
        <v>88678</v>
      </c>
    </row>
    <row r="240" spans="1:13">
      <c r="A240" s="1"/>
      <c r="B240" s="1" t="s">
        <v>11</v>
      </c>
      <c r="C240" s="14">
        <v>50255</v>
      </c>
      <c r="D240" s="14">
        <v>7421</v>
      </c>
      <c r="E240" s="14" t="s">
        <v>35</v>
      </c>
      <c r="F240" s="14" t="s">
        <v>35</v>
      </c>
      <c r="G240" s="14">
        <v>14598</v>
      </c>
      <c r="H240" s="14">
        <v>9220</v>
      </c>
      <c r="I240" s="14">
        <v>42747</v>
      </c>
      <c r="J240" s="14">
        <v>7508</v>
      </c>
    </row>
    <row r="241" spans="1:10">
      <c r="A241" s="1"/>
      <c r="B241" s="1" t="s">
        <v>12</v>
      </c>
      <c r="C241" s="14">
        <v>300563</v>
      </c>
      <c r="D241" s="14">
        <v>50635</v>
      </c>
      <c r="E241" s="14">
        <v>44588</v>
      </c>
      <c r="F241" s="14">
        <v>40312</v>
      </c>
      <c r="G241" s="14">
        <v>76683</v>
      </c>
      <c r="H241" s="14">
        <v>51324</v>
      </c>
      <c r="I241" s="14">
        <v>263542</v>
      </c>
      <c r="J241" s="14">
        <v>37021</v>
      </c>
    </row>
    <row r="242" spans="1:10">
      <c r="A242" s="1"/>
      <c r="B242" s="1" t="s">
        <v>13</v>
      </c>
      <c r="C242" s="14">
        <v>70794</v>
      </c>
      <c r="D242" s="14">
        <v>11530</v>
      </c>
      <c r="E242" s="14">
        <v>9173</v>
      </c>
      <c r="F242" s="14">
        <v>10712</v>
      </c>
      <c r="G242" s="14">
        <v>24218</v>
      </c>
      <c r="H242" s="14">
        <v>11288</v>
      </c>
      <c r="I242" s="14">
        <v>66921</v>
      </c>
      <c r="J242" s="14">
        <v>3873</v>
      </c>
    </row>
    <row r="243" spans="1:10">
      <c r="A243" s="1"/>
      <c r="B243" s="1" t="s">
        <v>14</v>
      </c>
      <c r="C243" s="14">
        <v>505863</v>
      </c>
      <c r="D243" s="14">
        <v>46952</v>
      </c>
      <c r="E243" s="14">
        <v>64004</v>
      </c>
      <c r="F243" s="14">
        <v>102485</v>
      </c>
      <c r="G243" s="14">
        <v>231177</v>
      </c>
      <c r="H243" s="14">
        <v>54728</v>
      </c>
      <c r="I243" s="14">
        <v>499346</v>
      </c>
      <c r="J243" s="14">
        <v>6517</v>
      </c>
    </row>
    <row r="244" spans="1:10">
      <c r="A244" s="1"/>
      <c r="B244" s="1" t="s">
        <v>15</v>
      </c>
      <c r="C244" s="14">
        <v>198487</v>
      </c>
      <c r="D244" s="14">
        <v>72817</v>
      </c>
      <c r="E244" s="14">
        <v>40849</v>
      </c>
      <c r="F244" s="14">
        <v>28108</v>
      </c>
      <c r="G244" s="14">
        <v>32026</v>
      </c>
      <c r="H244" s="14">
        <v>15355</v>
      </c>
      <c r="I244" s="14">
        <v>189155</v>
      </c>
      <c r="J244" s="14">
        <v>9332</v>
      </c>
    </row>
    <row r="245" spans="1:10">
      <c r="A245" s="1"/>
      <c r="B245" s="1" t="s">
        <v>116</v>
      </c>
      <c r="C245" s="14">
        <v>111</v>
      </c>
      <c r="D245" s="14" t="s">
        <v>35</v>
      </c>
      <c r="E245" s="14" t="s">
        <v>35</v>
      </c>
      <c r="F245" s="14" t="s">
        <v>35</v>
      </c>
      <c r="G245" s="14" t="s">
        <v>35</v>
      </c>
      <c r="H245" s="14">
        <v>50</v>
      </c>
      <c r="I245" s="14">
        <v>111</v>
      </c>
      <c r="J245" s="14">
        <v>0</v>
      </c>
    </row>
    <row r="246" spans="1:10">
      <c r="A246" s="1"/>
      <c r="B246" s="1" t="s">
        <v>86</v>
      </c>
      <c r="C246" s="14">
        <v>76943</v>
      </c>
      <c r="D246" s="14">
        <v>43111</v>
      </c>
      <c r="E246" s="14">
        <v>20626</v>
      </c>
      <c r="F246" s="14" t="s">
        <v>35</v>
      </c>
      <c r="G246" s="14" t="s">
        <v>35</v>
      </c>
      <c r="H246" s="14" t="s">
        <v>35</v>
      </c>
      <c r="I246" s="14">
        <v>76943</v>
      </c>
      <c r="J246" s="14">
        <v>0</v>
      </c>
    </row>
    <row r="247" spans="1:10">
      <c r="A247" s="1" t="s">
        <v>109</v>
      </c>
      <c r="B247" s="1" t="s">
        <v>19</v>
      </c>
      <c r="C247" s="14">
        <v>3169977</v>
      </c>
      <c r="D247" s="14">
        <v>3895</v>
      </c>
      <c r="E247" s="14">
        <v>1767</v>
      </c>
      <c r="F247" s="14">
        <v>5059</v>
      </c>
      <c r="G247" s="14">
        <v>74217</v>
      </c>
      <c r="H247" s="14">
        <v>378400</v>
      </c>
      <c r="I247" s="14">
        <v>463338</v>
      </c>
      <c r="J247" s="14">
        <v>2706639</v>
      </c>
    </row>
    <row r="248" spans="1:10">
      <c r="A248" s="1"/>
      <c r="B248" s="1" t="s">
        <v>3</v>
      </c>
      <c r="C248" s="14">
        <v>2194</v>
      </c>
      <c r="D248" s="14" t="s">
        <v>35</v>
      </c>
      <c r="E248" s="14">
        <v>0</v>
      </c>
      <c r="F248" s="14" t="s">
        <v>35</v>
      </c>
      <c r="G248" s="14" t="s">
        <v>35</v>
      </c>
      <c r="H248" s="14" t="s">
        <v>35</v>
      </c>
      <c r="I248" s="14" t="s">
        <v>35</v>
      </c>
      <c r="J248" s="14" t="s">
        <v>35</v>
      </c>
    </row>
    <row r="249" spans="1:10">
      <c r="A249" s="1"/>
      <c r="B249" s="1" t="s">
        <v>82</v>
      </c>
      <c r="C249" s="14">
        <v>9915</v>
      </c>
      <c r="D249" s="14" t="s">
        <v>35</v>
      </c>
      <c r="E249" s="14">
        <v>0</v>
      </c>
      <c r="F249" s="14" t="s">
        <v>35</v>
      </c>
      <c r="G249" s="14">
        <v>148</v>
      </c>
      <c r="H249" s="14">
        <v>2299</v>
      </c>
      <c r="I249" s="14" t="s">
        <v>35</v>
      </c>
      <c r="J249" s="14" t="s">
        <v>35</v>
      </c>
    </row>
    <row r="250" spans="1:10">
      <c r="A250" s="1"/>
      <c r="B250" s="1" t="s">
        <v>4</v>
      </c>
      <c r="C250" s="14">
        <v>27193</v>
      </c>
      <c r="D250" s="14" t="s">
        <v>35</v>
      </c>
      <c r="E250" s="14">
        <v>0</v>
      </c>
      <c r="F250" s="14">
        <v>0</v>
      </c>
      <c r="G250" s="14">
        <v>280</v>
      </c>
      <c r="H250" s="14">
        <v>684</v>
      </c>
      <c r="I250" s="14">
        <v>966</v>
      </c>
      <c r="J250" s="14">
        <v>26227</v>
      </c>
    </row>
    <row r="251" spans="1:10">
      <c r="A251" s="1"/>
      <c r="B251" s="1" t="s">
        <v>83</v>
      </c>
      <c r="C251" s="14">
        <v>33812</v>
      </c>
      <c r="D251" s="14">
        <v>12</v>
      </c>
      <c r="E251" s="14">
        <v>19</v>
      </c>
      <c r="F251" s="14">
        <v>522</v>
      </c>
      <c r="G251" s="14">
        <v>1356</v>
      </c>
      <c r="H251" s="14">
        <v>4622</v>
      </c>
      <c r="I251" s="14">
        <v>6531</v>
      </c>
      <c r="J251" s="14">
        <v>27281</v>
      </c>
    </row>
    <row r="252" spans="1:10">
      <c r="A252" s="1"/>
      <c r="B252" s="1" t="s">
        <v>84</v>
      </c>
      <c r="C252" s="14">
        <v>194927</v>
      </c>
      <c r="D252" s="14">
        <v>24</v>
      </c>
      <c r="E252" s="14">
        <v>169</v>
      </c>
      <c r="F252" s="14">
        <v>515</v>
      </c>
      <c r="G252" s="14">
        <v>6596</v>
      </c>
      <c r="H252" s="14">
        <v>35672</v>
      </c>
      <c r="I252" s="14">
        <v>42976</v>
      </c>
      <c r="J252" s="14">
        <v>151951</v>
      </c>
    </row>
    <row r="253" spans="1:10">
      <c r="A253" s="1"/>
      <c r="B253" s="1" t="s">
        <v>42</v>
      </c>
      <c r="C253" s="14">
        <v>137098</v>
      </c>
      <c r="D253" s="14">
        <v>321</v>
      </c>
      <c r="E253" s="14">
        <v>154</v>
      </c>
      <c r="F253" s="14">
        <v>187</v>
      </c>
      <c r="G253" s="14">
        <v>3993</v>
      </c>
      <c r="H253" s="14">
        <v>23125</v>
      </c>
      <c r="I253" s="14">
        <v>27780</v>
      </c>
      <c r="J253" s="14">
        <v>109318</v>
      </c>
    </row>
    <row r="254" spans="1:10">
      <c r="A254" s="1"/>
      <c r="B254" s="1" t="s">
        <v>85</v>
      </c>
      <c r="C254" s="14">
        <v>495218</v>
      </c>
      <c r="D254" s="14">
        <v>141</v>
      </c>
      <c r="E254" s="14">
        <v>224</v>
      </c>
      <c r="F254" s="14">
        <v>906</v>
      </c>
      <c r="G254" s="14">
        <v>9631</v>
      </c>
      <c r="H254" s="14">
        <v>38537</v>
      </c>
      <c r="I254" s="14">
        <v>49439</v>
      </c>
      <c r="J254" s="14">
        <v>445779</v>
      </c>
    </row>
    <row r="255" spans="1:10">
      <c r="A255" s="1"/>
      <c r="B255" s="1" t="s">
        <v>5</v>
      </c>
      <c r="C255" s="14">
        <v>119380</v>
      </c>
      <c r="D255" s="14" t="s">
        <v>35</v>
      </c>
      <c r="E255" s="14">
        <v>172</v>
      </c>
      <c r="F255" s="14">
        <v>51</v>
      </c>
      <c r="G255" s="14">
        <v>714</v>
      </c>
      <c r="H255" s="14">
        <v>12568</v>
      </c>
      <c r="I255" s="14">
        <v>14901</v>
      </c>
      <c r="J255" s="14">
        <v>104479</v>
      </c>
    </row>
    <row r="256" spans="1:10">
      <c r="A256" s="1"/>
      <c r="B256" s="1" t="s">
        <v>6</v>
      </c>
      <c r="C256" s="14">
        <v>205945</v>
      </c>
      <c r="D256" s="14">
        <v>150</v>
      </c>
      <c r="E256" s="14">
        <v>63</v>
      </c>
      <c r="F256" s="14">
        <v>101</v>
      </c>
      <c r="G256" s="14">
        <v>3770</v>
      </c>
      <c r="H256" s="14">
        <v>13457</v>
      </c>
      <c r="I256" s="14">
        <v>17541</v>
      </c>
      <c r="J256" s="14">
        <v>188404</v>
      </c>
    </row>
    <row r="257" spans="1:10">
      <c r="A257" s="1"/>
      <c r="B257" s="1" t="s">
        <v>7</v>
      </c>
      <c r="C257" s="14">
        <v>327204</v>
      </c>
      <c r="D257" s="14" t="s">
        <v>35</v>
      </c>
      <c r="E257" s="14">
        <v>85</v>
      </c>
      <c r="F257" s="14">
        <v>234</v>
      </c>
      <c r="G257" s="14">
        <v>4125</v>
      </c>
      <c r="H257" s="14">
        <v>25565</v>
      </c>
      <c r="I257" s="14">
        <v>31192</v>
      </c>
      <c r="J257" s="14">
        <v>296012</v>
      </c>
    </row>
    <row r="258" spans="1:10">
      <c r="A258" s="1"/>
      <c r="B258" s="1" t="s">
        <v>8</v>
      </c>
      <c r="C258" s="14">
        <v>80822</v>
      </c>
      <c r="D258" s="14">
        <v>191</v>
      </c>
      <c r="E258" s="14">
        <v>85</v>
      </c>
      <c r="F258" s="14">
        <v>232</v>
      </c>
      <c r="G258" s="14">
        <v>2682</v>
      </c>
      <c r="H258" s="14">
        <v>8941</v>
      </c>
      <c r="I258" s="14">
        <v>12131</v>
      </c>
      <c r="J258" s="14">
        <v>68691</v>
      </c>
    </row>
    <row r="259" spans="1:10">
      <c r="A259" s="1"/>
      <c r="B259" s="1" t="s">
        <v>9</v>
      </c>
      <c r="C259" s="14">
        <v>210805</v>
      </c>
      <c r="D259" s="14">
        <v>57</v>
      </c>
      <c r="E259" s="14">
        <v>90</v>
      </c>
      <c r="F259" s="14">
        <v>314</v>
      </c>
      <c r="G259" s="14">
        <v>7027</v>
      </c>
      <c r="H259" s="14">
        <v>22151</v>
      </c>
      <c r="I259" s="14">
        <v>29639</v>
      </c>
      <c r="J259" s="14">
        <v>181166</v>
      </c>
    </row>
    <row r="260" spans="1:10">
      <c r="A260" s="1"/>
      <c r="B260" s="1" t="s">
        <v>10</v>
      </c>
      <c r="C260" s="14">
        <v>175811</v>
      </c>
      <c r="D260" s="14">
        <v>14</v>
      </c>
      <c r="E260" s="14">
        <v>21</v>
      </c>
      <c r="F260" s="14">
        <v>289</v>
      </c>
      <c r="G260" s="14">
        <v>5283</v>
      </c>
      <c r="H260" s="14">
        <v>15127</v>
      </c>
      <c r="I260" s="14">
        <v>20734</v>
      </c>
      <c r="J260" s="14">
        <v>155077</v>
      </c>
    </row>
    <row r="261" spans="1:10">
      <c r="A261" s="1"/>
      <c r="B261" s="1" t="s">
        <v>105</v>
      </c>
      <c r="C261" s="14">
        <v>379591</v>
      </c>
      <c r="D261" s="14">
        <v>27</v>
      </c>
      <c r="E261" s="14">
        <v>44</v>
      </c>
      <c r="F261" s="14">
        <v>155</v>
      </c>
      <c r="G261" s="14">
        <v>3893</v>
      </c>
      <c r="H261" s="14">
        <v>25680</v>
      </c>
      <c r="I261" s="14">
        <v>29799</v>
      </c>
      <c r="J261" s="14">
        <v>349792</v>
      </c>
    </row>
    <row r="262" spans="1:10">
      <c r="A262" s="1"/>
      <c r="B262" s="1" t="s">
        <v>11</v>
      </c>
      <c r="C262" s="14">
        <v>12691</v>
      </c>
      <c r="D262" s="14">
        <v>0</v>
      </c>
      <c r="E262" s="14" t="s">
        <v>35</v>
      </c>
      <c r="F262" s="14" t="s">
        <v>35</v>
      </c>
      <c r="G262" s="14">
        <v>453</v>
      </c>
      <c r="H262" s="14">
        <v>3198</v>
      </c>
      <c r="I262" s="14">
        <v>3669</v>
      </c>
      <c r="J262" s="14">
        <v>9022</v>
      </c>
    </row>
    <row r="263" spans="1:10">
      <c r="A263" s="1"/>
      <c r="B263" s="1" t="s">
        <v>12</v>
      </c>
      <c r="C263" s="14">
        <v>269605</v>
      </c>
      <c r="D263" s="14">
        <v>279</v>
      </c>
      <c r="E263" s="14">
        <v>323</v>
      </c>
      <c r="F263" s="14">
        <v>937</v>
      </c>
      <c r="G263" s="14">
        <v>8945</v>
      </c>
      <c r="H263" s="14">
        <v>53714</v>
      </c>
      <c r="I263" s="14">
        <v>64198</v>
      </c>
      <c r="J263" s="14">
        <v>205407</v>
      </c>
    </row>
    <row r="264" spans="1:10">
      <c r="A264" s="1"/>
      <c r="B264" s="1" t="s">
        <v>13</v>
      </c>
      <c r="C264" s="14">
        <v>18738</v>
      </c>
      <c r="D264" s="14">
        <v>8</v>
      </c>
      <c r="E264" s="14">
        <v>113</v>
      </c>
      <c r="F264" s="14">
        <v>10</v>
      </c>
      <c r="G264" s="14">
        <v>1621</v>
      </c>
      <c r="H264" s="14">
        <v>3477</v>
      </c>
      <c r="I264" s="14">
        <v>5229</v>
      </c>
      <c r="J264" s="14">
        <v>13509</v>
      </c>
    </row>
    <row r="265" spans="1:10">
      <c r="A265" s="1"/>
      <c r="B265" s="1" t="s">
        <v>14</v>
      </c>
      <c r="C265" s="14">
        <v>347034</v>
      </c>
      <c r="D265" s="14">
        <v>19</v>
      </c>
      <c r="E265" s="14">
        <v>93</v>
      </c>
      <c r="F265" s="14">
        <v>282</v>
      </c>
      <c r="G265" s="14">
        <v>8051</v>
      </c>
      <c r="H265" s="14">
        <v>71124</v>
      </c>
      <c r="I265" s="14">
        <v>79569</v>
      </c>
      <c r="J265" s="14">
        <v>267465</v>
      </c>
    </row>
    <row r="266" spans="1:10">
      <c r="A266" s="1"/>
      <c r="B266" s="1" t="s">
        <v>15</v>
      </c>
      <c r="C266" s="14">
        <v>54215</v>
      </c>
      <c r="D266" s="14">
        <v>47</v>
      </c>
      <c r="E266" s="14">
        <v>100</v>
      </c>
      <c r="F266" s="14">
        <v>258</v>
      </c>
      <c r="G266" s="14">
        <v>3628</v>
      </c>
      <c r="H266" s="14">
        <v>13428</v>
      </c>
      <c r="I266" s="14">
        <v>17461</v>
      </c>
      <c r="J266" s="14">
        <v>36754</v>
      </c>
    </row>
    <row r="267" spans="1:10">
      <c r="A267" s="1"/>
      <c r="B267" s="1" t="s">
        <v>116</v>
      </c>
      <c r="C267" s="14">
        <v>67779</v>
      </c>
      <c r="D267" s="14">
        <v>0</v>
      </c>
      <c r="E267" s="14" t="s">
        <v>35</v>
      </c>
      <c r="F267" s="14" t="s">
        <v>35</v>
      </c>
      <c r="G267" s="14" t="s">
        <v>35</v>
      </c>
      <c r="H267" s="14">
        <v>3950</v>
      </c>
      <c r="I267" s="14">
        <v>5935</v>
      </c>
      <c r="J267" s="14">
        <v>61844</v>
      </c>
    </row>
    <row r="268" spans="1:10">
      <c r="A268" s="1" t="s">
        <v>110</v>
      </c>
      <c r="B268" s="1" t="s">
        <v>19</v>
      </c>
      <c r="C268" s="14">
        <v>-3267136</v>
      </c>
      <c r="D268" s="14">
        <v>-703742</v>
      </c>
      <c r="E268" s="14">
        <v>-482921</v>
      </c>
      <c r="F268" s="14">
        <v>-489619</v>
      </c>
      <c r="G268" s="14">
        <v>-922119</v>
      </c>
      <c r="H268" s="14">
        <v>-454229</v>
      </c>
      <c r="I268" s="14">
        <v>-3052630</v>
      </c>
      <c r="J268" s="14">
        <v>-214506</v>
      </c>
    </row>
    <row r="269" spans="1:10">
      <c r="A269" s="1"/>
      <c r="B269" s="1" t="s">
        <v>3</v>
      </c>
      <c r="C269" s="14">
        <v>-12416</v>
      </c>
      <c r="D269" s="14" t="s">
        <v>35</v>
      </c>
      <c r="E269" s="14" t="s">
        <v>35</v>
      </c>
      <c r="F269" s="14" t="s">
        <v>35</v>
      </c>
      <c r="G269" s="14" t="s">
        <v>35</v>
      </c>
      <c r="H269" s="14">
        <v>-1846</v>
      </c>
      <c r="I269" s="14">
        <v>-12416</v>
      </c>
      <c r="J269" s="14">
        <v>0</v>
      </c>
    </row>
    <row r="270" spans="1:10">
      <c r="A270" s="1"/>
      <c r="B270" s="1" t="s">
        <v>82</v>
      </c>
      <c r="C270" s="14">
        <v>-16262</v>
      </c>
      <c r="D270" s="14">
        <v>-2958</v>
      </c>
      <c r="E270" s="14">
        <v>-1864</v>
      </c>
      <c r="F270" s="14">
        <v>-2409</v>
      </c>
      <c r="G270" s="14">
        <v>-4845</v>
      </c>
      <c r="H270" s="14">
        <v>-1863</v>
      </c>
      <c r="I270" s="14" t="s">
        <v>35</v>
      </c>
      <c r="J270" s="14" t="s">
        <v>35</v>
      </c>
    </row>
    <row r="271" spans="1:10">
      <c r="A271" s="1"/>
      <c r="B271" s="1" t="s">
        <v>4</v>
      </c>
      <c r="C271" s="14">
        <v>-3202</v>
      </c>
      <c r="D271" s="14">
        <v>-472</v>
      </c>
      <c r="E271" s="14" t="s">
        <v>35</v>
      </c>
      <c r="F271" s="14" t="s">
        <v>35</v>
      </c>
      <c r="G271" s="14">
        <v>-886</v>
      </c>
      <c r="H271" s="14">
        <v>-494</v>
      </c>
      <c r="I271" s="14" t="s">
        <v>35</v>
      </c>
      <c r="J271" s="14" t="s">
        <v>35</v>
      </c>
    </row>
    <row r="272" spans="1:10">
      <c r="A272" s="1"/>
      <c r="B272" s="1" t="s">
        <v>83</v>
      </c>
      <c r="C272" s="14">
        <v>-331744</v>
      </c>
      <c r="D272" s="14">
        <v>-96041</v>
      </c>
      <c r="E272" s="14">
        <v>-60559</v>
      </c>
      <c r="F272" s="14">
        <v>-53157</v>
      </c>
      <c r="G272" s="14">
        <v>-80959</v>
      </c>
      <c r="H272" s="14">
        <v>-33313</v>
      </c>
      <c r="I272" s="14">
        <v>-324029</v>
      </c>
      <c r="J272" s="14">
        <v>-7715</v>
      </c>
    </row>
    <row r="273" spans="1:10">
      <c r="A273" s="1"/>
      <c r="B273" s="1" t="s">
        <v>84</v>
      </c>
      <c r="C273" s="14">
        <v>-301761</v>
      </c>
      <c r="D273" s="14">
        <v>-29597</v>
      </c>
      <c r="E273" s="14">
        <v>-28669</v>
      </c>
      <c r="F273" s="14">
        <v>-39161</v>
      </c>
      <c r="G273" s="14">
        <v>-113882</v>
      </c>
      <c r="H273" s="14">
        <v>-73872</v>
      </c>
      <c r="I273" s="14">
        <v>-285181</v>
      </c>
      <c r="J273" s="14">
        <v>-16580</v>
      </c>
    </row>
    <row r="274" spans="1:10">
      <c r="A274" s="1"/>
      <c r="B274" s="1" t="s">
        <v>42</v>
      </c>
      <c r="C274" s="14">
        <v>-188958</v>
      </c>
      <c r="D274" s="14">
        <v>-44501</v>
      </c>
      <c r="E274" s="14">
        <v>-28328</v>
      </c>
      <c r="F274" s="14">
        <v>-30822</v>
      </c>
      <c r="G274" s="14">
        <v>-59531</v>
      </c>
      <c r="H274" s="14">
        <v>-21980</v>
      </c>
      <c r="I274" s="14">
        <v>-185162</v>
      </c>
      <c r="J274" s="14">
        <v>-3796</v>
      </c>
    </row>
    <row r="275" spans="1:10">
      <c r="A275" s="1"/>
      <c r="B275" s="1" t="s">
        <v>85</v>
      </c>
      <c r="C275" s="14">
        <v>-348838</v>
      </c>
      <c r="D275" s="14">
        <v>-102510</v>
      </c>
      <c r="E275" s="14">
        <v>-77733</v>
      </c>
      <c r="F275" s="14">
        <v>-60684</v>
      </c>
      <c r="G275" s="14">
        <v>-82639</v>
      </c>
      <c r="H275" s="14">
        <v>-23380</v>
      </c>
      <c r="I275" s="14">
        <v>-346946</v>
      </c>
      <c r="J275" s="14">
        <v>-1892</v>
      </c>
    </row>
    <row r="276" spans="1:10">
      <c r="A276" s="1"/>
      <c r="B276" s="1" t="s">
        <v>5</v>
      </c>
      <c r="C276" s="14">
        <v>-103422</v>
      </c>
      <c r="D276" s="14">
        <v>-23409</v>
      </c>
      <c r="E276" s="14">
        <v>-14063</v>
      </c>
      <c r="F276" s="14">
        <v>-15557</v>
      </c>
      <c r="G276" s="14">
        <v>-29034</v>
      </c>
      <c r="H276" s="14">
        <v>-14646</v>
      </c>
      <c r="I276" s="14">
        <v>-96709</v>
      </c>
      <c r="J276" s="14">
        <v>-6713</v>
      </c>
    </row>
    <row r="277" spans="1:10">
      <c r="A277" s="1"/>
      <c r="B277" s="1" t="s">
        <v>6</v>
      </c>
      <c r="C277" s="14">
        <v>-75325</v>
      </c>
      <c r="D277" s="14">
        <v>-10346</v>
      </c>
      <c r="E277" s="14">
        <v>-8464</v>
      </c>
      <c r="F277" s="14">
        <v>-10431</v>
      </c>
      <c r="G277" s="14">
        <v>-24790</v>
      </c>
      <c r="H277" s="14">
        <v>-15648</v>
      </c>
      <c r="I277" s="14">
        <v>-69679</v>
      </c>
      <c r="J277" s="14">
        <v>-5646</v>
      </c>
    </row>
    <row r="278" spans="1:10">
      <c r="A278" s="1"/>
      <c r="B278" s="1" t="s">
        <v>7</v>
      </c>
      <c r="C278" s="14">
        <v>-101624</v>
      </c>
      <c r="D278" s="14">
        <v>-26114</v>
      </c>
      <c r="E278" s="14">
        <v>-10871</v>
      </c>
      <c r="F278" s="14">
        <v>-10806</v>
      </c>
      <c r="G278" s="14">
        <v>-24316</v>
      </c>
      <c r="H278" s="14">
        <v>-15775</v>
      </c>
      <c r="I278" s="14">
        <v>-87882</v>
      </c>
      <c r="J278" s="14">
        <v>-13742</v>
      </c>
    </row>
    <row r="279" spans="1:10">
      <c r="A279" s="1"/>
      <c r="B279" s="1" t="s">
        <v>8</v>
      </c>
      <c r="C279" s="14">
        <v>-98452</v>
      </c>
      <c r="D279" s="14">
        <v>-33589</v>
      </c>
      <c r="E279" s="14">
        <v>-16376</v>
      </c>
      <c r="F279" s="14">
        <v>-14037</v>
      </c>
      <c r="G279" s="14">
        <v>-21891</v>
      </c>
      <c r="H279" s="14">
        <v>-11165</v>
      </c>
      <c r="I279" s="14">
        <v>-97058</v>
      </c>
      <c r="J279" s="14">
        <v>-1394</v>
      </c>
    </row>
    <row r="280" spans="1:10">
      <c r="A280" s="1"/>
      <c r="B280" s="1" t="s">
        <v>9</v>
      </c>
      <c r="C280" s="14">
        <v>-241862</v>
      </c>
      <c r="D280" s="14">
        <v>-81170</v>
      </c>
      <c r="E280" s="14">
        <v>-34044</v>
      </c>
      <c r="F280" s="14">
        <v>-30961</v>
      </c>
      <c r="G280" s="14">
        <v>-55401</v>
      </c>
      <c r="H280" s="14">
        <v>-33737</v>
      </c>
      <c r="I280" s="14">
        <v>-235313</v>
      </c>
      <c r="J280" s="14">
        <v>-6549</v>
      </c>
    </row>
    <row r="281" spans="1:10">
      <c r="A281" s="1"/>
      <c r="B281" s="1" t="s">
        <v>10</v>
      </c>
      <c r="C281" s="14">
        <v>-21539</v>
      </c>
      <c r="D281" s="14">
        <v>-838</v>
      </c>
      <c r="E281" s="14">
        <v>-513</v>
      </c>
      <c r="F281" s="14">
        <v>-744</v>
      </c>
      <c r="G281" s="14">
        <v>-3606</v>
      </c>
      <c r="H281" s="14">
        <v>-5650</v>
      </c>
      <c r="I281" s="14">
        <v>-11351</v>
      </c>
      <c r="J281" s="14">
        <v>-10188</v>
      </c>
    </row>
    <row r="282" spans="1:10">
      <c r="A282" s="1"/>
      <c r="B282" s="1" t="s">
        <v>105</v>
      </c>
      <c r="C282" s="14">
        <v>-346172</v>
      </c>
      <c r="D282" s="14">
        <v>-44569</v>
      </c>
      <c r="E282" s="14">
        <v>-30927</v>
      </c>
      <c r="F282" s="14">
        <v>-31783</v>
      </c>
      <c r="G282" s="14">
        <v>-80612</v>
      </c>
      <c r="H282" s="14">
        <v>-77762</v>
      </c>
      <c r="I282" s="14">
        <v>-265653</v>
      </c>
      <c r="J282" s="14">
        <v>-80519</v>
      </c>
    </row>
    <row r="283" spans="1:10">
      <c r="A283" s="1"/>
      <c r="B283" s="1" t="s">
        <v>11</v>
      </c>
      <c r="C283" s="14">
        <v>-28762</v>
      </c>
      <c r="D283" s="14" t="s">
        <v>35</v>
      </c>
      <c r="E283" s="14">
        <v>-3890</v>
      </c>
      <c r="F283" s="14">
        <v>-4883</v>
      </c>
      <c r="G283" s="14">
        <v>-8432</v>
      </c>
      <c r="H283" s="14">
        <v>-4693</v>
      </c>
      <c r="I283" s="14" t="s">
        <v>35</v>
      </c>
      <c r="J283" s="14" t="s">
        <v>35</v>
      </c>
    </row>
    <row r="284" spans="1:10">
      <c r="A284" s="1"/>
      <c r="B284" s="1" t="s">
        <v>12</v>
      </c>
      <c r="C284" s="14">
        <v>-344529</v>
      </c>
      <c r="D284" s="14">
        <v>-50871</v>
      </c>
      <c r="E284" s="14">
        <v>-42180</v>
      </c>
      <c r="F284" s="14">
        <v>-43314</v>
      </c>
      <c r="G284" s="14">
        <v>-99442</v>
      </c>
      <c r="H284" s="14">
        <v>-63245</v>
      </c>
      <c r="I284" s="14">
        <v>-299052</v>
      </c>
      <c r="J284" s="14">
        <v>-45477</v>
      </c>
    </row>
    <row r="285" spans="1:10">
      <c r="A285" s="1"/>
      <c r="B285" s="1" t="s">
        <v>13</v>
      </c>
      <c r="C285" s="14">
        <v>-59953</v>
      </c>
      <c r="D285" s="14">
        <v>-9986</v>
      </c>
      <c r="E285" s="14">
        <v>-7890</v>
      </c>
      <c r="F285" s="14">
        <v>-9481</v>
      </c>
      <c r="G285" s="14">
        <v>-22425</v>
      </c>
      <c r="H285" s="14">
        <v>-8484</v>
      </c>
      <c r="I285" s="14">
        <v>-58266</v>
      </c>
      <c r="J285" s="14">
        <v>-1687</v>
      </c>
    </row>
    <row r="286" spans="1:10">
      <c r="A286" s="1"/>
      <c r="B286" s="1" t="s">
        <v>14</v>
      </c>
      <c r="C286" s="14">
        <v>-421299</v>
      </c>
      <c r="D286" s="14">
        <v>-51543</v>
      </c>
      <c r="E286" s="14">
        <v>-64121</v>
      </c>
      <c r="F286" s="14">
        <v>-92850</v>
      </c>
      <c r="G286" s="14">
        <v>-170533</v>
      </c>
      <c r="H286" s="14">
        <v>-35686</v>
      </c>
      <c r="I286" s="14">
        <v>-414733</v>
      </c>
      <c r="J286" s="14">
        <v>-6566</v>
      </c>
    </row>
    <row r="287" spans="1:10">
      <c r="A287" s="1"/>
      <c r="B287" s="1" t="s">
        <v>15</v>
      </c>
      <c r="C287" s="14">
        <v>-180948</v>
      </c>
      <c r="D287" s="14">
        <v>-69279</v>
      </c>
      <c r="E287" s="14">
        <v>-39775</v>
      </c>
      <c r="F287" s="14">
        <v>-29396</v>
      </c>
      <c r="G287" s="14">
        <v>-31122</v>
      </c>
      <c r="H287" s="14">
        <v>-10383</v>
      </c>
      <c r="I287" s="14">
        <v>-179955</v>
      </c>
      <c r="J287" s="14">
        <v>-993</v>
      </c>
    </row>
    <row r="288" spans="1:10">
      <c r="A288" s="1"/>
      <c r="B288" s="1" t="s">
        <v>116</v>
      </c>
      <c r="C288" s="14" t="s">
        <v>35</v>
      </c>
      <c r="D288" s="14" t="s">
        <v>35</v>
      </c>
      <c r="E288" s="14" t="s">
        <v>35</v>
      </c>
      <c r="F288" s="14" t="s">
        <v>35</v>
      </c>
      <c r="G288" s="14" t="s">
        <v>35</v>
      </c>
      <c r="H288" s="14">
        <v>-607</v>
      </c>
      <c r="I288" s="14" t="s">
        <v>35</v>
      </c>
      <c r="J288" s="14">
        <v>-914</v>
      </c>
    </row>
    <row r="289" spans="1:10">
      <c r="A289" s="1"/>
      <c r="B289" s="1" t="s">
        <v>86</v>
      </c>
      <c r="C289" s="14" t="s">
        <v>35</v>
      </c>
      <c r="D289" s="14">
        <v>-16165</v>
      </c>
      <c r="E289" s="14" t="s">
        <v>35</v>
      </c>
      <c r="F289" s="14" t="s">
        <v>35</v>
      </c>
      <c r="G289" s="14" t="s">
        <v>35</v>
      </c>
      <c r="H289" s="14">
        <v>0</v>
      </c>
      <c r="I289" s="14" t="s">
        <v>35</v>
      </c>
      <c r="J289" s="14">
        <v>0</v>
      </c>
    </row>
    <row r="290" spans="1:10">
      <c r="A290" s="1" t="s">
        <v>111</v>
      </c>
      <c r="B290" s="1" t="s">
        <v>19</v>
      </c>
      <c r="C290" s="14">
        <v>-2420084</v>
      </c>
      <c r="D290" s="14">
        <v>-1896</v>
      </c>
      <c r="E290" s="14">
        <v>-5115</v>
      </c>
      <c r="F290" s="14">
        <v>-14887</v>
      </c>
      <c r="G290" s="14">
        <v>-116741</v>
      </c>
      <c r="H290" s="14">
        <v>-263744</v>
      </c>
      <c r="I290" s="14">
        <v>-402383</v>
      </c>
      <c r="J290" s="14">
        <v>-2017701</v>
      </c>
    </row>
    <row r="291" spans="1:10">
      <c r="A291" s="1"/>
      <c r="B291" s="1" t="s">
        <v>3</v>
      </c>
      <c r="C291" s="14">
        <v>-1155</v>
      </c>
      <c r="D291" s="14" t="s">
        <v>35</v>
      </c>
      <c r="E291" s="14" t="s">
        <v>35</v>
      </c>
      <c r="F291" s="14">
        <v>0</v>
      </c>
      <c r="G291" s="14" t="s">
        <v>35</v>
      </c>
      <c r="H291" s="14">
        <v>-200</v>
      </c>
      <c r="I291" s="14">
        <v>-325</v>
      </c>
      <c r="J291" s="14">
        <v>-830</v>
      </c>
    </row>
    <row r="292" spans="1:10">
      <c r="A292" s="1"/>
      <c r="B292" s="1" t="s">
        <v>82</v>
      </c>
      <c r="C292" s="14">
        <v>-14876</v>
      </c>
      <c r="D292" s="14">
        <v>-21</v>
      </c>
      <c r="E292" s="14">
        <v>-19</v>
      </c>
      <c r="F292" s="14">
        <v>-44</v>
      </c>
      <c r="G292" s="14">
        <v>-908</v>
      </c>
      <c r="H292" s="14">
        <v>-1723</v>
      </c>
      <c r="I292" s="14" t="s">
        <v>35</v>
      </c>
      <c r="J292" s="14" t="s">
        <v>35</v>
      </c>
    </row>
    <row r="293" spans="1:10">
      <c r="A293" s="1"/>
      <c r="B293" s="1" t="s">
        <v>4</v>
      </c>
      <c r="C293" s="14">
        <v>-17600</v>
      </c>
      <c r="D293" s="14">
        <v>-5</v>
      </c>
      <c r="E293" s="14" t="s">
        <v>35</v>
      </c>
      <c r="F293" s="14" t="s">
        <v>35</v>
      </c>
      <c r="G293" s="14">
        <v>-222</v>
      </c>
      <c r="H293" s="14">
        <v>-924</v>
      </c>
      <c r="I293" s="14" t="s">
        <v>35</v>
      </c>
      <c r="J293" s="14" t="s">
        <v>35</v>
      </c>
    </row>
    <row r="294" spans="1:10">
      <c r="A294" s="1"/>
      <c r="B294" s="1" t="s">
        <v>83</v>
      </c>
      <c r="C294" s="14">
        <v>-21930</v>
      </c>
      <c r="D294" s="14">
        <v>-29</v>
      </c>
      <c r="E294" s="14">
        <v>-50</v>
      </c>
      <c r="F294" s="14">
        <v>-82</v>
      </c>
      <c r="G294" s="14">
        <v>-1194</v>
      </c>
      <c r="H294" s="14">
        <v>-3305</v>
      </c>
      <c r="I294" s="14">
        <v>-4660</v>
      </c>
      <c r="J294" s="14">
        <v>-17270</v>
      </c>
    </row>
    <row r="295" spans="1:10">
      <c r="A295" s="1"/>
      <c r="B295" s="1" t="s">
        <v>84</v>
      </c>
      <c r="C295" s="14">
        <v>-250123</v>
      </c>
      <c r="D295" s="14">
        <v>-55</v>
      </c>
      <c r="E295" s="14">
        <v>-160</v>
      </c>
      <c r="F295" s="14">
        <v>-484</v>
      </c>
      <c r="G295" s="14">
        <v>-8341</v>
      </c>
      <c r="H295" s="14">
        <v>-33653</v>
      </c>
      <c r="I295" s="14">
        <v>-42693</v>
      </c>
      <c r="J295" s="14">
        <v>-207430</v>
      </c>
    </row>
    <row r="296" spans="1:10">
      <c r="A296" s="1"/>
      <c r="B296" s="1" t="s">
        <v>42</v>
      </c>
      <c r="C296" s="14">
        <v>-128445</v>
      </c>
      <c r="D296" s="14">
        <v>-135</v>
      </c>
      <c r="E296" s="14">
        <v>-408</v>
      </c>
      <c r="F296" s="14">
        <v>-1149</v>
      </c>
      <c r="G296" s="14">
        <v>-10258</v>
      </c>
      <c r="H296" s="14">
        <v>-18374</v>
      </c>
      <c r="I296" s="14">
        <v>-30324</v>
      </c>
      <c r="J296" s="14">
        <v>-98121</v>
      </c>
    </row>
    <row r="297" spans="1:10">
      <c r="A297" s="1"/>
      <c r="B297" s="1" t="s">
        <v>85</v>
      </c>
      <c r="C297" s="14">
        <v>-284997</v>
      </c>
      <c r="D297" s="14">
        <v>-526</v>
      </c>
      <c r="E297" s="14">
        <v>-1603</v>
      </c>
      <c r="F297" s="14">
        <v>-4173</v>
      </c>
      <c r="G297" s="14">
        <v>-22547</v>
      </c>
      <c r="H297" s="14">
        <v>-31852</v>
      </c>
      <c r="I297" s="14">
        <v>-60701</v>
      </c>
      <c r="J297" s="14">
        <v>-224296</v>
      </c>
    </row>
    <row r="298" spans="1:10">
      <c r="A298" s="1"/>
      <c r="B298" s="1" t="s">
        <v>5</v>
      </c>
      <c r="C298" s="14">
        <v>-66105</v>
      </c>
      <c r="D298" s="14">
        <v>-32</v>
      </c>
      <c r="E298" s="14">
        <v>-81</v>
      </c>
      <c r="F298" s="14">
        <v>-456</v>
      </c>
      <c r="G298" s="14">
        <v>-3251</v>
      </c>
      <c r="H298" s="14">
        <v>-8891</v>
      </c>
      <c r="I298" s="14">
        <v>-12711</v>
      </c>
      <c r="J298" s="14">
        <v>-53394</v>
      </c>
    </row>
    <row r="299" spans="1:10">
      <c r="A299" s="1"/>
      <c r="B299" s="1" t="s">
        <v>6</v>
      </c>
      <c r="C299" s="14">
        <v>-173044</v>
      </c>
      <c r="D299" s="14">
        <v>-33</v>
      </c>
      <c r="E299" s="14">
        <v>-143</v>
      </c>
      <c r="F299" s="14">
        <v>-318</v>
      </c>
      <c r="G299" s="14">
        <v>-2336</v>
      </c>
      <c r="H299" s="14">
        <v>-7004</v>
      </c>
      <c r="I299" s="14">
        <v>-9834</v>
      </c>
      <c r="J299" s="14">
        <v>-163210</v>
      </c>
    </row>
    <row r="300" spans="1:10">
      <c r="A300" s="1"/>
      <c r="B300" s="1" t="s">
        <v>7</v>
      </c>
      <c r="C300" s="14">
        <v>-332723</v>
      </c>
      <c r="D300" s="14">
        <v>-163</v>
      </c>
      <c r="E300" s="14">
        <v>-278</v>
      </c>
      <c r="F300" s="14">
        <v>-887</v>
      </c>
      <c r="G300" s="14">
        <v>-7662</v>
      </c>
      <c r="H300" s="14">
        <v>-16363</v>
      </c>
      <c r="I300" s="14">
        <v>-25353</v>
      </c>
      <c r="J300" s="14">
        <v>-307370</v>
      </c>
    </row>
    <row r="301" spans="1:10">
      <c r="A301" s="1"/>
      <c r="B301" s="1" t="s">
        <v>8</v>
      </c>
      <c r="C301" s="14">
        <v>-40660</v>
      </c>
      <c r="D301" s="14">
        <v>-146</v>
      </c>
      <c r="E301" s="14">
        <v>-387</v>
      </c>
      <c r="F301" s="14">
        <v>-1057</v>
      </c>
      <c r="G301" s="14">
        <v>-5230</v>
      </c>
      <c r="H301" s="14">
        <v>-8494</v>
      </c>
      <c r="I301" s="14">
        <v>-15314</v>
      </c>
      <c r="J301" s="14">
        <v>-25346</v>
      </c>
    </row>
    <row r="302" spans="1:10">
      <c r="A302" s="1"/>
      <c r="B302" s="1" t="s">
        <v>9</v>
      </c>
      <c r="C302" s="14">
        <v>-120423</v>
      </c>
      <c r="D302" s="14">
        <v>-111</v>
      </c>
      <c r="E302" s="14">
        <v>-265</v>
      </c>
      <c r="F302" s="14">
        <v>-751</v>
      </c>
      <c r="G302" s="14">
        <v>-5703</v>
      </c>
      <c r="H302" s="14">
        <v>-14871</v>
      </c>
      <c r="I302" s="14">
        <v>-21701</v>
      </c>
      <c r="J302" s="14">
        <v>-98722</v>
      </c>
    </row>
    <row r="303" spans="1:10">
      <c r="A303" s="1"/>
      <c r="B303" s="1" t="s">
        <v>10</v>
      </c>
      <c r="C303" s="14">
        <v>-136574</v>
      </c>
      <c r="D303" s="14">
        <v>-76</v>
      </c>
      <c r="E303" s="14">
        <v>-148</v>
      </c>
      <c r="F303" s="14">
        <v>-324</v>
      </c>
      <c r="G303" s="14">
        <v>-2931</v>
      </c>
      <c r="H303" s="14">
        <v>-7990</v>
      </c>
      <c r="I303" s="14">
        <v>-11469</v>
      </c>
      <c r="J303" s="14">
        <v>-125105</v>
      </c>
    </row>
    <row r="304" spans="1:10">
      <c r="A304" s="1"/>
      <c r="B304" s="1" t="s">
        <v>105</v>
      </c>
      <c r="C304" s="14">
        <v>-227014</v>
      </c>
      <c r="D304" s="14">
        <v>-70</v>
      </c>
      <c r="E304" s="14">
        <v>-93</v>
      </c>
      <c r="F304" s="14">
        <v>-489</v>
      </c>
      <c r="G304" s="14">
        <v>-4712</v>
      </c>
      <c r="H304" s="14">
        <v>-19333</v>
      </c>
      <c r="I304" s="14">
        <v>-24697</v>
      </c>
      <c r="J304" s="14">
        <v>-202317</v>
      </c>
    </row>
    <row r="305" spans="1:10">
      <c r="A305" s="1"/>
      <c r="B305" s="1" t="s">
        <v>11</v>
      </c>
      <c r="C305" s="14">
        <v>-6953</v>
      </c>
      <c r="D305" s="14" t="s">
        <v>35</v>
      </c>
      <c r="E305" s="14">
        <v>-21</v>
      </c>
      <c r="F305" s="14">
        <v>-60</v>
      </c>
      <c r="G305" s="14">
        <v>-962</v>
      </c>
      <c r="H305" s="14">
        <v>-2374</v>
      </c>
      <c r="I305" s="14" t="s">
        <v>35</v>
      </c>
      <c r="J305" s="14" t="s">
        <v>35</v>
      </c>
    </row>
    <row r="306" spans="1:10">
      <c r="A306" s="1"/>
      <c r="B306" s="1" t="s">
        <v>12</v>
      </c>
      <c r="C306" s="14">
        <v>-271795</v>
      </c>
      <c r="D306" s="14">
        <v>-150</v>
      </c>
      <c r="E306" s="14">
        <v>-552</v>
      </c>
      <c r="F306" s="14">
        <v>-1672</v>
      </c>
      <c r="G306" s="14">
        <v>-11496</v>
      </c>
      <c r="H306" s="14">
        <v>-34722</v>
      </c>
      <c r="I306" s="14">
        <v>-48592</v>
      </c>
      <c r="J306" s="14">
        <v>-223203</v>
      </c>
    </row>
    <row r="307" spans="1:10">
      <c r="A307" s="1"/>
      <c r="B307" s="1" t="s">
        <v>13</v>
      </c>
      <c r="C307" s="14">
        <v>-13561</v>
      </c>
      <c r="D307" s="14">
        <v>-16</v>
      </c>
      <c r="E307" s="14">
        <v>-33</v>
      </c>
      <c r="F307" s="14">
        <v>-104</v>
      </c>
      <c r="G307" s="14">
        <v>-1461</v>
      </c>
      <c r="H307" s="14">
        <v>-2689</v>
      </c>
      <c r="I307" s="14">
        <v>-4303</v>
      </c>
      <c r="J307" s="14">
        <v>-9258</v>
      </c>
    </row>
    <row r="308" spans="1:10">
      <c r="A308" s="1"/>
      <c r="B308" s="1" t="s">
        <v>14</v>
      </c>
      <c r="C308" s="14">
        <v>-230598</v>
      </c>
      <c r="D308" s="14">
        <v>-125</v>
      </c>
      <c r="E308" s="14">
        <v>-412</v>
      </c>
      <c r="F308" s="14">
        <v>-1566</v>
      </c>
      <c r="G308" s="14">
        <v>-20523</v>
      </c>
      <c r="H308" s="14">
        <v>-42046</v>
      </c>
      <c r="I308" s="14">
        <v>-64672</v>
      </c>
      <c r="J308" s="14">
        <v>-165926</v>
      </c>
    </row>
    <row r="309" spans="1:10">
      <c r="A309" s="1"/>
      <c r="B309" s="1" t="s">
        <v>15</v>
      </c>
      <c r="C309" s="14">
        <v>-41095</v>
      </c>
      <c r="D309" s="14">
        <v>-171</v>
      </c>
      <c r="E309" s="14">
        <v>-410</v>
      </c>
      <c r="F309" s="14">
        <v>-1181</v>
      </c>
      <c r="G309" s="14">
        <v>-6345</v>
      </c>
      <c r="H309" s="14">
        <v>-6850</v>
      </c>
      <c r="I309" s="14">
        <v>-14957</v>
      </c>
      <c r="J309" s="14">
        <v>-26138</v>
      </c>
    </row>
    <row r="310" spans="1:10">
      <c r="A310" s="1"/>
      <c r="B310" s="1" t="s">
        <v>116</v>
      </c>
      <c r="C310" s="14" t="s">
        <v>35</v>
      </c>
      <c r="D310" s="14" t="s">
        <v>35</v>
      </c>
      <c r="E310" s="14" t="s">
        <v>35</v>
      </c>
      <c r="F310" s="14" t="s">
        <v>35</v>
      </c>
      <c r="G310" s="14" t="s">
        <v>35</v>
      </c>
      <c r="H310" s="14">
        <v>-2086</v>
      </c>
      <c r="I310" s="14" t="s">
        <v>35</v>
      </c>
      <c r="J310" s="14">
        <v>-37678</v>
      </c>
    </row>
    <row r="311" spans="1:10">
      <c r="A311" s="1" t="s">
        <v>112</v>
      </c>
      <c r="B311" s="1" t="s">
        <v>19</v>
      </c>
      <c r="C311" s="14">
        <v>11673926</v>
      </c>
      <c r="D311" s="14">
        <v>1319321</v>
      </c>
      <c r="E311" s="14">
        <v>943064</v>
      </c>
      <c r="F311" s="14">
        <v>972112</v>
      </c>
      <c r="G311" s="14">
        <v>2038947</v>
      </c>
      <c r="H311" s="14">
        <v>1529617</v>
      </c>
      <c r="I311" s="14">
        <v>6803061</v>
      </c>
      <c r="J311" s="14">
        <v>4870865</v>
      </c>
    </row>
    <row r="312" spans="1:10">
      <c r="A312" s="1"/>
      <c r="B312" s="1" t="s">
        <v>3</v>
      </c>
      <c r="C312" s="14">
        <v>27040</v>
      </c>
      <c r="D312" s="14">
        <v>7122</v>
      </c>
      <c r="E312" s="14">
        <v>4230</v>
      </c>
      <c r="F312" s="14">
        <v>3378</v>
      </c>
      <c r="G312" s="14">
        <v>5750</v>
      </c>
      <c r="H312" s="14">
        <v>3258</v>
      </c>
      <c r="I312" s="14">
        <v>23738</v>
      </c>
      <c r="J312" s="14">
        <v>3302</v>
      </c>
    </row>
    <row r="313" spans="1:10">
      <c r="A313" s="1"/>
      <c r="B313" s="1" t="s">
        <v>82</v>
      </c>
      <c r="C313" s="14">
        <v>42086</v>
      </c>
      <c r="D313" s="14">
        <v>2863</v>
      </c>
      <c r="E313" s="14">
        <v>2583</v>
      </c>
      <c r="F313" s="14">
        <v>2608</v>
      </c>
      <c r="G313" s="14">
        <v>6400</v>
      </c>
      <c r="H313" s="14">
        <v>6443</v>
      </c>
      <c r="I313" s="14">
        <v>20897</v>
      </c>
      <c r="J313" s="14">
        <v>21189</v>
      </c>
    </row>
    <row r="314" spans="1:10">
      <c r="A314" s="1"/>
      <c r="B314" s="1" t="s">
        <v>4</v>
      </c>
      <c r="C314" s="14">
        <v>35763</v>
      </c>
      <c r="D314" s="14">
        <v>1086</v>
      </c>
      <c r="E314" s="14">
        <v>717</v>
      </c>
      <c r="F314" s="14">
        <v>631</v>
      </c>
      <c r="G314" s="14">
        <v>1879</v>
      </c>
      <c r="H314" s="14">
        <v>2579</v>
      </c>
      <c r="I314" s="14">
        <v>6892</v>
      </c>
      <c r="J314" s="14">
        <v>28871</v>
      </c>
    </row>
    <row r="315" spans="1:10">
      <c r="A315" s="1"/>
      <c r="B315" s="1" t="s">
        <v>83</v>
      </c>
      <c r="C315" s="14">
        <v>1063509</v>
      </c>
      <c r="D315" s="14">
        <v>230524</v>
      </c>
      <c r="E315" s="14">
        <v>153964</v>
      </c>
      <c r="F315" s="14">
        <v>157021</v>
      </c>
      <c r="G315" s="14">
        <v>292472</v>
      </c>
      <c r="H315" s="14">
        <v>130097</v>
      </c>
      <c r="I315" s="14">
        <v>964078</v>
      </c>
      <c r="J315" s="14">
        <v>99431</v>
      </c>
    </row>
    <row r="316" spans="1:10">
      <c r="A316" s="1"/>
      <c r="B316" s="1" t="s">
        <v>84</v>
      </c>
      <c r="C316" s="14">
        <v>1209286</v>
      </c>
      <c r="D316" s="14">
        <v>57666</v>
      </c>
      <c r="E316" s="14">
        <v>55926</v>
      </c>
      <c r="F316" s="14">
        <v>80721</v>
      </c>
      <c r="G316" s="14">
        <v>240980</v>
      </c>
      <c r="H316" s="14">
        <v>220462</v>
      </c>
      <c r="I316" s="14">
        <v>655755</v>
      </c>
      <c r="J316" s="14">
        <v>553531</v>
      </c>
    </row>
    <row r="317" spans="1:10">
      <c r="A317" s="1"/>
      <c r="B317" s="1" t="s">
        <v>42</v>
      </c>
      <c r="C317" s="14">
        <v>645304</v>
      </c>
      <c r="D317" s="14">
        <v>92652</v>
      </c>
      <c r="E317" s="14">
        <v>55813</v>
      </c>
      <c r="F317" s="14">
        <v>62257</v>
      </c>
      <c r="G317" s="14">
        <v>138345</v>
      </c>
      <c r="H317" s="14">
        <v>87923</v>
      </c>
      <c r="I317" s="14">
        <v>436990</v>
      </c>
      <c r="J317" s="14">
        <v>208314</v>
      </c>
    </row>
    <row r="318" spans="1:10">
      <c r="A318" s="1"/>
      <c r="B318" s="1" t="s">
        <v>85</v>
      </c>
      <c r="C318" s="14">
        <v>1320348</v>
      </c>
      <c r="D318" s="14">
        <v>147326</v>
      </c>
      <c r="E318" s="14">
        <v>115467</v>
      </c>
      <c r="F318" s="14">
        <v>108081</v>
      </c>
      <c r="G318" s="14">
        <v>186240</v>
      </c>
      <c r="H318" s="14">
        <v>104179</v>
      </c>
      <c r="I318" s="14">
        <v>661293</v>
      </c>
      <c r="J318" s="14">
        <v>659055</v>
      </c>
    </row>
    <row r="319" spans="1:10">
      <c r="A319" s="1"/>
      <c r="B319" s="1" t="s">
        <v>5</v>
      </c>
      <c r="C319" s="14">
        <v>381418</v>
      </c>
      <c r="D319" s="14">
        <v>37520</v>
      </c>
      <c r="E319" s="14">
        <v>25355</v>
      </c>
      <c r="F319" s="14">
        <v>27688</v>
      </c>
      <c r="G319" s="14">
        <v>59273</v>
      </c>
      <c r="H319" s="14">
        <v>42409</v>
      </c>
      <c r="I319" s="14">
        <v>192245</v>
      </c>
      <c r="J319" s="14">
        <v>189173</v>
      </c>
    </row>
    <row r="320" spans="1:10">
      <c r="A320" s="1"/>
      <c r="B320" s="1" t="s">
        <v>6</v>
      </c>
      <c r="C320" s="14">
        <v>391452</v>
      </c>
      <c r="D320" s="14">
        <v>20520</v>
      </c>
      <c r="E320" s="14">
        <v>14966</v>
      </c>
      <c r="F320" s="14">
        <v>18969</v>
      </c>
      <c r="G320" s="14">
        <v>44449</v>
      </c>
      <c r="H320" s="14">
        <v>44060</v>
      </c>
      <c r="I320" s="14">
        <v>142964</v>
      </c>
      <c r="J320" s="14">
        <v>248488</v>
      </c>
    </row>
    <row r="321" spans="1:10">
      <c r="A321" s="1"/>
      <c r="B321" s="1" t="s">
        <v>7</v>
      </c>
      <c r="C321" s="14">
        <v>696543</v>
      </c>
      <c r="D321" s="14">
        <v>47390</v>
      </c>
      <c r="E321" s="14">
        <v>25487</v>
      </c>
      <c r="F321" s="14">
        <v>26083</v>
      </c>
      <c r="G321" s="14">
        <v>66980</v>
      </c>
      <c r="H321" s="14">
        <v>62732</v>
      </c>
      <c r="I321" s="14">
        <v>228672</v>
      </c>
      <c r="J321" s="14">
        <v>467871</v>
      </c>
    </row>
    <row r="322" spans="1:10">
      <c r="A322" s="1"/>
      <c r="B322" s="1" t="s">
        <v>8</v>
      </c>
      <c r="C322" s="14">
        <v>214318</v>
      </c>
      <c r="D322" s="14">
        <v>47649</v>
      </c>
      <c r="E322" s="14">
        <v>24432</v>
      </c>
      <c r="F322" s="14">
        <v>21646</v>
      </c>
      <c r="G322" s="14">
        <v>39265</v>
      </c>
      <c r="H322" s="14">
        <v>30171</v>
      </c>
      <c r="I322" s="14">
        <v>163163</v>
      </c>
      <c r="J322" s="14">
        <v>51155</v>
      </c>
    </row>
    <row r="323" spans="1:10">
      <c r="A323" s="1"/>
      <c r="B323" s="1" t="s">
        <v>9</v>
      </c>
      <c r="C323" s="14">
        <v>865883</v>
      </c>
      <c r="D323" s="14">
        <v>143441</v>
      </c>
      <c r="E323" s="14">
        <v>89197</v>
      </c>
      <c r="F323" s="14">
        <v>88812</v>
      </c>
      <c r="G323" s="14">
        <v>158995</v>
      </c>
      <c r="H323" s="14">
        <v>109991</v>
      </c>
      <c r="I323" s="14">
        <v>590436</v>
      </c>
      <c r="J323" s="14">
        <v>275447</v>
      </c>
    </row>
    <row r="324" spans="1:10">
      <c r="A324" s="1"/>
      <c r="B324" s="1" t="s">
        <v>10</v>
      </c>
      <c r="C324" s="14">
        <v>324068</v>
      </c>
      <c r="D324" s="14">
        <v>1662</v>
      </c>
      <c r="E324" s="14">
        <v>928</v>
      </c>
      <c r="F324" s="14">
        <v>1874</v>
      </c>
      <c r="G324" s="14">
        <v>9822</v>
      </c>
      <c r="H324" s="14">
        <v>33686</v>
      </c>
      <c r="I324" s="14">
        <v>47972</v>
      </c>
      <c r="J324" s="14">
        <v>276096</v>
      </c>
    </row>
    <row r="325" spans="1:10">
      <c r="A325" s="1"/>
      <c r="B325" s="1" t="s">
        <v>105</v>
      </c>
      <c r="C325" s="14">
        <v>1446606</v>
      </c>
      <c r="D325" s="14">
        <v>96195</v>
      </c>
      <c r="E325" s="14">
        <v>74224</v>
      </c>
      <c r="F325" s="14">
        <v>65269</v>
      </c>
      <c r="G325" s="14">
        <v>185723</v>
      </c>
      <c r="H325" s="14">
        <v>236123</v>
      </c>
      <c r="I325" s="14">
        <v>657534</v>
      </c>
      <c r="J325" s="14">
        <v>789072</v>
      </c>
    </row>
    <row r="326" spans="1:10">
      <c r="A326" s="1"/>
      <c r="B326" s="1" t="s">
        <v>11</v>
      </c>
      <c r="C326" s="14">
        <v>186707</v>
      </c>
      <c r="D326" s="14">
        <v>15616</v>
      </c>
      <c r="E326" s="14">
        <v>10178</v>
      </c>
      <c r="F326" s="14">
        <v>13389</v>
      </c>
      <c r="G326" s="14">
        <v>39806</v>
      </c>
      <c r="H326" s="14">
        <v>39873</v>
      </c>
      <c r="I326" s="14">
        <v>118862</v>
      </c>
      <c r="J326" s="14">
        <v>67845</v>
      </c>
    </row>
    <row r="327" spans="1:10">
      <c r="A327" s="1"/>
      <c r="B327" s="1" t="s">
        <v>12</v>
      </c>
      <c r="C327" s="14">
        <v>1135713</v>
      </c>
      <c r="D327" s="14">
        <v>112780</v>
      </c>
      <c r="E327" s="14">
        <v>98593</v>
      </c>
      <c r="F327" s="14">
        <v>92442</v>
      </c>
      <c r="G327" s="14">
        <v>183948</v>
      </c>
      <c r="H327" s="14">
        <v>187109</v>
      </c>
      <c r="I327" s="14">
        <v>674872</v>
      </c>
      <c r="J327" s="14">
        <v>460841</v>
      </c>
    </row>
    <row r="328" spans="1:10">
      <c r="A328" s="1"/>
      <c r="B328" s="1" t="s">
        <v>13</v>
      </c>
      <c r="C328" s="14">
        <v>192505</v>
      </c>
      <c r="D328" s="14">
        <v>29387</v>
      </c>
      <c r="E328" s="14">
        <v>16971</v>
      </c>
      <c r="F328" s="14">
        <v>19575</v>
      </c>
      <c r="G328" s="14">
        <v>50927</v>
      </c>
      <c r="H328" s="14">
        <v>27564</v>
      </c>
      <c r="I328" s="14">
        <v>144424</v>
      </c>
      <c r="J328" s="14">
        <v>48081</v>
      </c>
    </row>
    <row r="329" spans="1:10">
      <c r="A329" s="1"/>
      <c r="B329" s="1" t="s">
        <v>14</v>
      </c>
      <c r="C329" s="14">
        <v>863557</v>
      </c>
      <c r="D329" s="14">
        <v>87827</v>
      </c>
      <c r="E329" s="14">
        <v>81412</v>
      </c>
      <c r="F329" s="14">
        <v>102486</v>
      </c>
      <c r="G329" s="14">
        <v>208691</v>
      </c>
      <c r="H329" s="14">
        <v>105956</v>
      </c>
      <c r="I329" s="14">
        <v>586372</v>
      </c>
      <c r="J329" s="14">
        <v>277185</v>
      </c>
    </row>
    <row r="330" spans="1:10">
      <c r="A330" s="1"/>
      <c r="B330" s="1" t="s">
        <v>15</v>
      </c>
      <c r="C330" s="14">
        <v>529452</v>
      </c>
      <c r="D330" s="14">
        <v>135889</v>
      </c>
      <c r="E330" s="14">
        <v>91485</v>
      </c>
      <c r="F330" s="14">
        <v>78608</v>
      </c>
      <c r="G330" s="14">
        <v>117601</v>
      </c>
      <c r="H330" s="14">
        <v>48687</v>
      </c>
      <c r="I330" s="14">
        <v>472270</v>
      </c>
      <c r="J330" s="14">
        <v>57182</v>
      </c>
    </row>
    <row r="331" spans="1:10">
      <c r="A331" s="1"/>
      <c r="B331" s="1" t="s">
        <v>116</v>
      </c>
      <c r="C331" s="14">
        <v>96796</v>
      </c>
      <c r="D331" s="14">
        <v>10</v>
      </c>
      <c r="E331" s="14" t="s">
        <v>35</v>
      </c>
      <c r="F331" s="14" t="s">
        <v>35</v>
      </c>
      <c r="G331" s="14">
        <v>1366</v>
      </c>
      <c r="H331" s="14">
        <v>6315</v>
      </c>
      <c r="I331" s="14">
        <v>8060</v>
      </c>
      <c r="J331" s="14">
        <v>88736</v>
      </c>
    </row>
    <row r="332" spans="1:10">
      <c r="A332" s="1"/>
      <c r="B332" s="1" t="s">
        <v>86</v>
      </c>
      <c r="C332" s="14">
        <v>5572</v>
      </c>
      <c r="D332" s="14">
        <v>4196</v>
      </c>
      <c r="E332" s="14" t="s">
        <v>35</v>
      </c>
      <c r="F332" s="14" t="s">
        <v>35</v>
      </c>
      <c r="G332" s="14">
        <v>35</v>
      </c>
      <c r="H332" s="14">
        <v>0</v>
      </c>
      <c r="I332" s="14">
        <v>5572</v>
      </c>
      <c r="J332" s="14">
        <v>0</v>
      </c>
    </row>
    <row r="333" spans="1:10">
      <c r="A333" s="1" t="s">
        <v>113</v>
      </c>
      <c r="B333" s="1" t="s">
        <v>19</v>
      </c>
      <c r="C333" s="14">
        <v>-9816280</v>
      </c>
      <c r="D333" s="14">
        <v>-440755</v>
      </c>
      <c r="E333" s="14">
        <v>-710253</v>
      </c>
      <c r="F333" s="14">
        <v>-796595</v>
      </c>
      <c r="G333" s="14">
        <v>-1704428</v>
      </c>
      <c r="H333" s="14">
        <v>-1427728</v>
      </c>
      <c r="I333" s="14">
        <v>-5079759</v>
      </c>
      <c r="J333" s="14">
        <v>-4736521</v>
      </c>
    </row>
    <row r="334" spans="1:10">
      <c r="A334" s="1"/>
      <c r="B334" s="1" t="s">
        <v>3</v>
      </c>
      <c r="C334" s="14">
        <v>-23773</v>
      </c>
      <c r="D334" s="14">
        <v>-2365</v>
      </c>
      <c r="E334" s="14">
        <v>-4220</v>
      </c>
      <c r="F334" s="14">
        <v>-4746</v>
      </c>
      <c r="G334" s="14">
        <v>-5783</v>
      </c>
      <c r="H334" s="14">
        <v>-3516</v>
      </c>
      <c r="I334" s="14">
        <v>-20630</v>
      </c>
      <c r="J334" s="14">
        <v>-3143</v>
      </c>
    </row>
    <row r="335" spans="1:10">
      <c r="A335" s="1"/>
      <c r="B335" s="1" t="s">
        <v>82</v>
      </c>
      <c r="C335" s="14">
        <v>-72262</v>
      </c>
      <c r="D335" s="14">
        <v>-1814</v>
      </c>
      <c r="E335" s="14">
        <v>-3318</v>
      </c>
      <c r="F335" s="14">
        <v>-4594</v>
      </c>
      <c r="G335" s="14">
        <v>-14522</v>
      </c>
      <c r="H335" s="14">
        <v>-9557</v>
      </c>
      <c r="I335" s="14">
        <v>-33805</v>
      </c>
      <c r="J335" s="14">
        <v>-38457</v>
      </c>
    </row>
    <row r="336" spans="1:10">
      <c r="A336" s="1"/>
      <c r="B336" s="1" t="s">
        <v>4</v>
      </c>
      <c r="C336" s="14">
        <v>-59664</v>
      </c>
      <c r="D336" s="14">
        <v>-437</v>
      </c>
      <c r="E336" s="14">
        <v>-540</v>
      </c>
      <c r="F336" s="14">
        <v>-454</v>
      </c>
      <c r="G336" s="14">
        <v>-1472</v>
      </c>
      <c r="H336" s="14">
        <v>-2283</v>
      </c>
      <c r="I336" s="14">
        <v>-5186</v>
      </c>
      <c r="J336" s="14">
        <v>-54478</v>
      </c>
    </row>
    <row r="337" spans="1:10">
      <c r="A337" s="1"/>
      <c r="B337" s="1" t="s">
        <v>83</v>
      </c>
      <c r="C337" s="14">
        <v>-676402</v>
      </c>
      <c r="D337" s="14">
        <v>-63882</v>
      </c>
      <c r="E337" s="14">
        <v>-101154</v>
      </c>
      <c r="F337" s="14">
        <v>-111829</v>
      </c>
      <c r="G337" s="14">
        <v>-220834</v>
      </c>
      <c r="H337" s="14">
        <v>-104643</v>
      </c>
      <c r="I337" s="14">
        <v>-602342</v>
      </c>
      <c r="J337" s="14">
        <v>-74060</v>
      </c>
    </row>
    <row r="338" spans="1:10">
      <c r="A338" s="1"/>
      <c r="B338" s="1" t="s">
        <v>84</v>
      </c>
      <c r="C338" s="14">
        <v>-1321386</v>
      </c>
      <c r="D338" s="14">
        <v>-18614</v>
      </c>
      <c r="E338" s="14">
        <v>-41384</v>
      </c>
      <c r="F338" s="14">
        <v>-67567</v>
      </c>
      <c r="G338" s="14">
        <v>-240561</v>
      </c>
      <c r="H338" s="14">
        <v>-255218</v>
      </c>
      <c r="I338" s="14">
        <v>-623344</v>
      </c>
      <c r="J338" s="14">
        <v>-698042</v>
      </c>
    </row>
    <row r="339" spans="1:10">
      <c r="A339" s="1"/>
      <c r="B339" s="1" t="s">
        <v>42</v>
      </c>
      <c r="C339" s="14">
        <v>-497337</v>
      </c>
      <c r="D339" s="14">
        <v>-26213</v>
      </c>
      <c r="E339" s="14">
        <v>-44430</v>
      </c>
      <c r="F339" s="14">
        <v>-54664</v>
      </c>
      <c r="G339" s="14">
        <v>-113870</v>
      </c>
      <c r="H339" s="14">
        <v>-81176</v>
      </c>
      <c r="I339" s="14">
        <v>-320353</v>
      </c>
      <c r="J339" s="14">
        <v>-176984</v>
      </c>
    </row>
    <row r="340" spans="1:10">
      <c r="A340" s="1"/>
      <c r="B340" s="1" t="s">
        <v>85</v>
      </c>
      <c r="C340" s="14">
        <v>-1229053</v>
      </c>
      <c r="D340" s="14">
        <v>-61727</v>
      </c>
      <c r="E340" s="14">
        <v>-106360</v>
      </c>
      <c r="F340" s="14">
        <v>-108792</v>
      </c>
      <c r="G340" s="14">
        <v>-163114</v>
      </c>
      <c r="H340" s="14">
        <v>-102711</v>
      </c>
      <c r="I340" s="14">
        <v>-542704</v>
      </c>
      <c r="J340" s="14">
        <v>-686349</v>
      </c>
    </row>
    <row r="341" spans="1:10">
      <c r="A341" s="1"/>
      <c r="B341" s="1" t="s">
        <v>5</v>
      </c>
      <c r="C341" s="14">
        <v>-266052</v>
      </c>
      <c r="D341" s="14">
        <v>-11873</v>
      </c>
      <c r="E341" s="14">
        <v>-17693</v>
      </c>
      <c r="F341" s="14">
        <v>-20984</v>
      </c>
      <c r="G341" s="14">
        <v>-49585</v>
      </c>
      <c r="H341" s="14">
        <v>-43503</v>
      </c>
      <c r="I341" s="14">
        <v>-143638</v>
      </c>
      <c r="J341" s="14">
        <v>-122414</v>
      </c>
    </row>
    <row r="342" spans="1:10">
      <c r="A342" s="1"/>
      <c r="B342" s="1" t="s">
        <v>6</v>
      </c>
      <c r="C342" s="14">
        <v>-328459</v>
      </c>
      <c r="D342" s="14">
        <v>-4996</v>
      </c>
      <c r="E342" s="14">
        <v>-8740</v>
      </c>
      <c r="F342" s="14">
        <v>-11737</v>
      </c>
      <c r="G342" s="14">
        <v>-28338</v>
      </c>
      <c r="H342" s="14">
        <v>-26669</v>
      </c>
      <c r="I342" s="14">
        <v>-80480</v>
      </c>
      <c r="J342" s="14">
        <v>-247979</v>
      </c>
    </row>
    <row r="343" spans="1:10">
      <c r="A343" s="1"/>
      <c r="B343" s="1" t="s">
        <v>7</v>
      </c>
      <c r="C343" s="14">
        <v>-518478</v>
      </c>
      <c r="D343" s="14">
        <v>-18025</v>
      </c>
      <c r="E343" s="14">
        <v>-19119</v>
      </c>
      <c r="F343" s="14">
        <v>-16111</v>
      </c>
      <c r="G343" s="14">
        <v>-36339</v>
      </c>
      <c r="H343" s="14">
        <v>-49347</v>
      </c>
      <c r="I343" s="14">
        <v>-138941</v>
      </c>
      <c r="J343" s="14">
        <v>-379537</v>
      </c>
    </row>
    <row r="344" spans="1:10">
      <c r="A344" s="1"/>
      <c r="B344" s="1" t="s">
        <v>8</v>
      </c>
      <c r="C344" s="14">
        <v>-187524</v>
      </c>
      <c r="D344" s="14">
        <v>-19536</v>
      </c>
      <c r="E344" s="14">
        <v>-23701</v>
      </c>
      <c r="F344" s="14">
        <v>-20852</v>
      </c>
      <c r="G344" s="14">
        <v>-33579</v>
      </c>
      <c r="H344" s="14">
        <v>-23797</v>
      </c>
      <c r="I344" s="14">
        <v>-121465</v>
      </c>
      <c r="J344" s="14">
        <v>-66059</v>
      </c>
    </row>
    <row r="345" spans="1:10">
      <c r="A345" s="1"/>
      <c r="B345" s="1" t="s">
        <v>9</v>
      </c>
      <c r="C345" s="14">
        <v>-599774</v>
      </c>
      <c r="D345" s="14">
        <v>-53895</v>
      </c>
      <c r="E345" s="14">
        <v>-64302</v>
      </c>
      <c r="F345" s="14">
        <v>-58232</v>
      </c>
      <c r="G345" s="14">
        <v>-96455</v>
      </c>
      <c r="H345" s="14">
        <v>-75429</v>
      </c>
      <c r="I345" s="14">
        <v>-348313</v>
      </c>
      <c r="J345" s="14">
        <v>-251461</v>
      </c>
    </row>
    <row r="346" spans="1:10">
      <c r="A346" s="1"/>
      <c r="B346" s="1" t="s">
        <v>10</v>
      </c>
      <c r="C346" s="14">
        <v>-309791</v>
      </c>
      <c r="D346" s="14">
        <v>-488</v>
      </c>
      <c r="E346" s="14">
        <v>-436</v>
      </c>
      <c r="F346" s="14">
        <v>-698</v>
      </c>
      <c r="G346" s="14">
        <v>-7103</v>
      </c>
      <c r="H346" s="14">
        <v>-27845</v>
      </c>
      <c r="I346" s="14">
        <v>-36570</v>
      </c>
      <c r="J346" s="14">
        <v>-273221</v>
      </c>
    </row>
    <row r="347" spans="1:10">
      <c r="A347" s="1"/>
      <c r="B347" s="1" t="s">
        <v>105</v>
      </c>
      <c r="C347" s="14">
        <v>-1061041</v>
      </c>
      <c r="D347" s="14">
        <v>-25082</v>
      </c>
      <c r="E347" s="14">
        <v>-39433</v>
      </c>
      <c r="F347" s="14">
        <v>-44647</v>
      </c>
      <c r="G347" s="14">
        <v>-116366</v>
      </c>
      <c r="H347" s="14">
        <v>-177118</v>
      </c>
      <c r="I347" s="14">
        <v>-402646</v>
      </c>
      <c r="J347" s="14">
        <v>-658395</v>
      </c>
    </row>
    <row r="348" spans="1:10">
      <c r="A348" s="1"/>
      <c r="B348" s="1" t="s">
        <v>11</v>
      </c>
      <c r="C348" s="14">
        <v>-109715</v>
      </c>
      <c r="D348" s="14">
        <v>-3524</v>
      </c>
      <c r="E348" s="14">
        <v>-6330</v>
      </c>
      <c r="F348" s="14">
        <v>-8374</v>
      </c>
      <c r="G348" s="14">
        <v>-23971</v>
      </c>
      <c r="H348" s="14">
        <v>-23373</v>
      </c>
      <c r="I348" s="14">
        <v>-65572</v>
      </c>
      <c r="J348" s="14">
        <v>-44143</v>
      </c>
    </row>
    <row r="349" spans="1:10">
      <c r="A349" s="1"/>
      <c r="B349" s="1" t="s">
        <v>12</v>
      </c>
      <c r="C349" s="14">
        <v>-973489</v>
      </c>
      <c r="D349" s="14">
        <v>-34981</v>
      </c>
      <c r="E349" s="14">
        <v>-69778</v>
      </c>
      <c r="F349" s="14">
        <v>-71291</v>
      </c>
      <c r="G349" s="14">
        <v>-140764</v>
      </c>
      <c r="H349" s="14">
        <v>-193549</v>
      </c>
      <c r="I349" s="14">
        <v>-510363</v>
      </c>
      <c r="J349" s="14">
        <v>-463126</v>
      </c>
    </row>
    <row r="350" spans="1:10">
      <c r="A350" s="1"/>
      <c r="B350" s="1" t="s">
        <v>13</v>
      </c>
      <c r="C350" s="14">
        <v>-152556</v>
      </c>
      <c r="D350" s="14">
        <v>-6272</v>
      </c>
      <c r="E350" s="14">
        <v>-11628</v>
      </c>
      <c r="F350" s="14">
        <v>-15815</v>
      </c>
      <c r="G350" s="14">
        <v>-43833</v>
      </c>
      <c r="H350" s="14">
        <v>-28716</v>
      </c>
      <c r="I350" s="14">
        <v>-106264</v>
      </c>
      <c r="J350" s="14">
        <v>-46292</v>
      </c>
    </row>
    <row r="351" spans="1:10">
      <c r="A351" s="1"/>
      <c r="B351" s="1" t="s">
        <v>14</v>
      </c>
      <c r="C351" s="14">
        <v>-906481</v>
      </c>
      <c r="D351" s="14">
        <v>-25721</v>
      </c>
      <c r="E351" s="14">
        <v>-61048</v>
      </c>
      <c r="F351" s="14">
        <v>-98870</v>
      </c>
      <c r="G351" s="14">
        <v>-259520</v>
      </c>
      <c r="H351" s="14">
        <v>-149417</v>
      </c>
      <c r="I351" s="14">
        <v>-594576</v>
      </c>
      <c r="J351" s="14">
        <v>-311905</v>
      </c>
    </row>
    <row r="352" spans="1:10">
      <c r="A352" s="1"/>
      <c r="B352" s="1" t="s">
        <v>15</v>
      </c>
      <c r="C352" s="14">
        <v>-435611</v>
      </c>
      <c r="D352" s="14">
        <v>-59848</v>
      </c>
      <c r="E352" s="14">
        <v>-85127</v>
      </c>
      <c r="F352" s="14">
        <v>-75469</v>
      </c>
      <c r="G352" s="14">
        <v>-106886</v>
      </c>
      <c r="H352" s="14">
        <v>-44136</v>
      </c>
      <c r="I352" s="14">
        <v>-371466</v>
      </c>
      <c r="J352" s="14">
        <v>-64145</v>
      </c>
    </row>
    <row r="353" spans="1:10">
      <c r="A353" s="1"/>
      <c r="B353" s="1" t="s">
        <v>116</v>
      </c>
      <c r="C353" s="14">
        <v>-83211</v>
      </c>
      <c r="D353" s="14" t="s">
        <v>35</v>
      </c>
      <c r="E353" s="14">
        <v>-26</v>
      </c>
      <c r="F353" s="14" t="s">
        <v>35</v>
      </c>
      <c r="G353" s="14">
        <v>-1041</v>
      </c>
      <c r="H353" s="14">
        <v>-5725</v>
      </c>
      <c r="I353" s="14">
        <v>-6880</v>
      </c>
      <c r="J353" s="14">
        <v>-76331</v>
      </c>
    </row>
    <row r="354" spans="1:10">
      <c r="A354" s="1"/>
      <c r="B354" s="1" t="s">
        <v>86</v>
      </c>
      <c r="C354" s="14">
        <v>-4221</v>
      </c>
      <c r="D354" s="14" t="s">
        <v>35</v>
      </c>
      <c r="E354" s="14">
        <v>-1486</v>
      </c>
      <c r="F354" s="14" t="s">
        <v>35</v>
      </c>
      <c r="G354" s="14">
        <v>-492</v>
      </c>
      <c r="H354" s="14">
        <v>0</v>
      </c>
      <c r="I354" s="14">
        <v>-4221</v>
      </c>
      <c r="J354" s="14">
        <v>0</v>
      </c>
    </row>
    <row r="355" spans="1:10">
      <c r="A355" s="1" t="s">
        <v>54</v>
      </c>
      <c r="B355" s="1" t="s">
        <v>19</v>
      </c>
      <c r="C355" s="14">
        <v>2587738</v>
      </c>
      <c r="D355" s="14">
        <v>966561</v>
      </c>
      <c r="E355" s="14">
        <v>256905</v>
      </c>
      <c r="F355" s="14">
        <v>139792</v>
      </c>
      <c r="G355" s="14">
        <v>205086</v>
      </c>
      <c r="H355" s="14">
        <v>174683</v>
      </c>
      <c r="I355" s="14">
        <v>1743027</v>
      </c>
      <c r="J355" s="14">
        <v>844711</v>
      </c>
    </row>
    <row r="356" spans="1:10">
      <c r="A356" s="1"/>
      <c r="B356" s="1" t="s">
        <v>3</v>
      </c>
      <c r="C356" s="14">
        <v>4517</v>
      </c>
      <c r="D356" s="14">
        <v>4733</v>
      </c>
      <c r="E356" s="14">
        <v>-30</v>
      </c>
      <c r="F356" s="14" t="s">
        <v>35</v>
      </c>
      <c r="G356" s="14">
        <v>296</v>
      </c>
      <c r="H356" s="14" t="s">
        <v>35</v>
      </c>
      <c r="I356" s="14">
        <v>2983</v>
      </c>
      <c r="J356" s="14">
        <v>1534</v>
      </c>
    </row>
    <row r="357" spans="1:10">
      <c r="A357" s="1"/>
      <c r="B357" s="1" t="s">
        <v>82</v>
      </c>
      <c r="C357" s="14">
        <v>-42183</v>
      </c>
      <c r="D357" s="14">
        <v>-62</v>
      </c>
      <c r="E357" s="14">
        <v>-1296</v>
      </c>
      <c r="F357" s="14">
        <v>-3108</v>
      </c>
      <c r="G357" s="14">
        <v>-10857</v>
      </c>
      <c r="H357" s="14">
        <v>-2776</v>
      </c>
      <c r="I357" s="14">
        <v>-18099</v>
      </c>
      <c r="J357" s="14">
        <v>-24084</v>
      </c>
    </row>
    <row r="358" spans="1:10">
      <c r="A358" s="1"/>
      <c r="B358" s="1" t="s">
        <v>4</v>
      </c>
      <c r="C358" s="14">
        <v>-15207</v>
      </c>
      <c r="D358" s="14">
        <v>701</v>
      </c>
      <c r="E358" s="14">
        <v>204</v>
      </c>
      <c r="F358" s="14">
        <v>89</v>
      </c>
      <c r="G358" s="14">
        <v>124</v>
      </c>
      <c r="H358" s="14">
        <v>224</v>
      </c>
      <c r="I358" s="14">
        <v>1342</v>
      </c>
      <c r="J358" s="14">
        <v>-16549</v>
      </c>
    </row>
    <row r="359" spans="1:10">
      <c r="A359" s="1"/>
      <c r="B359" s="1" t="s">
        <v>83</v>
      </c>
      <c r="C359" s="14">
        <v>413272</v>
      </c>
      <c r="D359" s="14">
        <v>188740</v>
      </c>
      <c r="E359" s="14">
        <v>66494</v>
      </c>
      <c r="F359" s="14">
        <v>45880</v>
      </c>
      <c r="G359" s="14">
        <v>54545</v>
      </c>
      <c r="H359" s="14">
        <v>20385</v>
      </c>
      <c r="I359" s="14">
        <v>376044</v>
      </c>
      <c r="J359" s="14">
        <v>37228</v>
      </c>
    </row>
    <row r="360" spans="1:10">
      <c r="A360" s="1"/>
      <c r="B360" s="1" t="s">
        <v>84</v>
      </c>
      <c r="C360" s="14">
        <v>-250360</v>
      </c>
      <c r="D360" s="14">
        <v>37256</v>
      </c>
      <c r="E360" s="14">
        <v>10936</v>
      </c>
      <c r="F360" s="14">
        <v>3746</v>
      </c>
      <c r="G360" s="14">
        <v>-45274</v>
      </c>
      <c r="H360" s="14">
        <v>-55949</v>
      </c>
      <c r="I360" s="14">
        <v>-49285</v>
      </c>
      <c r="J360" s="14">
        <v>-201075</v>
      </c>
    </row>
    <row r="361" spans="1:10">
      <c r="A361" s="1"/>
      <c r="B361" s="1" t="s">
        <v>42</v>
      </c>
      <c r="C361" s="14">
        <v>99765</v>
      </c>
      <c r="D361" s="14">
        <v>64490</v>
      </c>
      <c r="E361" s="14">
        <v>5805</v>
      </c>
      <c r="F361" s="14">
        <v>-5708</v>
      </c>
      <c r="G361" s="14">
        <v>-10286</v>
      </c>
      <c r="H361" s="14">
        <v>2286</v>
      </c>
      <c r="I361" s="14">
        <v>56587</v>
      </c>
      <c r="J361" s="14">
        <v>43178</v>
      </c>
    </row>
    <row r="362" spans="1:10">
      <c r="A362" s="1"/>
      <c r="B362" s="1" t="s">
        <v>85</v>
      </c>
      <c r="C362" s="14">
        <v>257801</v>
      </c>
      <c r="D362" s="14">
        <v>77300</v>
      </c>
      <c r="E362" s="14">
        <v>-1717</v>
      </c>
      <c r="F362" s="14">
        <v>-13377</v>
      </c>
      <c r="G362" s="14">
        <v>-5183</v>
      </c>
      <c r="H362" s="14">
        <v>5228</v>
      </c>
      <c r="I362" s="14">
        <v>62251</v>
      </c>
      <c r="J362" s="14">
        <v>195550</v>
      </c>
    </row>
    <row r="363" spans="1:10">
      <c r="A363" s="1"/>
      <c r="B363" s="1" t="s">
        <v>5</v>
      </c>
      <c r="C363" s="14">
        <v>160152</v>
      </c>
      <c r="D363" s="14">
        <v>31980</v>
      </c>
      <c r="E363" s="14">
        <v>8188</v>
      </c>
      <c r="F363" s="14">
        <v>3622</v>
      </c>
      <c r="G363" s="14">
        <v>-458</v>
      </c>
      <c r="H363" s="14">
        <v>-711</v>
      </c>
      <c r="I363" s="14">
        <v>42621</v>
      </c>
      <c r="J363" s="14">
        <v>117531</v>
      </c>
    </row>
    <row r="364" spans="1:10">
      <c r="A364" s="1"/>
      <c r="B364" s="1" t="s">
        <v>6</v>
      </c>
      <c r="C364" s="14">
        <v>90178</v>
      </c>
      <c r="D364" s="14">
        <v>18346</v>
      </c>
      <c r="E364" s="14">
        <v>7530</v>
      </c>
      <c r="F364" s="14">
        <v>6212</v>
      </c>
      <c r="G364" s="14">
        <v>13386</v>
      </c>
      <c r="H364" s="14">
        <v>20397</v>
      </c>
      <c r="I364" s="14">
        <v>65871</v>
      </c>
      <c r="J364" s="14">
        <v>24307</v>
      </c>
    </row>
    <row r="365" spans="1:10" s="10" customFormat="1">
      <c r="A365" s="2"/>
      <c r="B365" s="1" t="s">
        <v>7</v>
      </c>
      <c r="C365" s="14">
        <v>175925</v>
      </c>
      <c r="D365" s="14">
        <v>37296</v>
      </c>
      <c r="E365" s="14">
        <v>9381</v>
      </c>
      <c r="F365" s="14">
        <v>9800</v>
      </c>
      <c r="G365" s="14">
        <v>22690</v>
      </c>
      <c r="H365" s="14">
        <v>18034</v>
      </c>
      <c r="I365" s="14">
        <v>97201</v>
      </c>
      <c r="J365" s="14">
        <v>78724</v>
      </c>
    </row>
    <row r="366" spans="1:10" s="10" customFormat="1">
      <c r="A366" s="2"/>
      <c r="B366" s="1" t="s">
        <v>8</v>
      </c>
      <c r="C366" s="14">
        <v>66846</v>
      </c>
      <c r="D366" s="14">
        <v>30660</v>
      </c>
      <c r="E366" s="14">
        <v>329</v>
      </c>
      <c r="F366" s="14">
        <v>-1830</v>
      </c>
      <c r="G366" s="14">
        <v>-696</v>
      </c>
      <c r="H366" s="14">
        <v>8983</v>
      </c>
      <c r="I366" s="14">
        <v>37446</v>
      </c>
      <c r="J366" s="14">
        <v>29400</v>
      </c>
    </row>
    <row r="367" spans="1:10" s="10" customFormat="1">
      <c r="A367" s="2"/>
      <c r="B367" s="1" t="s">
        <v>9</v>
      </c>
      <c r="C367" s="14">
        <v>392619</v>
      </c>
      <c r="D367" s="14">
        <v>114808</v>
      </c>
      <c r="E367" s="14">
        <v>35048</v>
      </c>
      <c r="F367" s="14">
        <v>33584</v>
      </c>
      <c r="G367" s="14">
        <v>58596</v>
      </c>
      <c r="H367" s="14">
        <v>36227</v>
      </c>
      <c r="I367" s="14">
        <v>278263</v>
      </c>
      <c r="J367" s="14">
        <v>114356</v>
      </c>
    </row>
    <row r="368" spans="1:10" s="10" customFormat="1">
      <c r="A368" s="2"/>
      <c r="B368" s="1" t="s">
        <v>10</v>
      </c>
      <c r="C368" s="14">
        <v>56776</v>
      </c>
      <c r="D368" s="14">
        <v>1647</v>
      </c>
      <c r="E368" s="14">
        <v>863</v>
      </c>
      <c r="F368" s="14">
        <v>1694</v>
      </c>
      <c r="G368" s="14">
        <v>6607</v>
      </c>
      <c r="H368" s="14">
        <v>17436</v>
      </c>
      <c r="I368" s="14">
        <v>28247</v>
      </c>
      <c r="J368" s="14">
        <v>28529</v>
      </c>
    </row>
    <row r="369" spans="1:10" s="10" customFormat="1">
      <c r="A369" s="2"/>
      <c r="B369" s="1" t="s">
        <v>105</v>
      </c>
      <c r="C369" s="14">
        <v>539515</v>
      </c>
      <c r="D369" s="14">
        <v>76108</v>
      </c>
      <c r="E369" s="14">
        <v>34574</v>
      </c>
      <c r="F369" s="14">
        <v>18065</v>
      </c>
      <c r="G369" s="14">
        <v>66879</v>
      </c>
      <c r="H369" s="14">
        <v>57578</v>
      </c>
      <c r="I369" s="14">
        <v>253204</v>
      </c>
      <c r="J369" s="14">
        <v>286311</v>
      </c>
    </row>
    <row r="370" spans="1:10" s="10" customFormat="1">
      <c r="A370" s="2"/>
      <c r="B370" s="1" t="s">
        <v>11</v>
      </c>
      <c r="C370" s="14">
        <v>104223</v>
      </c>
      <c r="D370" s="14">
        <v>13682</v>
      </c>
      <c r="E370" s="14">
        <v>5478</v>
      </c>
      <c r="F370" s="14">
        <v>6057</v>
      </c>
      <c r="G370" s="14">
        <v>21492</v>
      </c>
      <c r="H370" s="14">
        <v>21851</v>
      </c>
      <c r="I370" s="14">
        <v>68560</v>
      </c>
      <c r="J370" s="14">
        <v>35663</v>
      </c>
    </row>
    <row r="371" spans="1:10" s="10" customFormat="1">
      <c r="A371" s="2"/>
      <c r="B371" s="1" t="s">
        <v>12</v>
      </c>
      <c r="C371" s="14">
        <v>116068</v>
      </c>
      <c r="D371" s="14">
        <v>77692</v>
      </c>
      <c r="E371" s="14">
        <v>30994</v>
      </c>
      <c r="F371" s="14">
        <v>17414</v>
      </c>
      <c r="G371" s="14">
        <v>17874</v>
      </c>
      <c r="H371" s="14">
        <v>631</v>
      </c>
      <c r="I371" s="14">
        <v>144605</v>
      </c>
      <c r="J371" s="14">
        <v>-28537</v>
      </c>
    </row>
    <row r="372" spans="1:10" s="10" customFormat="1">
      <c r="A372" s="2"/>
      <c r="B372" s="1" t="s">
        <v>13</v>
      </c>
      <c r="C372" s="14">
        <v>55967</v>
      </c>
      <c r="D372" s="14">
        <v>24651</v>
      </c>
      <c r="E372" s="14">
        <v>6706</v>
      </c>
      <c r="F372" s="14">
        <v>4897</v>
      </c>
      <c r="G372" s="14">
        <v>9047</v>
      </c>
      <c r="H372" s="14">
        <v>2440</v>
      </c>
      <c r="I372" s="14">
        <v>47741</v>
      </c>
      <c r="J372" s="14">
        <v>8226</v>
      </c>
    </row>
    <row r="373" spans="1:10" s="10" customFormat="1">
      <c r="A373" s="2"/>
      <c r="B373" s="1" t="s">
        <v>14</v>
      </c>
      <c r="C373" s="14">
        <v>158076</v>
      </c>
      <c r="D373" s="14">
        <v>57409</v>
      </c>
      <c r="E373" s="14">
        <v>19928</v>
      </c>
      <c r="F373" s="14">
        <v>11967</v>
      </c>
      <c r="G373" s="14">
        <v>-2657</v>
      </c>
      <c r="H373" s="14">
        <v>4659</v>
      </c>
      <c r="I373" s="14">
        <v>91306</v>
      </c>
      <c r="J373" s="14">
        <v>66770</v>
      </c>
    </row>
    <row r="374" spans="1:10" s="10" customFormat="1">
      <c r="A374" s="2"/>
      <c r="B374" s="1" t="s">
        <v>15</v>
      </c>
      <c r="C374" s="14">
        <v>124500</v>
      </c>
      <c r="D374" s="14">
        <v>79455</v>
      </c>
      <c r="E374" s="14">
        <v>7122</v>
      </c>
      <c r="F374" s="14">
        <v>928</v>
      </c>
      <c r="G374" s="14">
        <v>8902</v>
      </c>
      <c r="H374" s="14">
        <v>16101</v>
      </c>
      <c r="I374" s="14">
        <v>112508</v>
      </c>
      <c r="J374" s="14">
        <v>11992</v>
      </c>
    </row>
    <row r="375" spans="1:10" s="10" customFormat="1">
      <c r="A375" s="2"/>
      <c r="B375" s="1" t="s">
        <v>116</v>
      </c>
      <c r="C375" s="14">
        <v>39387</v>
      </c>
      <c r="D375" s="14" t="s">
        <v>35</v>
      </c>
      <c r="E375" s="14" t="s">
        <v>35</v>
      </c>
      <c r="F375" s="14">
        <v>128</v>
      </c>
      <c r="G375" s="14">
        <v>1657</v>
      </c>
      <c r="H375" s="14">
        <v>1897</v>
      </c>
      <c r="I375" s="14">
        <v>3730</v>
      </c>
      <c r="J375" s="14">
        <v>35657</v>
      </c>
    </row>
    <row r="376" spans="1:10" s="10" customFormat="1">
      <c r="A376" s="2"/>
      <c r="B376" s="1" t="s">
        <v>86</v>
      </c>
      <c r="C376" s="14">
        <v>39901</v>
      </c>
      <c r="D376" s="14" t="s">
        <v>35</v>
      </c>
      <c r="E376" s="14" t="s">
        <v>35</v>
      </c>
      <c r="F376" s="14" t="s">
        <v>35</v>
      </c>
      <c r="G376" s="14">
        <v>-1598</v>
      </c>
      <c r="H376" s="14" t="s">
        <v>35</v>
      </c>
      <c r="I376" s="14">
        <v>39901</v>
      </c>
      <c r="J376" s="14">
        <v>0</v>
      </c>
    </row>
    <row r="377" spans="1:10">
      <c r="A377" s="1" t="s">
        <v>114</v>
      </c>
      <c r="B377" s="1" t="s">
        <v>19</v>
      </c>
      <c r="C377" s="15">
        <v>2.4</v>
      </c>
      <c r="D377" s="15">
        <v>17.3</v>
      </c>
      <c r="E377" s="15">
        <v>3.9</v>
      </c>
      <c r="F377" s="15">
        <v>1.7</v>
      </c>
      <c r="G377" s="15">
        <v>1.1000000000000001</v>
      </c>
      <c r="H377" s="15">
        <v>1.1000000000000001</v>
      </c>
      <c r="I377" s="15">
        <v>3.2</v>
      </c>
      <c r="J377" s="15">
        <v>1.6</v>
      </c>
    </row>
    <row r="378" spans="1:10">
      <c r="A378" s="1"/>
      <c r="B378" s="1" t="s">
        <v>3</v>
      </c>
      <c r="C378" s="15">
        <v>2.4</v>
      </c>
      <c r="D378" s="15">
        <v>17.899999999999999</v>
      </c>
      <c r="E378" s="15">
        <v>-0.1</v>
      </c>
      <c r="F378" s="15" t="s">
        <v>35</v>
      </c>
      <c r="G378" s="15">
        <v>0.6</v>
      </c>
      <c r="H378" s="15" t="s">
        <v>35</v>
      </c>
      <c r="I378" s="15">
        <v>1.8</v>
      </c>
      <c r="J378" s="15">
        <v>6.6</v>
      </c>
    </row>
    <row r="379" spans="1:10">
      <c r="A379" s="1"/>
      <c r="B379" s="1" t="s">
        <v>82</v>
      </c>
      <c r="C379" s="15">
        <v>-8.5</v>
      </c>
      <c r="D379" s="15">
        <v>-0.3</v>
      </c>
      <c r="E379" s="15">
        <v>-6.2</v>
      </c>
      <c r="F379" s="15">
        <v>-10.5</v>
      </c>
      <c r="G379" s="15">
        <v>-12.6</v>
      </c>
      <c r="H379" s="15">
        <v>-4.4000000000000004</v>
      </c>
      <c r="I379" s="15">
        <v>-8.3000000000000007</v>
      </c>
      <c r="J379" s="15">
        <v>-8.6</v>
      </c>
    </row>
    <row r="380" spans="1:10">
      <c r="A380" s="1"/>
      <c r="B380" s="1" t="s">
        <v>4</v>
      </c>
      <c r="C380" s="15">
        <v>-2.2000000000000002</v>
      </c>
      <c r="D380" s="15">
        <v>9.6</v>
      </c>
      <c r="E380" s="15">
        <v>3.2</v>
      </c>
      <c r="F380" s="15">
        <v>1.4</v>
      </c>
      <c r="G380" s="15">
        <v>0.3</v>
      </c>
      <c r="H380" s="15">
        <v>0.5</v>
      </c>
      <c r="I380" s="15">
        <v>1.3</v>
      </c>
      <c r="J380" s="15">
        <v>-2.9</v>
      </c>
    </row>
    <row r="381" spans="1:10">
      <c r="A381" s="1"/>
      <c r="B381" s="1" t="s">
        <v>83</v>
      </c>
      <c r="C381" s="15">
        <v>7.1</v>
      </c>
      <c r="D381" s="15">
        <v>26.9</v>
      </c>
      <c r="E381" s="15">
        <v>8.5</v>
      </c>
      <c r="F381" s="15">
        <v>5</v>
      </c>
      <c r="G381" s="15">
        <v>3</v>
      </c>
      <c r="H381" s="15">
        <v>2.2999999999999998</v>
      </c>
      <c r="I381" s="15">
        <v>7.4</v>
      </c>
      <c r="J381" s="15">
        <v>5.5</v>
      </c>
    </row>
    <row r="382" spans="1:10">
      <c r="A382" s="1"/>
      <c r="B382" s="1" t="s">
        <v>84</v>
      </c>
      <c r="C382" s="15">
        <v>-1.5</v>
      </c>
      <c r="D382" s="15">
        <v>16.899999999999999</v>
      </c>
      <c r="E382" s="15">
        <v>2.8</v>
      </c>
      <c r="F382" s="15">
        <v>0.5</v>
      </c>
      <c r="G382" s="15">
        <v>-1.6</v>
      </c>
      <c r="H382" s="15">
        <v>-1.9</v>
      </c>
      <c r="I382" s="15">
        <v>-0.7</v>
      </c>
      <c r="J382" s="15">
        <v>-2</v>
      </c>
    </row>
    <row r="383" spans="1:10">
      <c r="A383" s="1"/>
      <c r="B383" s="1" t="s">
        <v>42</v>
      </c>
      <c r="C383" s="15">
        <v>1.7</v>
      </c>
      <c r="D383" s="15">
        <v>18.7</v>
      </c>
      <c r="E383" s="15">
        <v>1.3</v>
      </c>
      <c r="F383" s="15">
        <v>-0.9</v>
      </c>
      <c r="G383" s="15">
        <v>-0.7</v>
      </c>
      <c r="H383" s="15">
        <v>0.2</v>
      </c>
      <c r="I383" s="15">
        <v>1.5</v>
      </c>
      <c r="J383" s="15">
        <v>2.1</v>
      </c>
    </row>
    <row r="384" spans="1:10">
      <c r="A384" s="1"/>
      <c r="B384" s="1" t="s">
        <v>85</v>
      </c>
      <c r="C384" s="15">
        <v>1.8</v>
      </c>
      <c r="D384" s="15">
        <v>10.1</v>
      </c>
      <c r="E384" s="15">
        <v>-0.2</v>
      </c>
      <c r="F384" s="15">
        <v>-1.2</v>
      </c>
      <c r="G384" s="15">
        <v>-0.2</v>
      </c>
      <c r="H384" s="15">
        <v>0.4</v>
      </c>
      <c r="I384" s="15">
        <v>1</v>
      </c>
      <c r="J384" s="15">
        <v>2.5</v>
      </c>
    </row>
    <row r="385" spans="1:10">
      <c r="A385" s="1"/>
      <c r="B385" s="1" t="s">
        <v>5</v>
      </c>
      <c r="C385" s="15">
        <v>4.5999999999999996</v>
      </c>
      <c r="D385" s="15">
        <v>22.2</v>
      </c>
      <c r="E385" s="15">
        <v>5.3</v>
      </c>
      <c r="F385" s="15">
        <v>1.7</v>
      </c>
      <c r="G385" s="15">
        <v>-0.1</v>
      </c>
      <c r="H385" s="15">
        <v>-0.2</v>
      </c>
      <c r="I385" s="15">
        <v>2.8</v>
      </c>
      <c r="J385" s="15">
        <v>6</v>
      </c>
    </row>
    <row r="386" spans="1:10">
      <c r="A386" s="1"/>
      <c r="B386" s="1" t="s">
        <v>6</v>
      </c>
      <c r="C386" s="15">
        <v>2.9</v>
      </c>
      <c r="D386" s="15">
        <v>29</v>
      </c>
      <c r="E386" s="15">
        <v>9.3000000000000007</v>
      </c>
      <c r="F386" s="15">
        <v>5.2</v>
      </c>
      <c r="G386" s="15">
        <v>4.2</v>
      </c>
      <c r="H386" s="15">
        <v>6.4</v>
      </c>
      <c r="I386" s="15">
        <v>7.3</v>
      </c>
      <c r="J386" s="15">
        <v>1.1000000000000001</v>
      </c>
    </row>
    <row r="387" spans="1:10">
      <c r="A387" s="1"/>
      <c r="B387" s="1" t="s">
        <v>7</v>
      </c>
      <c r="C387" s="15">
        <v>3</v>
      </c>
      <c r="D387" s="15">
        <v>14.2</v>
      </c>
      <c r="E387" s="15">
        <v>4.5999999999999996</v>
      </c>
      <c r="F387" s="15">
        <v>4.7</v>
      </c>
      <c r="G387" s="15">
        <v>3.8</v>
      </c>
      <c r="H387" s="15">
        <v>3</v>
      </c>
      <c r="I387" s="15">
        <v>5.2</v>
      </c>
      <c r="J387" s="15">
        <v>2</v>
      </c>
    </row>
    <row r="388" spans="1:10">
      <c r="A388" s="1"/>
      <c r="B388" s="1" t="s">
        <v>8</v>
      </c>
      <c r="C388" s="15">
        <v>3.7</v>
      </c>
      <c r="D388" s="15">
        <v>11</v>
      </c>
      <c r="E388" s="15">
        <v>0.2</v>
      </c>
      <c r="F388" s="15">
        <v>-0.9</v>
      </c>
      <c r="G388" s="15">
        <v>-0.2</v>
      </c>
      <c r="H388" s="15">
        <v>3.5</v>
      </c>
      <c r="I388" s="15">
        <v>2.9</v>
      </c>
      <c r="J388" s="15">
        <v>5.8</v>
      </c>
    </row>
    <row r="389" spans="1:10">
      <c r="A389" s="1"/>
      <c r="B389" s="1" t="s">
        <v>9</v>
      </c>
      <c r="C389" s="15">
        <v>6.5</v>
      </c>
      <c r="D389" s="15">
        <v>16.5</v>
      </c>
      <c r="E389" s="15">
        <v>5.8</v>
      </c>
      <c r="F389" s="15">
        <v>5.0999999999999996</v>
      </c>
      <c r="G389" s="15">
        <v>4.8</v>
      </c>
      <c r="H389" s="15">
        <v>4.3</v>
      </c>
      <c r="I389" s="15">
        <v>6.9</v>
      </c>
      <c r="J389" s="15">
        <v>5.6</v>
      </c>
    </row>
    <row r="390" spans="1:10">
      <c r="A390" s="1"/>
      <c r="B390" s="1" t="s">
        <v>10</v>
      </c>
      <c r="C390" s="15">
        <v>2.1</v>
      </c>
      <c r="D390" s="15">
        <v>31.2</v>
      </c>
      <c r="E390" s="15">
        <v>22.5</v>
      </c>
      <c r="F390" s="15">
        <v>24.3</v>
      </c>
      <c r="G390" s="15">
        <v>10</v>
      </c>
      <c r="H390" s="15">
        <v>7.9</v>
      </c>
      <c r="I390" s="15">
        <v>9.3000000000000007</v>
      </c>
      <c r="J390" s="15">
        <v>1.2</v>
      </c>
    </row>
    <row r="391" spans="1:10">
      <c r="A391" s="1"/>
      <c r="B391" s="1" t="s">
        <v>105</v>
      </c>
      <c r="C391" s="15">
        <v>6.9</v>
      </c>
      <c r="D391" s="15">
        <v>26.6</v>
      </c>
      <c r="E391" s="15">
        <v>11</v>
      </c>
      <c r="F391" s="15">
        <v>4.8</v>
      </c>
      <c r="G391" s="15">
        <v>6.6</v>
      </c>
      <c r="H391" s="15">
        <v>4.3</v>
      </c>
      <c r="I391" s="15">
        <v>7.6</v>
      </c>
      <c r="J391" s="15">
        <v>6.5</v>
      </c>
    </row>
    <row r="392" spans="1:10">
      <c r="A392" s="1"/>
      <c r="B392" s="1" t="s">
        <v>11</v>
      </c>
      <c r="C392" s="15">
        <v>4.5</v>
      </c>
      <c r="D392" s="15">
        <v>31.4</v>
      </c>
      <c r="E392" s="15">
        <v>9.5</v>
      </c>
      <c r="F392" s="15">
        <v>6.2</v>
      </c>
      <c r="G392" s="15">
        <v>4.9000000000000004</v>
      </c>
      <c r="H392" s="15">
        <v>4.8</v>
      </c>
      <c r="I392" s="15">
        <v>6.3</v>
      </c>
      <c r="J392" s="15">
        <v>2.9</v>
      </c>
    </row>
    <row r="393" spans="1:10">
      <c r="A393" s="1"/>
      <c r="B393" s="1" t="s">
        <v>12</v>
      </c>
      <c r="C393" s="15">
        <v>0.8</v>
      </c>
      <c r="D393" s="15">
        <v>14.7</v>
      </c>
      <c r="E393" s="15">
        <v>3.8</v>
      </c>
      <c r="F393" s="15">
        <v>2.1</v>
      </c>
      <c r="G393" s="15">
        <v>1</v>
      </c>
      <c r="H393" s="15">
        <v>0</v>
      </c>
      <c r="I393" s="15">
        <v>2.2000000000000002</v>
      </c>
      <c r="J393" s="15">
        <v>-0.4</v>
      </c>
    </row>
    <row r="394" spans="1:10">
      <c r="A394" s="1"/>
      <c r="B394" s="1" t="s">
        <v>13</v>
      </c>
      <c r="C394" s="15">
        <v>3.5</v>
      </c>
      <c r="D394" s="15">
        <v>32.5</v>
      </c>
      <c r="E394" s="15">
        <v>7.4</v>
      </c>
      <c r="F394" s="15">
        <v>3.5</v>
      </c>
      <c r="G394" s="15">
        <v>1.9</v>
      </c>
      <c r="H394" s="15">
        <v>0.7</v>
      </c>
      <c r="I394" s="15">
        <v>4.3</v>
      </c>
      <c r="J394" s="15">
        <v>1.7</v>
      </c>
    </row>
    <row r="395" spans="1:10">
      <c r="A395" s="1"/>
      <c r="B395" s="1" t="s">
        <v>14</v>
      </c>
      <c r="C395" s="15">
        <v>1.7</v>
      </c>
      <c r="D395" s="15">
        <v>19</v>
      </c>
      <c r="E395" s="15">
        <v>3.7</v>
      </c>
      <c r="F395" s="15">
        <v>1.3</v>
      </c>
      <c r="G395" s="15">
        <v>-0.1</v>
      </c>
      <c r="H395" s="15">
        <v>0.3</v>
      </c>
      <c r="I395" s="15">
        <v>1.6</v>
      </c>
      <c r="J395" s="15">
        <v>1.8</v>
      </c>
    </row>
    <row r="396" spans="1:10">
      <c r="A396" s="1"/>
      <c r="B396" s="1" t="s">
        <v>15</v>
      </c>
      <c r="C396" s="15">
        <v>2.5</v>
      </c>
      <c r="D396" s="15">
        <v>10.199999999999999</v>
      </c>
      <c r="E396" s="15">
        <v>0.8</v>
      </c>
      <c r="F396" s="15">
        <v>0.1</v>
      </c>
      <c r="G396" s="15">
        <v>0.7</v>
      </c>
      <c r="H396" s="15">
        <v>2.9</v>
      </c>
      <c r="I396" s="15">
        <v>2.6</v>
      </c>
      <c r="J396" s="15">
        <v>1.7</v>
      </c>
    </row>
    <row r="397" spans="1:10">
      <c r="A397" s="1"/>
      <c r="B397" s="1" t="s">
        <v>116</v>
      </c>
      <c r="C397" s="15">
        <v>4.3</v>
      </c>
      <c r="D397" s="15" t="s">
        <v>35</v>
      </c>
      <c r="E397" s="15" t="s">
        <v>35</v>
      </c>
      <c r="F397" s="15" t="s">
        <v>35</v>
      </c>
      <c r="G397" s="15">
        <v>14.5</v>
      </c>
      <c r="H397" s="15">
        <v>4.4000000000000004</v>
      </c>
      <c r="I397" s="15">
        <v>6.7</v>
      </c>
      <c r="J397" s="15">
        <v>4.0999999999999996</v>
      </c>
    </row>
    <row r="398" spans="1:10">
      <c r="A398" s="3"/>
      <c r="B398" s="3" t="s">
        <v>86</v>
      </c>
      <c r="C398" s="16">
        <v>63.2</v>
      </c>
      <c r="D398" s="16" t="s">
        <v>35</v>
      </c>
      <c r="E398" s="16" t="s">
        <v>35</v>
      </c>
      <c r="F398" s="16" t="s">
        <v>35</v>
      </c>
      <c r="G398" s="16">
        <v>-23.9</v>
      </c>
      <c r="H398" s="16" t="s">
        <v>107</v>
      </c>
      <c r="I398" s="16">
        <v>63.2</v>
      </c>
      <c r="J398" s="16" t="s">
        <v>107</v>
      </c>
    </row>
    <row r="399" spans="1:10" ht="3" customHeight="1"/>
    <row r="400" spans="1:10">
      <c r="A400" s="34" t="s">
        <v>115</v>
      </c>
    </row>
  </sheetData>
  <phoneticPr fontId="0" type="noConversion"/>
  <printOptions horizontalCentered="1"/>
  <pageMargins left="0.35" right="0.35" top="0.35" bottom="0.35" header="0.5" footer="0.5"/>
  <pageSetup scale="95" orientation="landscape" r:id="rId1"/>
  <headerFooter alignWithMargins="0"/>
  <rowBreaks count="8" manualBreakCount="8">
    <brk id="49" max="9" man="1"/>
    <brk id="92" max="16383" man="1"/>
    <brk id="136" max="16383" man="1"/>
    <brk id="180" max="16383" man="1"/>
    <brk id="224" max="16383" man="1"/>
    <brk id="267" max="16383" man="1"/>
    <brk id="310" max="16383" man="1"/>
    <brk id="35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8"/>
  <sheetViews>
    <sheetView workbookViewId="0"/>
  </sheetViews>
  <sheetFormatPr defaultRowHeight="12"/>
  <cols>
    <col min="1" max="1" width="32.85546875" style="57" customWidth="1"/>
    <col min="2" max="2" width="8" style="57" customWidth="1"/>
    <col min="3" max="3" width="12.42578125" style="57" bestFit="1" customWidth="1"/>
    <col min="4" max="4" width="10.5703125" style="57" bestFit="1" customWidth="1"/>
    <col min="5" max="6" width="11" style="57" bestFit="1" customWidth="1"/>
    <col min="7" max="7" width="1.7109375" style="57" customWidth="1"/>
    <col min="8" max="9" width="11" style="57" bestFit="1" customWidth="1"/>
    <col min="10" max="10" width="12.42578125" style="57" bestFit="1" customWidth="1"/>
    <col min="11" max="15" width="12.42578125" style="57" customWidth="1"/>
    <col min="16" max="16" width="1.7109375" style="57" customWidth="1"/>
    <col min="17" max="20" width="12.42578125" style="57" customWidth="1"/>
    <col min="21" max="16384" width="9.140625" style="57"/>
  </cols>
  <sheetData>
    <row r="1" spans="1:20">
      <c r="C1" s="57" t="s">
        <v>144</v>
      </c>
      <c r="L1" s="57" t="str">
        <f>+C1</f>
        <v>Establishment and Employment Changes from Births and Deaths by Firm Size and Major Industry, 2010-2011</v>
      </c>
    </row>
    <row r="2" spans="1:20" ht="5.25" customHeigh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>
      <c r="A3" s="63"/>
      <c r="B3" s="63"/>
      <c r="C3" s="64" t="s">
        <v>148</v>
      </c>
      <c r="D3" s="64"/>
      <c r="E3" s="64"/>
      <c r="F3" s="64"/>
      <c r="G3" s="64"/>
      <c r="H3" s="64"/>
      <c r="I3" s="64"/>
      <c r="J3" s="64"/>
      <c r="K3" s="64"/>
      <c r="L3" s="64" t="s">
        <v>27</v>
      </c>
      <c r="M3" s="64"/>
      <c r="N3" s="64"/>
      <c r="O3" s="64"/>
      <c r="P3" s="64"/>
      <c r="Q3" s="64"/>
      <c r="R3" s="64"/>
      <c r="S3" s="64"/>
      <c r="T3" s="64"/>
    </row>
    <row r="4" spans="1:20">
      <c r="B4" s="57" t="s">
        <v>159</v>
      </c>
      <c r="E4" s="60" t="s">
        <v>153</v>
      </c>
      <c r="F4" s="60"/>
      <c r="H4" s="60" t="s">
        <v>154</v>
      </c>
      <c r="I4" s="60"/>
      <c r="N4" s="60" t="s">
        <v>153</v>
      </c>
      <c r="O4" s="60"/>
      <c r="Q4" s="60" t="s">
        <v>154</v>
      </c>
      <c r="R4" s="60"/>
    </row>
    <row r="5" spans="1:20">
      <c r="A5" s="62"/>
      <c r="B5" s="62" t="s">
        <v>160</v>
      </c>
      <c r="C5" s="61" t="s">
        <v>149</v>
      </c>
      <c r="D5" s="61" t="s">
        <v>150</v>
      </c>
      <c r="E5" s="61" t="s">
        <v>155</v>
      </c>
      <c r="F5" s="61" t="s">
        <v>156</v>
      </c>
      <c r="G5" s="61"/>
      <c r="H5" s="61" t="s">
        <v>155</v>
      </c>
      <c r="I5" s="61" t="s">
        <v>156</v>
      </c>
      <c r="J5" s="61" t="s">
        <v>151</v>
      </c>
      <c r="K5" s="61" t="s">
        <v>152</v>
      </c>
      <c r="L5" s="61" t="s">
        <v>149</v>
      </c>
      <c r="M5" s="61" t="s">
        <v>150</v>
      </c>
      <c r="N5" s="61" t="s">
        <v>155</v>
      </c>
      <c r="O5" s="61" t="s">
        <v>156</v>
      </c>
      <c r="P5" s="61"/>
      <c r="Q5" s="61" t="s">
        <v>155</v>
      </c>
      <c r="R5" s="61" t="s">
        <v>156</v>
      </c>
      <c r="S5" s="61" t="s">
        <v>151</v>
      </c>
      <c r="T5" s="61" t="s">
        <v>152</v>
      </c>
    </row>
    <row r="6" spans="1:20">
      <c r="A6" s="57" t="s">
        <v>19</v>
      </c>
      <c r="B6" s="57" t="s">
        <v>19</v>
      </c>
      <c r="C6" s="59">
        <v>6634115</v>
      </c>
      <c r="D6" s="59">
        <v>-38155</v>
      </c>
      <c r="E6" s="59">
        <v>534907</v>
      </c>
      <c r="F6" s="59">
        <v>575691</v>
      </c>
      <c r="G6" s="59"/>
      <c r="H6" s="59">
        <v>115122</v>
      </c>
      <c r="I6" s="59">
        <v>112493</v>
      </c>
      <c r="J6" s="59">
        <v>1734251</v>
      </c>
      <c r="K6" s="59">
        <v>1682122</v>
      </c>
      <c r="L6" s="59">
        <v>111952223</v>
      </c>
      <c r="M6" s="59">
        <v>1424860</v>
      </c>
      <c r="N6" s="59">
        <v>2619013</v>
      </c>
      <c r="O6" s="59">
        <v>2613790</v>
      </c>
      <c r="P6" s="59"/>
      <c r="Q6" s="59">
        <v>2132442</v>
      </c>
      <c r="R6" s="59">
        <v>2000983</v>
      </c>
      <c r="S6" s="59">
        <v>10235338</v>
      </c>
      <c r="T6" s="59">
        <v>8947160</v>
      </c>
    </row>
    <row r="7" spans="1:20">
      <c r="A7" s="65"/>
      <c r="B7" s="58" t="s">
        <v>145</v>
      </c>
      <c r="C7" s="59">
        <v>2860214</v>
      </c>
      <c r="D7" s="59">
        <v>-43092</v>
      </c>
      <c r="E7" s="59">
        <v>421455</v>
      </c>
      <c r="F7" s="59">
        <v>462698</v>
      </c>
      <c r="G7" s="59"/>
      <c r="H7" s="59">
        <v>402</v>
      </c>
      <c r="I7" s="59">
        <v>2251</v>
      </c>
      <c r="J7" s="59">
        <v>518914</v>
      </c>
      <c r="K7" s="59">
        <v>361932</v>
      </c>
      <c r="L7" s="59">
        <v>5922503</v>
      </c>
      <c r="M7" s="59">
        <v>645599</v>
      </c>
      <c r="N7" s="59">
        <v>751166</v>
      </c>
      <c r="O7" s="59">
        <v>800583</v>
      </c>
      <c r="P7" s="59"/>
      <c r="Q7" s="59">
        <v>4120</v>
      </c>
      <c r="R7" s="59" t="s">
        <v>120</v>
      </c>
      <c r="S7" s="59">
        <v>1100785</v>
      </c>
      <c r="T7" s="59">
        <v>406588</v>
      </c>
    </row>
    <row r="8" spans="1:20">
      <c r="A8" s="65"/>
      <c r="B8" s="58" t="s">
        <v>20</v>
      </c>
      <c r="C8" s="59">
        <v>981368</v>
      </c>
      <c r="D8" s="59">
        <v>-1613</v>
      </c>
      <c r="E8" s="59">
        <v>61429</v>
      </c>
      <c r="F8" s="59">
        <v>61211</v>
      </c>
      <c r="G8" s="59"/>
      <c r="H8" s="59">
        <v>411</v>
      </c>
      <c r="I8" s="59">
        <v>2242</v>
      </c>
      <c r="J8" s="59">
        <v>279441</v>
      </c>
      <c r="K8" s="59">
        <v>342604</v>
      </c>
      <c r="L8" s="59">
        <v>6355046</v>
      </c>
      <c r="M8" s="59">
        <v>70541</v>
      </c>
      <c r="N8" s="59">
        <v>395635</v>
      </c>
      <c r="O8" s="59">
        <v>393978</v>
      </c>
      <c r="P8" s="59"/>
      <c r="Q8" s="59">
        <v>4245</v>
      </c>
      <c r="R8" s="59">
        <v>6113</v>
      </c>
      <c r="S8" s="59">
        <v>726813</v>
      </c>
      <c r="T8" s="59">
        <v>656061</v>
      </c>
    </row>
    <row r="9" spans="1:20">
      <c r="A9" s="65"/>
      <c r="B9" s="58" t="s">
        <v>21</v>
      </c>
      <c r="C9" s="59">
        <v>652306</v>
      </c>
      <c r="D9" s="59">
        <v>-3610</v>
      </c>
      <c r="E9" s="59">
        <v>32215</v>
      </c>
      <c r="F9" s="59">
        <v>33339</v>
      </c>
      <c r="G9" s="59"/>
      <c r="H9" s="59">
        <v>749</v>
      </c>
      <c r="I9" s="59">
        <v>3235</v>
      </c>
      <c r="J9" s="59">
        <v>211491</v>
      </c>
      <c r="K9" s="59">
        <v>274428</v>
      </c>
      <c r="L9" s="59">
        <v>8284751</v>
      </c>
      <c r="M9" s="59">
        <v>-205035</v>
      </c>
      <c r="N9" s="59">
        <v>422826</v>
      </c>
      <c r="O9" s="59">
        <v>436358</v>
      </c>
      <c r="P9" s="59"/>
      <c r="Q9" s="59">
        <v>6263</v>
      </c>
      <c r="R9" s="59">
        <v>15780</v>
      </c>
      <c r="S9" s="59">
        <v>782290</v>
      </c>
      <c r="T9" s="59">
        <v>964276</v>
      </c>
    </row>
    <row r="10" spans="1:20">
      <c r="B10" s="57" t="s">
        <v>23</v>
      </c>
      <c r="C10" s="59">
        <v>647610</v>
      </c>
      <c r="D10" s="59">
        <v>-248</v>
      </c>
      <c r="E10" s="59">
        <v>18294</v>
      </c>
      <c r="F10" s="59">
        <v>16840</v>
      </c>
      <c r="G10" s="59"/>
      <c r="H10" s="59">
        <v>8132</v>
      </c>
      <c r="I10" s="59">
        <v>9834</v>
      </c>
      <c r="J10" s="59">
        <v>235712</v>
      </c>
      <c r="K10" s="59">
        <v>247892</v>
      </c>
      <c r="L10" s="59">
        <v>18550141</v>
      </c>
      <c r="M10" s="59">
        <v>194178</v>
      </c>
      <c r="N10" s="59">
        <v>663171</v>
      </c>
      <c r="O10" s="59">
        <v>606277</v>
      </c>
      <c r="P10" s="59"/>
      <c r="Q10" s="59">
        <v>116321</v>
      </c>
      <c r="R10" s="59">
        <v>136951</v>
      </c>
      <c r="S10" s="59">
        <v>1584903</v>
      </c>
      <c r="T10" s="59">
        <v>1426989</v>
      </c>
    </row>
    <row r="11" spans="1:20">
      <c r="B11" s="57" t="s">
        <v>24</v>
      </c>
      <c r="C11" s="59">
        <v>350628</v>
      </c>
      <c r="D11" s="59">
        <v>3320</v>
      </c>
      <c r="E11" s="59">
        <v>1403</v>
      </c>
      <c r="F11" s="59">
        <v>1510</v>
      </c>
      <c r="G11" s="59"/>
      <c r="H11" s="59">
        <v>16710</v>
      </c>
      <c r="I11" s="59">
        <v>13283</v>
      </c>
      <c r="J11" s="59">
        <v>119259</v>
      </c>
      <c r="K11" s="59">
        <v>110479</v>
      </c>
      <c r="L11" s="59">
        <v>15866367</v>
      </c>
      <c r="M11" s="59">
        <v>57347</v>
      </c>
      <c r="N11" s="59">
        <v>235886</v>
      </c>
      <c r="O11" s="59">
        <v>258407</v>
      </c>
      <c r="P11" s="59"/>
      <c r="Q11" s="59">
        <v>323964</v>
      </c>
      <c r="R11" s="59">
        <v>278773</v>
      </c>
      <c r="S11" s="59">
        <v>1325434</v>
      </c>
      <c r="T11" s="59">
        <v>1290757</v>
      </c>
    </row>
    <row r="12" spans="1:20">
      <c r="B12" s="57" t="s">
        <v>146</v>
      </c>
      <c r="C12" s="59">
        <v>5492126</v>
      </c>
      <c r="D12" s="59">
        <v>-45243</v>
      </c>
      <c r="E12" s="59">
        <v>534796</v>
      </c>
      <c r="F12" s="59">
        <v>575598</v>
      </c>
      <c r="G12" s="59"/>
      <c r="H12" s="59">
        <v>26404</v>
      </c>
      <c r="I12" s="59">
        <v>30845</v>
      </c>
      <c r="J12" s="59">
        <v>1364817</v>
      </c>
      <c r="K12" s="59">
        <v>1337335</v>
      </c>
      <c r="L12" s="59">
        <v>54978808</v>
      </c>
      <c r="M12" s="59">
        <v>762630</v>
      </c>
      <c r="N12" s="59">
        <v>2468684</v>
      </c>
      <c r="O12" s="59">
        <v>2495603</v>
      </c>
      <c r="P12" s="59"/>
      <c r="Q12" s="59">
        <v>454913</v>
      </c>
      <c r="R12" s="59">
        <v>440918</v>
      </c>
      <c r="S12" s="59">
        <v>5520225</v>
      </c>
      <c r="T12" s="59">
        <v>4744671</v>
      </c>
    </row>
    <row r="13" spans="1:20">
      <c r="B13" s="57" t="s">
        <v>147</v>
      </c>
      <c r="C13" s="59">
        <v>1141989</v>
      </c>
      <c r="D13" s="59">
        <v>7088</v>
      </c>
      <c r="E13" s="59">
        <v>111</v>
      </c>
      <c r="F13" s="59">
        <v>93</v>
      </c>
      <c r="G13" s="59"/>
      <c r="H13" s="59">
        <v>88718</v>
      </c>
      <c r="I13" s="59">
        <v>81648</v>
      </c>
      <c r="J13" s="59">
        <v>369434</v>
      </c>
      <c r="K13" s="59">
        <v>344787</v>
      </c>
      <c r="L13" s="59">
        <v>56973415</v>
      </c>
      <c r="M13" s="59">
        <v>662230</v>
      </c>
      <c r="N13" s="59">
        <v>150329</v>
      </c>
      <c r="O13" s="59">
        <v>118187</v>
      </c>
      <c r="P13" s="59"/>
      <c r="Q13" s="59">
        <v>1677529</v>
      </c>
      <c r="R13" s="59">
        <v>1560065</v>
      </c>
      <c r="S13" s="59">
        <v>4715113</v>
      </c>
      <c r="T13" s="59">
        <v>4202489</v>
      </c>
    </row>
    <row r="14" spans="1:20">
      <c r="A14" s="57" t="s">
        <v>3</v>
      </c>
      <c r="B14" s="57" t="s">
        <v>19</v>
      </c>
      <c r="C14" s="59">
        <v>17995</v>
      </c>
      <c r="D14" s="59">
        <v>-293</v>
      </c>
      <c r="E14" s="59">
        <v>1963</v>
      </c>
      <c r="F14" s="59">
        <v>2248</v>
      </c>
      <c r="G14" s="59"/>
      <c r="H14" s="59">
        <v>24</v>
      </c>
      <c r="I14" s="59">
        <v>32</v>
      </c>
      <c r="J14" s="59">
        <v>4271</v>
      </c>
      <c r="K14" s="59">
        <v>4028</v>
      </c>
      <c r="L14" s="59">
        <v>156032</v>
      </c>
      <c r="M14" s="59">
        <v>472</v>
      </c>
      <c r="N14" s="59">
        <v>6807</v>
      </c>
      <c r="O14" s="59">
        <v>7620</v>
      </c>
      <c r="P14" s="59"/>
      <c r="Q14" s="59">
        <v>568</v>
      </c>
      <c r="R14" s="59">
        <v>274</v>
      </c>
      <c r="S14" s="59">
        <v>16630</v>
      </c>
      <c r="T14" s="59">
        <v>15639</v>
      </c>
    </row>
    <row r="15" spans="1:20">
      <c r="B15" s="58" t="s">
        <v>145</v>
      </c>
      <c r="C15" s="59">
        <v>10904</v>
      </c>
      <c r="D15" s="59">
        <v>-252</v>
      </c>
      <c r="E15" s="59">
        <v>1652</v>
      </c>
      <c r="F15" s="59">
        <v>1903</v>
      </c>
      <c r="G15" s="59"/>
      <c r="H15" s="59">
        <v>0</v>
      </c>
      <c r="I15" s="59">
        <v>1</v>
      </c>
      <c r="J15" s="59">
        <v>2063</v>
      </c>
      <c r="K15" s="59">
        <v>1344</v>
      </c>
      <c r="L15" s="59">
        <v>21688</v>
      </c>
      <c r="M15" s="59">
        <v>2642</v>
      </c>
      <c r="N15" s="59" t="s">
        <v>120</v>
      </c>
      <c r="O15" s="59">
        <v>3249</v>
      </c>
      <c r="P15" s="59"/>
      <c r="Q15" s="59">
        <v>0</v>
      </c>
      <c r="R15" s="59" t="s">
        <v>120</v>
      </c>
      <c r="S15" s="59">
        <v>4593</v>
      </c>
      <c r="T15" s="59">
        <v>1525</v>
      </c>
    </row>
    <row r="16" spans="1:20">
      <c r="B16" s="58" t="s">
        <v>20</v>
      </c>
      <c r="C16" s="59">
        <v>3272</v>
      </c>
      <c r="D16" s="59">
        <v>-8</v>
      </c>
      <c r="E16" s="59">
        <v>203</v>
      </c>
      <c r="F16" s="59">
        <v>212</v>
      </c>
      <c r="G16" s="59"/>
      <c r="H16" s="59">
        <v>1</v>
      </c>
      <c r="I16" s="59">
        <v>0</v>
      </c>
      <c r="J16" s="59">
        <v>982</v>
      </c>
      <c r="K16" s="59">
        <v>1196</v>
      </c>
      <c r="L16" s="59">
        <v>21268</v>
      </c>
      <c r="M16" s="59">
        <v>-50</v>
      </c>
      <c r="N16" s="59">
        <v>1285</v>
      </c>
      <c r="O16" s="59">
        <v>1386</v>
      </c>
      <c r="P16" s="59"/>
      <c r="Q16" s="59" t="s">
        <v>120</v>
      </c>
      <c r="R16" s="59">
        <v>0</v>
      </c>
      <c r="S16" s="59">
        <v>2501</v>
      </c>
      <c r="T16" s="59">
        <v>2455</v>
      </c>
    </row>
    <row r="17" spans="1:20">
      <c r="B17" s="58" t="s">
        <v>21</v>
      </c>
      <c r="C17" s="59">
        <v>1811</v>
      </c>
      <c r="D17" s="59">
        <v>-13</v>
      </c>
      <c r="E17" s="59">
        <v>79</v>
      </c>
      <c r="F17" s="59">
        <v>96</v>
      </c>
      <c r="G17" s="59"/>
      <c r="H17" s="59">
        <v>4</v>
      </c>
      <c r="I17" s="59">
        <v>0</v>
      </c>
      <c r="J17" s="59">
        <v>571</v>
      </c>
      <c r="K17" s="59">
        <v>835</v>
      </c>
      <c r="L17" s="59">
        <v>23610</v>
      </c>
      <c r="M17" s="59">
        <v>-1614</v>
      </c>
      <c r="N17" s="59">
        <v>994</v>
      </c>
      <c r="O17" s="59">
        <v>1195</v>
      </c>
      <c r="P17" s="59"/>
      <c r="Q17" s="59" t="s">
        <v>120</v>
      </c>
      <c r="R17" s="59">
        <v>0</v>
      </c>
      <c r="S17" s="59">
        <v>2195</v>
      </c>
      <c r="T17" s="59">
        <v>3630</v>
      </c>
    </row>
    <row r="18" spans="1:20">
      <c r="B18" s="57" t="s">
        <v>23</v>
      </c>
      <c r="C18" s="59">
        <v>1129</v>
      </c>
      <c r="D18" s="59">
        <v>-14</v>
      </c>
      <c r="E18" s="59">
        <v>25</v>
      </c>
      <c r="F18" s="59">
        <v>34</v>
      </c>
      <c r="G18" s="59"/>
      <c r="H18" s="59">
        <v>1</v>
      </c>
      <c r="I18" s="59">
        <v>6</v>
      </c>
      <c r="J18" s="59">
        <v>406</v>
      </c>
      <c r="K18" s="59">
        <v>425</v>
      </c>
      <c r="L18" s="59">
        <v>36039</v>
      </c>
      <c r="M18" s="59">
        <v>-434</v>
      </c>
      <c r="N18" s="59">
        <v>984</v>
      </c>
      <c r="O18" s="59">
        <v>1307</v>
      </c>
      <c r="P18" s="59"/>
      <c r="Q18" s="59" t="s">
        <v>120</v>
      </c>
      <c r="R18" s="59">
        <v>87</v>
      </c>
      <c r="S18" s="59">
        <v>3438</v>
      </c>
      <c r="T18" s="59">
        <v>3482</v>
      </c>
    </row>
    <row r="19" spans="1:20">
      <c r="B19" s="57" t="s">
        <v>24</v>
      </c>
      <c r="C19" s="59">
        <v>459</v>
      </c>
      <c r="D19" s="59">
        <v>-3</v>
      </c>
      <c r="E19" s="59">
        <v>4</v>
      </c>
      <c r="F19" s="59">
        <v>3</v>
      </c>
      <c r="G19" s="59"/>
      <c r="H19" s="59">
        <v>10</v>
      </c>
      <c r="I19" s="59">
        <v>14</v>
      </c>
      <c r="J19" s="59">
        <v>130</v>
      </c>
      <c r="K19" s="59">
        <v>124</v>
      </c>
      <c r="L19" s="59">
        <v>28720</v>
      </c>
      <c r="M19" s="59">
        <v>-382</v>
      </c>
      <c r="N19" s="59">
        <v>720</v>
      </c>
      <c r="O19" s="59">
        <v>483</v>
      </c>
      <c r="P19" s="59"/>
      <c r="Q19" s="59" t="s">
        <v>120</v>
      </c>
      <c r="R19" s="59">
        <v>79</v>
      </c>
      <c r="S19" s="59">
        <v>2282</v>
      </c>
      <c r="T19" s="59">
        <v>3004</v>
      </c>
    </row>
    <row r="20" spans="1:20">
      <c r="B20" s="57" t="s">
        <v>146</v>
      </c>
      <c r="C20" s="59">
        <v>17575</v>
      </c>
      <c r="D20" s="59">
        <v>-290</v>
      </c>
      <c r="E20" s="59">
        <v>1963</v>
      </c>
      <c r="F20" s="59">
        <v>2248</v>
      </c>
      <c r="G20" s="59"/>
      <c r="H20" s="59">
        <v>16</v>
      </c>
      <c r="I20" s="59">
        <v>21</v>
      </c>
      <c r="J20" s="59">
        <v>4152</v>
      </c>
      <c r="K20" s="59">
        <v>3924</v>
      </c>
      <c r="L20" s="59">
        <v>131325</v>
      </c>
      <c r="M20" s="59">
        <v>162</v>
      </c>
      <c r="N20" s="59">
        <v>6807</v>
      </c>
      <c r="O20" s="59">
        <v>7620</v>
      </c>
      <c r="P20" s="59"/>
      <c r="Q20" s="59">
        <v>229</v>
      </c>
      <c r="R20" s="59">
        <v>167</v>
      </c>
      <c r="S20" s="59">
        <v>15009</v>
      </c>
      <c r="T20" s="59">
        <v>14096</v>
      </c>
    </row>
    <row r="21" spans="1:20">
      <c r="B21" s="57" t="s">
        <v>147</v>
      </c>
      <c r="C21" s="59">
        <v>420</v>
      </c>
      <c r="D21" s="59">
        <v>-3</v>
      </c>
      <c r="E21" s="59">
        <v>0</v>
      </c>
      <c r="F21" s="59">
        <v>0</v>
      </c>
      <c r="G21" s="59"/>
      <c r="H21" s="59">
        <v>8</v>
      </c>
      <c r="I21" s="59">
        <v>11</v>
      </c>
      <c r="J21" s="59">
        <v>119</v>
      </c>
      <c r="K21" s="59">
        <v>104</v>
      </c>
      <c r="L21" s="59">
        <v>24707</v>
      </c>
      <c r="M21" s="59">
        <v>310</v>
      </c>
      <c r="N21" s="59">
        <v>0</v>
      </c>
      <c r="O21" s="59">
        <v>0</v>
      </c>
      <c r="P21" s="59"/>
      <c r="Q21" s="59" t="s">
        <v>120</v>
      </c>
      <c r="R21" s="59">
        <v>107</v>
      </c>
      <c r="S21" s="59">
        <v>1621</v>
      </c>
      <c r="T21" s="59">
        <v>1543</v>
      </c>
    </row>
    <row r="22" spans="1:20">
      <c r="A22" s="57" t="s">
        <v>82</v>
      </c>
      <c r="B22" s="57" t="s">
        <v>19</v>
      </c>
      <c r="C22" s="59">
        <v>24463</v>
      </c>
      <c r="D22" s="59">
        <v>485</v>
      </c>
      <c r="E22" s="59">
        <v>2112</v>
      </c>
      <c r="F22" s="59">
        <v>1780</v>
      </c>
      <c r="G22" s="59"/>
      <c r="H22" s="59">
        <v>638</v>
      </c>
      <c r="I22" s="59">
        <v>485</v>
      </c>
      <c r="J22" s="59">
        <v>7668</v>
      </c>
      <c r="K22" s="59">
        <v>5491</v>
      </c>
      <c r="L22" s="59">
        <v>581568</v>
      </c>
      <c r="M22" s="59">
        <v>67396</v>
      </c>
      <c r="N22" s="59">
        <v>15127</v>
      </c>
      <c r="O22" s="59">
        <v>11078</v>
      </c>
      <c r="P22" s="59"/>
      <c r="Q22" s="59">
        <v>23137</v>
      </c>
      <c r="R22" s="59">
        <v>11336</v>
      </c>
      <c r="S22" s="59">
        <v>100274</v>
      </c>
      <c r="T22" s="59">
        <v>48728</v>
      </c>
    </row>
    <row r="23" spans="1:20">
      <c r="B23" s="58" t="s">
        <v>145</v>
      </c>
      <c r="C23" s="59">
        <v>9565</v>
      </c>
      <c r="D23" s="59">
        <v>168</v>
      </c>
      <c r="E23" s="59">
        <v>1544</v>
      </c>
      <c r="F23" s="59">
        <v>1371</v>
      </c>
      <c r="G23" s="59"/>
      <c r="H23" s="59">
        <v>2</v>
      </c>
      <c r="I23" s="59">
        <v>7</v>
      </c>
      <c r="J23" s="59">
        <v>1735</v>
      </c>
      <c r="K23" s="59">
        <v>996</v>
      </c>
      <c r="L23" s="59">
        <v>19292</v>
      </c>
      <c r="M23" s="59">
        <v>4376</v>
      </c>
      <c r="N23" s="59" t="s">
        <v>120</v>
      </c>
      <c r="O23" s="59">
        <v>2320</v>
      </c>
      <c r="P23" s="59"/>
      <c r="Q23" s="59" t="s">
        <v>120</v>
      </c>
      <c r="R23" s="59" t="s">
        <v>120</v>
      </c>
      <c r="S23" s="59">
        <v>4984</v>
      </c>
      <c r="T23" s="59">
        <v>1129</v>
      </c>
    </row>
    <row r="24" spans="1:20">
      <c r="B24" s="58" t="s">
        <v>20</v>
      </c>
      <c r="C24" s="59">
        <v>3147</v>
      </c>
      <c r="D24" s="59">
        <v>85</v>
      </c>
      <c r="E24" s="59">
        <v>273</v>
      </c>
      <c r="F24" s="59">
        <v>187</v>
      </c>
      <c r="G24" s="59"/>
      <c r="H24" s="59">
        <v>2</v>
      </c>
      <c r="I24" s="59">
        <v>3</v>
      </c>
      <c r="J24" s="59">
        <v>1017</v>
      </c>
      <c r="K24" s="59">
        <v>1006</v>
      </c>
      <c r="L24" s="59">
        <v>20582</v>
      </c>
      <c r="M24" s="59">
        <v>2429</v>
      </c>
      <c r="N24" s="59">
        <v>1757</v>
      </c>
      <c r="O24" s="59">
        <v>1245</v>
      </c>
      <c r="P24" s="59"/>
      <c r="Q24" s="59" t="s">
        <v>120</v>
      </c>
      <c r="R24" s="59">
        <v>4</v>
      </c>
      <c r="S24" s="59">
        <v>3821</v>
      </c>
      <c r="T24" s="59">
        <v>2177</v>
      </c>
    </row>
    <row r="25" spans="1:20">
      <c r="B25" s="58" t="s">
        <v>21</v>
      </c>
      <c r="C25" s="59">
        <v>2560</v>
      </c>
      <c r="D25" s="59">
        <v>2</v>
      </c>
      <c r="E25" s="59">
        <v>139</v>
      </c>
      <c r="F25" s="59">
        <v>125</v>
      </c>
      <c r="G25" s="59"/>
      <c r="H25" s="59">
        <v>3</v>
      </c>
      <c r="I25" s="59">
        <v>15</v>
      </c>
      <c r="J25" s="59">
        <v>1075</v>
      </c>
      <c r="K25" s="59">
        <v>926</v>
      </c>
      <c r="L25" s="59">
        <v>33456</v>
      </c>
      <c r="M25" s="59">
        <v>2794</v>
      </c>
      <c r="N25" s="59">
        <v>1880</v>
      </c>
      <c r="O25" s="59">
        <v>1651</v>
      </c>
      <c r="P25" s="59"/>
      <c r="Q25" s="59" t="s">
        <v>120</v>
      </c>
      <c r="R25" s="59">
        <v>65</v>
      </c>
      <c r="S25" s="59">
        <v>6413</v>
      </c>
      <c r="T25" s="59">
        <v>3808</v>
      </c>
    </row>
    <row r="26" spans="1:20">
      <c r="B26" s="57" t="s">
        <v>23</v>
      </c>
      <c r="C26" s="59">
        <v>2814</v>
      </c>
      <c r="D26" s="59">
        <v>67</v>
      </c>
      <c r="E26" s="59">
        <v>138</v>
      </c>
      <c r="F26" s="59">
        <v>81</v>
      </c>
      <c r="G26" s="59"/>
      <c r="H26" s="59">
        <v>57</v>
      </c>
      <c r="I26" s="59">
        <v>47</v>
      </c>
      <c r="J26" s="59">
        <v>1354</v>
      </c>
      <c r="K26" s="59">
        <v>859</v>
      </c>
      <c r="L26" s="59">
        <v>85495</v>
      </c>
      <c r="M26" s="59">
        <v>10722</v>
      </c>
      <c r="N26" s="59">
        <v>5109</v>
      </c>
      <c r="O26" s="59">
        <v>3325</v>
      </c>
      <c r="P26" s="59"/>
      <c r="Q26" s="59">
        <v>1014</v>
      </c>
      <c r="R26" s="59">
        <v>933</v>
      </c>
      <c r="S26" s="59">
        <v>15795</v>
      </c>
      <c r="T26" s="59">
        <v>6938</v>
      </c>
    </row>
    <row r="27" spans="1:20">
      <c r="B27" s="57" t="s">
        <v>24</v>
      </c>
      <c r="C27" s="59">
        <v>1452</v>
      </c>
      <c r="D27" s="59">
        <v>-3</v>
      </c>
      <c r="E27" s="59">
        <v>18</v>
      </c>
      <c r="F27" s="59">
        <v>16</v>
      </c>
      <c r="G27" s="59"/>
      <c r="H27" s="59">
        <v>67</v>
      </c>
      <c r="I27" s="59">
        <v>72</v>
      </c>
      <c r="J27" s="59">
        <v>654</v>
      </c>
      <c r="K27" s="59">
        <v>360</v>
      </c>
      <c r="L27" s="59">
        <v>85195</v>
      </c>
      <c r="M27" s="59">
        <v>9965</v>
      </c>
      <c r="N27" s="59">
        <v>3529</v>
      </c>
      <c r="O27" s="59">
        <v>2537</v>
      </c>
      <c r="P27" s="59"/>
      <c r="Q27" s="59">
        <v>1663</v>
      </c>
      <c r="R27" s="59">
        <v>2139</v>
      </c>
      <c r="S27" s="59">
        <v>15844</v>
      </c>
      <c r="T27" s="59">
        <v>6395</v>
      </c>
    </row>
    <row r="28" spans="1:20">
      <c r="B28" s="57" t="s">
        <v>146</v>
      </c>
      <c r="C28" s="59">
        <v>19538</v>
      </c>
      <c r="D28" s="59">
        <v>319</v>
      </c>
      <c r="E28" s="59">
        <v>2112</v>
      </c>
      <c r="F28" s="59">
        <v>1780</v>
      </c>
      <c r="G28" s="59"/>
      <c r="H28" s="59">
        <v>131</v>
      </c>
      <c r="I28" s="59">
        <v>144</v>
      </c>
      <c r="J28" s="59">
        <v>5835</v>
      </c>
      <c r="K28" s="59">
        <v>4147</v>
      </c>
      <c r="L28" s="59">
        <v>244020</v>
      </c>
      <c r="M28" s="59">
        <v>30286</v>
      </c>
      <c r="N28" s="59">
        <v>15127</v>
      </c>
      <c r="O28" s="59">
        <v>11078</v>
      </c>
      <c r="P28" s="59"/>
      <c r="Q28" s="59">
        <v>2981</v>
      </c>
      <c r="R28" s="59">
        <v>3154</v>
      </c>
      <c r="S28" s="59">
        <v>46857</v>
      </c>
      <c r="T28" s="59">
        <v>20447</v>
      </c>
    </row>
    <row r="29" spans="1:20">
      <c r="B29" s="57" t="s">
        <v>147</v>
      </c>
      <c r="C29" s="59">
        <v>4925</v>
      </c>
      <c r="D29" s="59">
        <v>166</v>
      </c>
      <c r="E29" s="59">
        <v>0</v>
      </c>
      <c r="F29" s="59">
        <v>0</v>
      </c>
      <c r="G29" s="59"/>
      <c r="H29" s="59">
        <v>507</v>
      </c>
      <c r="I29" s="59">
        <v>341</v>
      </c>
      <c r="J29" s="59">
        <v>1833</v>
      </c>
      <c r="K29" s="59">
        <v>1344</v>
      </c>
      <c r="L29" s="59">
        <v>337548</v>
      </c>
      <c r="M29" s="59">
        <v>37110</v>
      </c>
      <c r="N29" s="59">
        <v>0</v>
      </c>
      <c r="O29" s="59">
        <v>0</v>
      </c>
      <c r="P29" s="59"/>
      <c r="Q29" s="59">
        <v>20156</v>
      </c>
      <c r="R29" s="59">
        <v>8182</v>
      </c>
      <c r="S29" s="59">
        <v>53417</v>
      </c>
      <c r="T29" s="59">
        <v>28281</v>
      </c>
    </row>
    <row r="30" spans="1:20">
      <c r="A30" s="57" t="s">
        <v>4</v>
      </c>
      <c r="B30" s="57" t="s">
        <v>19</v>
      </c>
      <c r="C30" s="59">
        <v>17092</v>
      </c>
      <c r="D30" s="59">
        <v>-119</v>
      </c>
      <c r="E30" s="59">
        <v>316</v>
      </c>
      <c r="F30" s="59">
        <v>308</v>
      </c>
      <c r="G30" s="59"/>
      <c r="H30" s="59">
        <v>638</v>
      </c>
      <c r="I30" s="59">
        <v>765</v>
      </c>
      <c r="J30" s="59">
        <v>3904</v>
      </c>
      <c r="K30" s="59">
        <v>4602</v>
      </c>
      <c r="L30" s="59">
        <v>638053</v>
      </c>
      <c r="M30" s="59">
        <v>-1667</v>
      </c>
      <c r="N30" s="59">
        <v>1960</v>
      </c>
      <c r="O30" s="59">
        <v>2246</v>
      </c>
      <c r="P30" s="59"/>
      <c r="Q30" s="59" t="s">
        <v>120</v>
      </c>
      <c r="R30" s="59">
        <v>14830</v>
      </c>
      <c r="S30" s="59">
        <v>31063</v>
      </c>
      <c r="T30" s="59">
        <v>31534</v>
      </c>
    </row>
    <row r="31" spans="1:20">
      <c r="B31" s="58" t="s">
        <v>145</v>
      </c>
      <c r="C31" s="59">
        <v>2636</v>
      </c>
      <c r="D31" s="59">
        <v>-2</v>
      </c>
      <c r="E31" s="59">
        <v>250</v>
      </c>
      <c r="F31" s="59">
        <v>253</v>
      </c>
      <c r="G31" s="59"/>
      <c r="H31" s="59">
        <v>2</v>
      </c>
      <c r="I31" s="59">
        <v>1</v>
      </c>
      <c r="J31" s="59">
        <v>435</v>
      </c>
      <c r="K31" s="59">
        <v>269</v>
      </c>
      <c r="L31" s="59">
        <v>5950</v>
      </c>
      <c r="M31" s="59">
        <v>424</v>
      </c>
      <c r="N31" s="59">
        <v>461</v>
      </c>
      <c r="O31" s="59">
        <v>470</v>
      </c>
      <c r="P31" s="59"/>
      <c r="Q31" s="59" t="s">
        <v>120</v>
      </c>
      <c r="R31" s="59" t="s">
        <v>120</v>
      </c>
      <c r="S31" s="59">
        <v>748</v>
      </c>
      <c r="T31" s="59">
        <v>316</v>
      </c>
    </row>
    <row r="32" spans="1:20">
      <c r="B32" s="58" t="s">
        <v>20</v>
      </c>
      <c r="C32" s="59">
        <v>933</v>
      </c>
      <c r="D32" s="59">
        <v>2</v>
      </c>
      <c r="E32" s="59">
        <v>33</v>
      </c>
      <c r="F32" s="59">
        <v>30</v>
      </c>
      <c r="G32" s="59"/>
      <c r="H32" s="59">
        <v>0</v>
      </c>
      <c r="I32" s="59">
        <v>1</v>
      </c>
      <c r="J32" s="59">
        <v>199</v>
      </c>
      <c r="K32" s="59">
        <v>265</v>
      </c>
      <c r="L32" s="59">
        <v>5816</v>
      </c>
      <c r="M32" s="59">
        <v>-15</v>
      </c>
      <c r="N32" s="59">
        <v>218</v>
      </c>
      <c r="O32" s="59">
        <v>194</v>
      </c>
      <c r="P32" s="59"/>
      <c r="Q32" s="59">
        <v>0</v>
      </c>
      <c r="R32" s="59" t="s">
        <v>120</v>
      </c>
      <c r="S32" s="59">
        <v>411</v>
      </c>
      <c r="T32" s="59">
        <v>440</v>
      </c>
    </row>
    <row r="33" spans="1:20">
      <c r="B33" s="58" t="s">
        <v>21</v>
      </c>
      <c r="C33" s="59">
        <v>536</v>
      </c>
      <c r="D33" s="59">
        <v>-4</v>
      </c>
      <c r="E33" s="59">
        <v>16</v>
      </c>
      <c r="F33" s="59">
        <v>17</v>
      </c>
      <c r="G33" s="59"/>
      <c r="H33" s="59">
        <v>1</v>
      </c>
      <c r="I33" s="59">
        <v>4</v>
      </c>
      <c r="J33" s="59">
        <v>154</v>
      </c>
      <c r="K33" s="59">
        <v>170</v>
      </c>
      <c r="L33" s="59">
        <v>6428</v>
      </c>
      <c r="M33" s="59">
        <v>-57</v>
      </c>
      <c r="N33" s="59">
        <v>206</v>
      </c>
      <c r="O33" s="59">
        <v>214</v>
      </c>
      <c r="P33" s="59"/>
      <c r="Q33" s="59" t="s">
        <v>120</v>
      </c>
      <c r="R33" s="59" t="s">
        <v>120</v>
      </c>
      <c r="S33" s="59">
        <v>457</v>
      </c>
      <c r="T33" s="59">
        <v>485</v>
      </c>
    </row>
    <row r="34" spans="1:20">
      <c r="B34" s="57" t="s">
        <v>23</v>
      </c>
      <c r="C34" s="59">
        <v>1459</v>
      </c>
      <c r="D34" s="59">
        <v>-1</v>
      </c>
      <c r="E34" s="59">
        <v>13</v>
      </c>
      <c r="F34" s="59">
        <v>5</v>
      </c>
      <c r="G34" s="59"/>
      <c r="H34" s="59">
        <v>7</v>
      </c>
      <c r="I34" s="59">
        <v>16</v>
      </c>
      <c r="J34" s="59">
        <v>380</v>
      </c>
      <c r="K34" s="59">
        <v>474</v>
      </c>
      <c r="L34" s="59">
        <v>39516</v>
      </c>
      <c r="M34" s="59">
        <v>-328</v>
      </c>
      <c r="N34" s="59">
        <v>488</v>
      </c>
      <c r="O34" s="59" t="s">
        <v>120</v>
      </c>
      <c r="P34" s="59"/>
      <c r="Q34" s="59" t="s">
        <v>120</v>
      </c>
      <c r="R34" s="59">
        <v>317</v>
      </c>
      <c r="S34" s="59">
        <v>1284</v>
      </c>
      <c r="T34" s="59">
        <v>1686</v>
      </c>
    </row>
    <row r="35" spans="1:20">
      <c r="B35" s="57" t="s">
        <v>24</v>
      </c>
      <c r="C35" s="59">
        <v>1286</v>
      </c>
      <c r="D35" s="59">
        <v>21</v>
      </c>
      <c r="E35" s="59">
        <v>4</v>
      </c>
      <c r="F35" s="59">
        <v>2</v>
      </c>
      <c r="G35" s="59"/>
      <c r="H35" s="59">
        <v>28</v>
      </c>
      <c r="I35" s="59">
        <v>9</v>
      </c>
      <c r="J35" s="59">
        <v>291</v>
      </c>
      <c r="K35" s="59">
        <v>328</v>
      </c>
      <c r="L35" s="59">
        <v>52075</v>
      </c>
      <c r="M35" s="59">
        <v>298</v>
      </c>
      <c r="N35" s="59">
        <v>587</v>
      </c>
      <c r="O35" s="59" t="s">
        <v>120</v>
      </c>
      <c r="P35" s="59"/>
      <c r="Q35" s="59">
        <v>605</v>
      </c>
      <c r="R35" s="59">
        <v>205</v>
      </c>
      <c r="S35" s="59">
        <v>1813</v>
      </c>
      <c r="T35" s="59">
        <v>2253</v>
      </c>
    </row>
    <row r="36" spans="1:20">
      <c r="B36" s="57" t="s">
        <v>146</v>
      </c>
      <c r="C36" s="59">
        <v>6850</v>
      </c>
      <c r="D36" s="59">
        <v>16</v>
      </c>
      <c r="E36" s="59">
        <v>316</v>
      </c>
      <c r="F36" s="59">
        <v>307</v>
      </c>
      <c r="G36" s="59"/>
      <c r="H36" s="59">
        <v>38</v>
      </c>
      <c r="I36" s="59">
        <v>31</v>
      </c>
      <c r="J36" s="59">
        <v>1459</v>
      </c>
      <c r="K36" s="59">
        <v>1506</v>
      </c>
      <c r="L36" s="59">
        <v>109785</v>
      </c>
      <c r="M36" s="59">
        <v>322</v>
      </c>
      <c r="N36" s="59">
        <v>1960</v>
      </c>
      <c r="O36" s="59">
        <v>1335</v>
      </c>
      <c r="P36" s="59"/>
      <c r="Q36" s="59">
        <v>722</v>
      </c>
      <c r="R36" s="59">
        <v>558</v>
      </c>
      <c r="S36" s="59">
        <v>4713</v>
      </c>
      <c r="T36" s="59">
        <v>5180</v>
      </c>
    </row>
    <row r="37" spans="1:20">
      <c r="B37" s="57" t="s">
        <v>147</v>
      </c>
      <c r="C37" s="59">
        <v>10242</v>
      </c>
      <c r="D37" s="59">
        <v>-135</v>
      </c>
      <c r="E37" s="59">
        <v>0</v>
      </c>
      <c r="F37" s="59">
        <v>1</v>
      </c>
      <c r="G37" s="59"/>
      <c r="H37" s="59">
        <v>600</v>
      </c>
      <c r="I37" s="59">
        <v>734</v>
      </c>
      <c r="J37" s="59">
        <v>2445</v>
      </c>
      <c r="K37" s="59">
        <v>3096</v>
      </c>
      <c r="L37" s="59">
        <v>528268</v>
      </c>
      <c r="M37" s="59">
        <v>-1989</v>
      </c>
      <c r="N37" s="59">
        <v>0</v>
      </c>
      <c r="O37" s="59" t="s">
        <v>120</v>
      </c>
      <c r="P37" s="59"/>
      <c r="Q37" s="59" t="s">
        <v>120</v>
      </c>
      <c r="R37" s="59">
        <v>14272</v>
      </c>
      <c r="S37" s="59">
        <v>26350</v>
      </c>
      <c r="T37" s="59">
        <v>26354</v>
      </c>
    </row>
    <row r="38" spans="1:20">
      <c r="A38" s="57" t="s">
        <v>83</v>
      </c>
      <c r="B38" s="57" t="s">
        <v>19</v>
      </c>
      <c r="C38" s="59">
        <v>569350</v>
      </c>
      <c r="D38" s="59">
        <v>-21570</v>
      </c>
      <c r="E38" s="59">
        <v>72148</v>
      </c>
      <c r="F38" s="59">
        <v>93540</v>
      </c>
      <c r="G38" s="59"/>
      <c r="H38" s="59">
        <v>1210</v>
      </c>
      <c r="I38" s="59">
        <v>1388</v>
      </c>
      <c r="J38" s="59">
        <v>139755</v>
      </c>
      <c r="K38" s="59">
        <v>154141</v>
      </c>
      <c r="L38" s="59">
        <v>5387905</v>
      </c>
      <c r="M38" s="59">
        <v>-204720</v>
      </c>
      <c r="N38" s="59">
        <v>244484</v>
      </c>
      <c r="O38" s="59">
        <v>317631</v>
      </c>
      <c r="P38" s="59"/>
      <c r="Q38" s="59">
        <v>35125</v>
      </c>
      <c r="R38" s="59">
        <v>38012</v>
      </c>
      <c r="S38" s="59">
        <v>706517</v>
      </c>
      <c r="T38" s="59">
        <v>835203</v>
      </c>
    </row>
    <row r="39" spans="1:20">
      <c r="B39" s="58" t="s">
        <v>145</v>
      </c>
      <c r="C39" s="59">
        <v>351729</v>
      </c>
      <c r="D39" s="59">
        <v>-17886</v>
      </c>
      <c r="E39" s="59">
        <v>61524</v>
      </c>
      <c r="F39" s="59">
        <v>79363</v>
      </c>
      <c r="G39" s="59"/>
      <c r="H39" s="59">
        <v>4</v>
      </c>
      <c r="I39" s="59">
        <v>51</v>
      </c>
      <c r="J39" s="59">
        <v>71075</v>
      </c>
      <c r="K39" s="59">
        <v>52673</v>
      </c>
      <c r="L39" s="59">
        <v>710665</v>
      </c>
      <c r="M39" s="59">
        <v>73640</v>
      </c>
      <c r="N39" s="59">
        <v>108538</v>
      </c>
      <c r="O39" s="59">
        <v>136965</v>
      </c>
      <c r="P39" s="59"/>
      <c r="Q39" s="59" t="s">
        <v>120</v>
      </c>
      <c r="R39" s="59">
        <v>78</v>
      </c>
      <c r="S39" s="59">
        <v>164048</v>
      </c>
      <c r="T39" s="59">
        <v>61983</v>
      </c>
    </row>
    <row r="40" spans="1:20">
      <c r="B40" s="58" t="s">
        <v>20</v>
      </c>
      <c r="C40" s="59">
        <v>97418</v>
      </c>
      <c r="D40" s="59">
        <v>-1406</v>
      </c>
      <c r="E40" s="59">
        <v>6807</v>
      </c>
      <c r="F40" s="59">
        <v>8171</v>
      </c>
      <c r="G40" s="59"/>
      <c r="H40" s="59">
        <v>4</v>
      </c>
      <c r="I40" s="59">
        <v>46</v>
      </c>
      <c r="J40" s="59">
        <v>27909</v>
      </c>
      <c r="K40" s="59">
        <v>41390</v>
      </c>
      <c r="L40" s="59">
        <v>636230</v>
      </c>
      <c r="M40" s="59">
        <v>-12591</v>
      </c>
      <c r="N40" s="59">
        <v>43222</v>
      </c>
      <c r="O40" s="59">
        <v>52044</v>
      </c>
      <c r="P40" s="59"/>
      <c r="Q40" s="59" t="s">
        <v>120</v>
      </c>
      <c r="R40" s="59">
        <v>114</v>
      </c>
      <c r="S40" s="59">
        <v>92637</v>
      </c>
      <c r="T40" s="59">
        <v>96311</v>
      </c>
    </row>
    <row r="41" spans="1:20">
      <c r="B41" s="58" t="s">
        <v>21</v>
      </c>
      <c r="C41" s="59">
        <v>61825</v>
      </c>
      <c r="D41" s="59">
        <v>-1694</v>
      </c>
      <c r="E41" s="59">
        <v>2720</v>
      </c>
      <c r="F41" s="59">
        <v>4369</v>
      </c>
      <c r="G41" s="59"/>
      <c r="H41" s="59">
        <v>7</v>
      </c>
      <c r="I41" s="59">
        <v>52</v>
      </c>
      <c r="J41" s="59">
        <v>19321</v>
      </c>
      <c r="K41" s="59">
        <v>31270</v>
      </c>
      <c r="L41" s="59">
        <v>823907</v>
      </c>
      <c r="M41" s="59">
        <v>-70988</v>
      </c>
      <c r="N41" s="59">
        <v>35199</v>
      </c>
      <c r="O41" s="59">
        <v>56121</v>
      </c>
      <c r="P41" s="59"/>
      <c r="Q41" s="59">
        <v>64</v>
      </c>
      <c r="R41" s="59">
        <v>283</v>
      </c>
      <c r="S41" s="59">
        <v>98484</v>
      </c>
      <c r="T41" s="59">
        <v>148331</v>
      </c>
    </row>
    <row r="42" spans="1:20">
      <c r="B42" s="57" t="s">
        <v>23</v>
      </c>
      <c r="C42" s="59">
        <v>41839</v>
      </c>
      <c r="D42" s="59">
        <v>-506</v>
      </c>
      <c r="E42" s="59">
        <v>1037</v>
      </c>
      <c r="F42" s="59">
        <v>1521</v>
      </c>
      <c r="G42" s="59"/>
      <c r="H42" s="59">
        <v>158</v>
      </c>
      <c r="I42" s="59">
        <v>180</v>
      </c>
      <c r="J42" s="59">
        <v>15701</v>
      </c>
      <c r="K42" s="59">
        <v>21551</v>
      </c>
      <c r="L42" s="59">
        <v>1485484</v>
      </c>
      <c r="M42" s="59">
        <v>-60571</v>
      </c>
      <c r="N42" s="59">
        <v>36192</v>
      </c>
      <c r="O42" s="59">
        <v>53116</v>
      </c>
      <c r="P42" s="59"/>
      <c r="Q42" s="59">
        <v>3099</v>
      </c>
      <c r="R42" s="59">
        <v>3832</v>
      </c>
      <c r="S42" s="59">
        <v>169021</v>
      </c>
      <c r="T42" s="59">
        <v>211935</v>
      </c>
    </row>
    <row r="43" spans="1:20">
      <c r="B43" s="57" t="s">
        <v>24</v>
      </c>
      <c r="C43" s="59">
        <v>8222</v>
      </c>
      <c r="D43" s="59">
        <v>-25</v>
      </c>
      <c r="E43" s="59">
        <v>59</v>
      </c>
      <c r="F43" s="59">
        <v>114</v>
      </c>
      <c r="G43" s="59"/>
      <c r="H43" s="59">
        <v>260</v>
      </c>
      <c r="I43" s="59">
        <v>230</v>
      </c>
      <c r="J43" s="59">
        <v>2939</v>
      </c>
      <c r="K43" s="59">
        <v>4223</v>
      </c>
      <c r="L43" s="59">
        <v>888177</v>
      </c>
      <c r="M43" s="59">
        <v>-103144</v>
      </c>
      <c r="N43" s="59">
        <v>9839</v>
      </c>
      <c r="O43" s="59">
        <v>17390</v>
      </c>
      <c r="P43" s="59"/>
      <c r="Q43" s="59">
        <v>6403</v>
      </c>
      <c r="R43" s="59">
        <v>9094</v>
      </c>
      <c r="S43" s="59">
        <v>85867</v>
      </c>
      <c r="T43" s="59">
        <v>178769</v>
      </c>
    </row>
    <row r="44" spans="1:20">
      <c r="B44" s="57" t="s">
        <v>146</v>
      </c>
      <c r="C44" s="59">
        <v>561033</v>
      </c>
      <c r="D44" s="59">
        <v>-21517</v>
      </c>
      <c r="E44" s="59">
        <v>72147</v>
      </c>
      <c r="F44" s="59">
        <v>93538</v>
      </c>
      <c r="G44" s="59"/>
      <c r="H44" s="59">
        <v>433</v>
      </c>
      <c r="I44" s="59">
        <v>559</v>
      </c>
      <c r="J44" s="59">
        <v>136945</v>
      </c>
      <c r="K44" s="59">
        <v>151107</v>
      </c>
      <c r="L44" s="59">
        <v>4544463</v>
      </c>
      <c r="M44" s="59">
        <v>-173654</v>
      </c>
      <c r="N44" s="59">
        <v>232990</v>
      </c>
      <c r="O44" s="59">
        <v>315636</v>
      </c>
      <c r="P44" s="59"/>
      <c r="Q44" s="59">
        <v>9665</v>
      </c>
      <c r="R44" s="59">
        <v>13401</v>
      </c>
      <c r="S44" s="59">
        <v>610057</v>
      </c>
      <c r="T44" s="59">
        <v>697329</v>
      </c>
    </row>
    <row r="45" spans="1:20">
      <c r="B45" s="57" t="s">
        <v>147</v>
      </c>
      <c r="C45" s="59">
        <v>8317</v>
      </c>
      <c r="D45" s="59">
        <v>-53</v>
      </c>
      <c r="E45" s="59">
        <v>1</v>
      </c>
      <c r="F45" s="59">
        <v>2</v>
      </c>
      <c r="G45" s="59"/>
      <c r="H45" s="59">
        <v>777</v>
      </c>
      <c r="I45" s="59">
        <v>829</v>
      </c>
      <c r="J45" s="59">
        <v>2810</v>
      </c>
      <c r="K45" s="59">
        <v>3034</v>
      </c>
      <c r="L45" s="59">
        <v>843442</v>
      </c>
      <c r="M45" s="59">
        <v>-31066</v>
      </c>
      <c r="N45" s="59" t="s">
        <v>120</v>
      </c>
      <c r="O45" s="59" t="s">
        <v>120</v>
      </c>
      <c r="P45" s="59"/>
      <c r="Q45" s="59">
        <v>25460</v>
      </c>
      <c r="R45" s="59">
        <v>24611</v>
      </c>
      <c r="S45" s="59">
        <v>96460</v>
      </c>
      <c r="T45" s="59">
        <v>137874</v>
      </c>
    </row>
    <row r="46" spans="1:20">
      <c r="A46" s="57" t="s">
        <v>84</v>
      </c>
      <c r="B46" s="57" t="s">
        <v>19</v>
      </c>
      <c r="C46" s="59">
        <v>281501</v>
      </c>
      <c r="D46" s="59">
        <v>-4921</v>
      </c>
      <c r="E46" s="59">
        <v>16469</v>
      </c>
      <c r="F46" s="59">
        <v>20360</v>
      </c>
      <c r="G46" s="59"/>
      <c r="H46" s="59">
        <v>1634</v>
      </c>
      <c r="I46" s="59">
        <v>2664</v>
      </c>
      <c r="J46" s="59">
        <v>99106</v>
      </c>
      <c r="K46" s="59">
        <v>79819</v>
      </c>
      <c r="L46" s="59">
        <v>10861765</v>
      </c>
      <c r="M46" s="59">
        <v>120663</v>
      </c>
      <c r="N46" s="59">
        <v>132937</v>
      </c>
      <c r="O46" s="59">
        <v>151564</v>
      </c>
      <c r="P46" s="59"/>
      <c r="Q46" s="59">
        <v>88835</v>
      </c>
      <c r="R46" s="59">
        <v>154962</v>
      </c>
      <c r="S46" s="59">
        <v>867886</v>
      </c>
      <c r="T46" s="59">
        <v>662469</v>
      </c>
    </row>
    <row r="47" spans="1:20">
      <c r="B47" s="58" t="s">
        <v>145</v>
      </c>
      <c r="C47" s="59">
        <v>92306</v>
      </c>
      <c r="D47" s="59">
        <v>-2939</v>
      </c>
      <c r="E47" s="59">
        <v>11620</v>
      </c>
      <c r="F47" s="59">
        <v>14511</v>
      </c>
      <c r="G47" s="59"/>
      <c r="H47" s="59">
        <v>8</v>
      </c>
      <c r="I47" s="59">
        <v>56</v>
      </c>
      <c r="J47" s="59">
        <v>20981</v>
      </c>
      <c r="K47" s="59">
        <v>13069</v>
      </c>
      <c r="L47" s="59">
        <v>204899</v>
      </c>
      <c r="M47" s="59">
        <v>27594</v>
      </c>
      <c r="N47" s="59">
        <v>21857</v>
      </c>
      <c r="O47" s="59">
        <v>26142</v>
      </c>
      <c r="P47" s="59"/>
      <c r="Q47" s="59" t="s">
        <v>120</v>
      </c>
      <c r="R47" s="59" t="s">
        <v>120</v>
      </c>
      <c r="S47" s="59">
        <v>46758</v>
      </c>
      <c r="T47" s="59">
        <v>14816</v>
      </c>
    </row>
    <row r="48" spans="1:20">
      <c r="B48" s="58" t="s">
        <v>20</v>
      </c>
      <c r="C48" s="59">
        <v>47276</v>
      </c>
      <c r="D48" s="59">
        <v>-328</v>
      </c>
      <c r="E48" s="59">
        <v>2325</v>
      </c>
      <c r="F48" s="59">
        <v>2617</v>
      </c>
      <c r="G48" s="59"/>
      <c r="H48" s="59">
        <v>10</v>
      </c>
      <c r="I48" s="59">
        <v>46</v>
      </c>
      <c r="J48" s="59">
        <v>15578</v>
      </c>
      <c r="K48" s="59">
        <v>15508</v>
      </c>
      <c r="L48" s="59">
        <v>314901</v>
      </c>
      <c r="M48" s="59">
        <v>10302</v>
      </c>
      <c r="N48" s="59">
        <v>15014</v>
      </c>
      <c r="O48" s="59">
        <v>17042</v>
      </c>
      <c r="P48" s="59"/>
      <c r="Q48" s="59" t="s">
        <v>120</v>
      </c>
      <c r="R48" s="59">
        <v>204</v>
      </c>
      <c r="S48" s="59">
        <v>41372</v>
      </c>
      <c r="T48" s="59">
        <v>29195</v>
      </c>
    </row>
    <row r="49" spans="1:20">
      <c r="B49" s="58" t="s">
        <v>21</v>
      </c>
      <c r="C49" s="59">
        <v>40461</v>
      </c>
      <c r="D49" s="59">
        <v>-443</v>
      </c>
      <c r="E49" s="59">
        <v>1327</v>
      </c>
      <c r="F49" s="59">
        <v>1714</v>
      </c>
      <c r="G49" s="59"/>
      <c r="H49" s="59">
        <v>36</v>
      </c>
      <c r="I49" s="59">
        <v>92</v>
      </c>
      <c r="J49" s="59">
        <v>16059</v>
      </c>
      <c r="K49" s="59">
        <v>15308</v>
      </c>
      <c r="L49" s="59">
        <v>548713</v>
      </c>
      <c r="M49" s="59">
        <v>2231</v>
      </c>
      <c r="N49" s="59">
        <v>17552</v>
      </c>
      <c r="O49" s="59">
        <v>23223</v>
      </c>
      <c r="P49" s="59"/>
      <c r="Q49" s="59">
        <v>380</v>
      </c>
      <c r="R49" s="59">
        <v>786</v>
      </c>
      <c r="S49" s="59">
        <v>58944</v>
      </c>
      <c r="T49" s="59">
        <v>50636</v>
      </c>
    </row>
    <row r="50" spans="1:20">
      <c r="B50" s="57" t="s">
        <v>23</v>
      </c>
      <c r="C50" s="59">
        <v>49896</v>
      </c>
      <c r="D50" s="59">
        <v>-379</v>
      </c>
      <c r="E50" s="59">
        <v>1041</v>
      </c>
      <c r="F50" s="59">
        <v>1353</v>
      </c>
      <c r="G50" s="59"/>
      <c r="H50" s="59">
        <v>364</v>
      </c>
      <c r="I50" s="59">
        <v>431</v>
      </c>
      <c r="J50" s="59">
        <v>24574</v>
      </c>
      <c r="K50" s="59">
        <v>17868</v>
      </c>
      <c r="L50" s="59">
        <v>1863601</v>
      </c>
      <c r="M50" s="59">
        <v>63538</v>
      </c>
      <c r="N50" s="59">
        <v>41185</v>
      </c>
      <c r="O50" s="59">
        <v>52101</v>
      </c>
      <c r="P50" s="59"/>
      <c r="Q50" s="59">
        <v>8750</v>
      </c>
      <c r="R50" s="59">
        <v>11059</v>
      </c>
      <c r="S50" s="59">
        <v>184169</v>
      </c>
      <c r="T50" s="59">
        <v>107406</v>
      </c>
    </row>
    <row r="51" spans="1:20">
      <c r="B51" s="57" t="s">
        <v>24</v>
      </c>
      <c r="C51" s="59">
        <v>20360</v>
      </c>
      <c r="D51" s="59">
        <v>-161</v>
      </c>
      <c r="E51" s="59">
        <v>145</v>
      </c>
      <c r="F51" s="59">
        <v>158</v>
      </c>
      <c r="G51" s="59"/>
      <c r="H51" s="59">
        <v>506</v>
      </c>
      <c r="I51" s="59">
        <v>654</v>
      </c>
      <c r="J51" s="59">
        <v>9831</v>
      </c>
      <c r="K51" s="59">
        <v>7077</v>
      </c>
      <c r="L51" s="59">
        <v>1986227</v>
      </c>
      <c r="M51" s="59">
        <v>49015</v>
      </c>
      <c r="N51" s="59">
        <v>26131</v>
      </c>
      <c r="O51" s="59">
        <v>25579</v>
      </c>
      <c r="P51" s="59"/>
      <c r="Q51" s="59">
        <v>24114</v>
      </c>
      <c r="R51" s="59">
        <v>32765</v>
      </c>
      <c r="S51" s="59">
        <v>176707</v>
      </c>
      <c r="T51" s="59">
        <v>119593</v>
      </c>
    </row>
    <row r="52" spans="1:20">
      <c r="B52" s="57" t="s">
        <v>146</v>
      </c>
      <c r="C52" s="59">
        <v>250299</v>
      </c>
      <c r="D52" s="59">
        <v>-4250</v>
      </c>
      <c r="E52" s="59">
        <v>16458</v>
      </c>
      <c r="F52" s="59">
        <v>20353</v>
      </c>
      <c r="G52" s="59"/>
      <c r="H52" s="59">
        <v>924</v>
      </c>
      <c r="I52" s="59">
        <v>1279</v>
      </c>
      <c r="J52" s="59">
        <v>87023</v>
      </c>
      <c r="K52" s="59">
        <v>68830</v>
      </c>
      <c r="L52" s="59">
        <v>4918341</v>
      </c>
      <c r="M52" s="59">
        <v>152680</v>
      </c>
      <c r="N52" s="59">
        <v>121739</v>
      </c>
      <c r="O52" s="59">
        <v>144087</v>
      </c>
      <c r="P52" s="59"/>
      <c r="Q52" s="59">
        <v>33631</v>
      </c>
      <c r="R52" s="59">
        <v>44907</v>
      </c>
      <c r="S52" s="59">
        <v>507950</v>
      </c>
      <c r="T52" s="59">
        <v>321646</v>
      </c>
    </row>
    <row r="53" spans="1:20">
      <c r="B53" s="57" t="s">
        <v>147</v>
      </c>
      <c r="C53" s="59">
        <v>31202</v>
      </c>
      <c r="D53" s="59">
        <v>-671</v>
      </c>
      <c r="E53" s="59">
        <v>11</v>
      </c>
      <c r="F53" s="59">
        <v>7</v>
      </c>
      <c r="G53" s="59"/>
      <c r="H53" s="59">
        <v>710</v>
      </c>
      <c r="I53" s="59">
        <v>1385</v>
      </c>
      <c r="J53" s="59">
        <v>12083</v>
      </c>
      <c r="K53" s="59">
        <v>10989</v>
      </c>
      <c r="L53" s="59">
        <v>5943424</v>
      </c>
      <c r="M53" s="59">
        <v>-32017</v>
      </c>
      <c r="N53" s="59">
        <v>11198</v>
      </c>
      <c r="O53" s="59">
        <v>7477</v>
      </c>
      <c r="P53" s="59"/>
      <c r="Q53" s="59">
        <v>55204</v>
      </c>
      <c r="R53" s="59">
        <v>110055</v>
      </c>
      <c r="S53" s="59">
        <v>359936</v>
      </c>
      <c r="T53" s="59">
        <v>340823</v>
      </c>
    </row>
    <row r="54" spans="1:20">
      <c r="A54" s="57" t="s">
        <v>42</v>
      </c>
      <c r="B54" s="57" t="s">
        <v>19</v>
      </c>
      <c r="C54" s="59">
        <v>381632</v>
      </c>
      <c r="D54" s="59">
        <v>-3329</v>
      </c>
      <c r="E54" s="59">
        <v>23505</v>
      </c>
      <c r="F54" s="59">
        <v>27206</v>
      </c>
      <c r="G54" s="59"/>
      <c r="H54" s="59">
        <v>6665</v>
      </c>
      <c r="I54" s="59">
        <v>6293</v>
      </c>
      <c r="J54" s="59">
        <v>98663</v>
      </c>
      <c r="K54" s="59">
        <v>86773</v>
      </c>
      <c r="L54" s="59">
        <v>5598076</v>
      </c>
      <c r="M54" s="59">
        <v>26924</v>
      </c>
      <c r="N54" s="59">
        <v>92389</v>
      </c>
      <c r="O54" s="59">
        <v>122527</v>
      </c>
      <c r="P54" s="59"/>
      <c r="Q54" s="59">
        <v>108550</v>
      </c>
      <c r="R54" s="59">
        <v>120238</v>
      </c>
      <c r="S54" s="59">
        <v>490673</v>
      </c>
      <c r="T54" s="59">
        <v>421923</v>
      </c>
    </row>
    <row r="55" spans="1:20">
      <c r="B55" s="58" t="s">
        <v>145</v>
      </c>
      <c r="C55" s="59">
        <v>150585</v>
      </c>
      <c r="D55" s="59">
        <v>-2876</v>
      </c>
      <c r="E55" s="59">
        <v>19555</v>
      </c>
      <c r="F55" s="59">
        <v>22194</v>
      </c>
      <c r="G55" s="59"/>
      <c r="H55" s="59">
        <v>34</v>
      </c>
      <c r="I55" s="59">
        <v>271</v>
      </c>
      <c r="J55" s="59">
        <v>25621</v>
      </c>
      <c r="K55" s="59">
        <v>16842</v>
      </c>
      <c r="L55" s="59">
        <v>308259</v>
      </c>
      <c r="M55" s="59">
        <v>30757</v>
      </c>
      <c r="N55" s="59">
        <v>34032</v>
      </c>
      <c r="O55" s="59">
        <v>37487</v>
      </c>
      <c r="P55" s="59"/>
      <c r="Q55" s="59" t="s">
        <v>120</v>
      </c>
      <c r="R55" s="59" t="s">
        <v>120</v>
      </c>
      <c r="S55" s="59">
        <v>51383</v>
      </c>
      <c r="T55" s="59">
        <v>18845</v>
      </c>
    </row>
    <row r="56" spans="1:20">
      <c r="B56" s="58" t="s">
        <v>20</v>
      </c>
      <c r="C56" s="59">
        <v>53383</v>
      </c>
      <c r="D56" s="59">
        <v>-532</v>
      </c>
      <c r="E56" s="59">
        <v>2237</v>
      </c>
      <c r="F56" s="59">
        <v>2600</v>
      </c>
      <c r="G56" s="59"/>
      <c r="H56" s="59">
        <v>21</v>
      </c>
      <c r="I56" s="59">
        <v>190</v>
      </c>
      <c r="J56" s="59">
        <v>15733</v>
      </c>
      <c r="K56" s="59">
        <v>16411</v>
      </c>
      <c r="L56" s="59">
        <v>341611</v>
      </c>
      <c r="M56" s="59">
        <v>3685</v>
      </c>
      <c r="N56" s="59">
        <v>14237</v>
      </c>
      <c r="O56" s="59">
        <v>16712</v>
      </c>
      <c r="P56" s="59"/>
      <c r="Q56" s="59">
        <v>80</v>
      </c>
      <c r="R56" s="59">
        <v>552</v>
      </c>
      <c r="S56" s="59">
        <v>36220</v>
      </c>
      <c r="T56" s="59">
        <v>29588</v>
      </c>
    </row>
    <row r="57" spans="1:20">
      <c r="B57" s="58" t="s">
        <v>21</v>
      </c>
      <c r="C57" s="59">
        <v>40378</v>
      </c>
      <c r="D57" s="59">
        <v>-521</v>
      </c>
      <c r="E57" s="59">
        <v>1134</v>
      </c>
      <c r="F57" s="59">
        <v>1468</v>
      </c>
      <c r="G57" s="59"/>
      <c r="H57" s="59">
        <v>94</v>
      </c>
      <c r="I57" s="59">
        <v>281</v>
      </c>
      <c r="J57" s="59">
        <v>13754</v>
      </c>
      <c r="K57" s="59">
        <v>14444</v>
      </c>
      <c r="L57" s="59">
        <v>494581</v>
      </c>
      <c r="M57" s="59">
        <v>-7929</v>
      </c>
      <c r="N57" s="59">
        <v>14627</v>
      </c>
      <c r="O57" s="59">
        <v>19386</v>
      </c>
      <c r="P57" s="59"/>
      <c r="Q57" s="59">
        <v>730</v>
      </c>
      <c r="R57" s="59">
        <v>1596</v>
      </c>
      <c r="S57" s="59">
        <v>43833</v>
      </c>
      <c r="T57" s="59">
        <v>46137</v>
      </c>
    </row>
    <row r="58" spans="1:20">
      <c r="B58" s="57" t="s">
        <v>23</v>
      </c>
      <c r="C58" s="59">
        <v>48391</v>
      </c>
      <c r="D58" s="59">
        <v>-687</v>
      </c>
      <c r="E58" s="59">
        <v>528</v>
      </c>
      <c r="F58" s="59">
        <v>859</v>
      </c>
      <c r="G58" s="59"/>
      <c r="H58" s="59">
        <v>543</v>
      </c>
      <c r="I58" s="59">
        <v>899</v>
      </c>
      <c r="J58" s="59">
        <v>18143</v>
      </c>
      <c r="K58" s="59">
        <v>14896</v>
      </c>
      <c r="L58" s="59">
        <v>1217991</v>
      </c>
      <c r="M58" s="59">
        <v>7772</v>
      </c>
      <c r="N58" s="59">
        <v>20016</v>
      </c>
      <c r="O58" s="59">
        <v>31574</v>
      </c>
      <c r="P58" s="59"/>
      <c r="Q58" s="59">
        <v>8100</v>
      </c>
      <c r="R58" s="59">
        <v>12217</v>
      </c>
      <c r="S58" s="59">
        <v>93061</v>
      </c>
      <c r="T58" s="59">
        <v>69614</v>
      </c>
    </row>
    <row r="59" spans="1:20">
      <c r="B59" s="57" t="s">
        <v>24</v>
      </c>
      <c r="C59" s="59">
        <v>28008</v>
      </c>
      <c r="D59" s="59">
        <v>48</v>
      </c>
      <c r="E59" s="59">
        <v>48</v>
      </c>
      <c r="F59" s="59">
        <v>83</v>
      </c>
      <c r="G59" s="59"/>
      <c r="H59" s="59">
        <v>1018</v>
      </c>
      <c r="I59" s="59">
        <v>935</v>
      </c>
      <c r="J59" s="59">
        <v>9525</v>
      </c>
      <c r="K59" s="59">
        <v>7282</v>
      </c>
      <c r="L59" s="59">
        <v>972454</v>
      </c>
      <c r="M59" s="59">
        <v>-6292</v>
      </c>
      <c r="N59" s="59">
        <v>7689</v>
      </c>
      <c r="O59" s="59">
        <v>15253</v>
      </c>
      <c r="P59" s="59"/>
      <c r="Q59" s="59">
        <v>15758</v>
      </c>
      <c r="R59" s="59">
        <v>16003</v>
      </c>
      <c r="S59" s="59">
        <v>67817</v>
      </c>
      <c r="T59" s="59">
        <v>66300</v>
      </c>
    </row>
    <row r="60" spans="1:20">
      <c r="B60" s="57" t="s">
        <v>146</v>
      </c>
      <c r="C60" s="59">
        <v>320745</v>
      </c>
      <c r="D60" s="59">
        <v>-4568</v>
      </c>
      <c r="E60" s="59">
        <v>23502</v>
      </c>
      <c r="F60" s="59">
        <v>27204</v>
      </c>
      <c r="G60" s="59"/>
      <c r="H60" s="59">
        <v>1710</v>
      </c>
      <c r="I60" s="59">
        <v>2576</v>
      </c>
      <c r="J60" s="59">
        <v>82776</v>
      </c>
      <c r="K60" s="59">
        <v>69875</v>
      </c>
      <c r="L60" s="59">
        <v>3334896</v>
      </c>
      <c r="M60" s="59">
        <v>27993</v>
      </c>
      <c r="N60" s="59">
        <v>90601</v>
      </c>
      <c r="O60" s="59">
        <v>120412</v>
      </c>
      <c r="P60" s="59"/>
      <c r="Q60" s="59">
        <v>26738</v>
      </c>
      <c r="R60" s="59">
        <v>30764</v>
      </c>
      <c r="S60" s="59">
        <v>292314</v>
      </c>
      <c r="T60" s="59">
        <v>230484</v>
      </c>
    </row>
    <row r="61" spans="1:20">
      <c r="B61" s="57" t="s">
        <v>147</v>
      </c>
      <c r="C61" s="59">
        <v>60887</v>
      </c>
      <c r="D61" s="59">
        <v>1239</v>
      </c>
      <c r="E61" s="59">
        <v>3</v>
      </c>
      <c r="F61" s="59">
        <v>2</v>
      </c>
      <c r="G61" s="59"/>
      <c r="H61" s="59">
        <v>4955</v>
      </c>
      <c r="I61" s="59">
        <v>3717</v>
      </c>
      <c r="J61" s="59">
        <v>15887</v>
      </c>
      <c r="K61" s="59">
        <v>16898</v>
      </c>
      <c r="L61" s="59">
        <v>2263180</v>
      </c>
      <c r="M61" s="59">
        <v>-1069</v>
      </c>
      <c r="N61" s="59">
        <v>1788</v>
      </c>
      <c r="O61" s="59" t="s">
        <v>120</v>
      </c>
      <c r="P61" s="59"/>
      <c r="Q61" s="59">
        <v>81812</v>
      </c>
      <c r="R61" s="59">
        <v>89474</v>
      </c>
      <c r="S61" s="59">
        <v>198359</v>
      </c>
      <c r="T61" s="59">
        <v>191439</v>
      </c>
    </row>
    <row r="62" spans="1:20">
      <c r="A62" s="57" t="s">
        <v>85</v>
      </c>
      <c r="B62" s="57" t="s">
        <v>19</v>
      </c>
      <c r="C62" s="59">
        <v>990961</v>
      </c>
      <c r="D62" s="59">
        <v>-3289</v>
      </c>
      <c r="E62" s="59">
        <v>59413</v>
      </c>
      <c r="F62" s="59">
        <v>66739</v>
      </c>
      <c r="G62" s="59"/>
      <c r="H62" s="59">
        <v>21450</v>
      </c>
      <c r="I62" s="59">
        <v>17413</v>
      </c>
      <c r="J62" s="59">
        <v>289811</v>
      </c>
      <c r="K62" s="59">
        <v>271116</v>
      </c>
      <c r="L62" s="59">
        <v>14494662</v>
      </c>
      <c r="M62" s="59">
        <v>209865</v>
      </c>
      <c r="N62" s="59">
        <v>233080</v>
      </c>
      <c r="O62" s="59">
        <v>255799</v>
      </c>
      <c r="P62" s="59"/>
      <c r="Q62" s="59">
        <v>323682</v>
      </c>
      <c r="R62" s="59">
        <v>215161</v>
      </c>
      <c r="S62" s="59">
        <v>1092232</v>
      </c>
      <c r="T62" s="59">
        <v>968169</v>
      </c>
    </row>
    <row r="63" spans="1:20">
      <c r="B63" s="58" t="s">
        <v>145</v>
      </c>
      <c r="C63" s="59">
        <v>337337</v>
      </c>
      <c r="D63" s="59">
        <v>-6996</v>
      </c>
      <c r="E63" s="59">
        <v>47202</v>
      </c>
      <c r="F63" s="59">
        <v>53749</v>
      </c>
      <c r="G63" s="59"/>
      <c r="H63" s="59">
        <v>87</v>
      </c>
      <c r="I63" s="59">
        <v>536</v>
      </c>
      <c r="J63" s="59">
        <v>67777</v>
      </c>
      <c r="K63" s="59">
        <v>47226</v>
      </c>
      <c r="L63" s="59">
        <v>750976</v>
      </c>
      <c r="M63" s="59">
        <v>60445</v>
      </c>
      <c r="N63" s="59">
        <v>90535</v>
      </c>
      <c r="O63" s="59">
        <v>99867</v>
      </c>
      <c r="P63" s="59"/>
      <c r="Q63" s="59">
        <v>196</v>
      </c>
      <c r="R63" s="59" t="s">
        <v>120</v>
      </c>
      <c r="S63" s="59">
        <v>123701</v>
      </c>
      <c r="T63" s="59">
        <v>53338</v>
      </c>
    </row>
    <row r="64" spans="1:20">
      <c r="B64" s="58" t="s">
        <v>20</v>
      </c>
      <c r="C64" s="59">
        <v>135219</v>
      </c>
      <c r="D64" s="59">
        <v>-1072</v>
      </c>
      <c r="E64" s="59">
        <v>7747</v>
      </c>
      <c r="F64" s="59">
        <v>8176</v>
      </c>
      <c r="G64" s="59"/>
      <c r="H64" s="59">
        <v>74</v>
      </c>
      <c r="I64" s="59">
        <v>717</v>
      </c>
      <c r="J64" s="59">
        <v>36992</v>
      </c>
      <c r="K64" s="59">
        <v>47721</v>
      </c>
      <c r="L64" s="59">
        <v>864732</v>
      </c>
      <c r="M64" s="59">
        <v>-9446</v>
      </c>
      <c r="N64" s="59">
        <v>49946</v>
      </c>
      <c r="O64" s="59">
        <v>52608</v>
      </c>
      <c r="P64" s="59"/>
      <c r="Q64" s="59">
        <v>358</v>
      </c>
      <c r="R64" s="59">
        <v>1884</v>
      </c>
      <c r="S64" s="59">
        <v>81096</v>
      </c>
      <c r="T64" s="59">
        <v>86354</v>
      </c>
    </row>
    <row r="65" spans="1:20">
      <c r="B65" s="58" t="s">
        <v>21</v>
      </c>
      <c r="C65" s="59">
        <v>82988</v>
      </c>
      <c r="D65" s="59">
        <v>-908</v>
      </c>
      <c r="E65" s="59">
        <v>3186</v>
      </c>
      <c r="F65" s="59">
        <v>3408</v>
      </c>
      <c r="G65" s="59"/>
      <c r="H65" s="59">
        <v>128</v>
      </c>
      <c r="I65" s="59">
        <v>814</v>
      </c>
      <c r="J65" s="59">
        <v>24119</v>
      </c>
      <c r="K65" s="59">
        <v>34934</v>
      </c>
      <c r="L65" s="59">
        <v>977108</v>
      </c>
      <c r="M65" s="59">
        <v>-48187</v>
      </c>
      <c r="N65" s="59">
        <v>41447</v>
      </c>
      <c r="O65" s="59">
        <v>44486</v>
      </c>
      <c r="P65" s="59"/>
      <c r="Q65" s="59">
        <v>564</v>
      </c>
      <c r="R65" s="59">
        <v>3524</v>
      </c>
      <c r="S65" s="59">
        <v>68254</v>
      </c>
      <c r="T65" s="59">
        <v>110442</v>
      </c>
    </row>
    <row r="66" spans="1:20">
      <c r="B66" s="57" t="s">
        <v>23</v>
      </c>
      <c r="C66" s="59">
        <v>77984</v>
      </c>
      <c r="D66" s="59">
        <v>-667</v>
      </c>
      <c r="E66" s="59">
        <v>1230</v>
      </c>
      <c r="F66" s="59">
        <v>1341</v>
      </c>
      <c r="G66" s="59"/>
      <c r="H66" s="59">
        <v>1364</v>
      </c>
      <c r="I66" s="59">
        <v>1920</v>
      </c>
      <c r="J66" s="59">
        <v>25436</v>
      </c>
      <c r="K66" s="59">
        <v>26932</v>
      </c>
      <c r="L66" s="59">
        <v>1731046</v>
      </c>
      <c r="M66" s="59">
        <v>-3703</v>
      </c>
      <c r="N66" s="59">
        <v>43493</v>
      </c>
      <c r="O66" s="59">
        <v>48080</v>
      </c>
      <c r="P66" s="59"/>
      <c r="Q66" s="59">
        <v>13083</v>
      </c>
      <c r="R66" s="59">
        <v>19001</v>
      </c>
      <c r="S66" s="59">
        <v>118096</v>
      </c>
      <c r="T66" s="59">
        <v>111294</v>
      </c>
    </row>
    <row r="67" spans="1:20">
      <c r="B67" s="57" t="s">
        <v>24</v>
      </c>
      <c r="C67" s="59">
        <v>46532</v>
      </c>
      <c r="D67" s="59">
        <v>713</v>
      </c>
      <c r="E67" s="59">
        <v>48</v>
      </c>
      <c r="F67" s="59">
        <v>65</v>
      </c>
      <c r="G67" s="59"/>
      <c r="H67" s="59">
        <v>3217</v>
      </c>
      <c r="I67" s="59">
        <v>2487</v>
      </c>
      <c r="J67" s="59">
        <v>14843</v>
      </c>
      <c r="K67" s="59">
        <v>13463</v>
      </c>
      <c r="L67" s="59">
        <v>1074555</v>
      </c>
      <c r="M67" s="59">
        <v>-12666</v>
      </c>
      <c r="N67" s="59">
        <v>7659</v>
      </c>
      <c r="O67" s="59">
        <v>10758</v>
      </c>
      <c r="P67" s="59"/>
      <c r="Q67" s="59">
        <v>47156</v>
      </c>
      <c r="R67" s="59">
        <v>43193</v>
      </c>
      <c r="S67" s="59">
        <v>74239</v>
      </c>
      <c r="T67" s="59">
        <v>87769</v>
      </c>
    </row>
    <row r="68" spans="1:20">
      <c r="B68" s="57" t="s">
        <v>146</v>
      </c>
      <c r="C68" s="59">
        <v>680060</v>
      </c>
      <c r="D68" s="59">
        <v>-8930</v>
      </c>
      <c r="E68" s="59">
        <v>59413</v>
      </c>
      <c r="F68" s="59">
        <v>66739</v>
      </c>
      <c r="G68" s="59"/>
      <c r="H68" s="59">
        <v>4870</v>
      </c>
      <c r="I68" s="59">
        <v>6474</v>
      </c>
      <c r="J68" s="59">
        <v>169167</v>
      </c>
      <c r="K68" s="59">
        <v>170276</v>
      </c>
      <c r="L68" s="59">
        <v>5398417</v>
      </c>
      <c r="M68" s="59">
        <v>-13557</v>
      </c>
      <c r="N68" s="59">
        <v>233080</v>
      </c>
      <c r="O68" s="59">
        <v>255799</v>
      </c>
      <c r="P68" s="59"/>
      <c r="Q68" s="59">
        <v>61357</v>
      </c>
      <c r="R68" s="59">
        <v>68384</v>
      </c>
      <c r="S68" s="59">
        <v>465386</v>
      </c>
      <c r="T68" s="59">
        <v>449197</v>
      </c>
    </row>
    <row r="69" spans="1:20">
      <c r="B69" s="57" t="s">
        <v>147</v>
      </c>
      <c r="C69" s="59">
        <v>310901</v>
      </c>
      <c r="D69" s="59">
        <v>5641</v>
      </c>
      <c r="E69" s="59">
        <v>0</v>
      </c>
      <c r="F69" s="59">
        <v>0</v>
      </c>
      <c r="G69" s="59"/>
      <c r="H69" s="59">
        <v>16580</v>
      </c>
      <c r="I69" s="59">
        <v>10939</v>
      </c>
      <c r="J69" s="59">
        <v>120644</v>
      </c>
      <c r="K69" s="59">
        <v>100840</v>
      </c>
      <c r="L69" s="59">
        <v>9096245</v>
      </c>
      <c r="M69" s="59">
        <v>223422</v>
      </c>
      <c r="N69" s="59">
        <v>0</v>
      </c>
      <c r="O69" s="59">
        <v>0</v>
      </c>
      <c r="P69" s="59"/>
      <c r="Q69" s="59">
        <v>262325</v>
      </c>
      <c r="R69" s="59">
        <v>146777</v>
      </c>
      <c r="S69" s="59">
        <v>626846</v>
      </c>
      <c r="T69" s="59">
        <v>518972</v>
      </c>
    </row>
    <row r="70" spans="1:20">
      <c r="A70" s="57" t="s">
        <v>5</v>
      </c>
      <c r="B70" s="57" t="s">
        <v>19</v>
      </c>
      <c r="C70" s="59">
        <v>184007</v>
      </c>
      <c r="D70" s="59">
        <v>1557</v>
      </c>
      <c r="E70" s="59">
        <v>21199</v>
      </c>
      <c r="F70" s="59">
        <v>19295</v>
      </c>
      <c r="G70" s="59"/>
      <c r="H70" s="59">
        <v>3774</v>
      </c>
      <c r="I70" s="59">
        <v>4121</v>
      </c>
      <c r="J70" s="59">
        <v>51999</v>
      </c>
      <c r="K70" s="59">
        <v>43019</v>
      </c>
      <c r="L70" s="59">
        <v>4011551</v>
      </c>
      <c r="M70" s="59">
        <v>96642</v>
      </c>
      <c r="N70" s="59">
        <v>78291</v>
      </c>
      <c r="O70" s="59">
        <v>77720</v>
      </c>
      <c r="P70" s="59"/>
      <c r="Q70" s="59">
        <v>81208</v>
      </c>
      <c r="R70" s="59">
        <v>77283</v>
      </c>
      <c r="S70" s="59">
        <v>368059</v>
      </c>
      <c r="T70" s="59">
        <v>275913</v>
      </c>
    </row>
    <row r="71" spans="1:20">
      <c r="B71" s="58" t="s">
        <v>145</v>
      </c>
      <c r="C71" s="59">
        <v>81309</v>
      </c>
      <c r="D71" s="59">
        <v>1549</v>
      </c>
      <c r="E71" s="59">
        <v>17508</v>
      </c>
      <c r="F71" s="59">
        <v>15927</v>
      </c>
      <c r="G71" s="59"/>
      <c r="H71" s="59">
        <v>7</v>
      </c>
      <c r="I71" s="59">
        <v>39</v>
      </c>
      <c r="J71" s="59">
        <v>14986</v>
      </c>
      <c r="K71" s="59">
        <v>9129</v>
      </c>
      <c r="L71" s="59">
        <v>157041</v>
      </c>
      <c r="M71" s="59">
        <v>25640</v>
      </c>
      <c r="N71" s="59">
        <v>30054</v>
      </c>
      <c r="O71" s="59">
        <v>26652</v>
      </c>
      <c r="P71" s="59"/>
      <c r="Q71" s="59" t="s">
        <v>120</v>
      </c>
      <c r="R71" s="59">
        <v>58</v>
      </c>
      <c r="S71" s="59">
        <v>32710</v>
      </c>
      <c r="T71" s="59">
        <v>10425</v>
      </c>
    </row>
    <row r="72" spans="1:20">
      <c r="B72" s="58" t="s">
        <v>20</v>
      </c>
      <c r="C72" s="59">
        <v>22907</v>
      </c>
      <c r="D72" s="59">
        <v>385</v>
      </c>
      <c r="E72" s="59">
        <v>2243</v>
      </c>
      <c r="F72" s="59">
        <v>1857</v>
      </c>
      <c r="G72" s="59"/>
      <c r="H72" s="59">
        <v>35</v>
      </c>
      <c r="I72" s="59">
        <v>36</v>
      </c>
      <c r="J72" s="59">
        <v>7680</v>
      </c>
      <c r="K72" s="59">
        <v>7632</v>
      </c>
      <c r="L72" s="59">
        <v>148816</v>
      </c>
      <c r="M72" s="59">
        <v>8644</v>
      </c>
      <c r="N72" s="59">
        <v>14341</v>
      </c>
      <c r="O72" s="59">
        <v>12052</v>
      </c>
      <c r="P72" s="59"/>
      <c r="Q72" s="59" t="s">
        <v>120</v>
      </c>
      <c r="R72" s="59" t="s">
        <v>120</v>
      </c>
      <c r="S72" s="59">
        <v>21385</v>
      </c>
      <c r="T72" s="59">
        <v>15640</v>
      </c>
    </row>
    <row r="73" spans="1:20">
      <c r="B73" s="58" t="s">
        <v>21</v>
      </c>
      <c r="C73" s="59">
        <v>16558</v>
      </c>
      <c r="D73" s="59">
        <v>-56</v>
      </c>
      <c r="E73" s="59">
        <v>992</v>
      </c>
      <c r="F73" s="59">
        <v>974</v>
      </c>
      <c r="G73" s="59"/>
      <c r="H73" s="59">
        <v>20</v>
      </c>
      <c r="I73" s="59">
        <v>94</v>
      </c>
      <c r="J73" s="59">
        <v>6009</v>
      </c>
      <c r="K73" s="59">
        <v>6664</v>
      </c>
      <c r="L73" s="59">
        <v>212375</v>
      </c>
      <c r="M73" s="59">
        <v>-2130</v>
      </c>
      <c r="N73" s="59">
        <v>12935</v>
      </c>
      <c r="O73" s="59">
        <v>12659</v>
      </c>
      <c r="P73" s="59"/>
      <c r="Q73" s="59">
        <v>148</v>
      </c>
      <c r="R73" s="59">
        <v>449</v>
      </c>
      <c r="S73" s="59">
        <v>23274</v>
      </c>
      <c r="T73" s="59">
        <v>25379</v>
      </c>
    </row>
    <row r="74" spans="1:20">
      <c r="B74" s="57" t="s">
        <v>23</v>
      </c>
      <c r="C74" s="59">
        <v>17025</v>
      </c>
      <c r="D74" s="59">
        <v>-99</v>
      </c>
      <c r="E74" s="59">
        <v>416</v>
      </c>
      <c r="F74" s="59">
        <v>486</v>
      </c>
      <c r="G74" s="59"/>
      <c r="H74" s="59">
        <v>297</v>
      </c>
      <c r="I74" s="59">
        <v>326</v>
      </c>
      <c r="J74" s="59">
        <v>7051</v>
      </c>
      <c r="K74" s="59">
        <v>5856</v>
      </c>
      <c r="L74" s="59">
        <v>504009</v>
      </c>
      <c r="M74" s="59">
        <v>11172</v>
      </c>
      <c r="N74" s="59">
        <v>14441</v>
      </c>
      <c r="O74" s="59">
        <v>17337</v>
      </c>
      <c r="P74" s="59"/>
      <c r="Q74" s="59">
        <v>5348</v>
      </c>
      <c r="R74" s="59">
        <v>4304</v>
      </c>
      <c r="S74" s="59">
        <v>49034</v>
      </c>
      <c r="T74" s="59">
        <v>36010</v>
      </c>
    </row>
    <row r="75" spans="1:20">
      <c r="B75" s="57" t="s">
        <v>24</v>
      </c>
      <c r="C75" s="59">
        <v>9883</v>
      </c>
      <c r="D75" s="59">
        <v>292</v>
      </c>
      <c r="E75" s="59">
        <v>40</v>
      </c>
      <c r="F75" s="59">
        <v>48</v>
      </c>
      <c r="G75" s="59"/>
      <c r="H75" s="59">
        <v>692</v>
      </c>
      <c r="I75" s="59">
        <v>392</v>
      </c>
      <c r="J75" s="59">
        <v>3943</v>
      </c>
      <c r="K75" s="59">
        <v>2814</v>
      </c>
      <c r="L75" s="59">
        <v>459411</v>
      </c>
      <c r="M75" s="59">
        <v>11545</v>
      </c>
      <c r="N75" s="59">
        <v>6520</v>
      </c>
      <c r="O75" s="59">
        <v>7418</v>
      </c>
      <c r="P75" s="59"/>
      <c r="Q75" s="59">
        <v>13560</v>
      </c>
      <c r="R75" s="59">
        <v>8144</v>
      </c>
      <c r="S75" s="59">
        <v>42824</v>
      </c>
      <c r="T75" s="59">
        <v>35797</v>
      </c>
    </row>
    <row r="76" spans="1:20">
      <c r="B76" s="57" t="s">
        <v>146</v>
      </c>
      <c r="C76" s="59">
        <v>147682</v>
      </c>
      <c r="D76" s="59">
        <v>2071</v>
      </c>
      <c r="E76" s="59">
        <v>21199</v>
      </c>
      <c r="F76" s="59">
        <v>19292</v>
      </c>
      <c r="G76" s="59"/>
      <c r="H76" s="59">
        <v>1051</v>
      </c>
      <c r="I76" s="59">
        <v>887</v>
      </c>
      <c r="J76" s="59">
        <v>39669</v>
      </c>
      <c r="K76" s="59">
        <v>32095</v>
      </c>
      <c r="L76" s="59">
        <v>1481652</v>
      </c>
      <c r="M76" s="59">
        <v>54871</v>
      </c>
      <c r="N76" s="59">
        <v>78291</v>
      </c>
      <c r="O76" s="59">
        <v>76118</v>
      </c>
      <c r="P76" s="59"/>
      <c r="Q76" s="59">
        <v>19797</v>
      </c>
      <c r="R76" s="59">
        <v>13075</v>
      </c>
      <c r="S76" s="59">
        <v>169227</v>
      </c>
      <c r="T76" s="59">
        <v>123251</v>
      </c>
    </row>
    <row r="77" spans="1:20">
      <c r="B77" s="57" t="s">
        <v>147</v>
      </c>
      <c r="C77" s="59">
        <v>36325</v>
      </c>
      <c r="D77" s="59">
        <v>-514</v>
      </c>
      <c r="E77" s="59">
        <v>0</v>
      </c>
      <c r="F77" s="59">
        <v>3</v>
      </c>
      <c r="G77" s="59"/>
      <c r="H77" s="59">
        <v>2723</v>
      </c>
      <c r="I77" s="59">
        <v>3234</v>
      </c>
      <c r="J77" s="59">
        <v>12330</v>
      </c>
      <c r="K77" s="59">
        <v>10924</v>
      </c>
      <c r="L77" s="59">
        <v>2529899</v>
      </c>
      <c r="M77" s="59">
        <v>41771</v>
      </c>
      <c r="N77" s="59">
        <v>0</v>
      </c>
      <c r="O77" s="59">
        <v>1602</v>
      </c>
      <c r="P77" s="59"/>
      <c r="Q77" s="59">
        <v>61411</v>
      </c>
      <c r="R77" s="59">
        <v>64208</v>
      </c>
      <c r="S77" s="59">
        <v>198832</v>
      </c>
      <c r="T77" s="59">
        <v>152662</v>
      </c>
    </row>
    <row r="78" spans="1:20">
      <c r="A78" s="57" t="s">
        <v>6</v>
      </c>
      <c r="B78" s="57" t="s">
        <v>19</v>
      </c>
      <c r="C78" s="59">
        <v>121904</v>
      </c>
      <c r="D78" s="59">
        <v>373</v>
      </c>
      <c r="E78" s="59">
        <v>6854</v>
      </c>
      <c r="F78" s="59">
        <v>7320</v>
      </c>
      <c r="G78" s="59"/>
      <c r="H78" s="59">
        <v>8900</v>
      </c>
      <c r="I78" s="59">
        <v>8061</v>
      </c>
      <c r="J78" s="59">
        <v>25796</v>
      </c>
      <c r="K78" s="59">
        <v>29310</v>
      </c>
      <c r="L78" s="59">
        <v>3123979</v>
      </c>
      <c r="M78" s="59">
        <v>-1161</v>
      </c>
      <c r="N78" s="59">
        <v>32519</v>
      </c>
      <c r="O78" s="59">
        <v>40647</v>
      </c>
      <c r="P78" s="59"/>
      <c r="Q78" s="59">
        <v>157038</v>
      </c>
      <c r="R78" s="59">
        <v>129884</v>
      </c>
      <c r="S78" s="59">
        <v>267821</v>
      </c>
      <c r="T78" s="59">
        <v>288008</v>
      </c>
    </row>
    <row r="79" spans="1:20">
      <c r="B79" s="58" t="s">
        <v>145</v>
      </c>
      <c r="C79" s="59">
        <v>31752</v>
      </c>
      <c r="D79" s="59">
        <v>-332</v>
      </c>
      <c r="E79" s="59">
        <v>5580</v>
      </c>
      <c r="F79" s="59">
        <v>5863</v>
      </c>
      <c r="G79" s="59"/>
      <c r="H79" s="59">
        <v>19</v>
      </c>
      <c r="I79" s="59">
        <v>68</v>
      </c>
      <c r="J79" s="59">
        <v>5024</v>
      </c>
      <c r="K79" s="59">
        <v>3690</v>
      </c>
      <c r="L79" s="59">
        <v>62423</v>
      </c>
      <c r="M79" s="59">
        <v>7407</v>
      </c>
      <c r="N79" s="59">
        <v>9695</v>
      </c>
      <c r="O79" s="59">
        <v>9768</v>
      </c>
      <c r="P79" s="59"/>
      <c r="Q79" s="59" t="s">
        <v>120</v>
      </c>
      <c r="R79" s="59" t="s">
        <v>120</v>
      </c>
      <c r="S79" s="59">
        <v>11705</v>
      </c>
      <c r="T79" s="59">
        <v>4154</v>
      </c>
    </row>
    <row r="80" spans="1:20">
      <c r="B80" s="58" t="s">
        <v>20</v>
      </c>
      <c r="C80" s="59">
        <v>10120</v>
      </c>
      <c r="D80" s="59">
        <v>-34</v>
      </c>
      <c r="E80" s="59">
        <v>671</v>
      </c>
      <c r="F80" s="59">
        <v>683</v>
      </c>
      <c r="G80" s="59"/>
      <c r="H80" s="59">
        <v>8</v>
      </c>
      <c r="I80" s="59">
        <v>30</v>
      </c>
      <c r="J80" s="59">
        <v>2822</v>
      </c>
      <c r="K80" s="59">
        <v>3394</v>
      </c>
      <c r="L80" s="59">
        <v>66202</v>
      </c>
      <c r="M80" s="59">
        <v>767</v>
      </c>
      <c r="N80" s="59">
        <v>4294</v>
      </c>
      <c r="O80" s="59">
        <v>4518</v>
      </c>
      <c r="P80" s="59"/>
      <c r="Q80" s="59">
        <v>83</v>
      </c>
      <c r="R80" s="59">
        <v>97</v>
      </c>
      <c r="S80" s="59">
        <v>7582</v>
      </c>
      <c r="T80" s="59">
        <v>6577</v>
      </c>
    </row>
    <row r="81" spans="1:20">
      <c r="B81" s="58" t="s">
        <v>21</v>
      </c>
      <c r="C81" s="59">
        <v>7855</v>
      </c>
      <c r="D81" s="59">
        <v>-87</v>
      </c>
      <c r="E81" s="59">
        <v>360</v>
      </c>
      <c r="F81" s="59">
        <v>421</v>
      </c>
      <c r="G81" s="59"/>
      <c r="H81" s="59">
        <v>28</v>
      </c>
      <c r="I81" s="59">
        <v>54</v>
      </c>
      <c r="J81" s="59">
        <v>2523</v>
      </c>
      <c r="K81" s="59">
        <v>3133</v>
      </c>
      <c r="L81" s="59">
        <v>100307</v>
      </c>
      <c r="M81" s="59">
        <v>-1667</v>
      </c>
      <c r="N81" s="59">
        <v>4677</v>
      </c>
      <c r="O81" s="59">
        <v>5511</v>
      </c>
      <c r="P81" s="59"/>
      <c r="Q81" s="59">
        <v>200</v>
      </c>
      <c r="R81" s="59">
        <v>205</v>
      </c>
      <c r="S81" s="59">
        <v>9609</v>
      </c>
      <c r="T81" s="59">
        <v>10437</v>
      </c>
    </row>
    <row r="82" spans="1:20">
      <c r="B82" s="57" t="s">
        <v>23</v>
      </c>
      <c r="C82" s="59">
        <v>9923</v>
      </c>
      <c r="D82" s="59">
        <v>-163</v>
      </c>
      <c r="E82" s="59">
        <v>211</v>
      </c>
      <c r="F82" s="59">
        <v>309</v>
      </c>
      <c r="G82" s="59"/>
      <c r="H82" s="59">
        <v>111</v>
      </c>
      <c r="I82" s="59">
        <v>176</v>
      </c>
      <c r="J82" s="59">
        <v>3484</v>
      </c>
      <c r="K82" s="59">
        <v>3703</v>
      </c>
      <c r="L82" s="59">
        <v>289187</v>
      </c>
      <c r="M82" s="59">
        <v>2734</v>
      </c>
      <c r="N82" s="59">
        <v>7840</v>
      </c>
      <c r="O82" s="59">
        <v>11624</v>
      </c>
      <c r="P82" s="59"/>
      <c r="Q82" s="59">
        <v>2933</v>
      </c>
      <c r="R82" s="59">
        <v>2506</v>
      </c>
      <c r="S82" s="59">
        <v>26240</v>
      </c>
      <c r="T82" s="59">
        <v>20149</v>
      </c>
    </row>
    <row r="83" spans="1:20">
      <c r="B83" s="57" t="s">
        <v>24</v>
      </c>
      <c r="C83" s="59">
        <v>5872</v>
      </c>
      <c r="D83" s="59">
        <v>177</v>
      </c>
      <c r="E83" s="59">
        <v>31</v>
      </c>
      <c r="F83" s="59">
        <v>42</v>
      </c>
      <c r="G83" s="59"/>
      <c r="H83" s="59">
        <v>428</v>
      </c>
      <c r="I83" s="59">
        <v>240</v>
      </c>
      <c r="J83" s="59">
        <v>1800</v>
      </c>
      <c r="K83" s="59">
        <v>1910</v>
      </c>
      <c r="L83" s="59">
        <v>308650</v>
      </c>
      <c r="M83" s="59">
        <v>8491</v>
      </c>
      <c r="N83" s="59">
        <v>5398</v>
      </c>
      <c r="O83" s="59">
        <v>7780</v>
      </c>
      <c r="P83" s="59"/>
      <c r="Q83" s="59">
        <v>12614</v>
      </c>
      <c r="R83" s="59">
        <v>7206</v>
      </c>
      <c r="S83" s="59">
        <v>27515</v>
      </c>
      <c r="T83" s="59">
        <v>22050</v>
      </c>
    </row>
    <row r="84" spans="1:20">
      <c r="B84" s="57" t="s">
        <v>146</v>
      </c>
      <c r="C84" s="59">
        <v>65522</v>
      </c>
      <c r="D84" s="59">
        <v>-439</v>
      </c>
      <c r="E84" s="59">
        <v>6853</v>
      </c>
      <c r="F84" s="59">
        <v>7318</v>
      </c>
      <c r="G84" s="59"/>
      <c r="H84" s="59">
        <v>594</v>
      </c>
      <c r="I84" s="59">
        <v>568</v>
      </c>
      <c r="J84" s="59">
        <v>15653</v>
      </c>
      <c r="K84" s="59">
        <v>15830</v>
      </c>
      <c r="L84" s="59">
        <v>826769</v>
      </c>
      <c r="M84" s="59">
        <v>17732</v>
      </c>
      <c r="N84" s="59">
        <v>31904</v>
      </c>
      <c r="O84" s="59">
        <v>39201</v>
      </c>
      <c r="P84" s="59"/>
      <c r="Q84" s="59">
        <v>15854</v>
      </c>
      <c r="R84" s="59">
        <v>10109</v>
      </c>
      <c r="S84" s="59">
        <v>82651</v>
      </c>
      <c r="T84" s="59">
        <v>63367</v>
      </c>
    </row>
    <row r="85" spans="1:20">
      <c r="B85" s="57" t="s">
        <v>147</v>
      </c>
      <c r="C85" s="59">
        <v>56382</v>
      </c>
      <c r="D85" s="59">
        <v>812</v>
      </c>
      <c r="E85" s="59">
        <v>1</v>
      </c>
      <c r="F85" s="59">
        <v>2</v>
      </c>
      <c r="G85" s="59"/>
      <c r="H85" s="59">
        <v>8306</v>
      </c>
      <c r="I85" s="59">
        <v>7493</v>
      </c>
      <c r="J85" s="59">
        <v>10143</v>
      </c>
      <c r="K85" s="59">
        <v>13480</v>
      </c>
      <c r="L85" s="59">
        <v>2297210</v>
      </c>
      <c r="M85" s="59">
        <v>-18893</v>
      </c>
      <c r="N85" s="59" t="s">
        <v>120</v>
      </c>
      <c r="O85" s="59" t="s">
        <v>120</v>
      </c>
      <c r="P85" s="59"/>
      <c r="Q85" s="59">
        <v>141184</v>
      </c>
      <c r="R85" s="59">
        <v>119775</v>
      </c>
      <c r="S85" s="59">
        <v>185170</v>
      </c>
      <c r="T85" s="59">
        <v>224641</v>
      </c>
    </row>
    <row r="86" spans="1:20">
      <c r="A86" s="57" t="s">
        <v>7</v>
      </c>
      <c r="B86" s="57" t="s">
        <v>19</v>
      </c>
      <c r="C86" s="59">
        <v>439956</v>
      </c>
      <c r="D86" s="59">
        <v>-7289</v>
      </c>
      <c r="E86" s="59">
        <v>18828</v>
      </c>
      <c r="F86" s="59">
        <v>22226</v>
      </c>
      <c r="G86" s="59"/>
      <c r="H86" s="59">
        <v>17911</v>
      </c>
      <c r="I86" s="59">
        <v>21802</v>
      </c>
      <c r="J86" s="59">
        <v>93176</v>
      </c>
      <c r="K86" s="59">
        <v>98326</v>
      </c>
      <c r="L86" s="59">
        <v>5928427</v>
      </c>
      <c r="M86" s="59">
        <v>-36289</v>
      </c>
      <c r="N86" s="59">
        <v>67191</v>
      </c>
      <c r="O86" s="59">
        <v>74571</v>
      </c>
      <c r="P86" s="59"/>
      <c r="Q86" s="59">
        <v>180880</v>
      </c>
      <c r="R86" s="59">
        <v>199387</v>
      </c>
      <c r="S86" s="59">
        <v>501412</v>
      </c>
      <c r="T86" s="59">
        <v>511814</v>
      </c>
    </row>
    <row r="87" spans="1:20">
      <c r="B87" s="58" t="s">
        <v>145</v>
      </c>
      <c r="C87" s="59">
        <v>146773</v>
      </c>
      <c r="D87" s="59">
        <v>-3122</v>
      </c>
      <c r="E87" s="59">
        <v>16620</v>
      </c>
      <c r="F87" s="59">
        <v>19520</v>
      </c>
      <c r="G87" s="59"/>
      <c r="H87" s="59">
        <v>26</v>
      </c>
      <c r="I87" s="59">
        <v>248</v>
      </c>
      <c r="J87" s="59">
        <v>21969</v>
      </c>
      <c r="K87" s="59">
        <v>17119</v>
      </c>
      <c r="L87" s="59">
        <v>299630</v>
      </c>
      <c r="M87" s="59">
        <v>13783</v>
      </c>
      <c r="N87" s="59" t="s">
        <v>120</v>
      </c>
      <c r="O87" s="59" t="s">
        <v>120</v>
      </c>
      <c r="P87" s="59"/>
      <c r="Q87" s="59">
        <v>37</v>
      </c>
      <c r="R87" s="59" t="s">
        <v>120</v>
      </c>
      <c r="S87" s="59">
        <v>36063</v>
      </c>
      <c r="T87" s="59">
        <v>18391</v>
      </c>
    </row>
    <row r="88" spans="1:20">
      <c r="B88" s="58" t="s">
        <v>20</v>
      </c>
      <c r="C88" s="59">
        <v>33942</v>
      </c>
      <c r="D88" s="59">
        <v>-396</v>
      </c>
      <c r="E88" s="59">
        <v>1348</v>
      </c>
      <c r="F88" s="59">
        <v>1528</v>
      </c>
      <c r="G88" s="59"/>
      <c r="H88" s="59">
        <v>23</v>
      </c>
      <c r="I88" s="59">
        <v>239</v>
      </c>
      <c r="J88" s="59">
        <v>7489</v>
      </c>
      <c r="K88" s="59">
        <v>11474</v>
      </c>
      <c r="L88" s="59">
        <v>206607</v>
      </c>
      <c r="M88" s="59">
        <v>-6189</v>
      </c>
      <c r="N88" s="59">
        <v>8463</v>
      </c>
      <c r="O88" s="59">
        <v>9585</v>
      </c>
      <c r="P88" s="59"/>
      <c r="Q88" s="59" t="s">
        <v>120</v>
      </c>
      <c r="R88" s="59">
        <v>619</v>
      </c>
      <c r="S88" s="59">
        <v>16033</v>
      </c>
      <c r="T88" s="59">
        <v>20534</v>
      </c>
    </row>
    <row r="89" spans="1:20">
      <c r="B89" s="58" t="s">
        <v>21</v>
      </c>
      <c r="C89" s="59">
        <v>18374</v>
      </c>
      <c r="D89" s="59">
        <v>-460</v>
      </c>
      <c r="E89" s="59">
        <v>549</v>
      </c>
      <c r="F89" s="59">
        <v>725</v>
      </c>
      <c r="G89" s="59"/>
      <c r="H89" s="59">
        <v>51</v>
      </c>
      <c r="I89" s="59">
        <v>335</v>
      </c>
      <c r="J89" s="59">
        <v>4565</v>
      </c>
      <c r="K89" s="59">
        <v>6619</v>
      </c>
      <c r="L89" s="59">
        <v>195859</v>
      </c>
      <c r="M89" s="59">
        <v>-12242</v>
      </c>
      <c r="N89" s="59">
        <v>7117</v>
      </c>
      <c r="O89" s="59">
        <v>9405</v>
      </c>
      <c r="P89" s="59"/>
      <c r="Q89" s="59">
        <v>231</v>
      </c>
      <c r="R89" s="59">
        <v>1451</v>
      </c>
      <c r="S89" s="59">
        <v>13042</v>
      </c>
      <c r="T89" s="59">
        <v>21776</v>
      </c>
    </row>
    <row r="90" spans="1:20">
      <c r="B90" s="57" t="s">
        <v>23</v>
      </c>
      <c r="C90" s="59">
        <v>33441</v>
      </c>
      <c r="D90" s="59">
        <v>-448</v>
      </c>
      <c r="E90" s="59">
        <v>269</v>
      </c>
      <c r="F90" s="59">
        <v>411</v>
      </c>
      <c r="G90" s="59"/>
      <c r="H90" s="59">
        <v>581</v>
      </c>
      <c r="I90" s="59">
        <v>887</v>
      </c>
      <c r="J90" s="59">
        <v>7659</v>
      </c>
      <c r="K90" s="59">
        <v>8717</v>
      </c>
      <c r="L90" s="59">
        <v>559579</v>
      </c>
      <c r="M90" s="59">
        <v>-7492</v>
      </c>
      <c r="N90" s="59">
        <v>10203</v>
      </c>
      <c r="O90" s="59">
        <v>15024</v>
      </c>
      <c r="P90" s="59"/>
      <c r="Q90" s="59">
        <v>4894</v>
      </c>
      <c r="R90" s="59">
        <v>8795</v>
      </c>
      <c r="S90" s="59">
        <v>34798</v>
      </c>
      <c r="T90" s="59">
        <v>33568</v>
      </c>
    </row>
    <row r="91" spans="1:20">
      <c r="B91" s="57" t="s">
        <v>24</v>
      </c>
      <c r="C91" s="59">
        <v>35560</v>
      </c>
      <c r="D91" s="59">
        <v>56</v>
      </c>
      <c r="E91" s="59">
        <v>35</v>
      </c>
      <c r="F91" s="59">
        <v>41</v>
      </c>
      <c r="G91" s="59"/>
      <c r="H91" s="59">
        <v>1549</v>
      </c>
      <c r="I91" s="59">
        <v>1487</v>
      </c>
      <c r="J91" s="59">
        <v>7784</v>
      </c>
      <c r="K91" s="59">
        <v>8496</v>
      </c>
      <c r="L91" s="59">
        <v>697494</v>
      </c>
      <c r="M91" s="59">
        <v>-4239</v>
      </c>
      <c r="N91" s="59">
        <v>6681</v>
      </c>
      <c r="O91" s="59">
        <v>7334</v>
      </c>
      <c r="P91" s="59"/>
      <c r="Q91" s="59">
        <v>15434</v>
      </c>
      <c r="R91" s="59">
        <v>12861</v>
      </c>
      <c r="S91" s="59">
        <v>42280</v>
      </c>
      <c r="T91" s="59">
        <v>48439</v>
      </c>
    </row>
    <row r="92" spans="1:20">
      <c r="B92" s="57" t="s">
        <v>146</v>
      </c>
      <c r="C92" s="59">
        <v>268090</v>
      </c>
      <c r="D92" s="59">
        <v>-4370</v>
      </c>
      <c r="E92" s="59">
        <v>18821</v>
      </c>
      <c r="F92" s="59">
        <v>22225</v>
      </c>
      <c r="G92" s="59"/>
      <c r="H92" s="59">
        <v>2230</v>
      </c>
      <c r="I92" s="59">
        <v>3196</v>
      </c>
      <c r="J92" s="59">
        <v>49466</v>
      </c>
      <c r="K92" s="59">
        <v>52425</v>
      </c>
      <c r="L92" s="59">
        <v>1959169</v>
      </c>
      <c r="M92" s="59">
        <v>-16379</v>
      </c>
      <c r="N92" s="59">
        <v>61613</v>
      </c>
      <c r="O92" s="59">
        <v>74052</v>
      </c>
      <c r="P92" s="59"/>
      <c r="Q92" s="59">
        <v>20649</v>
      </c>
      <c r="R92" s="59">
        <v>24097</v>
      </c>
      <c r="S92" s="59">
        <v>142216</v>
      </c>
      <c r="T92" s="59">
        <v>142708</v>
      </c>
    </row>
    <row r="93" spans="1:20">
      <c r="B93" s="57" t="s">
        <v>147</v>
      </c>
      <c r="C93" s="59">
        <v>171866</v>
      </c>
      <c r="D93" s="59">
        <v>-2919</v>
      </c>
      <c r="E93" s="59">
        <v>7</v>
      </c>
      <c r="F93" s="59">
        <v>1</v>
      </c>
      <c r="G93" s="59"/>
      <c r="H93" s="59">
        <v>15681</v>
      </c>
      <c r="I93" s="59">
        <v>18606</v>
      </c>
      <c r="J93" s="59">
        <v>43710</v>
      </c>
      <c r="K93" s="59">
        <v>45901</v>
      </c>
      <c r="L93" s="59">
        <v>3969258</v>
      </c>
      <c r="M93" s="59">
        <v>-19910</v>
      </c>
      <c r="N93" s="59">
        <v>5578</v>
      </c>
      <c r="O93" s="59" t="s">
        <v>120</v>
      </c>
      <c r="P93" s="59"/>
      <c r="Q93" s="59">
        <v>160231</v>
      </c>
      <c r="R93" s="59">
        <v>175290</v>
      </c>
      <c r="S93" s="59">
        <v>359196</v>
      </c>
      <c r="T93" s="59">
        <v>369106</v>
      </c>
    </row>
    <row r="94" spans="1:20">
      <c r="A94" s="57" t="s">
        <v>8</v>
      </c>
      <c r="B94" s="57" t="s">
        <v>19</v>
      </c>
      <c r="C94" s="59">
        <v>301369</v>
      </c>
      <c r="D94" s="59">
        <v>-4959</v>
      </c>
      <c r="E94" s="59">
        <v>25585</v>
      </c>
      <c r="F94" s="59">
        <v>29024</v>
      </c>
      <c r="G94" s="59"/>
      <c r="H94" s="59">
        <v>8332</v>
      </c>
      <c r="I94" s="59">
        <v>9852</v>
      </c>
      <c r="J94" s="59">
        <v>53092</v>
      </c>
      <c r="K94" s="59">
        <v>53777</v>
      </c>
      <c r="L94" s="59">
        <v>1946176</v>
      </c>
      <c r="M94" s="59">
        <v>-24047</v>
      </c>
      <c r="N94" s="59">
        <v>76241</v>
      </c>
      <c r="O94" s="59">
        <v>81738</v>
      </c>
      <c r="P94" s="59"/>
      <c r="Q94" s="59">
        <v>52863</v>
      </c>
      <c r="R94" s="59">
        <v>73863</v>
      </c>
      <c r="S94" s="59">
        <v>164582</v>
      </c>
      <c r="T94" s="59">
        <v>162132</v>
      </c>
    </row>
    <row r="95" spans="1:20">
      <c r="B95" s="58" t="s">
        <v>145</v>
      </c>
      <c r="C95" s="59">
        <v>166028</v>
      </c>
      <c r="D95" s="59">
        <v>-3617</v>
      </c>
      <c r="E95" s="59">
        <v>22657</v>
      </c>
      <c r="F95" s="59">
        <v>26116</v>
      </c>
      <c r="G95" s="59"/>
      <c r="H95" s="59">
        <v>30</v>
      </c>
      <c r="I95" s="59">
        <v>188</v>
      </c>
      <c r="J95" s="59">
        <v>20680</v>
      </c>
      <c r="K95" s="59">
        <v>17276</v>
      </c>
      <c r="L95" s="59">
        <v>309833</v>
      </c>
      <c r="M95" s="59">
        <v>14844</v>
      </c>
      <c r="N95" s="59" t="s">
        <v>120</v>
      </c>
      <c r="O95" s="59" t="s">
        <v>120</v>
      </c>
      <c r="P95" s="59"/>
      <c r="Q95" s="59" t="s">
        <v>120</v>
      </c>
      <c r="R95" s="59" t="s">
        <v>120</v>
      </c>
      <c r="S95" s="59">
        <v>37343</v>
      </c>
      <c r="T95" s="59">
        <v>18168</v>
      </c>
    </row>
    <row r="96" spans="1:20">
      <c r="B96" s="58" t="s">
        <v>20</v>
      </c>
      <c r="C96" s="59">
        <v>30910</v>
      </c>
      <c r="D96" s="59">
        <v>-11</v>
      </c>
      <c r="E96" s="59">
        <v>1725</v>
      </c>
      <c r="F96" s="59">
        <v>1684</v>
      </c>
      <c r="G96" s="59"/>
      <c r="H96" s="59">
        <v>87</v>
      </c>
      <c r="I96" s="59">
        <v>139</v>
      </c>
      <c r="J96" s="59">
        <v>7234</v>
      </c>
      <c r="K96" s="59">
        <v>10708</v>
      </c>
      <c r="L96" s="59">
        <v>191219</v>
      </c>
      <c r="M96" s="59">
        <v>-3236</v>
      </c>
      <c r="N96" s="59">
        <v>10962</v>
      </c>
      <c r="O96" s="59">
        <v>10754</v>
      </c>
      <c r="P96" s="59"/>
      <c r="Q96" s="59">
        <v>263</v>
      </c>
      <c r="R96" s="59" t="s">
        <v>120</v>
      </c>
      <c r="S96" s="59">
        <v>17048</v>
      </c>
      <c r="T96" s="59">
        <v>20440</v>
      </c>
    </row>
    <row r="97" spans="1:20">
      <c r="B97" s="58" t="s">
        <v>21</v>
      </c>
      <c r="C97" s="59">
        <v>17191</v>
      </c>
      <c r="D97" s="59">
        <v>-152</v>
      </c>
      <c r="E97" s="59">
        <v>835</v>
      </c>
      <c r="F97" s="59">
        <v>835</v>
      </c>
      <c r="G97" s="59"/>
      <c r="H97" s="59">
        <v>52</v>
      </c>
      <c r="I97" s="59">
        <v>204</v>
      </c>
      <c r="J97" s="59">
        <v>4576</v>
      </c>
      <c r="K97" s="59">
        <v>6929</v>
      </c>
      <c r="L97" s="59">
        <v>193438</v>
      </c>
      <c r="M97" s="59">
        <v>-12020</v>
      </c>
      <c r="N97" s="59">
        <v>10726</v>
      </c>
      <c r="O97" s="59">
        <v>10584</v>
      </c>
      <c r="P97" s="59"/>
      <c r="Q97" s="59">
        <v>184</v>
      </c>
      <c r="R97" s="59">
        <v>781</v>
      </c>
      <c r="S97" s="59">
        <v>14742</v>
      </c>
      <c r="T97" s="59">
        <v>26307</v>
      </c>
    </row>
    <row r="98" spans="1:20">
      <c r="B98" s="57" t="s">
        <v>23</v>
      </c>
      <c r="C98" s="59">
        <v>18041</v>
      </c>
      <c r="D98" s="59">
        <v>136</v>
      </c>
      <c r="E98" s="59">
        <v>341</v>
      </c>
      <c r="F98" s="59">
        <v>351</v>
      </c>
      <c r="G98" s="59"/>
      <c r="H98" s="59">
        <v>675</v>
      </c>
      <c r="I98" s="59">
        <v>529</v>
      </c>
      <c r="J98" s="59">
        <v>4966</v>
      </c>
      <c r="K98" s="59">
        <v>5550</v>
      </c>
      <c r="L98" s="59">
        <v>346626</v>
      </c>
      <c r="M98" s="59">
        <v>-2633</v>
      </c>
      <c r="N98" s="59">
        <v>12164</v>
      </c>
      <c r="O98" s="59">
        <v>12880</v>
      </c>
      <c r="P98" s="59"/>
      <c r="Q98" s="59">
        <v>4219</v>
      </c>
      <c r="R98" s="59">
        <v>3473</v>
      </c>
      <c r="S98" s="59">
        <v>25167</v>
      </c>
      <c r="T98" s="59">
        <v>27830</v>
      </c>
    </row>
    <row r="99" spans="1:20">
      <c r="B99" s="57" t="s">
        <v>24</v>
      </c>
      <c r="C99" s="59">
        <v>16892</v>
      </c>
      <c r="D99" s="59">
        <v>363</v>
      </c>
      <c r="E99" s="59">
        <v>24</v>
      </c>
      <c r="F99" s="59">
        <v>37</v>
      </c>
      <c r="G99" s="59"/>
      <c r="H99" s="59">
        <v>1431</v>
      </c>
      <c r="I99" s="59">
        <v>1055</v>
      </c>
      <c r="J99" s="59">
        <v>3863</v>
      </c>
      <c r="K99" s="59">
        <v>3919</v>
      </c>
      <c r="L99" s="59">
        <v>296201</v>
      </c>
      <c r="M99" s="59">
        <v>-7738</v>
      </c>
      <c r="N99" s="59">
        <v>3588</v>
      </c>
      <c r="O99" s="59">
        <v>6110</v>
      </c>
      <c r="P99" s="59"/>
      <c r="Q99" s="59">
        <v>8556</v>
      </c>
      <c r="R99" s="59">
        <v>6523</v>
      </c>
      <c r="S99" s="59">
        <v>19259</v>
      </c>
      <c r="T99" s="59">
        <v>26508</v>
      </c>
    </row>
    <row r="100" spans="1:20">
      <c r="B100" s="57" t="s">
        <v>146</v>
      </c>
      <c r="C100" s="59">
        <v>249062</v>
      </c>
      <c r="D100" s="59">
        <v>-3281</v>
      </c>
      <c r="E100" s="59">
        <v>25582</v>
      </c>
      <c r="F100" s="59">
        <v>29023</v>
      </c>
      <c r="G100" s="59"/>
      <c r="H100" s="59">
        <v>2275</v>
      </c>
      <c r="I100" s="59">
        <v>2115</v>
      </c>
      <c r="J100" s="59">
        <v>41319</v>
      </c>
      <c r="K100" s="59">
        <v>44382</v>
      </c>
      <c r="L100" s="59">
        <v>1337317</v>
      </c>
      <c r="M100" s="59">
        <v>-10783</v>
      </c>
      <c r="N100" s="59">
        <v>74082</v>
      </c>
      <c r="O100" s="59">
        <v>81162</v>
      </c>
      <c r="P100" s="59"/>
      <c r="Q100" s="59">
        <v>13347</v>
      </c>
      <c r="R100" s="59">
        <v>11356</v>
      </c>
      <c r="S100" s="59">
        <v>113559</v>
      </c>
      <c r="T100" s="59">
        <v>119253</v>
      </c>
    </row>
    <row r="101" spans="1:20">
      <c r="B101" s="57" t="s">
        <v>147</v>
      </c>
      <c r="C101" s="59">
        <v>52307</v>
      </c>
      <c r="D101" s="59">
        <v>-1678</v>
      </c>
      <c r="E101" s="59">
        <v>3</v>
      </c>
      <c r="F101" s="59">
        <v>1</v>
      </c>
      <c r="G101" s="59"/>
      <c r="H101" s="59">
        <v>6057</v>
      </c>
      <c r="I101" s="59">
        <v>7737</v>
      </c>
      <c r="J101" s="59">
        <v>11773</v>
      </c>
      <c r="K101" s="59">
        <v>9395</v>
      </c>
      <c r="L101" s="59">
        <v>608859</v>
      </c>
      <c r="M101" s="59">
        <v>-13264</v>
      </c>
      <c r="N101" s="59">
        <v>2159</v>
      </c>
      <c r="O101" s="59" t="s">
        <v>120</v>
      </c>
      <c r="P101" s="59"/>
      <c r="Q101" s="59">
        <v>39516</v>
      </c>
      <c r="R101" s="59">
        <v>62507</v>
      </c>
      <c r="S101" s="59">
        <v>51023</v>
      </c>
      <c r="T101" s="59">
        <v>42879</v>
      </c>
    </row>
    <row r="102" spans="1:20">
      <c r="A102" s="57" t="s">
        <v>9</v>
      </c>
      <c r="B102" s="57" t="s">
        <v>19</v>
      </c>
      <c r="C102" s="59">
        <v>726034</v>
      </c>
      <c r="D102" s="59">
        <v>1306</v>
      </c>
      <c r="E102" s="59">
        <v>79787</v>
      </c>
      <c r="F102" s="59">
        <v>79165</v>
      </c>
      <c r="G102" s="59"/>
      <c r="H102" s="59">
        <v>9270</v>
      </c>
      <c r="I102" s="59">
        <v>8586</v>
      </c>
      <c r="J102" s="59">
        <v>153269</v>
      </c>
      <c r="K102" s="59">
        <v>154205</v>
      </c>
      <c r="L102" s="59">
        <v>7821026</v>
      </c>
      <c r="M102" s="59">
        <v>125059</v>
      </c>
      <c r="N102" s="59">
        <v>276801</v>
      </c>
      <c r="O102" s="59">
        <v>258777</v>
      </c>
      <c r="P102" s="59"/>
      <c r="Q102" s="59">
        <v>179442</v>
      </c>
      <c r="R102" s="59">
        <v>189748</v>
      </c>
      <c r="S102" s="59">
        <v>904048</v>
      </c>
      <c r="T102" s="59">
        <v>786707</v>
      </c>
    </row>
    <row r="103" spans="1:20">
      <c r="B103" s="58" t="s">
        <v>145</v>
      </c>
      <c r="C103" s="59">
        <v>444496</v>
      </c>
      <c r="D103" s="59">
        <v>316</v>
      </c>
      <c r="E103" s="59">
        <v>70653</v>
      </c>
      <c r="F103" s="59">
        <v>70187</v>
      </c>
      <c r="G103" s="59"/>
      <c r="H103" s="59">
        <v>30</v>
      </c>
      <c r="I103" s="59">
        <v>180</v>
      </c>
      <c r="J103" s="59">
        <v>66515</v>
      </c>
      <c r="K103" s="59">
        <v>50770</v>
      </c>
      <c r="L103" s="59">
        <v>841958</v>
      </c>
      <c r="M103" s="59">
        <v>77329</v>
      </c>
      <c r="N103" s="59" t="s">
        <v>120</v>
      </c>
      <c r="O103" s="59" t="s">
        <v>120</v>
      </c>
      <c r="P103" s="59"/>
      <c r="Q103" s="59">
        <v>149</v>
      </c>
      <c r="R103" s="59" t="s">
        <v>120</v>
      </c>
      <c r="S103" s="59">
        <v>127292</v>
      </c>
      <c r="T103" s="59">
        <v>54864</v>
      </c>
    </row>
    <row r="104" spans="1:20">
      <c r="B104" s="58" t="s">
        <v>20</v>
      </c>
      <c r="C104" s="59">
        <v>97498</v>
      </c>
      <c r="D104" s="59">
        <v>567</v>
      </c>
      <c r="E104" s="59">
        <v>5389</v>
      </c>
      <c r="F104" s="59">
        <v>4727</v>
      </c>
      <c r="G104" s="59"/>
      <c r="H104" s="59">
        <v>27</v>
      </c>
      <c r="I104" s="59">
        <v>122</v>
      </c>
      <c r="J104" s="59">
        <v>26968</v>
      </c>
      <c r="K104" s="59">
        <v>34919</v>
      </c>
      <c r="L104" s="59">
        <v>630847</v>
      </c>
      <c r="M104" s="59">
        <v>6303</v>
      </c>
      <c r="N104" s="59">
        <v>34450</v>
      </c>
      <c r="O104" s="59">
        <v>30241</v>
      </c>
      <c r="P104" s="59"/>
      <c r="Q104" s="59" t="s">
        <v>120</v>
      </c>
      <c r="R104" s="59">
        <v>368</v>
      </c>
      <c r="S104" s="59">
        <v>68200</v>
      </c>
      <c r="T104" s="59">
        <v>66029</v>
      </c>
    </row>
    <row r="105" spans="1:20">
      <c r="B105" s="58" t="s">
        <v>21</v>
      </c>
      <c r="C105" s="59">
        <v>59764</v>
      </c>
      <c r="D105" s="59">
        <v>-440</v>
      </c>
      <c r="E105" s="59">
        <v>2486</v>
      </c>
      <c r="F105" s="59">
        <v>2816</v>
      </c>
      <c r="G105" s="59"/>
      <c r="H105" s="59">
        <v>68</v>
      </c>
      <c r="I105" s="59">
        <v>178</v>
      </c>
      <c r="J105" s="59">
        <v>19065</v>
      </c>
      <c r="K105" s="59">
        <v>25630</v>
      </c>
      <c r="L105" s="59">
        <v>761662</v>
      </c>
      <c r="M105" s="59">
        <v>-21914</v>
      </c>
      <c r="N105" s="59">
        <v>32041</v>
      </c>
      <c r="O105" s="59">
        <v>36066</v>
      </c>
      <c r="P105" s="59"/>
      <c r="Q105" s="59">
        <v>404</v>
      </c>
      <c r="R105" s="59">
        <v>1056</v>
      </c>
      <c r="S105" s="59">
        <v>74506</v>
      </c>
      <c r="T105" s="59">
        <v>91743</v>
      </c>
    </row>
    <row r="106" spans="1:20">
      <c r="B106" s="57" t="s">
        <v>23</v>
      </c>
      <c r="C106" s="59">
        <v>48362</v>
      </c>
      <c r="D106" s="59">
        <v>-446</v>
      </c>
      <c r="E106" s="59">
        <v>1119</v>
      </c>
      <c r="F106" s="59">
        <v>1276</v>
      </c>
      <c r="G106" s="59"/>
      <c r="H106" s="59">
        <v>537</v>
      </c>
      <c r="I106" s="59">
        <v>826</v>
      </c>
      <c r="J106" s="59">
        <v>17666</v>
      </c>
      <c r="K106" s="59">
        <v>18908</v>
      </c>
      <c r="L106" s="59">
        <v>1384080</v>
      </c>
      <c r="M106" s="59">
        <v>18699</v>
      </c>
      <c r="N106" s="59">
        <v>40335</v>
      </c>
      <c r="O106" s="59">
        <v>47327</v>
      </c>
      <c r="P106" s="59"/>
      <c r="Q106" s="59">
        <v>8159</v>
      </c>
      <c r="R106" s="59">
        <v>10457</v>
      </c>
      <c r="S106" s="59">
        <v>134022</v>
      </c>
      <c r="T106" s="59">
        <v>106033</v>
      </c>
    </row>
    <row r="107" spans="1:20">
      <c r="B107" s="57" t="s">
        <v>24</v>
      </c>
      <c r="C107" s="59">
        <v>18998</v>
      </c>
      <c r="D107" s="59">
        <v>250</v>
      </c>
      <c r="E107" s="59">
        <v>124</v>
      </c>
      <c r="F107" s="59">
        <v>148</v>
      </c>
      <c r="G107" s="59"/>
      <c r="H107" s="59">
        <v>1057</v>
      </c>
      <c r="I107" s="59">
        <v>783</v>
      </c>
      <c r="J107" s="59">
        <v>6627</v>
      </c>
      <c r="K107" s="59">
        <v>6613</v>
      </c>
      <c r="L107" s="59">
        <v>1044262</v>
      </c>
      <c r="M107" s="59">
        <v>13598</v>
      </c>
      <c r="N107" s="59">
        <v>22416</v>
      </c>
      <c r="O107" s="59">
        <v>24776</v>
      </c>
      <c r="P107" s="59"/>
      <c r="Q107" s="59">
        <v>18376</v>
      </c>
      <c r="R107" s="59">
        <v>17196</v>
      </c>
      <c r="S107" s="59">
        <v>108638</v>
      </c>
      <c r="T107" s="59">
        <v>93860</v>
      </c>
    </row>
    <row r="108" spans="1:20">
      <c r="B108" s="57" t="s">
        <v>146</v>
      </c>
      <c r="C108" s="59">
        <v>669118</v>
      </c>
      <c r="D108" s="59">
        <v>247</v>
      </c>
      <c r="E108" s="59">
        <v>79771</v>
      </c>
      <c r="F108" s="59">
        <v>79154</v>
      </c>
      <c r="G108" s="59"/>
      <c r="H108" s="59">
        <v>1719</v>
      </c>
      <c r="I108" s="59">
        <v>2089</v>
      </c>
      <c r="J108" s="59">
        <v>136841</v>
      </c>
      <c r="K108" s="59">
        <v>136840</v>
      </c>
      <c r="L108" s="59">
        <v>4662809</v>
      </c>
      <c r="M108" s="59">
        <v>94015</v>
      </c>
      <c r="N108" s="59">
        <v>244411</v>
      </c>
      <c r="O108" s="59">
        <v>248549</v>
      </c>
      <c r="P108" s="59"/>
      <c r="Q108" s="59">
        <v>27379</v>
      </c>
      <c r="R108" s="59">
        <v>29355</v>
      </c>
      <c r="S108" s="59">
        <v>512658</v>
      </c>
      <c r="T108" s="59">
        <v>412529</v>
      </c>
    </row>
    <row r="109" spans="1:20">
      <c r="B109" s="57" t="s">
        <v>147</v>
      </c>
      <c r="C109" s="59">
        <v>56916</v>
      </c>
      <c r="D109" s="59">
        <v>1059</v>
      </c>
      <c r="E109" s="59">
        <v>16</v>
      </c>
      <c r="F109" s="59">
        <v>11</v>
      </c>
      <c r="G109" s="59"/>
      <c r="H109" s="59">
        <v>7551</v>
      </c>
      <c r="I109" s="59">
        <v>6497</v>
      </c>
      <c r="J109" s="59">
        <v>16428</v>
      </c>
      <c r="K109" s="59">
        <v>17365</v>
      </c>
      <c r="L109" s="59">
        <v>3158217</v>
      </c>
      <c r="M109" s="59">
        <v>31044</v>
      </c>
      <c r="N109" s="59">
        <v>32390</v>
      </c>
      <c r="O109" s="59">
        <v>10228</v>
      </c>
      <c r="P109" s="59"/>
      <c r="Q109" s="59">
        <v>152063</v>
      </c>
      <c r="R109" s="59">
        <v>160393</v>
      </c>
      <c r="S109" s="59">
        <v>391390</v>
      </c>
      <c r="T109" s="59">
        <v>374178</v>
      </c>
    </row>
    <row r="110" spans="1:20">
      <c r="A110" s="57" t="s">
        <v>10</v>
      </c>
      <c r="B110" s="57" t="s">
        <v>19</v>
      </c>
      <c r="C110" s="59">
        <v>49271</v>
      </c>
      <c r="D110" s="59">
        <v>49</v>
      </c>
      <c r="E110" s="59">
        <v>403</v>
      </c>
      <c r="F110" s="59">
        <v>425</v>
      </c>
      <c r="G110" s="59"/>
      <c r="H110" s="59">
        <v>3417</v>
      </c>
      <c r="I110" s="59">
        <v>3346</v>
      </c>
      <c r="J110" s="59">
        <v>13913</v>
      </c>
      <c r="K110" s="59">
        <v>12696</v>
      </c>
      <c r="L110" s="59">
        <v>2832953</v>
      </c>
      <c r="M110" s="59">
        <v>81981</v>
      </c>
      <c r="N110" s="59">
        <v>3739</v>
      </c>
      <c r="O110" s="59">
        <v>4607</v>
      </c>
      <c r="P110" s="59"/>
      <c r="Q110" s="59">
        <v>139688</v>
      </c>
      <c r="R110" s="59">
        <v>102395</v>
      </c>
      <c r="S110" s="59">
        <v>315257</v>
      </c>
      <c r="T110" s="59">
        <v>269701</v>
      </c>
    </row>
    <row r="111" spans="1:20">
      <c r="B111" s="58" t="s">
        <v>145</v>
      </c>
      <c r="C111" s="59">
        <v>2321</v>
      </c>
      <c r="D111" s="59">
        <v>-187</v>
      </c>
      <c r="E111" s="59">
        <v>274</v>
      </c>
      <c r="F111" s="59">
        <v>346</v>
      </c>
      <c r="G111" s="59"/>
      <c r="H111" s="59">
        <v>16</v>
      </c>
      <c r="I111" s="59">
        <v>131</v>
      </c>
      <c r="J111" s="59">
        <v>212</v>
      </c>
      <c r="K111" s="59">
        <v>240</v>
      </c>
      <c r="L111" s="59">
        <v>4024</v>
      </c>
      <c r="M111" s="59">
        <v>257</v>
      </c>
      <c r="N111" s="59">
        <v>517</v>
      </c>
      <c r="O111" s="59">
        <v>560</v>
      </c>
      <c r="P111" s="59"/>
      <c r="Q111" s="59" t="s">
        <v>120</v>
      </c>
      <c r="R111" s="59" t="s">
        <v>120</v>
      </c>
      <c r="S111" s="59">
        <v>698</v>
      </c>
      <c r="T111" s="59" t="s">
        <v>120</v>
      </c>
    </row>
    <row r="112" spans="1:20">
      <c r="B112" s="58" t="s">
        <v>20</v>
      </c>
      <c r="C112" s="59">
        <v>833</v>
      </c>
      <c r="D112" s="59">
        <v>-78</v>
      </c>
      <c r="E112" s="59">
        <v>60</v>
      </c>
      <c r="F112" s="59">
        <v>28</v>
      </c>
      <c r="G112" s="59"/>
      <c r="H112" s="59">
        <v>10</v>
      </c>
      <c r="I112" s="59">
        <v>120</v>
      </c>
      <c r="J112" s="59">
        <v>143</v>
      </c>
      <c r="K112" s="59">
        <v>187</v>
      </c>
      <c r="L112" s="59">
        <v>3651</v>
      </c>
      <c r="M112" s="59">
        <v>517</v>
      </c>
      <c r="N112" s="59">
        <v>385</v>
      </c>
      <c r="O112" s="59">
        <v>193</v>
      </c>
      <c r="P112" s="59"/>
      <c r="Q112" s="59">
        <v>137</v>
      </c>
      <c r="R112" s="59">
        <v>313</v>
      </c>
      <c r="S112" s="59">
        <v>885</v>
      </c>
      <c r="T112" s="59">
        <v>384</v>
      </c>
    </row>
    <row r="113" spans="1:20">
      <c r="B113" s="58" t="s">
        <v>21</v>
      </c>
      <c r="C113" s="59">
        <v>1284</v>
      </c>
      <c r="D113" s="59">
        <v>-102</v>
      </c>
      <c r="E113" s="59">
        <v>38</v>
      </c>
      <c r="F113" s="59">
        <v>22</v>
      </c>
      <c r="G113" s="59"/>
      <c r="H113" s="59">
        <v>25</v>
      </c>
      <c r="I113" s="59">
        <v>143</v>
      </c>
      <c r="J113" s="59">
        <v>239</v>
      </c>
      <c r="K113" s="59">
        <v>299</v>
      </c>
      <c r="L113" s="59">
        <v>7582</v>
      </c>
      <c r="M113" s="59">
        <v>-168</v>
      </c>
      <c r="N113" s="59">
        <v>474</v>
      </c>
      <c r="O113" s="59">
        <v>306</v>
      </c>
      <c r="P113" s="59"/>
      <c r="Q113" s="59">
        <v>160</v>
      </c>
      <c r="R113" s="59">
        <v>665</v>
      </c>
      <c r="S113" s="59">
        <v>950</v>
      </c>
      <c r="T113" s="59">
        <v>781</v>
      </c>
    </row>
    <row r="114" spans="1:20">
      <c r="B114" s="57" t="s">
        <v>23</v>
      </c>
      <c r="C114" s="59">
        <v>6218</v>
      </c>
      <c r="D114" s="59">
        <v>-115</v>
      </c>
      <c r="E114" s="59">
        <v>25</v>
      </c>
      <c r="F114" s="59">
        <v>21</v>
      </c>
      <c r="G114" s="59"/>
      <c r="H114" s="59">
        <v>247</v>
      </c>
      <c r="I114" s="59">
        <v>366</v>
      </c>
      <c r="J114" s="59">
        <v>1490</v>
      </c>
      <c r="K114" s="59">
        <v>1521</v>
      </c>
      <c r="L114" s="59">
        <v>71634</v>
      </c>
      <c r="M114" s="59">
        <v>4817</v>
      </c>
      <c r="N114" s="59">
        <v>1040</v>
      </c>
      <c r="O114" s="59">
        <v>806</v>
      </c>
      <c r="P114" s="59"/>
      <c r="Q114" s="59">
        <v>4133</v>
      </c>
      <c r="R114" s="59">
        <v>4046</v>
      </c>
      <c r="S114" s="59">
        <v>10263</v>
      </c>
      <c r="T114" s="59">
        <v>5767</v>
      </c>
    </row>
    <row r="115" spans="1:20">
      <c r="B115" s="57" t="s">
        <v>24</v>
      </c>
      <c r="C115" s="59">
        <v>10119</v>
      </c>
      <c r="D115" s="59">
        <v>84</v>
      </c>
      <c r="E115" s="59">
        <v>6</v>
      </c>
      <c r="F115" s="59">
        <v>7</v>
      </c>
      <c r="G115" s="59"/>
      <c r="H115" s="59">
        <v>463</v>
      </c>
      <c r="I115" s="59">
        <v>378</v>
      </c>
      <c r="J115" s="59">
        <v>3360</v>
      </c>
      <c r="K115" s="59">
        <v>2975</v>
      </c>
      <c r="L115" s="59">
        <v>283195</v>
      </c>
      <c r="M115" s="59">
        <v>16359</v>
      </c>
      <c r="N115" s="59">
        <v>1323</v>
      </c>
      <c r="O115" s="59">
        <v>944</v>
      </c>
      <c r="P115" s="59"/>
      <c r="Q115" s="59">
        <v>15915</v>
      </c>
      <c r="R115" s="59">
        <v>10984</v>
      </c>
      <c r="S115" s="59">
        <v>34090</v>
      </c>
      <c r="T115" s="59">
        <v>23041</v>
      </c>
    </row>
    <row r="116" spans="1:20">
      <c r="B116" s="57" t="s">
        <v>146</v>
      </c>
      <c r="C116" s="59">
        <v>20775</v>
      </c>
      <c r="D116" s="59">
        <v>-398</v>
      </c>
      <c r="E116" s="59">
        <v>403</v>
      </c>
      <c r="F116" s="59">
        <v>424</v>
      </c>
      <c r="G116" s="59"/>
      <c r="H116" s="59">
        <v>761</v>
      </c>
      <c r="I116" s="59">
        <v>1138</v>
      </c>
      <c r="J116" s="59">
        <v>5444</v>
      </c>
      <c r="K116" s="59">
        <v>5222</v>
      </c>
      <c r="L116" s="59">
        <v>370086</v>
      </c>
      <c r="M116" s="59">
        <v>21782</v>
      </c>
      <c r="N116" s="59">
        <v>3739</v>
      </c>
      <c r="O116" s="59">
        <v>2809</v>
      </c>
      <c r="P116" s="59"/>
      <c r="Q116" s="59">
        <v>20377</v>
      </c>
      <c r="R116" s="59">
        <v>16192</v>
      </c>
      <c r="S116" s="59">
        <v>46886</v>
      </c>
      <c r="T116" s="59">
        <v>30219</v>
      </c>
    </row>
    <row r="117" spans="1:20">
      <c r="B117" s="57" t="s">
        <v>147</v>
      </c>
      <c r="C117" s="59">
        <v>28496</v>
      </c>
      <c r="D117" s="59">
        <v>447</v>
      </c>
      <c r="E117" s="59">
        <v>0</v>
      </c>
      <c r="F117" s="59">
        <v>1</v>
      </c>
      <c r="G117" s="59"/>
      <c r="H117" s="59">
        <v>2656</v>
      </c>
      <c r="I117" s="59">
        <v>2208</v>
      </c>
      <c r="J117" s="59">
        <v>8469</v>
      </c>
      <c r="K117" s="59">
        <v>7474</v>
      </c>
      <c r="L117" s="59">
        <v>2462867</v>
      </c>
      <c r="M117" s="59">
        <v>60199</v>
      </c>
      <c r="N117" s="59">
        <v>0</v>
      </c>
      <c r="O117" s="59" t="s">
        <v>120</v>
      </c>
      <c r="P117" s="59"/>
      <c r="Q117" s="59">
        <v>119311</v>
      </c>
      <c r="R117" s="59">
        <v>86203</v>
      </c>
      <c r="S117" s="59">
        <v>268371</v>
      </c>
      <c r="T117" s="59">
        <v>239482</v>
      </c>
    </row>
    <row r="118" spans="1:20">
      <c r="A118" s="57" t="s">
        <v>158</v>
      </c>
      <c r="B118" s="57" t="s">
        <v>19</v>
      </c>
      <c r="C118" s="59">
        <v>325165</v>
      </c>
      <c r="D118" s="59">
        <v>-1717</v>
      </c>
      <c r="E118" s="59">
        <v>33255</v>
      </c>
      <c r="F118" s="59">
        <v>35702</v>
      </c>
      <c r="G118" s="59"/>
      <c r="H118" s="59">
        <v>7574</v>
      </c>
      <c r="I118" s="59">
        <v>6844</v>
      </c>
      <c r="J118" s="59">
        <v>89452</v>
      </c>
      <c r="K118" s="59">
        <v>83933</v>
      </c>
      <c r="L118" s="59">
        <v>8975752</v>
      </c>
      <c r="M118" s="59">
        <v>405625</v>
      </c>
      <c r="N118" s="59">
        <v>238625</v>
      </c>
      <c r="O118" s="59">
        <v>271975</v>
      </c>
      <c r="P118" s="59"/>
      <c r="Q118" s="59">
        <v>220234</v>
      </c>
      <c r="R118" s="59">
        <v>268900</v>
      </c>
      <c r="S118" s="59">
        <v>1517915</v>
      </c>
      <c r="T118" s="59">
        <v>1030274</v>
      </c>
    </row>
    <row r="119" spans="1:20">
      <c r="B119" s="58" t="s">
        <v>145</v>
      </c>
      <c r="C119" s="59">
        <v>155070</v>
      </c>
      <c r="D119" s="59">
        <v>-2271</v>
      </c>
      <c r="E119" s="59">
        <v>26356</v>
      </c>
      <c r="F119" s="59">
        <v>28565</v>
      </c>
      <c r="G119" s="59"/>
      <c r="H119" s="59">
        <v>25</v>
      </c>
      <c r="I119" s="59">
        <v>87</v>
      </c>
      <c r="J119" s="59">
        <v>30450</v>
      </c>
      <c r="K119" s="59">
        <v>21228</v>
      </c>
      <c r="L119" s="59">
        <v>316333</v>
      </c>
      <c r="M119" s="59">
        <v>66251</v>
      </c>
      <c r="N119" s="59">
        <v>47425</v>
      </c>
      <c r="O119" s="59">
        <v>49539</v>
      </c>
      <c r="P119" s="59"/>
      <c r="Q119" s="59" t="s">
        <v>120</v>
      </c>
      <c r="R119" s="59" t="s">
        <v>120</v>
      </c>
      <c r="S119" s="59">
        <v>92443</v>
      </c>
      <c r="T119" s="59">
        <v>24625</v>
      </c>
    </row>
    <row r="120" spans="1:20">
      <c r="B120" s="58" t="s">
        <v>20</v>
      </c>
      <c r="C120" s="59">
        <v>46254</v>
      </c>
      <c r="D120" s="59">
        <v>64</v>
      </c>
      <c r="E120" s="59">
        <v>3605</v>
      </c>
      <c r="F120" s="59">
        <v>3498</v>
      </c>
      <c r="G120" s="59"/>
      <c r="H120" s="59">
        <v>21</v>
      </c>
      <c r="I120" s="59">
        <v>64</v>
      </c>
      <c r="J120" s="59">
        <v>13932</v>
      </c>
      <c r="K120" s="59">
        <v>17354</v>
      </c>
      <c r="L120" s="59">
        <v>301524</v>
      </c>
      <c r="M120" s="59">
        <v>15023</v>
      </c>
      <c r="N120" s="59">
        <v>23263</v>
      </c>
      <c r="O120" s="59">
        <v>22633</v>
      </c>
      <c r="P120" s="59"/>
      <c r="Q120" s="59" t="s">
        <v>120</v>
      </c>
      <c r="R120" s="59">
        <v>193</v>
      </c>
      <c r="S120" s="59">
        <v>51444</v>
      </c>
      <c r="T120" s="59">
        <v>36943</v>
      </c>
    </row>
    <row r="121" spans="1:20">
      <c r="B121" s="58" t="s">
        <v>21</v>
      </c>
      <c r="C121" s="59">
        <v>30683</v>
      </c>
      <c r="D121" s="59">
        <v>-209</v>
      </c>
      <c r="E121" s="59">
        <v>1843</v>
      </c>
      <c r="F121" s="59">
        <v>2010</v>
      </c>
      <c r="G121" s="59"/>
      <c r="H121" s="59">
        <v>59</v>
      </c>
      <c r="I121" s="59">
        <v>101</v>
      </c>
      <c r="J121" s="59">
        <v>10569</v>
      </c>
      <c r="K121" s="59">
        <v>13281</v>
      </c>
      <c r="L121" s="59">
        <v>403877</v>
      </c>
      <c r="M121" s="59">
        <v>4782</v>
      </c>
      <c r="N121" s="59">
        <v>24477</v>
      </c>
      <c r="O121" s="59">
        <v>26730</v>
      </c>
      <c r="P121" s="59"/>
      <c r="Q121" s="59" t="s">
        <v>120</v>
      </c>
      <c r="R121" s="59">
        <v>596</v>
      </c>
      <c r="S121" s="59">
        <v>60499</v>
      </c>
      <c r="T121" s="59">
        <v>54467</v>
      </c>
    </row>
    <row r="122" spans="1:20">
      <c r="B122" s="57" t="s">
        <v>23</v>
      </c>
      <c r="C122" s="59">
        <v>29900</v>
      </c>
      <c r="D122" s="59">
        <v>-139</v>
      </c>
      <c r="E122" s="59">
        <v>1184</v>
      </c>
      <c r="F122" s="59">
        <v>1319</v>
      </c>
      <c r="G122" s="59"/>
      <c r="H122" s="59">
        <v>321</v>
      </c>
      <c r="I122" s="59">
        <v>325</v>
      </c>
      <c r="J122" s="59">
        <v>12165</v>
      </c>
      <c r="K122" s="59">
        <v>12131</v>
      </c>
      <c r="L122" s="59">
        <v>1044077</v>
      </c>
      <c r="M122" s="59">
        <v>67845</v>
      </c>
      <c r="N122" s="59">
        <v>45984</v>
      </c>
      <c r="O122" s="59">
        <v>52273</v>
      </c>
      <c r="P122" s="59"/>
      <c r="Q122" s="59">
        <v>5312</v>
      </c>
      <c r="R122" s="59">
        <v>5428</v>
      </c>
      <c r="S122" s="59">
        <v>173669</v>
      </c>
      <c r="T122" s="59">
        <v>99419</v>
      </c>
    </row>
    <row r="123" spans="1:20">
      <c r="B123" s="57" t="s">
        <v>24</v>
      </c>
      <c r="C123" s="59">
        <v>13969</v>
      </c>
      <c r="D123" s="59">
        <v>-74</v>
      </c>
      <c r="E123" s="59">
        <v>227</v>
      </c>
      <c r="F123" s="59">
        <v>269</v>
      </c>
      <c r="G123" s="59"/>
      <c r="H123" s="59">
        <v>611</v>
      </c>
      <c r="I123" s="59">
        <v>643</v>
      </c>
      <c r="J123" s="59">
        <v>5756</v>
      </c>
      <c r="K123" s="59">
        <v>4954</v>
      </c>
      <c r="L123" s="59">
        <v>1321345</v>
      </c>
      <c r="M123" s="59">
        <v>68098</v>
      </c>
      <c r="N123" s="59">
        <v>42083</v>
      </c>
      <c r="O123" s="59">
        <v>52326</v>
      </c>
      <c r="P123" s="59"/>
      <c r="Q123" s="59">
        <v>23912</v>
      </c>
      <c r="R123" s="59">
        <v>19119</v>
      </c>
      <c r="S123" s="59">
        <v>216403</v>
      </c>
      <c r="T123" s="59">
        <v>142855</v>
      </c>
    </row>
    <row r="124" spans="1:20">
      <c r="B124" s="57" t="s">
        <v>146</v>
      </c>
      <c r="C124" s="59">
        <v>275876</v>
      </c>
      <c r="D124" s="59">
        <v>-2629</v>
      </c>
      <c r="E124" s="59">
        <v>33215</v>
      </c>
      <c r="F124" s="59">
        <v>35661</v>
      </c>
      <c r="G124" s="59"/>
      <c r="H124" s="59">
        <v>1037</v>
      </c>
      <c r="I124" s="59">
        <v>1220</v>
      </c>
      <c r="J124" s="59">
        <v>72872</v>
      </c>
      <c r="K124" s="59">
        <v>68948</v>
      </c>
      <c r="L124" s="59">
        <v>3387156</v>
      </c>
      <c r="M124" s="59">
        <v>221999</v>
      </c>
      <c r="N124" s="59">
        <v>183232</v>
      </c>
      <c r="O124" s="59">
        <v>203501</v>
      </c>
      <c r="P124" s="59"/>
      <c r="Q124" s="59">
        <v>31585</v>
      </c>
      <c r="R124" s="59">
        <v>25466</v>
      </c>
      <c r="S124" s="59">
        <v>594458</v>
      </c>
      <c r="T124" s="59">
        <v>358309</v>
      </c>
    </row>
    <row r="125" spans="1:20">
      <c r="B125" s="57" t="s">
        <v>147</v>
      </c>
      <c r="C125" s="59">
        <v>49289</v>
      </c>
      <c r="D125" s="59">
        <v>912</v>
      </c>
      <c r="E125" s="59">
        <v>40</v>
      </c>
      <c r="F125" s="59">
        <v>41</v>
      </c>
      <c r="G125" s="59"/>
      <c r="H125" s="59">
        <v>6537</v>
      </c>
      <c r="I125" s="59">
        <v>5624</v>
      </c>
      <c r="J125" s="59">
        <v>16580</v>
      </c>
      <c r="K125" s="59">
        <v>14985</v>
      </c>
      <c r="L125" s="59">
        <v>5588596</v>
      </c>
      <c r="M125" s="59">
        <v>183626</v>
      </c>
      <c r="N125" s="59">
        <v>55393</v>
      </c>
      <c r="O125" s="59">
        <v>68474</v>
      </c>
      <c r="P125" s="59"/>
      <c r="Q125" s="59">
        <v>188649</v>
      </c>
      <c r="R125" s="59">
        <v>243434</v>
      </c>
      <c r="S125" s="59">
        <v>923457</v>
      </c>
      <c r="T125" s="59">
        <v>671965</v>
      </c>
    </row>
    <row r="126" spans="1:20">
      <c r="A126" s="57" t="s">
        <v>11</v>
      </c>
      <c r="B126" s="57" t="s">
        <v>19</v>
      </c>
      <c r="C126" s="59">
        <v>80523</v>
      </c>
      <c r="D126" s="59">
        <v>941</v>
      </c>
      <c r="E126" s="59">
        <v>7472</v>
      </c>
      <c r="F126" s="59">
        <v>6729</v>
      </c>
      <c r="G126" s="59"/>
      <c r="H126" s="59">
        <v>1051</v>
      </c>
      <c r="I126" s="59">
        <v>853</v>
      </c>
      <c r="J126" s="59">
        <v>26700</v>
      </c>
      <c r="K126" s="59">
        <v>22849</v>
      </c>
      <c r="L126" s="59">
        <v>3273358</v>
      </c>
      <c r="M126" s="59">
        <v>111985</v>
      </c>
      <c r="N126" s="59">
        <v>49085</v>
      </c>
      <c r="O126" s="59">
        <v>36480</v>
      </c>
      <c r="P126" s="59"/>
      <c r="Q126" s="59">
        <v>31243</v>
      </c>
      <c r="R126" s="59">
        <v>22624</v>
      </c>
      <c r="S126" s="59">
        <v>262560</v>
      </c>
      <c r="T126" s="59">
        <v>171799</v>
      </c>
    </row>
    <row r="127" spans="1:20">
      <c r="B127" s="58" t="s">
        <v>145</v>
      </c>
      <c r="C127" s="59">
        <v>30117</v>
      </c>
      <c r="D127" s="59">
        <v>445</v>
      </c>
      <c r="E127" s="59">
        <v>5483</v>
      </c>
      <c r="F127" s="59">
        <v>5032</v>
      </c>
      <c r="G127" s="59"/>
      <c r="H127" s="59">
        <v>3</v>
      </c>
      <c r="I127" s="59">
        <v>9</v>
      </c>
      <c r="J127" s="59">
        <v>6412</v>
      </c>
      <c r="K127" s="59">
        <v>3774</v>
      </c>
      <c r="L127" s="59">
        <v>61672</v>
      </c>
      <c r="M127" s="59">
        <v>14299</v>
      </c>
      <c r="N127" s="59">
        <v>10070</v>
      </c>
      <c r="O127" s="59">
        <v>8709</v>
      </c>
      <c r="P127" s="59"/>
      <c r="Q127" s="59" t="s">
        <v>120</v>
      </c>
      <c r="R127" s="59" t="s">
        <v>120</v>
      </c>
      <c r="S127" s="59">
        <v>17308</v>
      </c>
      <c r="T127" s="59">
        <v>4361</v>
      </c>
    </row>
    <row r="128" spans="1:20">
      <c r="B128" s="58" t="s">
        <v>20</v>
      </c>
      <c r="C128" s="59">
        <v>12088</v>
      </c>
      <c r="D128" s="59">
        <v>158</v>
      </c>
      <c r="E128" s="59">
        <v>1020</v>
      </c>
      <c r="F128" s="59">
        <v>860</v>
      </c>
      <c r="G128" s="59"/>
      <c r="H128" s="59">
        <v>4</v>
      </c>
      <c r="I128" s="59">
        <v>6</v>
      </c>
      <c r="J128" s="59">
        <v>4246</v>
      </c>
      <c r="K128" s="59">
        <v>4162</v>
      </c>
      <c r="L128" s="59">
        <v>80080</v>
      </c>
      <c r="M128" s="59">
        <v>6554</v>
      </c>
      <c r="N128" s="59">
        <v>6786</v>
      </c>
      <c r="O128" s="59">
        <v>5618</v>
      </c>
      <c r="P128" s="59"/>
      <c r="Q128" s="59" t="s">
        <v>120</v>
      </c>
      <c r="R128" s="59" t="s">
        <v>120</v>
      </c>
      <c r="S128" s="59">
        <v>13953</v>
      </c>
      <c r="T128" s="59">
        <v>8612</v>
      </c>
    </row>
    <row r="129" spans="1:20">
      <c r="B129" s="58" t="s">
        <v>21</v>
      </c>
      <c r="C129" s="59">
        <v>10552</v>
      </c>
      <c r="D129" s="59">
        <v>48</v>
      </c>
      <c r="E129" s="59">
        <v>569</v>
      </c>
      <c r="F129" s="59">
        <v>499</v>
      </c>
      <c r="G129" s="59"/>
      <c r="H129" s="59">
        <v>6</v>
      </c>
      <c r="I129" s="59">
        <v>28</v>
      </c>
      <c r="J129" s="59">
        <v>3922</v>
      </c>
      <c r="K129" s="59">
        <v>4376</v>
      </c>
      <c r="L129" s="59">
        <v>140219</v>
      </c>
      <c r="M129" s="59">
        <v>2157</v>
      </c>
      <c r="N129" s="59">
        <v>7486</v>
      </c>
      <c r="O129" s="59">
        <v>6649</v>
      </c>
      <c r="P129" s="59"/>
      <c r="Q129" s="59">
        <v>29</v>
      </c>
      <c r="R129" s="59">
        <v>91</v>
      </c>
      <c r="S129" s="59">
        <v>16874</v>
      </c>
      <c r="T129" s="59">
        <v>15492</v>
      </c>
    </row>
    <row r="130" spans="1:20">
      <c r="B130" s="57" t="s">
        <v>23</v>
      </c>
      <c r="C130" s="59">
        <v>14951</v>
      </c>
      <c r="D130" s="59">
        <v>35</v>
      </c>
      <c r="E130" s="59">
        <v>363</v>
      </c>
      <c r="F130" s="59">
        <v>318</v>
      </c>
      <c r="G130" s="59"/>
      <c r="H130" s="59">
        <v>98</v>
      </c>
      <c r="I130" s="59">
        <v>108</v>
      </c>
      <c r="J130" s="59">
        <v>6344</v>
      </c>
      <c r="K130" s="59">
        <v>6250</v>
      </c>
      <c r="L130" s="59">
        <v>560524</v>
      </c>
      <c r="M130" s="59">
        <v>6719</v>
      </c>
      <c r="N130" s="59">
        <v>13474</v>
      </c>
      <c r="O130" s="59">
        <v>11727</v>
      </c>
      <c r="P130" s="59"/>
      <c r="Q130" s="59">
        <v>1572</v>
      </c>
      <c r="R130" s="59">
        <v>2065</v>
      </c>
      <c r="S130" s="59">
        <v>41301</v>
      </c>
      <c r="T130" s="59">
        <v>35836</v>
      </c>
    </row>
    <row r="131" spans="1:20">
      <c r="B131" s="57" t="s">
        <v>24</v>
      </c>
      <c r="C131" s="59">
        <v>5675</v>
      </c>
      <c r="D131" s="59">
        <v>66</v>
      </c>
      <c r="E131" s="59">
        <v>33</v>
      </c>
      <c r="F131" s="59">
        <v>19</v>
      </c>
      <c r="G131" s="59"/>
      <c r="H131" s="59">
        <v>186</v>
      </c>
      <c r="I131" s="59">
        <v>134</v>
      </c>
      <c r="J131" s="59">
        <v>2478</v>
      </c>
      <c r="K131" s="59">
        <v>2031</v>
      </c>
      <c r="L131" s="59">
        <v>572867</v>
      </c>
      <c r="M131" s="59">
        <v>12620</v>
      </c>
      <c r="N131" s="59">
        <v>5463</v>
      </c>
      <c r="O131" s="59">
        <v>3282</v>
      </c>
      <c r="P131" s="59"/>
      <c r="Q131" s="59">
        <v>6330</v>
      </c>
      <c r="R131" s="59">
        <v>3540</v>
      </c>
      <c r="S131" s="59">
        <v>38563</v>
      </c>
      <c r="T131" s="59">
        <v>30914</v>
      </c>
    </row>
    <row r="132" spans="1:20">
      <c r="B132" s="57" t="s">
        <v>146</v>
      </c>
      <c r="C132" s="59">
        <v>73383</v>
      </c>
      <c r="D132" s="59">
        <v>752</v>
      </c>
      <c r="E132" s="59">
        <v>7468</v>
      </c>
      <c r="F132" s="59">
        <v>6728</v>
      </c>
      <c r="G132" s="59"/>
      <c r="H132" s="59">
        <v>297</v>
      </c>
      <c r="I132" s="59">
        <v>285</v>
      </c>
      <c r="J132" s="59">
        <v>23402</v>
      </c>
      <c r="K132" s="59">
        <v>20593</v>
      </c>
      <c r="L132" s="59">
        <v>1415362</v>
      </c>
      <c r="M132" s="59">
        <v>42349</v>
      </c>
      <c r="N132" s="59">
        <v>43279</v>
      </c>
      <c r="O132" s="59">
        <v>35985</v>
      </c>
      <c r="P132" s="59"/>
      <c r="Q132" s="59">
        <v>7992</v>
      </c>
      <c r="R132" s="59">
        <v>5721</v>
      </c>
      <c r="S132" s="59">
        <v>127999</v>
      </c>
      <c r="T132" s="59">
        <v>95215</v>
      </c>
    </row>
    <row r="133" spans="1:20">
      <c r="B133" s="57" t="s">
        <v>147</v>
      </c>
      <c r="C133" s="59">
        <v>7140</v>
      </c>
      <c r="D133" s="59">
        <v>189</v>
      </c>
      <c r="E133" s="59">
        <v>4</v>
      </c>
      <c r="F133" s="59">
        <v>1</v>
      </c>
      <c r="G133" s="59"/>
      <c r="H133" s="59">
        <v>754</v>
      </c>
      <c r="I133" s="59">
        <v>568</v>
      </c>
      <c r="J133" s="59">
        <v>3298</v>
      </c>
      <c r="K133" s="59">
        <v>2256</v>
      </c>
      <c r="L133" s="59">
        <v>1857996</v>
      </c>
      <c r="M133" s="59">
        <v>69636</v>
      </c>
      <c r="N133" s="59">
        <v>5806</v>
      </c>
      <c r="O133" s="59" t="s">
        <v>120</v>
      </c>
      <c r="P133" s="59"/>
      <c r="Q133" s="59">
        <v>23251</v>
      </c>
      <c r="R133" s="59" t="s">
        <v>120</v>
      </c>
      <c r="S133" s="59">
        <v>134561</v>
      </c>
      <c r="T133" s="59">
        <v>76584</v>
      </c>
    </row>
    <row r="134" spans="1:20">
      <c r="A134" s="57" t="s">
        <v>12</v>
      </c>
      <c r="B134" s="57" t="s">
        <v>19</v>
      </c>
      <c r="C134" s="59">
        <v>759034</v>
      </c>
      <c r="D134" s="59">
        <v>5305</v>
      </c>
      <c r="E134" s="59">
        <v>45156</v>
      </c>
      <c r="F134" s="59">
        <v>42931</v>
      </c>
      <c r="G134" s="59"/>
      <c r="H134" s="59">
        <v>11644</v>
      </c>
      <c r="I134" s="59">
        <v>8564</v>
      </c>
      <c r="J134" s="59">
        <v>212964</v>
      </c>
      <c r="K134" s="59">
        <v>198388</v>
      </c>
      <c r="L134" s="59">
        <v>17785713</v>
      </c>
      <c r="M134" s="59">
        <v>258831</v>
      </c>
      <c r="N134" s="59">
        <v>263237</v>
      </c>
      <c r="O134" s="59">
        <v>266326</v>
      </c>
      <c r="P134" s="59"/>
      <c r="Q134" s="59">
        <v>233696</v>
      </c>
      <c r="R134" s="59">
        <v>176334</v>
      </c>
      <c r="S134" s="59">
        <v>1182433</v>
      </c>
      <c r="T134" s="59">
        <v>977875</v>
      </c>
    </row>
    <row r="135" spans="1:20">
      <c r="B135" s="58" t="s">
        <v>145</v>
      </c>
      <c r="C135" s="59">
        <v>272996</v>
      </c>
      <c r="D135" s="59">
        <v>1572</v>
      </c>
      <c r="E135" s="59">
        <v>32856</v>
      </c>
      <c r="F135" s="59">
        <v>31157</v>
      </c>
      <c r="G135" s="59"/>
      <c r="H135" s="59">
        <v>32</v>
      </c>
      <c r="I135" s="59">
        <v>159</v>
      </c>
      <c r="J135" s="59">
        <v>53018</v>
      </c>
      <c r="K135" s="59">
        <v>31882</v>
      </c>
      <c r="L135" s="59">
        <v>600606</v>
      </c>
      <c r="M135" s="59">
        <v>83994</v>
      </c>
      <c r="N135" s="59">
        <v>60382</v>
      </c>
      <c r="O135" s="59">
        <v>56380</v>
      </c>
      <c r="P135" s="59"/>
      <c r="Q135" s="59" t="s">
        <v>120</v>
      </c>
      <c r="R135" s="59" t="s">
        <v>120</v>
      </c>
      <c r="S135" s="59">
        <v>115908</v>
      </c>
      <c r="T135" s="59">
        <v>35803</v>
      </c>
    </row>
    <row r="136" spans="1:20">
      <c r="B136" s="58" t="s">
        <v>20</v>
      </c>
      <c r="C136" s="59">
        <v>144326</v>
      </c>
      <c r="D136" s="59">
        <v>330</v>
      </c>
      <c r="E136" s="59">
        <v>6822</v>
      </c>
      <c r="F136" s="59">
        <v>6356</v>
      </c>
      <c r="G136" s="59"/>
      <c r="H136" s="59">
        <v>22</v>
      </c>
      <c r="I136" s="59">
        <v>158</v>
      </c>
      <c r="J136" s="59">
        <v>40797</v>
      </c>
      <c r="K136" s="59">
        <v>45548</v>
      </c>
      <c r="L136" s="59">
        <v>946560</v>
      </c>
      <c r="M136" s="59">
        <v>19834</v>
      </c>
      <c r="N136" s="59">
        <v>44346</v>
      </c>
      <c r="O136" s="59">
        <v>41183</v>
      </c>
      <c r="P136" s="59"/>
      <c r="Q136" s="59">
        <v>929</v>
      </c>
      <c r="R136" s="59">
        <v>449</v>
      </c>
      <c r="S136" s="59">
        <v>94068</v>
      </c>
      <c r="T136" s="59">
        <v>77877</v>
      </c>
    </row>
    <row r="137" spans="1:20">
      <c r="B137" s="58" t="s">
        <v>21</v>
      </c>
      <c r="C137" s="59">
        <v>86870</v>
      </c>
      <c r="D137" s="59">
        <v>-30</v>
      </c>
      <c r="E137" s="59">
        <v>3457</v>
      </c>
      <c r="F137" s="59">
        <v>3274</v>
      </c>
      <c r="G137" s="59"/>
      <c r="H137" s="59">
        <v>65</v>
      </c>
      <c r="I137" s="59">
        <v>278</v>
      </c>
      <c r="J137" s="59">
        <v>28458</v>
      </c>
      <c r="K137" s="59">
        <v>34902</v>
      </c>
      <c r="L137" s="59">
        <v>1104930</v>
      </c>
      <c r="M137" s="59">
        <v>-8213</v>
      </c>
      <c r="N137" s="59">
        <v>45271</v>
      </c>
      <c r="O137" s="59">
        <v>43371</v>
      </c>
      <c r="P137" s="59"/>
      <c r="Q137" s="59">
        <v>533</v>
      </c>
      <c r="R137" s="59">
        <v>1425</v>
      </c>
      <c r="S137" s="59">
        <v>92225</v>
      </c>
      <c r="T137" s="59">
        <v>101446</v>
      </c>
    </row>
    <row r="138" spans="1:20">
      <c r="B138" s="57" t="s">
        <v>23</v>
      </c>
      <c r="C138" s="59">
        <v>86163</v>
      </c>
      <c r="D138" s="59">
        <v>18</v>
      </c>
      <c r="E138" s="59">
        <v>1788</v>
      </c>
      <c r="F138" s="59">
        <v>1874</v>
      </c>
      <c r="G138" s="59"/>
      <c r="H138" s="59">
        <v>1200</v>
      </c>
      <c r="I138" s="59">
        <v>1096</v>
      </c>
      <c r="J138" s="59">
        <v>31266</v>
      </c>
      <c r="K138" s="59">
        <v>31693</v>
      </c>
      <c r="L138" s="59">
        <v>2442458</v>
      </c>
      <c r="M138" s="59">
        <v>25803</v>
      </c>
      <c r="N138" s="59">
        <v>68169</v>
      </c>
      <c r="O138" s="59">
        <v>69723</v>
      </c>
      <c r="P138" s="59"/>
      <c r="Q138" s="59">
        <v>16584</v>
      </c>
      <c r="R138" s="59">
        <v>18370</v>
      </c>
      <c r="S138" s="59">
        <v>188718</v>
      </c>
      <c r="T138" s="59">
        <v>159575</v>
      </c>
    </row>
    <row r="139" spans="1:20">
      <c r="B139" s="57" t="s">
        <v>24</v>
      </c>
      <c r="C139" s="59">
        <v>67722</v>
      </c>
      <c r="D139" s="59">
        <v>531</v>
      </c>
      <c r="E139" s="59">
        <v>223</v>
      </c>
      <c r="F139" s="59">
        <v>258</v>
      </c>
      <c r="G139" s="59"/>
      <c r="H139" s="59">
        <v>2392</v>
      </c>
      <c r="I139" s="59">
        <v>1826</v>
      </c>
      <c r="J139" s="59">
        <v>23908</v>
      </c>
      <c r="K139" s="59">
        <v>21609</v>
      </c>
      <c r="L139" s="59">
        <v>3253682</v>
      </c>
      <c r="M139" s="59">
        <v>23228</v>
      </c>
      <c r="N139" s="59">
        <v>36810</v>
      </c>
      <c r="O139" s="59">
        <v>44712</v>
      </c>
      <c r="P139" s="59"/>
      <c r="Q139" s="59">
        <v>40007</v>
      </c>
      <c r="R139" s="59">
        <v>33327</v>
      </c>
      <c r="S139" s="59">
        <v>212329</v>
      </c>
      <c r="T139" s="59">
        <v>187879</v>
      </c>
    </row>
    <row r="140" spans="1:20">
      <c r="B140" s="57" t="s">
        <v>146</v>
      </c>
      <c r="C140" s="59">
        <v>658077</v>
      </c>
      <c r="D140" s="59">
        <v>2421</v>
      </c>
      <c r="E140" s="59">
        <v>45146</v>
      </c>
      <c r="F140" s="59">
        <v>42919</v>
      </c>
      <c r="G140" s="59"/>
      <c r="H140" s="59">
        <v>3711</v>
      </c>
      <c r="I140" s="59">
        <v>3517</v>
      </c>
      <c r="J140" s="59">
        <v>177447</v>
      </c>
      <c r="K140" s="59">
        <v>165634</v>
      </c>
      <c r="L140" s="59">
        <v>8348236</v>
      </c>
      <c r="M140" s="59">
        <v>144646</v>
      </c>
      <c r="N140" s="59">
        <v>254978</v>
      </c>
      <c r="O140" s="59">
        <v>255369</v>
      </c>
      <c r="P140" s="59"/>
      <c r="Q140" s="59">
        <v>58166</v>
      </c>
      <c r="R140" s="59">
        <v>53797</v>
      </c>
      <c r="S140" s="59">
        <v>703248</v>
      </c>
      <c r="T140" s="59">
        <v>562580</v>
      </c>
    </row>
    <row r="141" spans="1:20">
      <c r="B141" s="57" t="s">
        <v>147</v>
      </c>
      <c r="C141" s="59">
        <v>100957</v>
      </c>
      <c r="D141" s="59">
        <v>2884</v>
      </c>
      <c r="E141" s="59">
        <v>10</v>
      </c>
      <c r="F141" s="59">
        <v>12</v>
      </c>
      <c r="G141" s="59"/>
      <c r="H141" s="59">
        <v>7933</v>
      </c>
      <c r="I141" s="59">
        <v>5047</v>
      </c>
      <c r="J141" s="59">
        <v>35517</v>
      </c>
      <c r="K141" s="59">
        <v>32754</v>
      </c>
      <c r="L141" s="59">
        <v>9437477</v>
      </c>
      <c r="M141" s="59">
        <v>114185</v>
      </c>
      <c r="N141" s="59">
        <v>8259</v>
      </c>
      <c r="O141" s="59">
        <v>10957</v>
      </c>
      <c r="P141" s="59"/>
      <c r="Q141" s="59">
        <v>175530</v>
      </c>
      <c r="R141" s="59">
        <v>122537</v>
      </c>
      <c r="S141" s="59">
        <v>479185</v>
      </c>
      <c r="T141" s="59">
        <v>415295</v>
      </c>
    </row>
    <row r="142" spans="1:20">
      <c r="A142" s="57" t="s">
        <v>13</v>
      </c>
      <c r="B142" s="57" t="s">
        <v>19</v>
      </c>
      <c r="C142" s="59">
        <v>99131</v>
      </c>
      <c r="D142" s="59">
        <v>-226</v>
      </c>
      <c r="E142" s="59">
        <v>10861</v>
      </c>
      <c r="F142" s="59">
        <v>11111</v>
      </c>
      <c r="G142" s="59"/>
      <c r="H142" s="59">
        <v>598</v>
      </c>
      <c r="I142" s="59">
        <v>574</v>
      </c>
      <c r="J142" s="59">
        <v>25737</v>
      </c>
      <c r="K142" s="59">
        <v>27821</v>
      </c>
      <c r="L142" s="59">
        <v>2003323</v>
      </c>
      <c r="M142" s="59">
        <v>2348</v>
      </c>
      <c r="N142" s="59">
        <v>64939</v>
      </c>
      <c r="O142" s="59">
        <v>62503</v>
      </c>
      <c r="P142" s="59"/>
      <c r="Q142" s="59">
        <v>20487</v>
      </c>
      <c r="R142" s="59">
        <v>13516</v>
      </c>
      <c r="S142" s="59">
        <v>166963</v>
      </c>
      <c r="T142" s="59">
        <v>174022</v>
      </c>
    </row>
    <row r="143" spans="1:20">
      <c r="B143" s="58" t="s">
        <v>145</v>
      </c>
      <c r="C143" s="59">
        <v>47954</v>
      </c>
      <c r="D143" s="59">
        <v>-388</v>
      </c>
      <c r="E143" s="59">
        <v>8028</v>
      </c>
      <c r="F143" s="59">
        <v>8410</v>
      </c>
      <c r="G143" s="59"/>
      <c r="H143" s="59">
        <v>8</v>
      </c>
      <c r="I143" s="59">
        <v>14</v>
      </c>
      <c r="J143" s="59">
        <v>8504</v>
      </c>
      <c r="K143" s="59">
        <v>5828</v>
      </c>
      <c r="L143" s="59">
        <v>95163</v>
      </c>
      <c r="M143" s="59">
        <v>14028</v>
      </c>
      <c r="N143" s="59">
        <v>14115</v>
      </c>
      <c r="O143" s="59">
        <v>14749</v>
      </c>
      <c r="P143" s="59"/>
      <c r="Q143" s="59">
        <v>62</v>
      </c>
      <c r="R143" s="59" t="s">
        <v>120</v>
      </c>
      <c r="S143" s="59">
        <v>21230</v>
      </c>
      <c r="T143" s="59">
        <v>6609</v>
      </c>
    </row>
    <row r="144" spans="1:20">
      <c r="B144" s="58" t="s">
        <v>20</v>
      </c>
      <c r="C144" s="59">
        <v>15234</v>
      </c>
      <c r="D144" s="59">
        <v>-56</v>
      </c>
      <c r="E144" s="59">
        <v>1319</v>
      </c>
      <c r="F144" s="59">
        <v>1360</v>
      </c>
      <c r="G144" s="59"/>
      <c r="H144" s="59">
        <v>6</v>
      </c>
      <c r="I144" s="59">
        <v>21</v>
      </c>
      <c r="J144" s="59">
        <v>4455</v>
      </c>
      <c r="K144" s="59">
        <v>5825</v>
      </c>
      <c r="L144" s="59">
        <v>99343</v>
      </c>
      <c r="M144" s="59">
        <v>1023</v>
      </c>
      <c r="N144" s="59">
        <v>8478</v>
      </c>
      <c r="O144" s="59">
        <v>8746</v>
      </c>
      <c r="P144" s="59"/>
      <c r="Q144" s="59">
        <v>23</v>
      </c>
      <c r="R144" s="59" t="s">
        <v>120</v>
      </c>
      <c r="S144" s="59">
        <v>13850</v>
      </c>
      <c r="T144" s="59">
        <v>12539</v>
      </c>
    </row>
    <row r="145" spans="1:20">
      <c r="B145" s="58" t="s">
        <v>21</v>
      </c>
      <c r="C145" s="59">
        <v>12001</v>
      </c>
      <c r="D145" s="59">
        <v>52</v>
      </c>
      <c r="E145" s="59">
        <v>873</v>
      </c>
      <c r="F145" s="59">
        <v>801</v>
      </c>
      <c r="G145" s="59"/>
      <c r="H145" s="59">
        <v>8</v>
      </c>
      <c r="I145" s="59">
        <v>28</v>
      </c>
      <c r="J145" s="59">
        <v>3946</v>
      </c>
      <c r="K145" s="59">
        <v>5502</v>
      </c>
      <c r="L145" s="59">
        <v>158892</v>
      </c>
      <c r="M145" s="59">
        <v>-1310</v>
      </c>
      <c r="N145" s="59">
        <v>11691</v>
      </c>
      <c r="O145" s="59">
        <v>10484</v>
      </c>
      <c r="P145" s="59"/>
      <c r="Q145" s="59">
        <v>74</v>
      </c>
      <c r="R145" s="59" t="s">
        <v>120</v>
      </c>
      <c r="S145" s="59">
        <v>18590</v>
      </c>
      <c r="T145" s="59">
        <v>21012</v>
      </c>
    </row>
    <row r="146" spans="1:20">
      <c r="B146" s="57" t="s">
        <v>23</v>
      </c>
      <c r="C146" s="59">
        <v>13090</v>
      </c>
      <c r="D146" s="59">
        <v>51</v>
      </c>
      <c r="E146" s="59">
        <v>590</v>
      </c>
      <c r="F146" s="59">
        <v>491</v>
      </c>
      <c r="G146" s="59"/>
      <c r="H146" s="59">
        <v>66</v>
      </c>
      <c r="I146" s="59">
        <v>114</v>
      </c>
      <c r="J146" s="59">
        <v>4829</v>
      </c>
      <c r="K146" s="59">
        <v>6166</v>
      </c>
      <c r="L146" s="59">
        <v>479288</v>
      </c>
      <c r="M146" s="59">
        <v>-3146</v>
      </c>
      <c r="N146" s="59">
        <v>22178</v>
      </c>
      <c r="O146" s="59">
        <v>18746</v>
      </c>
      <c r="P146" s="59"/>
      <c r="Q146" s="59" t="s">
        <v>120</v>
      </c>
      <c r="R146" s="59">
        <v>1561</v>
      </c>
      <c r="S146" s="59">
        <v>35450</v>
      </c>
      <c r="T146" s="59">
        <v>42407</v>
      </c>
    </row>
    <row r="147" spans="1:20">
      <c r="B147" s="57" t="s">
        <v>24</v>
      </c>
      <c r="C147" s="59">
        <v>4228</v>
      </c>
      <c r="D147" s="59">
        <v>18</v>
      </c>
      <c r="E147" s="59">
        <v>50</v>
      </c>
      <c r="F147" s="59">
        <v>48</v>
      </c>
      <c r="G147" s="59"/>
      <c r="H147" s="59">
        <v>128</v>
      </c>
      <c r="I147" s="59">
        <v>112</v>
      </c>
      <c r="J147" s="59">
        <v>1665</v>
      </c>
      <c r="K147" s="59">
        <v>1763</v>
      </c>
      <c r="L147" s="59">
        <v>426099</v>
      </c>
      <c r="M147" s="59">
        <v>-2952</v>
      </c>
      <c r="N147" s="59">
        <v>7668</v>
      </c>
      <c r="O147" s="59">
        <v>7838</v>
      </c>
      <c r="P147" s="59"/>
      <c r="Q147" s="59">
        <v>5087</v>
      </c>
      <c r="R147" s="59">
        <v>3037</v>
      </c>
      <c r="S147" s="59">
        <v>27603</v>
      </c>
      <c r="T147" s="59">
        <v>32435</v>
      </c>
    </row>
    <row r="148" spans="1:20">
      <c r="B148" s="57" t="s">
        <v>146</v>
      </c>
      <c r="C148" s="59">
        <v>92507</v>
      </c>
      <c r="D148" s="59">
        <v>-323</v>
      </c>
      <c r="E148" s="59">
        <v>10860</v>
      </c>
      <c r="F148" s="59">
        <v>11110</v>
      </c>
      <c r="G148" s="59"/>
      <c r="H148" s="59">
        <v>216</v>
      </c>
      <c r="I148" s="59">
        <v>289</v>
      </c>
      <c r="J148" s="59">
        <v>23399</v>
      </c>
      <c r="K148" s="59">
        <v>25084</v>
      </c>
      <c r="L148" s="59">
        <v>1258785</v>
      </c>
      <c r="M148" s="59">
        <v>7643</v>
      </c>
      <c r="N148" s="59">
        <v>64130</v>
      </c>
      <c r="O148" s="59">
        <v>60563</v>
      </c>
      <c r="P148" s="59"/>
      <c r="Q148" s="59">
        <v>7186</v>
      </c>
      <c r="R148" s="59">
        <v>4831</v>
      </c>
      <c r="S148" s="59">
        <v>116723</v>
      </c>
      <c r="T148" s="59">
        <v>115002</v>
      </c>
    </row>
    <row r="149" spans="1:20">
      <c r="B149" s="57" t="s">
        <v>147</v>
      </c>
      <c r="C149" s="59">
        <v>6624</v>
      </c>
      <c r="D149" s="59">
        <v>97</v>
      </c>
      <c r="E149" s="59">
        <v>1</v>
      </c>
      <c r="F149" s="59">
        <v>1</v>
      </c>
      <c r="G149" s="59"/>
      <c r="H149" s="59">
        <v>382</v>
      </c>
      <c r="I149" s="59">
        <v>285</v>
      </c>
      <c r="J149" s="59">
        <v>2338</v>
      </c>
      <c r="K149" s="59">
        <v>2737</v>
      </c>
      <c r="L149" s="59">
        <v>744538</v>
      </c>
      <c r="M149" s="59">
        <v>-5295</v>
      </c>
      <c r="N149" s="59" t="s">
        <v>120</v>
      </c>
      <c r="O149" s="59" t="s">
        <v>120</v>
      </c>
      <c r="P149" s="59"/>
      <c r="Q149" s="59">
        <v>13301</v>
      </c>
      <c r="R149" s="59">
        <v>8685</v>
      </c>
      <c r="S149" s="59">
        <v>50240</v>
      </c>
      <c r="T149" s="59">
        <v>59020</v>
      </c>
    </row>
    <row r="150" spans="1:20">
      <c r="A150" s="57" t="s">
        <v>14</v>
      </c>
      <c r="B150" s="57" t="s">
        <v>19</v>
      </c>
      <c r="C150" s="59">
        <v>582450</v>
      </c>
      <c r="D150" s="59">
        <v>3733</v>
      </c>
      <c r="E150" s="59">
        <v>54904</v>
      </c>
      <c r="F150" s="59">
        <v>51746</v>
      </c>
      <c r="G150" s="59"/>
      <c r="H150" s="59">
        <v>7110</v>
      </c>
      <c r="I150" s="59">
        <v>6535</v>
      </c>
      <c r="J150" s="59">
        <v>189684</v>
      </c>
      <c r="K150" s="59">
        <v>191527</v>
      </c>
      <c r="L150" s="59">
        <v>11308546</v>
      </c>
      <c r="M150" s="59">
        <v>210237</v>
      </c>
      <c r="N150" s="59">
        <v>565016</v>
      </c>
      <c r="O150" s="59">
        <v>395969</v>
      </c>
      <c r="P150" s="59"/>
      <c r="Q150" s="59">
        <v>210302</v>
      </c>
      <c r="R150" s="59">
        <v>156222</v>
      </c>
      <c r="S150" s="59">
        <v>838102</v>
      </c>
      <c r="T150" s="59">
        <v>850992</v>
      </c>
    </row>
    <row r="151" spans="1:20">
      <c r="B151" s="58" t="s">
        <v>145</v>
      </c>
      <c r="C151" s="59">
        <v>144691</v>
      </c>
      <c r="D151" s="59">
        <v>-2897</v>
      </c>
      <c r="E151" s="59">
        <v>25883</v>
      </c>
      <c r="F151" s="59">
        <v>28727</v>
      </c>
      <c r="G151" s="59"/>
      <c r="H151" s="59">
        <v>54</v>
      </c>
      <c r="I151" s="59">
        <v>107</v>
      </c>
      <c r="J151" s="59">
        <v>34237</v>
      </c>
      <c r="K151" s="59">
        <v>20445</v>
      </c>
      <c r="L151" s="59">
        <v>342007</v>
      </c>
      <c r="M151" s="59">
        <v>62085</v>
      </c>
      <c r="N151" s="59">
        <v>55830</v>
      </c>
      <c r="O151" s="59">
        <v>59820</v>
      </c>
      <c r="P151" s="59"/>
      <c r="Q151" s="59" t="s">
        <v>120</v>
      </c>
      <c r="R151" s="59" t="s">
        <v>120</v>
      </c>
      <c r="S151" s="59">
        <v>89667</v>
      </c>
      <c r="T151" s="59">
        <v>23933</v>
      </c>
    </row>
    <row r="152" spans="1:20">
      <c r="B152" s="58" t="s">
        <v>20</v>
      </c>
      <c r="C152" s="59">
        <v>95751</v>
      </c>
      <c r="D152" s="59">
        <v>652</v>
      </c>
      <c r="E152" s="59">
        <v>12057</v>
      </c>
      <c r="F152" s="59">
        <v>11300</v>
      </c>
      <c r="G152" s="59"/>
      <c r="H152" s="59">
        <v>28</v>
      </c>
      <c r="I152" s="59">
        <v>133</v>
      </c>
      <c r="J152" s="59">
        <v>30305</v>
      </c>
      <c r="K152" s="59">
        <v>32345</v>
      </c>
      <c r="L152" s="59">
        <v>634981</v>
      </c>
      <c r="M152" s="59">
        <v>30857</v>
      </c>
      <c r="N152" s="59">
        <v>79011</v>
      </c>
      <c r="O152" s="59">
        <v>73445</v>
      </c>
      <c r="P152" s="59"/>
      <c r="Q152" s="59">
        <v>404</v>
      </c>
      <c r="R152" s="59">
        <v>392</v>
      </c>
      <c r="S152" s="59">
        <v>87597</v>
      </c>
      <c r="T152" s="59">
        <v>62318</v>
      </c>
    </row>
    <row r="153" spans="1:20">
      <c r="B153" s="58" t="s">
        <v>21</v>
      </c>
      <c r="C153" s="59">
        <v>91146</v>
      </c>
      <c r="D153" s="59">
        <v>1848</v>
      </c>
      <c r="E153" s="59">
        <v>9513</v>
      </c>
      <c r="F153" s="59">
        <v>7463</v>
      </c>
      <c r="G153" s="59"/>
      <c r="H153" s="59">
        <v>52</v>
      </c>
      <c r="I153" s="59">
        <v>254</v>
      </c>
      <c r="J153" s="59">
        <v>31635</v>
      </c>
      <c r="K153" s="59">
        <v>38282</v>
      </c>
      <c r="L153" s="59">
        <v>1218869</v>
      </c>
      <c r="M153" s="59">
        <v>22715</v>
      </c>
      <c r="N153" s="59">
        <v>127028</v>
      </c>
      <c r="O153" s="59">
        <v>98918</v>
      </c>
      <c r="P153" s="59"/>
      <c r="Q153" s="59" t="s">
        <v>120</v>
      </c>
      <c r="R153" s="59">
        <v>1575</v>
      </c>
      <c r="S153" s="59">
        <v>115317</v>
      </c>
      <c r="T153" s="59">
        <v>119821</v>
      </c>
    </row>
    <row r="154" spans="1:20">
      <c r="B154" s="57" t="s">
        <v>23</v>
      </c>
      <c r="C154" s="59">
        <v>97609</v>
      </c>
      <c r="D154" s="59">
        <v>3016</v>
      </c>
      <c r="E154" s="59">
        <v>7180</v>
      </c>
      <c r="F154" s="59">
        <v>4127</v>
      </c>
      <c r="G154" s="59"/>
      <c r="H154" s="59">
        <v>1031</v>
      </c>
      <c r="I154" s="59">
        <v>1068</v>
      </c>
      <c r="J154" s="59">
        <v>35935</v>
      </c>
      <c r="K154" s="59">
        <v>44459</v>
      </c>
      <c r="L154" s="59">
        <v>3052624</v>
      </c>
      <c r="M154" s="59">
        <v>61072</v>
      </c>
      <c r="N154" s="59">
        <v>252484</v>
      </c>
      <c r="O154" s="59">
        <v>137631</v>
      </c>
      <c r="P154" s="59"/>
      <c r="Q154" s="59">
        <v>21859</v>
      </c>
      <c r="R154" s="59">
        <v>23186</v>
      </c>
      <c r="S154" s="59">
        <v>192227</v>
      </c>
      <c r="T154" s="59">
        <v>244681</v>
      </c>
    </row>
    <row r="155" spans="1:20">
      <c r="B155" s="57" t="s">
        <v>24</v>
      </c>
      <c r="C155" s="59">
        <v>39543</v>
      </c>
      <c r="D155" s="59">
        <v>937</v>
      </c>
      <c r="E155" s="59">
        <v>259</v>
      </c>
      <c r="F155" s="59">
        <v>123</v>
      </c>
      <c r="G155" s="59"/>
      <c r="H155" s="59">
        <v>2146</v>
      </c>
      <c r="I155" s="59">
        <v>1345</v>
      </c>
      <c r="J155" s="59">
        <v>15129</v>
      </c>
      <c r="K155" s="59">
        <v>15838</v>
      </c>
      <c r="L155" s="59">
        <v>1523961</v>
      </c>
      <c r="M155" s="59">
        <v>-4040</v>
      </c>
      <c r="N155" s="59">
        <v>37616</v>
      </c>
      <c r="O155" s="59">
        <v>19147</v>
      </c>
      <c r="P155" s="59"/>
      <c r="Q155" s="59">
        <v>61270</v>
      </c>
      <c r="R155" s="59">
        <v>47652</v>
      </c>
      <c r="S155" s="59">
        <v>94785</v>
      </c>
      <c r="T155" s="59">
        <v>130912</v>
      </c>
    </row>
    <row r="156" spans="1:20">
      <c r="B156" s="57" t="s">
        <v>146</v>
      </c>
      <c r="C156" s="59">
        <v>468740</v>
      </c>
      <c r="D156" s="59">
        <v>3556</v>
      </c>
      <c r="E156" s="59">
        <v>54892</v>
      </c>
      <c r="F156" s="59">
        <v>51740</v>
      </c>
      <c r="G156" s="59"/>
      <c r="H156" s="59">
        <v>3311</v>
      </c>
      <c r="I156" s="59">
        <v>2907</v>
      </c>
      <c r="J156" s="59">
        <v>147241</v>
      </c>
      <c r="K156" s="59">
        <v>151369</v>
      </c>
      <c r="L156" s="59">
        <v>6772442</v>
      </c>
      <c r="M156" s="59">
        <v>172689</v>
      </c>
      <c r="N156" s="59">
        <v>551969</v>
      </c>
      <c r="O156" s="59">
        <v>388961</v>
      </c>
      <c r="P156" s="59"/>
      <c r="Q156" s="59">
        <v>84703</v>
      </c>
      <c r="R156" s="59">
        <v>72950</v>
      </c>
      <c r="S156" s="59">
        <v>579593</v>
      </c>
      <c r="T156" s="59">
        <v>581665</v>
      </c>
    </row>
    <row r="157" spans="1:20">
      <c r="B157" s="57" t="s">
        <v>147</v>
      </c>
      <c r="C157" s="59">
        <v>113710</v>
      </c>
      <c r="D157" s="59">
        <v>177</v>
      </c>
      <c r="E157" s="59">
        <v>12</v>
      </c>
      <c r="F157" s="59">
        <v>6</v>
      </c>
      <c r="G157" s="59"/>
      <c r="H157" s="59">
        <v>3799</v>
      </c>
      <c r="I157" s="59">
        <v>3628</v>
      </c>
      <c r="J157" s="59">
        <v>42443</v>
      </c>
      <c r="K157" s="59">
        <v>40158</v>
      </c>
      <c r="L157" s="59">
        <v>4536104</v>
      </c>
      <c r="M157" s="59">
        <v>37548</v>
      </c>
      <c r="N157" s="59">
        <v>13047</v>
      </c>
      <c r="O157" s="59" t="s">
        <v>120</v>
      </c>
      <c r="P157" s="59"/>
      <c r="Q157" s="59">
        <v>125599</v>
      </c>
      <c r="R157" s="59">
        <v>83272</v>
      </c>
      <c r="S157" s="59">
        <v>258509</v>
      </c>
      <c r="T157" s="59">
        <v>269327</v>
      </c>
    </row>
    <row r="158" spans="1:20">
      <c r="A158" s="57" t="s">
        <v>157</v>
      </c>
      <c r="B158" s="57" t="s">
        <v>19</v>
      </c>
      <c r="C158" s="59">
        <v>671186</v>
      </c>
      <c r="D158" s="59">
        <v>-3490</v>
      </c>
      <c r="E158" s="59">
        <v>48797</v>
      </c>
      <c r="F158" s="59">
        <v>51254</v>
      </c>
      <c r="G158" s="59"/>
      <c r="H158" s="59">
        <v>3282</v>
      </c>
      <c r="I158" s="59">
        <v>4315</v>
      </c>
      <c r="J158" s="59">
        <v>154821</v>
      </c>
      <c r="K158" s="59">
        <v>159747</v>
      </c>
      <c r="L158" s="59">
        <v>5203572</v>
      </c>
      <c r="M158" s="59">
        <v>-23781</v>
      </c>
      <c r="N158" s="59">
        <v>165506</v>
      </c>
      <c r="O158" s="59">
        <v>161770</v>
      </c>
      <c r="P158" s="59"/>
      <c r="Q158" s="59">
        <v>31544</v>
      </c>
      <c r="R158" s="59">
        <v>36014</v>
      </c>
      <c r="S158" s="59">
        <v>440202</v>
      </c>
      <c r="T158" s="59">
        <v>463249</v>
      </c>
    </row>
    <row r="159" spans="1:20">
      <c r="B159" s="58" t="s">
        <v>145</v>
      </c>
      <c r="C159" s="59">
        <v>371090</v>
      </c>
      <c r="D159" s="59">
        <v>-2715</v>
      </c>
      <c r="E159" s="59">
        <v>40654</v>
      </c>
      <c r="F159" s="59">
        <v>43286</v>
      </c>
      <c r="G159" s="59"/>
      <c r="H159" s="59">
        <v>15</v>
      </c>
      <c r="I159" s="59">
        <v>98</v>
      </c>
      <c r="J159" s="59">
        <v>66776</v>
      </c>
      <c r="K159" s="59">
        <v>47695</v>
      </c>
      <c r="L159" s="59">
        <v>794743</v>
      </c>
      <c r="M159" s="59">
        <v>66563</v>
      </c>
      <c r="N159" s="59">
        <v>72770</v>
      </c>
      <c r="O159" s="59">
        <v>75075</v>
      </c>
      <c r="P159" s="59"/>
      <c r="Q159" s="59">
        <v>21</v>
      </c>
      <c r="R159" s="59" t="s">
        <v>120</v>
      </c>
      <c r="S159" s="59">
        <v>121616</v>
      </c>
      <c r="T159" s="59">
        <v>52616</v>
      </c>
    </row>
    <row r="160" spans="1:20">
      <c r="B160" s="58" t="s">
        <v>20</v>
      </c>
      <c r="C160" s="59">
        <v>130487</v>
      </c>
      <c r="D160" s="59">
        <v>72</v>
      </c>
      <c r="E160" s="59">
        <v>5304</v>
      </c>
      <c r="F160" s="59">
        <v>5089</v>
      </c>
      <c r="G160" s="59"/>
      <c r="H160" s="59">
        <v>28</v>
      </c>
      <c r="I160" s="59">
        <v>171</v>
      </c>
      <c r="J160" s="59">
        <v>34937</v>
      </c>
      <c r="K160" s="59">
        <v>45487</v>
      </c>
      <c r="L160" s="59">
        <v>837810</v>
      </c>
      <c r="M160" s="59">
        <v>-3684</v>
      </c>
      <c r="N160" s="59">
        <v>33697</v>
      </c>
      <c r="O160" s="59">
        <v>32243</v>
      </c>
      <c r="P160" s="59"/>
      <c r="Q160" s="59">
        <v>93</v>
      </c>
      <c r="R160" s="59">
        <v>423</v>
      </c>
      <c r="S160" s="59">
        <v>76636</v>
      </c>
      <c r="T160" s="59">
        <v>81444</v>
      </c>
    </row>
    <row r="161" spans="1:20">
      <c r="B161" s="58" t="s">
        <v>21</v>
      </c>
      <c r="C161" s="59">
        <v>69323</v>
      </c>
      <c r="D161" s="59">
        <v>-409</v>
      </c>
      <c r="E161" s="59">
        <v>2033</v>
      </c>
      <c r="F161" s="59">
        <v>2204</v>
      </c>
      <c r="G161" s="59"/>
      <c r="H161" s="59">
        <v>42</v>
      </c>
      <c r="I161" s="59">
        <v>280</v>
      </c>
      <c r="J161" s="59">
        <v>20928</v>
      </c>
      <c r="K161" s="59">
        <v>30881</v>
      </c>
      <c r="L161" s="59">
        <v>877256</v>
      </c>
      <c r="M161" s="59">
        <v>-50688</v>
      </c>
      <c r="N161" s="59">
        <v>26191</v>
      </c>
      <c r="O161" s="59">
        <v>28297</v>
      </c>
      <c r="P161" s="59"/>
      <c r="Q161" s="59">
        <v>228</v>
      </c>
      <c r="R161" s="59">
        <v>1038</v>
      </c>
      <c r="S161" s="59">
        <v>64034</v>
      </c>
      <c r="T161" s="59">
        <v>111806</v>
      </c>
    </row>
    <row r="162" spans="1:20">
      <c r="B162" s="57" t="s">
        <v>23</v>
      </c>
      <c r="C162" s="59">
        <v>49355</v>
      </c>
      <c r="D162" s="59">
        <v>94</v>
      </c>
      <c r="E162" s="59">
        <v>779</v>
      </c>
      <c r="F162" s="59">
        <v>645</v>
      </c>
      <c r="G162" s="59"/>
      <c r="H162" s="59">
        <v>474</v>
      </c>
      <c r="I162" s="59">
        <v>514</v>
      </c>
      <c r="J162" s="59">
        <v>16863</v>
      </c>
      <c r="K162" s="59">
        <v>19931</v>
      </c>
      <c r="L162" s="59">
        <v>1356386</v>
      </c>
      <c r="M162" s="59">
        <v>-8437</v>
      </c>
      <c r="N162" s="59">
        <v>26889</v>
      </c>
      <c r="O162" s="59">
        <v>21018</v>
      </c>
      <c r="P162" s="59"/>
      <c r="Q162" s="59">
        <v>5191</v>
      </c>
      <c r="R162" s="59">
        <v>5314</v>
      </c>
      <c r="S162" s="59">
        <v>89150</v>
      </c>
      <c r="T162" s="59">
        <v>103335</v>
      </c>
    </row>
    <row r="163" spans="1:20">
      <c r="B163" s="57" t="s">
        <v>24</v>
      </c>
      <c r="C163" s="59">
        <v>15848</v>
      </c>
      <c r="D163" s="59">
        <v>30</v>
      </c>
      <c r="E163" s="59">
        <v>25</v>
      </c>
      <c r="F163" s="59">
        <v>29</v>
      </c>
      <c r="G163" s="59"/>
      <c r="H163" s="59">
        <v>521</v>
      </c>
      <c r="I163" s="59">
        <v>487</v>
      </c>
      <c r="J163" s="59">
        <v>4733</v>
      </c>
      <c r="K163" s="59">
        <v>4700</v>
      </c>
      <c r="L163" s="59">
        <v>591797</v>
      </c>
      <c r="M163" s="59">
        <v>-14417</v>
      </c>
      <c r="N163" s="59">
        <v>4166</v>
      </c>
      <c r="O163" s="59">
        <v>4491</v>
      </c>
      <c r="P163" s="59"/>
      <c r="Q163" s="59">
        <v>7022</v>
      </c>
      <c r="R163" s="59">
        <v>5706</v>
      </c>
      <c r="S163" s="59">
        <v>36576</v>
      </c>
      <c r="T163" s="59">
        <v>51984</v>
      </c>
    </row>
    <row r="164" spans="1:20">
      <c r="B164" s="57" t="s">
        <v>146</v>
      </c>
      <c r="C164" s="59">
        <v>636103</v>
      </c>
      <c r="D164" s="59">
        <v>-2928</v>
      </c>
      <c r="E164" s="59">
        <v>48795</v>
      </c>
      <c r="F164" s="59">
        <v>51253</v>
      </c>
      <c r="G164" s="59"/>
      <c r="H164" s="59">
        <v>1080</v>
      </c>
      <c r="I164" s="59">
        <v>1550</v>
      </c>
      <c r="J164" s="59">
        <v>144237</v>
      </c>
      <c r="K164" s="59">
        <v>148694</v>
      </c>
      <c r="L164" s="59">
        <v>4457992</v>
      </c>
      <c r="M164" s="59">
        <v>-10663</v>
      </c>
      <c r="N164" s="59">
        <v>163713</v>
      </c>
      <c r="O164" s="59">
        <v>161124</v>
      </c>
      <c r="P164" s="59"/>
      <c r="Q164" s="59">
        <v>12555</v>
      </c>
      <c r="R164" s="59">
        <v>12634</v>
      </c>
      <c r="S164" s="59">
        <v>388012</v>
      </c>
      <c r="T164" s="59">
        <v>401185</v>
      </c>
    </row>
    <row r="165" spans="1:20">
      <c r="B165" s="57" t="s">
        <v>147</v>
      </c>
      <c r="C165" s="59">
        <v>35083</v>
      </c>
      <c r="D165" s="59">
        <v>-562</v>
      </c>
      <c r="E165" s="59">
        <v>2</v>
      </c>
      <c r="F165" s="59">
        <v>1</v>
      </c>
      <c r="G165" s="59"/>
      <c r="H165" s="59">
        <v>2202</v>
      </c>
      <c r="I165" s="59">
        <v>2765</v>
      </c>
      <c r="J165" s="59">
        <v>10584</v>
      </c>
      <c r="K165" s="59">
        <v>11053</v>
      </c>
      <c r="L165" s="59">
        <v>745580</v>
      </c>
      <c r="M165" s="59">
        <v>-13118</v>
      </c>
      <c r="N165" s="59" t="s">
        <v>120</v>
      </c>
      <c r="O165" s="59" t="s">
        <v>120</v>
      </c>
      <c r="P165" s="59"/>
      <c r="Q165" s="59">
        <v>18989</v>
      </c>
      <c r="R165" s="59">
        <v>23380</v>
      </c>
      <c r="S165" s="59">
        <v>52190</v>
      </c>
      <c r="T165" s="59">
        <v>62064</v>
      </c>
    </row>
    <row r="166" spans="1:20">
      <c r="A166" s="57" t="s">
        <v>86</v>
      </c>
      <c r="B166" s="57" t="s">
        <v>19</v>
      </c>
      <c r="C166" s="59">
        <v>11091</v>
      </c>
      <c r="D166" s="59">
        <v>-702</v>
      </c>
      <c r="E166" s="59">
        <v>5880</v>
      </c>
      <c r="F166" s="59">
        <v>6582</v>
      </c>
      <c r="G166" s="59"/>
      <c r="H166" s="59">
        <v>0</v>
      </c>
      <c r="I166" s="59">
        <v>0</v>
      </c>
      <c r="J166" s="59">
        <v>470</v>
      </c>
      <c r="K166" s="59">
        <v>554</v>
      </c>
      <c r="L166" s="59" t="s">
        <v>123</v>
      </c>
      <c r="M166" s="59" t="s">
        <v>120</v>
      </c>
      <c r="N166" s="59" t="s">
        <v>120</v>
      </c>
      <c r="O166" s="59" t="s">
        <v>120</v>
      </c>
      <c r="P166" s="59"/>
      <c r="Q166" s="59">
        <v>0</v>
      </c>
      <c r="R166" s="59">
        <v>0</v>
      </c>
      <c r="S166" s="59" t="s">
        <v>120</v>
      </c>
      <c r="T166" s="59" t="s">
        <v>120</v>
      </c>
    </row>
    <row r="167" spans="1:20">
      <c r="B167" s="58" t="s">
        <v>145</v>
      </c>
      <c r="C167" s="59">
        <v>10555</v>
      </c>
      <c r="D167" s="59">
        <v>-662</v>
      </c>
      <c r="E167" s="59">
        <v>5556</v>
      </c>
      <c r="F167" s="59">
        <v>6218</v>
      </c>
      <c r="G167" s="59"/>
      <c r="H167" s="59">
        <v>0</v>
      </c>
      <c r="I167" s="59">
        <v>0</v>
      </c>
      <c r="J167" s="59">
        <v>444</v>
      </c>
      <c r="K167" s="59">
        <v>437</v>
      </c>
      <c r="L167" s="59" t="s">
        <v>123</v>
      </c>
      <c r="M167" s="59" t="s">
        <v>120</v>
      </c>
      <c r="N167" s="59" t="s">
        <v>120</v>
      </c>
      <c r="O167" s="59" t="s">
        <v>120</v>
      </c>
      <c r="P167" s="59"/>
      <c r="Q167" s="59">
        <v>0</v>
      </c>
      <c r="R167" s="59">
        <v>0</v>
      </c>
      <c r="S167" s="59" t="s">
        <v>120</v>
      </c>
      <c r="T167" s="59" t="s">
        <v>120</v>
      </c>
    </row>
    <row r="168" spans="1:20">
      <c r="B168" s="58" t="s">
        <v>20</v>
      </c>
      <c r="C168" s="59">
        <v>370</v>
      </c>
      <c r="D168" s="59">
        <v>-7</v>
      </c>
      <c r="E168" s="59">
        <v>241</v>
      </c>
      <c r="F168" s="59">
        <v>248</v>
      </c>
      <c r="G168" s="59"/>
      <c r="H168" s="59">
        <v>0</v>
      </c>
      <c r="I168" s="59">
        <v>0</v>
      </c>
      <c r="J168" s="59">
        <v>23</v>
      </c>
      <c r="K168" s="59">
        <v>72</v>
      </c>
      <c r="L168" s="59">
        <v>2266</v>
      </c>
      <c r="M168" s="59">
        <v>-186</v>
      </c>
      <c r="N168" s="59">
        <v>1480</v>
      </c>
      <c r="O168" s="59">
        <v>1536</v>
      </c>
      <c r="P168" s="59"/>
      <c r="Q168" s="59">
        <v>0</v>
      </c>
      <c r="R168" s="59">
        <v>0</v>
      </c>
      <c r="S168" s="59" t="s">
        <v>120</v>
      </c>
      <c r="T168" s="59">
        <v>204</v>
      </c>
    </row>
    <row r="169" spans="1:20">
      <c r="B169" s="58" t="s">
        <v>21</v>
      </c>
      <c r="C169" s="59">
        <v>146</v>
      </c>
      <c r="D169" s="59">
        <v>-32</v>
      </c>
      <c r="E169" s="59">
        <v>66</v>
      </c>
      <c r="F169" s="59">
        <v>98</v>
      </c>
      <c r="G169" s="59"/>
      <c r="H169" s="59">
        <v>0</v>
      </c>
      <c r="I169" s="59">
        <v>0</v>
      </c>
      <c r="J169" s="59">
        <v>3</v>
      </c>
      <c r="K169" s="59">
        <v>43</v>
      </c>
      <c r="L169" s="59">
        <v>1682</v>
      </c>
      <c r="M169" s="59">
        <v>-587</v>
      </c>
      <c r="N169" s="59">
        <v>807</v>
      </c>
      <c r="O169" s="59">
        <v>1102</v>
      </c>
      <c r="P169" s="59"/>
      <c r="Q169" s="59">
        <v>0</v>
      </c>
      <c r="R169" s="59">
        <v>0</v>
      </c>
      <c r="S169" s="59">
        <v>48</v>
      </c>
      <c r="T169" s="59">
        <v>340</v>
      </c>
    </row>
    <row r="170" spans="1:20">
      <c r="B170" s="57" t="s">
        <v>23</v>
      </c>
      <c r="C170" s="59">
        <v>20</v>
      </c>
      <c r="D170" s="59">
        <v>-1</v>
      </c>
      <c r="E170" s="59">
        <v>17</v>
      </c>
      <c r="F170" s="59">
        <v>18</v>
      </c>
      <c r="G170" s="59"/>
      <c r="H170" s="59">
        <v>0</v>
      </c>
      <c r="I170" s="59">
        <v>0</v>
      </c>
      <c r="J170" s="59">
        <v>0</v>
      </c>
      <c r="K170" s="59">
        <v>2</v>
      </c>
      <c r="L170" s="59">
        <v>497</v>
      </c>
      <c r="M170" s="59">
        <v>29</v>
      </c>
      <c r="N170" s="59">
        <v>503</v>
      </c>
      <c r="O170" s="59">
        <v>450</v>
      </c>
      <c r="P170" s="59"/>
      <c r="Q170" s="59">
        <v>0</v>
      </c>
      <c r="R170" s="59">
        <v>0</v>
      </c>
      <c r="S170" s="59">
        <v>0</v>
      </c>
      <c r="T170" s="59" t="s">
        <v>120</v>
      </c>
    </row>
    <row r="171" spans="1:20">
      <c r="B171" s="57" t="s">
        <v>146</v>
      </c>
      <c r="C171" s="59">
        <v>11091</v>
      </c>
      <c r="D171" s="59">
        <v>-702</v>
      </c>
      <c r="E171" s="59">
        <v>5880</v>
      </c>
      <c r="F171" s="59">
        <v>6582</v>
      </c>
      <c r="G171" s="59"/>
      <c r="H171" s="59">
        <v>0</v>
      </c>
      <c r="I171" s="59">
        <v>0</v>
      </c>
      <c r="J171" s="59">
        <v>470</v>
      </c>
      <c r="K171" s="59">
        <v>554</v>
      </c>
      <c r="L171" s="59" t="s">
        <v>123</v>
      </c>
      <c r="M171" s="59" t="s">
        <v>120</v>
      </c>
      <c r="N171" s="59" t="s">
        <v>120</v>
      </c>
      <c r="O171" s="59" t="s">
        <v>120</v>
      </c>
      <c r="P171" s="59"/>
      <c r="Q171" s="59">
        <v>0</v>
      </c>
      <c r="R171" s="59">
        <v>0</v>
      </c>
      <c r="S171" s="59" t="s">
        <v>120</v>
      </c>
      <c r="T171" s="59" t="s">
        <v>120</v>
      </c>
    </row>
    <row r="173" spans="1:20">
      <c r="L173" s="57" t="s">
        <v>162</v>
      </c>
    </row>
    <row r="174" spans="1:20">
      <c r="L174" s="57" t="s">
        <v>161</v>
      </c>
    </row>
    <row r="176" spans="1:20">
      <c r="L176" s="57" t="s">
        <v>163</v>
      </c>
    </row>
    <row r="177" spans="12:12">
      <c r="L177" s="57" t="s">
        <v>164</v>
      </c>
    </row>
    <row r="306" spans="1:1">
      <c r="A306" s="5"/>
    </row>
    <row r="307" spans="1:1">
      <c r="A307" s="5"/>
    </row>
    <row r="308" spans="1:1">
      <c r="A308" s="34"/>
    </row>
  </sheetData>
  <pageMargins left="0.3" right="0.3" top="0.4" bottom="0.4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7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2"/>
  <cols>
    <col min="1" max="1" width="18.28515625" style="5" customWidth="1"/>
    <col min="2" max="2" width="33.42578125" style="5" customWidth="1"/>
    <col min="3" max="3" width="9.85546875" style="5" customWidth="1"/>
    <col min="4" max="10" width="9.7109375" style="5" customWidth="1"/>
    <col min="11" max="16384" width="9.140625" style="5"/>
  </cols>
  <sheetData>
    <row r="1" spans="1:10" s="1" customFormat="1" ht="11.25">
      <c r="A1" s="8" t="s">
        <v>141</v>
      </c>
      <c r="B1" s="8"/>
      <c r="C1" s="8"/>
      <c r="D1" s="8"/>
      <c r="E1" s="8"/>
      <c r="F1" s="8"/>
      <c r="G1" s="8"/>
      <c r="H1" s="8"/>
      <c r="I1" s="8"/>
      <c r="J1" s="8"/>
    </row>
    <row r="2" spans="1:10" ht="2.25" customHeight="1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s="2" customFormat="1" ht="11.25">
      <c r="D3" s="7" t="s">
        <v>18</v>
      </c>
      <c r="E3" s="7"/>
      <c r="F3" s="7"/>
      <c r="G3" s="7"/>
      <c r="H3" s="7"/>
      <c r="I3" s="7"/>
      <c r="J3" s="7"/>
    </row>
    <row r="4" spans="1:10" s="1" customFormat="1" ht="11.25">
      <c r="A4" s="3"/>
      <c r="B4" s="3" t="s">
        <v>88</v>
      </c>
      <c r="C4" s="4" t="s">
        <v>19</v>
      </c>
      <c r="D4" s="24" t="s">
        <v>28</v>
      </c>
      <c r="E4" s="24" t="s">
        <v>20</v>
      </c>
      <c r="F4" s="24" t="s">
        <v>21</v>
      </c>
      <c r="G4" s="4" t="s">
        <v>23</v>
      </c>
      <c r="H4" s="4" t="s">
        <v>24</v>
      </c>
      <c r="I4" s="4" t="s">
        <v>25</v>
      </c>
      <c r="J4" s="4" t="s">
        <v>26</v>
      </c>
    </row>
    <row r="5" spans="1:10" ht="2.25" customHeight="1">
      <c r="A5" s="10"/>
      <c r="B5" s="10"/>
      <c r="C5" s="11"/>
      <c r="D5" s="12"/>
      <c r="E5" s="12"/>
      <c r="F5" s="12"/>
      <c r="G5" s="13"/>
      <c r="H5" s="13"/>
      <c r="I5" s="13"/>
      <c r="J5" s="13"/>
    </row>
    <row r="6" spans="1:10">
      <c r="A6" s="1" t="s">
        <v>43</v>
      </c>
      <c r="B6" s="1" t="s">
        <v>19</v>
      </c>
      <c r="C6" s="29">
        <v>6706468</v>
      </c>
      <c r="D6" s="29">
        <v>2874651</v>
      </c>
      <c r="E6" s="29">
        <v>1014492</v>
      </c>
      <c r="F6" s="29">
        <v>645809</v>
      </c>
      <c r="G6" s="29">
        <v>671960</v>
      </c>
      <c r="H6" s="29">
        <v>350102</v>
      </c>
      <c r="I6" s="29">
        <v>5557014</v>
      </c>
      <c r="J6" s="29">
        <v>1149454</v>
      </c>
    </row>
    <row r="7" spans="1:10">
      <c r="A7" s="1"/>
      <c r="B7" s="1" t="s">
        <v>3</v>
      </c>
      <c r="C7" s="29">
        <v>18235</v>
      </c>
      <c r="D7" s="29">
        <v>11119</v>
      </c>
      <c r="E7" s="29">
        <v>3475</v>
      </c>
      <c r="F7" s="29">
        <v>1651</v>
      </c>
      <c r="G7" s="29">
        <v>1118</v>
      </c>
      <c r="H7" s="29">
        <v>437</v>
      </c>
      <c r="I7" s="29">
        <v>17800</v>
      </c>
      <c r="J7" s="29">
        <v>435</v>
      </c>
    </row>
    <row r="8" spans="1:10">
      <c r="A8" s="1"/>
      <c r="B8" s="1" t="s">
        <v>82</v>
      </c>
      <c r="C8" s="29">
        <v>24649</v>
      </c>
      <c r="D8" s="29">
        <v>9653</v>
      </c>
      <c r="E8" s="29">
        <v>3315</v>
      </c>
      <c r="F8" s="29">
        <v>2474</v>
      </c>
      <c r="G8" s="29">
        <v>2951</v>
      </c>
      <c r="H8" s="29">
        <v>1405</v>
      </c>
      <c r="I8" s="29">
        <v>19798</v>
      </c>
      <c r="J8" s="29">
        <v>4851</v>
      </c>
    </row>
    <row r="9" spans="1:10">
      <c r="A9" s="1"/>
      <c r="B9" s="1" t="s">
        <v>4</v>
      </c>
      <c r="C9" s="29">
        <v>16809</v>
      </c>
      <c r="D9" s="29">
        <v>2592</v>
      </c>
      <c r="E9" s="29">
        <v>950</v>
      </c>
      <c r="F9" s="29">
        <v>515</v>
      </c>
      <c r="G9" s="29">
        <v>1424</v>
      </c>
      <c r="H9" s="29">
        <v>1220</v>
      </c>
      <c r="I9" s="29">
        <v>6701</v>
      </c>
      <c r="J9" s="29">
        <v>10108</v>
      </c>
    </row>
    <row r="10" spans="1:10">
      <c r="A10" s="1"/>
      <c r="B10" s="1" t="s">
        <v>83</v>
      </c>
      <c r="C10" s="29">
        <v>607179</v>
      </c>
      <c r="D10" s="29">
        <v>370770</v>
      </c>
      <c r="E10" s="29">
        <v>108311</v>
      </c>
      <c r="F10" s="29">
        <v>62950</v>
      </c>
      <c r="G10" s="29">
        <v>48410</v>
      </c>
      <c r="H10" s="29">
        <v>8308</v>
      </c>
      <c r="I10" s="29">
        <v>598749</v>
      </c>
      <c r="J10" s="29">
        <v>8430</v>
      </c>
    </row>
    <row r="11" spans="1:10">
      <c r="A11" s="1"/>
      <c r="B11" s="1" t="s">
        <v>84</v>
      </c>
      <c r="C11" s="29">
        <v>291863</v>
      </c>
      <c r="D11" s="29">
        <v>94055</v>
      </c>
      <c r="E11" s="29">
        <v>49769</v>
      </c>
      <c r="F11" s="29">
        <v>41351</v>
      </c>
      <c r="G11" s="29">
        <v>52934</v>
      </c>
      <c r="H11" s="29">
        <v>21084</v>
      </c>
      <c r="I11" s="29">
        <v>259193</v>
      </c>
      <c r="J11" s="29">
        <v>32670</v>
      </c>
    </row>
    <row r="12" spans="1:10">
      <c r="A12" s="1"/>
      <c r="B12" s="1" t="s">
        <v>42</v>
      </c>
      <c r="C12" s="29">
        <v>388315</v>
      </c>
      <c r="D12" s="29">
        <v>152351</v>
      </c>
      <c r="E12" s="29">
        <v>55393</v>
      </c>
      <c r="F12" s="29">
        <v>40632</v>
      </c>
      <c r="G12" s="29">
        <v>50464</v>
      </c>
      <c r="H12" s="29">
        <v>28764</v>
      </c>
      <c r="I12" s="29">
        <v>327604</v>
      </c>
      <c r="J12" s="29">
        <v>60711</v>
      </c>
    </row>
    <row r="13" spans="1:10">
      <c r="A13" s="1"/>
      <c r="B13" s="1" t="s">
        <v>85</v>
      </c>
      <c r="C13" s="29">
        <v>1005131</v>
      </c>
      <c r="D13" s="29">
        <v>339992</v>
      </c>
      <c r="E13" s="29">
        <v>139969</v>
      </c>
      <c r="F13" s="29">
        <v>82412</v>
      </c>
      <c r="G13" s="29">
        <v>81812</v>
      </c>
      <c r="H13" s="29">
        <v>48651</v>
      </c>
      <c r="I13" s="29">
        <v>692836</v>
      </c>
      <c r="J13" s="29">
        <v>312295</v>
      </c>
    </row>
    <row r="14" spans="1:10">
      <c r="A14" s="1"/>
      <c r="B14" s="1" t="s">
        <v>5</v>
      </c>
      <c r="C14" s="29">
        <v>187615</v>
      </c>
      <c r="D14" s="29">
        <v>83267</v>
      </c>
      <c r="E14" s="29">
        <v>23885</v>
      </c>
      <c r="F14" s="29">
        <v>16306</v>
      </c>
      <c r="G14" s="29">
        <v>17481</v>
      </c>
      <c r="H14" s="29">
        <v>9788</v>
      </c>
      <c r="I14" s="29">
        <v>150727</v>
      </c>
      <c r="J14" s="29">
        <v>36888</v>
      </c>
    </row>
    <row r="15" spans="1:10">
      <c r="A15" s="1"/>
      <c r="B15" s="1" t="s">
        <v>6</v>
      </c>
      <c r="C15" s="29">
        <v>124094</v>
      </c>
      <c r="D15" s="29">
        <v>31820</v>
      </c>
      <c r="E15" s="29">
        <v>10562</v>
      </c>
      <c r="F15" s="29">
        <v>8067</v>
      </c>
      <c r="G15" s="29">
        <v>10351</v>
      </c>
      <c r="H15" s="29">
        <v>5929</v>
      </c>
      <c r="I15" s="29">
        <v>66729</v>
      </c>
      <c r="J15" s="29">
        <v>57365</v>
      </c>
    </row>
    <row r="16" spans="1:10">
      <c r="A16" s="1"/>
      <c r="B16" s="1" t="s">
        <v>7</v>
      </c>
      <c r="C16" s="29">
        <v>452063</v>
      </c>
      <c r="D16" s="29">
        <v>148380</v>
      </c>
      <c r="E16" s="29">
        <v>34897</v>
      </c>
      <c r="F16" s="29">
        <v>19133</v>
      </c>
      <c r="G16" s="29">
        <v>34938</v>
      </c>
      <c r="H16" s="29">
        <v>35521</v>
      </c>
      <c r="I16" s="29">
        <v>272869</v>
      </c>
      <c r="J16" s="29">
        <v>179194</v>
      </c>
    </row>
    <row r="17" spans="1:10">
      <c r="A17" s="1"/>
      <c r="B17" s="1" t="s">
        <v>8</v>
      </c>
      <c r="C17" s="29">
        <v>305615</v>
      </c>
      <c r="D17" s="29">
        <v>167093</v>
      </c>
      <c r="E17" s="29">
        <v>31976</v>
      </c>
      <c r="F17" s="29">
        <v>16918</v>
      </c>
      <c r="G17" s="29">
        <v>18486</v>
      </c>
      <c r="H17" s="29">
        <v>16156</v>
      </c>
      <c r="I17" s="29">
        <v>250629</v>
      </c>
      <c r="J17" s="29">
        <v>54986</v>
      </c>
    </row>
    <row r="18" spans="1:10">
      <c r="A18" s="1"/>
      <c r="B18" s="1" t="s">
        <v>9</v>
      </c>
      <c r="C18" s="29">
        <v>726069</v>
      </c>
      <c r="D18" s="29">
        <v>442117</v>
      </c>
      <c r="E18" s="29">
        <v>101050</v>
      </c>
      <c r="F18" s="29">
        <v>58940</v>
      </c>
      <c r="G18" s="29">
        <v>50216</v>
      </c>
      <c r="H18" s="29">
        <v>19434</v>
      </c>
      <c r="I18" s="29">
        <v>671757</v>
      </c>
      <c r="J18" s="29">
        <v>54312</v>
      </c>
    </row>
    <row r="19" spans="1:10">
      <c r="A19" s="1"/>
      <c r="B19" s="1" t="s">
        <v>10</v>
      </c>
      <c r="C19" s="29">
        <v>49964</v>
      </c>
      <c r="D19" s="29">
        <v>2409</v>
      </c>
      <c r="E19" s="29">
        <v>818</v>
      </c>
      <c r="F19" s="29">
        <v>1281</v>
      </c>
      <c r="G19" s="29">
        <v>6364</v>
      </c>
      <c r="H19" s="29">
        <v>9868</v>
      </c>
      <c r="I19" s="29">
        <v>20740</v>
      </c>
      <c r="J19" s="29">
        <v>29224</v>
      </c>
    </row>
    <row r="20" spans="1:10">
      <c r="A20" s="1"/>
      <c r="B20" s="1" t="s">
        <v>31</v>
      </c>
      <c r="C20" s="29">
        <v>329519</v>
      </c>
      <c r="D20" s="29">
        <v>155311</v>
      </c>
      <c r="E20" s="29">
        <v>47899</v>
      </c>
      <c r="F20" s="29">
        <v>30178</v>
      </c>
      <c r="G20" s="29">
        <v>31680</v>
      </c>
      <c r="H20" s="29">
        <v>14165</v>
      </c>
      <c r="I20" s="29">
        <v>279233</v>
      </c>
      <c r="J20" s="29">
        <v>50286</v>
      </c>
    </row>
    <row r="21" spans="1:10">
      <c r="A21" s="1"/>
      <c r="B21" s="1" t="s">
        <v>11</v>
      </c>
      <c r="C21" s="29">
        <v>79572</v>
      </c>
      <c r="D21" s="29">
        <v>29688</v>
      </c>
      <c r="E21" s="29">
        <v>12212</v>
      </c>
      <c r="F21" s="29">
        <v>10389</v>
      </c>
      <c r="G21" s="29">
        <v>14883</v>
      </c>
      <c r="H21" s="29">
        <v>5583</v>
      </c>
      <c r="I21" s="29">
        <v>72755</v>
      </c>
      <c r="J21" s="29">
        <v>6817</v>
      </c>
    </row>
    <row r="22" spans="1:10">
      <c r="A22" s="1"/>
      <c r="B22" s="1" t="s">
        <v>12</v>
      </c>
      <c r="C22" s="29">
        <v>746329</v>
      </c>
      <c r="D22" s="29">
        <v>268764</v>
      </c>
      <c r="E22" s="29">
        <v>144536</v>
      </c>
      <c r="F22" s="29">
        <v>85890</v>
      </c>
      <c r="G22" s="29">
        <v>86584</v>
      </c>
      <c r="H22" s="29">
        <v>66040</v>
      </c>
      <c r="I22" s="29">
        <v>651814</v>
      </c>
      <c r="J22" s="29">
        <v>94515</v>
      </c>
    </row>
    <row r="23" spans="1:10">
      <c r="A23" s="1"/>
      <c r="B23" s="1" t="s">
        <v>13</v>
      </c>
      <c r="C23" s="29">
        <v>99718</v>
      </c>
      <c r="D23" s="29">
        <v>48222</v>
      </c>
      <c r="E23" s="29">
        <v>15742</v>
      </c>
      <c r="F23" s="29">
        <v>11625</v>
      </c>
      <c r="G23" s="29">
        <v>13479</v>
      </c>
      <c r="H23" s="29">
        <v>4050</v>
      </c>
      <c r="I23" s="29">
        <v>93118</v>
      </c>
      <c r="J23" s="29">
        <v>6600</v>
      </c>
    </row>
    <row r="24" spans="1:10">
      <c r="A24" s="1"/>
      <c r="B24" s="1" t="s">
        <v>14</v>
      </c>
      <c r="C24" s="29">
        <v>574998</v>
      </c>
      <c r="D24" s="29">
        <v>141377</v>
      </c>
      <c r="E24" s="29">
        <v>95767</v>
      </c>
      <c r="F24" s="29">
        <v>88082</v>
      </c>
      <c r="G24" s="29">
        <v>97404</v>
      </c>
      <c r="H24" s="29">
        <v>38476</v>
      </c>
      <c r="I24" s="29">
        <v>461106</v>
      </c>
      <c r="J24" s="29">
        <v>113892</v>
      </c>
    </row>
    <row r="25" spans="1:10">
      <c r="A25" s="1"/>
      <c r="B25" s="1" t="s">
        <v>15</v>
      </c>
      <c r="C25" s="29">
        <v>670205</v>
      </c>
      <c r="D25" s="29">
        <v>367737</v>
      </c>
      <c r="E25" s="29">
        <v>133582</v>
      </c>
      <c r="F25" s="29">
        <v>66832</v>
      </c>
      <c r="G25" s="29">
        <v>50956</v>
      </c>
      <c r="H25" s="29">
        <v>15223</v>
      </c>
      <c r="I25" s="29">
        <v>634330</v>
      </c>
      <c r="J25" s="29">
        <v>35875</v>
      </c>
    </row>
    <row r="26" spans="1:10">
      <c r="A26" s="1"/>
      <c r="B26" s="1" t="s">
        <v>86</v>
      </c>
      <c r="C26" s="29">
        <v>8526</v>
      </c>
      <c r="D26" s="29">
        <v>7934</v>
      </c>
      <c r="E26" s="29">
        <v>384</v>
      </c>
      <c r="F26" s="29">
        <v>183</v>
      </c>
      <c r="G26" s="29">
        <v>25</v>
      </c>
      <c r="H26" s="29">
        <v>0</v>
      </c>
      <c r="I26" s="29">
        <v>8526</v>
      </c>
      <c r="J26" s="29">
        <v>0</v>
      </c>
    </row>
    <row r="27" spans="1:10">
      <c r="A27" s="1" t="s">
        <v>128</v>
      </c>
      <c r="B27" s="1" t="s">
        <v>19</v>
      </c>
      <c r="C27" s="29">
        <v>533945</v>
      </c>
      <c r="D27" s="29">
        <v>417196</v>
      </c>
      <c r="E27" s="29">
        <v>59545</v>
      </c>
      <c r="F27" s="29">
        <v>37685</v>
      </c>
      <c r="G27" s="29">
        <v>17648</v>
      </c>
      <c r="H27" s="29">
        <v>1765</v>
      </c>
      <c r="I27" s="29">
        <v>533839</v>
      </c>
      <c r="J27" s="29">
        <v>106</v>
      </c>
    </row>
    <row r="28" spans="1:10">
      <c r="A28" s="1"/>
      <c r="B28" s="1" t="s">
        <v>3</v>
      </c>
      <c r="C28" s="29">
        <v>1971</v>
      </c>
      <c r="D28" s="29">
        <v>1651</v>
      </c>
      <c r="E28" s="29">
        <v>182</v>
      </c>
      <c r="F28" s="29">
        <v>95</v>
      </c>
      <c r="G28" s="29">
        <v>36</v>
      </c>
      <c r="H28" s="29">
        <v>6</v>
      </c>
      <c r="I28" s="29">
        <v>1970</v>
      </c>
      <c r="J28" s="29">
        <v>1</v>
      </c>
    </row>
    <row r="29" spans="1:10">
      <c r="A29" s="1"/>
      <c r="B29" s="1" t="s">
        <v>82</v>
      </c>
      <c r="C29" s="29">
        <v>1676</v>
      </c>
      <c r="D29" s="29">
        <v>1235</v>
      </c>
      <c r="E29" s="29">
        <v>199</v>
      </c>
      <c r="F29" s="29">
        <v>151</v>
      </c>
      <c r="G29" s="29">
        <v>74</v>
      </c>
      <c r="H29" s="29">
        <v>16</v>
      </c>
      <c r="I29" s="29">
        <v>1675</v>
      </c>
      <c r="J29" s="29">
        <v>1</v>
      </c>
    </row>
    <row r="30" spans="1:10">
      <c r="A30" s="1"/>
      <c r="B30" s="1" t="s">
        <v>4</v>
      </c>
      <c r="C30" s="29">
        <v>328</v>
      </c>
      <c r="D30" s="29">
        <v>236</v>
      </c>
      <c r="E30" s="29">
        <v>40</v>
      </c>
      <c r="F30" s="29">
        <v>27</v>
      </c>
      <c r="G30" s="29">
        <v>18</v>
      </c>
      <c r="H30" s="29">
        <v>5</v>
      </c>
      <c r="I30" s="29">
        <v>326</v>
      </c>
      <c r="J30" s="29">
        <v>2</v>
      </c>
    </row>
    <row r="31" spans="1:10">
      <c r="A31" s="1"/>
      <c r="B31" s="1" t="s">
        <v>83</v>
      </c>
      <c r="C31" s="29">
        <v>70561</v>
      </c>
      <c r="D31" s="29">
        <v>59241</v>
      </c>
      <c r="E31" s="29">
        <v>6296</v>
      </c>
      <c r="F31" s="29">
        <v>3937</v>
      </c>
      <c r="G31" s="29">
        <v>950</v>
      </c>
      <c r="H31" s="29">
        <v>132</v>
      </c>
      <c r="I31" s="29">
        <v>70556</v>
      </c>
      <c r="J31" s="29">
        <v>5</v>
      </c>
    </row>
    <row r="32" spans="1:10">
      <c r="A32" s="1"/>
      <c r="B32" s="1" t="s">
        <v>84</v>
      </c>
      <c r="C32" s="29">
        <v>15019</v>
      </c>
      <c r="D32" s="29">
        <v>10437</v>
      </c>
      <c r="E32" s="29">
        <v>2076</v>
      </c>
      <c r="F32" s="29">
        <v>1389</v>
      </c>
      <c r="G32" s="29">
        <v>964</v>
      </c>
      <c r="H32" s="29">
        <v>146</v>
      </c>
      <c r="I32" s="29">
        <v>15012</v>
      </c>
      <c r="J32" s="29">
        <v>7</v>
      </c>
    </row>
    <row r="33" spans="1:10">
      <c r="A33" s="1"/>
      <c r="B33" s="1" t="s">
        <v>42</v>
      </c>
      <c r="C33" s="29">
        <v>23709</v>
      </c>
      <c r="D33" s="29">
        <v>19523</v>
      </c>
      <c r="E33" s="29">
        <v>2211</v>
      </c>
      <c r="F33" s="29">
        <v>1379</v>
      </c>
      <c r="G33" s="29">
        <v>525</v>
      </c>
      <c r="H33" s="29">
        <v>67</v>
      </c>
      <c r="I33" s="29">
        <v>23705</v>
      </c>
      <c r="J33" s="29">
        <v>4</v>
      </c>
    </row>
    <row r="34" spans="1:10">
      <c r="A34" s="1"/>
      <c r="B34" s="1" t="s">
        <v>85</v>
      </c>
      <c r="C34" s="29">
        <v>59845</v>
      </c>
      <c r="D34" s="29">
        <v>47430</v>
      </c>
      <c r="E34" s="29">
        <v>7406</v>
      </c>
      <c r="F34" s="29">
        <v>3611</v>
      </c>
      <c r="G34" s="29">
        <v>1290</v>
      </c>
      <c r="H34" s="29">
        <v>105</v>
      </c>
      <c r="I34" s="29">
        <v>59842</v>
      </c>
      <c r="J34" s="29">
        <v>3</v>
      </c>
    </row>
    <row r="35" spans="1:10">
      <c r="A35" s="1"/>
      <c r="B35" s="1" t="s">
        <v>5</v>
      </c>
      <c r="C35" s="29">
        <v>17539</v>
      </c>
      <c r="D35" s="29">
        <v>14417</v>
      </c>
      <c r="E35" s="29">
        <v>1637</v>
      </c>
      <c r="F35" s="29">
        <v>1040</v>
      </c>
      <c r="G35" s="29">
        <v>408</v>
      </c>
      <c r="H35" s="29">
        <v>35</v>
      </c>
      <c r="I35" s="29">
        <v>17537</v>
      </c>
      <c r="J35" s="29">
        <v>2</v>
      </c>
    </row>
    <row r="36" spans="1:10">
      <c r="A36" s="1"/>
      <c r="B36" s="1" t="s">
        <v>6</v>
      </c>
      <c r="C36" s="29">
        <v>6719</v>
      </c>
      <c r="D36" s="29">
        <v>5449</v>
      </c>
      <c r="E36" s="29">
        <v>652</v>
      </c>
      <c r="F36" s="29">
        <v>365</v>
      </c>
      <c r="G36" s="29">
        <v>224</v>
      </c>
      <c r="H36" s="29">
        <v>27</v>
      </c>
      <c r="I36" s="29">
        <v>6717</v>
      </c>
      <c r="J36" s="29">
        <v>2</v>
      </c>
    </row>
    <row r="37" spans="1:10">
      <c r="A37" s="1"/>
      <c r="B37" s="1" t="s">
        <v>7</v>
      </c>
      <c r="C37" s="29">
        <v>20099</v>
      </c>
      <c r="D37" s="29">
        <v>17497</v>
      </c>
      <c r="E37" s="29">
        <v>1438</v>
      </c>
      <c r="F37" s="29">
        <v>826</v>
      </c>
      <c r="G37" s="29">
        <v>282</v>
      </c>
      <c r="H37" s="29">
        <v>54</v>
      </c>
      <c r="I37" s="29">
        <v>20097</v>
      </c>
      <c r="J37" s="29">
        <v>2</v>
      </c>
    </row>
    <row r="38" spans="1:10">
      <c r="A38" s="1"/>
      <c r="B38" s="1" t="s">
        <v>8</v>
      </c>
      <c r="C38" s="29">
        <v>26958</v>
      </c>
      <c r="D38" s="29">
        <v>23514</v>
      </c>
      <c r="E38" s="29">
        <v>1823</v>
      </c>
      <c r="F38" s="29">
        <v>1193</v>
      </c>
      <c r="G38" s="29">
        <v>374</v>
      </c>
      <c r="H38" s="29">
        <v>49</v>
      </c>
      <c r="I38" s="29">
        <v>26953</v>
      </c>
      <c r="J38" s="29">
        <v>5</v>
      </c>
    </row>
    <row r="39" spans="1:10">
      <c r="A39" s="1"/>
      <c r="B39" s="1" t="s">
        <v>9</v>
      </c>
      <c r="C39" s="29">
        <v>78462</v>
      </c>
      <c r="D39" s="29">
        <v>68104</v>
      </c>
      <c r="E39" s="29">
        <v>5160</v>
      </c>
      <c r="F39" s="29">
        <v>3853</v>
      </c>
      <c r="G39" s="29">
        <v>1164</v>
      </c>
      <c r="H39" s="29">
        <v>164</v>
      </c>
      <c r="I39" s="29">
        <v>78445</v>
      </c>
      <c r="J39" s="29">
        <v>17</v>
      </c>
    </row>
    <row r="40" spans="1:10">
      <c r="A40" s="1"/>
      <c r="B40" s="1" t="s">
        <v>10</v>
      </c>
      <c r="C40" s="29">
        <v>434</v>
      </c>
      <c r="D40" s="29">
        <v>307</v>
      </c>
      <c r="E40" s="29">
        <v>58</v>
      </c>
      <c r="F40" s="29">
        <v>30</v>
      </c>
      <c r="G40" s="29">
        <v>32</v>
      </c>
      <c r="H40" s="29">
        <v>6</v>
      </c>
      <c r="I40" s="29">
        <v>433</v>
      </c>
      <c r="J40" s="29">
        <v>1</v>
      </c>
    </row>
    <row r="41" spans="1:10">
      <c r="A41" s="1"/>
      <c r="B41" s="1" t="s">
        <v>31</v>
      </c>
      <c r="C41" s="29">
        <v>33934</v>
      </c>
      <c r="D41" s="29">
        <v>26636</v>
      </c>
      <c r="E41" s="29">
        <v>3635</v>
      </c>
      <c r="F41" s="29">
        <v>2156</v>
      </c>
      <c r="G41" s="29">
        <v>1227</v>
      </c>
      <c r="H41" s="29">
        <v>246</v>
      </c>
      <c r="I41" s="29">
        <v>33900</v>
      </c>
      <c r="J41" s="29">
        <v>34</v>
      </c>
    </row>
    <row r="42" spans="1:10">
      <c r="A42" s="1"/>
      <c r="B42" s="1" t="s">
        <v>11</v>
      </c>
      <c r="C42" s="29">
        <v>7340</v>
      </c>
      <c r="D42" s="29">
        <v>5376</v>
      </c>
      <c r="E42" s="29">
        <v>996</v>
      </c>
      <c r="F42" s="29">
        <v>615</v>
      </c>
      <c r="G42" s="29">
        <v>320</v>
      </c>
      <c r="H42" s="29">
        <v>30</v>
      </c>
      <c r="I42" s="29">
        <v>7337</v>
      </c>
      <c r="J42" s="29">
        <v>3</v>
      </c>
    </row>
    <row r="43" spans="1:10">
      <c r="A43" s="1"/>
      <c r="B43" s="1" t="s">
        <v>12</v>
      </c>
      <c r="C43" s="29">
        <v>45773</v>
      </c>
      <c r="D43" s="29">
        <v>33373</v>
      </c>
      <c r="E43" s="29">
        <v>6714</v>
      </c>
      <c r="F43" s="29">
        <v>3638</v>
      </c>
      <c r="G43" s="29">
        <v>1765</v>
      </c>
      <c r="H43" s="29">
        <v>275</v>
      </c>
      <c r="I43" s="29">
        <v>45765</v>
      </c>
      <c r="J43" s="29">
        <v>8</v>
      </c>
    </row>
    <row r="44" spans="1:10">
      <c r="A44" s="1"/>
      <c r="B44" s="1" t="s">
        <v>13</v>
      </c>
      <c r="C44" s="29">
        <v>10659</v>
      </c>
      <c r="D44" s="29">
        <v>7726</v>
      </c>
      <c r="E44" s="29">
        <v>1355</v>
      </c>
      <c r="F44" s="29">
        <v>931</v>
      </c>
      <c r="G44" s="29">
        <v>591</v>
      </c>
      <c r="H44" s="29">
        <v>53</v>
      </c>
      <c r="I44" s="29">
        <v>10656</v>
      </c>
      <c r="J44" s="29">
        <v>3</v>
      </c>
    </row>
    <row r="45" spans="1:10">
      <c r="A45" s="1"/>
      <c r="B45" s="1" t="s">
        <v>14</v>
      </c>
      <c r="C45" s="29">
        <v>56160</v>
      </c>
      <c r="D45" s="29">
        <v>27389</v>
      </c>
      <c r="E45" s="29">
        <v>12120</v>
      </c>
      <c r="F45" s="29">
        <v>9631</v>
      </c>
      <c r="G45" s="29">
        <v>6706</v>
      </c>
      <c r="H45" s="29">
        <v>309</v>
      </c>
      <c r="I45" s="29">
        <v>56155</v>
      </c>
      <c r="J45" s="29">
        <v>5</v>
      </c>
    </row>
    <row r="46" spans="1:10">
      <c r="A46" s="1"/>
      <c r="B46" s="1" t="s">
        <v>15</v>
      </c>
      <c r="C46" s="29">
        <v>49280</v>
      </c>
      <c r="D46" s="29">
        <v>40593</v>
      </c>
      <c r="E46" s="29">
        <v>5280</v>
      </c>
      <c r="F46" s="29">
        <v>2682</v>
      </c>
      <c r="G46" s="29">
        <v>684</v>
      </c>
      <c r="H46" s="29">
        <v>40</v>
      </c>
      <c r="I46" s="29">
        <v>49279</v>
      </c>
      <c r="J46" s="29">
        <v>1</v>
      </c>
    </row>
    <row r="47" spans="1:10">
      <c r="A47" s="1"/>
      <c r="B47" s="1" t="s">
        <v>86</v>
      </c>
      <c r="C47" s="29">
        <v>7479</v>
      </c>
      <c r="D47" s="29">
        <v>7062</v>
      </c>
      <c r="E47" s="29">
        <v>267</v>
      </c>
      <c r="F47" s="29">
        <v>136</v>
      </c>
      <c r="G47" s="29">
        <v>14</v>
      </c>
      <c r="H47" s="29">
        <v>0</v>
      </c>
      <c r="I47" s="29">
        <v>7479</v>
      </c>
      <c r="J47" s="29">
        <v>0</v>
      </c>
    </row>
    <row r="48" spans="1:10">
      <c r="A48" s="1" t="s">
        <v>129</v>
      </c>
      <c r="B48" s="1" t="s">
        <v>19</v>
      </c>
      <c r="C48" s="29">
        <v>112795</v>
      </c>
      <c r="D48" s="29">
        <v>380</v>
      </c>
      <c r="E48" s="29">
        <v>254</v>
      </c>
      <c r="F48" s="29">
        <v>714</v>
      </c>
      <c r="G48" s="29">
        <v>6780</v>
      </c>
      <c r="H48" s="29">
        <v>21898</v>
      </c>
      <c r="I48" s="29">
        <v>30026</v>
      </c>
      <c r="J48" s="29">
        <v>82769</v>
      </c>
    </row>
    <row r="49" spans="1:10">
      <c r="A49" s="1"/>
      <c r="B49" s="1" t="s">
        <v>3</v>
      </c>
      <c r="C49" s="29">
        <v>49</v>
      </c>
      <c r="D49" s="29">
        <v>0</v>
      </c>
      <c r="E49" s="29">
        <v>0</v>
      </c>
      <c r="F49" s="29">
        <v>0</v>
      </c>
      <c r="G49" s="29">
        <v>6</v>
      </c>
      <c r="H49" s="29">
        <v>16</v>
      </c>
      <c r="I49" s="29">
        <v>22</v>
      </c>
      <c r="J49" s="29">
        <v>27</v>
      </c>
    </row>
    <row r="50" spans="1:10">
      <c r="A50" s="1"/>
      <c r="B50" s="1" t="s">
        <v>82</v>
      </c>
      <c r="C50" s="29">
        <v>680</v>
      </c>
      <c r="D50" s="29">
        <v>5</v>
      </c>
      <c r="E50" s="29">
        <v>1</v>
      </c>
      <c r="F50" s="29">
        <v>9</v>
      </c>
      <c r="G50" s="29">
        <v>27</v>
      </c>
      <c r="H50" s="29">
        <v>193</v>
      </c>
      <c r="I50" s="29">
        <v>235</v>
      </c>
      <c r="J50" s="29">
        <v>445</v>
      </c>
    </row>
    <row r="51" spans="1:10">
      <c r="A51" s="1"/>
      <c r="B51" s="1" t="s">
        <v>4</v>
      </c>
      <c r="C51" s="29">
        <v>759</v>
      </c>
      <c r="D51" s="29">
        <v>0</v>
      </c>
      <c r="E51" s="29">
        <v>1</v>
      </c>
      <c r="F51" s="29">
        <v>6</v>
      </c>
      <c r="G51" s="29">
        <v>16</v>
      </c>
      <c r="H51" s="29">
        <v>90</v>
      </c>
      <c r="I51" s="29">
        <v>113</v>
      </c>
      <c r="J51" s="29">
        <v>646</v>
      </c>
    </row>
    <row r="52" spans="1:10">
      <c r="A52" s="1"/>
      <c r="B52" s="1" t="s">
        <v>83</v>
      </c>
      <c r="C52" s="29">
        <v>1457</v>
      </c>
      <c r="D52" s="29">
        <v>25</v>
      </c>
      <c r="E52" s="29">
        <v>4</v>
      </c>
      <c r="F52" s="29">
        <v>8</v>
      </c>
      <c r="G52" s="29">
        <v>136</v>
      </c>
      <c r="H52" s="29">
        <v>363</v>
      </c>
      <c r="I52" s="29">
        <v>536</v>
      </c>
      <c r="J52" s="29">
        <v>921</v>
      </c>
    </row>
    <row r="53" spans="1:10">
      <c r="A53" s="1"/>
      <c r="B53" s="1" t="s">
        <v>84</v>
      </c>
      <c r="C53" s="29">
        <v>1790</v>
      </c>
      <c r="D53" s="29">
        <v>9</v>
      </c>
      <c r="E53" s="29">
        <v>8</v>
      </c>
      <c r="F53" s="29">
        <v>32</v>
      </c>
      <c r="G53" s="29">
        <v>325</v>
      </c>
      <c r="H53" s="29">
        <v>550</v>
      </c>
      <c r="I53" s="29">
        <v>924</v>
      </c>
      <c r="J53" s="29">
        <v>866</v>
      </c>
    </row>
    <row r="54" spans="1:10">
      <c r="A54" s="1"/>
      <c r="B54" s="1" t="s">
        <v>42</v>
      </c>
      <c r="C54" s="29">
        <v>6353</v>
      </c>
      <c r="D54" s="29">
        <v>49</v>
      </c>
      <c r="E54" s="29">
        <v>17</v>
      </c>
      <c r="F54" s="29">
        <v>46</v>
      </c>
      <c r="G54" s="29">
        <v>569</v>
      </c>
      <c r="H54" s="29">
        <v>1291</v>
      </c>
      <c r="I54" s="29">
        <v>1972</v>
      </c>
      <c r="J54" s="29">
        <v>4381</v>
      </c>
    </row>
    <row r="55" spans="1:10">
      <c r="A55" s="1"/>
      <c r="B55" s="1" t="s">
        <v>85</v>
      </c>
      <c r="C55" s="29">
        <v>16068</v>
      </c>
      <c r="D55" s="29">
        <v>84</v>
      </c>
      <c r="E55" s="29">
        <v>63</v>
      </c>
      <c r="F55" s="29">
        <v>146</v>
      </c>
      <c r="G55" s="29">
        <v>888</v>
      </c>
      <c r="H55" s="29">
        <v>2530</v>
      </c>
      <c r="I55" s="29">
        <v>3711</v>
      </c>
      <c r="J55" s="29">
        <v>12357</v>
      </c>
    </row>
    <row r="56" spans="1:10">
      <c r="A56" s="1"/>
      <c r="B56" s="1" t="s">
        <v>5</v>
      </c>
      <c r="C56" s="29">
        <v>3793</v>
      </c>
      <c r="D56" s="29">
        <v>8</v>
      </c>
      <c r="E56" s="29">
        <v>4</v>
      </c>
      <c r="F56" s="29">
        <v>44</v>
      </c>
      <c r="G56" s="29">
        <v>178</v>
      </c>
      <c r="H56" s="29">
        <v>697</v>
      </c>
      <c r="I56" s="29">
        <v>931</v>
      </c>
      <c r="J56" s="29">
        <v>2862</v>
      </c>
    </row>
    <row r="57" spans="1:10">
      <c r="A57" s="1"/>
      <c r="B57" s="1" t="s">
        <v>6</v>
      </c>
      <c r="C57" s="29">
        <v>6030</v>
      </c>
      <c r="D57" s="29">
        <v>7</v>
      </c>
      <c r="E57" s="29">
        <v>4</v>
      </c>
      <c r="F57" s="29">
        <v>8</v>
      </c>
      <c r="G57" s="29">
        <v>139</v>
      </c>
      <c r="H57" s="29">
        <v>327</v>
      </c>
      <c r="I57" s="29">
        <v>485</v>
      </c>
      <c r="J57" s="29">
        <v>5545</v>
      </c>
    </row>
    <row r="58" spans="1:10">
      <c r="A58" s="1"/>
      <c r="B58" s="1" t="s">
        <v>7</v>
      </c>
      <c r="C58" s="29">
        <v>18336</v>
      </c>
      <c r="D58" s="29">
        <v>14</v>
      </c>
      <c r="E58" s="29">
        <v>30</v>
      </c>
      <c r="F58" s="29">
        <v>69</v>
      </c>
      <c r="G58" s="29">
        <v>567</v>
      </c>
      <c r="H58" s="29">
        <v>1973</v>
      </c>
      <c r="I58" s="29">
        <v>2653</v>
      </c>
      <c r="J58" s="29">
        <v>15683</v>
      </c>
    </row>
    <row r="59" spans="1:10">
      <c r="A59" s="1"/>
      <c r="B59" s="1" t="s">
        <v>8</v>
      </c>
      <c r="C59" s="29">
        <v>7315</v>
      </c>
      <c r="D59" s="29">
        <v>15</v>
      </c>
      <c r="E59" s="29">
        <v>31</v>
      </c>
      <c r="F59" s="29">
        <v>30</v>
      </c>
      <c r="G59" s="29">
        <v>658</v>
      </c>
      <c r="H59" s="29">
        <v>2069</v>
      </c>
      <c r="I59" s="29">
        <v>2803</v>
      </c>
      <c r="J59" s="29">
        <v>4512</v>
      </c>
    </row>
    <row r="60" spans="1:10">
      <c r="A60" s="1"/>
      <c r="B60" s="1" t="s">
        <v>9</v>
      </c>
      <c r="C60" s="29">
        <v>10484</v>
      </c>
      <c r="D60" s="29">
        <v>32</v>
      </c>
      <c r="E60" s="29">
        <v>6</v>
      </c>
      <c r="F60" s="29">
        <v>57</v>
      </c>
      <c r="G60" s="29">
        <v>513</v>
      </c>
      <c r="H60" s="29">
        <v>1402</v>
      </c>
      <c r="I60" s="29">
        <v>2010</v>
      </c>
      <c r="J60" s="29">
        <v>8474</v>
      </c>
    </row>
    <row r="61" spans="1:10">
      <c r="A61" s="1"/>
      <c r="B61" s="1" t="s">
        <v>10</v>
      </c>
      <c r="C61" s="29">
        <v>3263</v>
      </c>
      <c r="D61" s="29">
        <v>13</v>
      </c>
      <c r="E61" s="29">
        <v>14</v>
      </c>
      <c r="F61" s="29">
        <v>17</v>
      </c>
      <c r="G61" s="29">
        <v>225</v>
      </c>
      <c r="H61" s="29">
        <v>656</v>
      </c>
      <c r="I61" s="29">
        <v>925</v>
      </c>
      <c r="J61" s="29">
        <v>2338</v>
      </c>
    </row>
    <row r="62" spans="1:10">
      <c r="A62" s="1"/>
      <c r="B62" s="1" t="s">
        <v>31</v>
      </c>
      <c r="C62" s="29">
        <v>6364</v>
      </c>
      <c r="D62" s="29">
        <v>22</v>
      </c>
      <c r="E62" s="29">
        <v>11</v>
      </c>
      <c r="F62" s="29">
        <v>25</v>
      </c>
      <c r="G62" s="29">
        <v>261</v>
      </c>
      <c r="H62" s="29">
        <v>846</v>
      </c>
      <c r="I62" s="29">
        <v>1165</v>
      </c>
      <c r="J62" s="29">
        <v>5199</v>
      </c>
    </row>
    <row r="63" spans="1:10">
      <c r="A63" s="1"/>
      <c r="B63" s="1" t="s">
        <v>11</v>
      </c>
      <c r="C63" s="29">
        <v>1316</v>
      </c>
      <c r="D63" s="29">
        <v>9</v>
      </c>
      <c r="E63" s="29">
        <v>4</v>
      </c>
      <c r="F63" s="29">
        <v>16</v>
      </c>
      <c r="G63" s="29">
        <v>116</v>
      </c>
      <c r="H63" s="29">
        <v>406</v>
      </c>
      <c r="I63" s="29">
        <v>551</v>
      </c>
      <c r="J63" s="29">
        <v>765</v>
      </c>
    </row>
    <row r="64" spans="1:10">
      <c r="A64" s="1"/>
      <c r="B64" s="1" t="s">
        <v>12</v>
      </c>
      <c r="C64" s="29">
        <v>15460</v>
      </c>
      <c r="D64" s="29">
        <v>45</v>
      </c>
      <c r="E64" s="29">
        <v>13</v>
      </c>
      <c r="F64" s="29">
        <v>72</v>
      </c>
      <c r="G64" s="29">
        <v>969</v>
      </c>
      <c r="H64" s="29">
        <v>5227</v>
      </c>
      <c r="I64" s="29">
        <v>6326</v>
      </c>
      <c r="J64" s="29">
        <v>9134</v>
      </c>
    </row>
    <row r="65" spans="1:10">
      <c r="A65" s="1"/>
      <c r="B65" s="1" t="s">
        <v>13</v>
      </c>
      <c r="C65" s="29">
        <v>763</v>
      </c>
      <c r="D65" s="29">
        <v>2</v>
      </c>
      <c r="E65" s="29">
        <v>1</v>
      </c>
      <c r="F65" s="29">
        <v>18</v>
      </c>
      <c r="G65" s="29">
        <v>110</v>
      </c>
      <c r="H65" s="29">
        <v>199</v>
      </c>
      <c r="I65" s="29">
        <v>330</v>
      </c>
      <c r="J65" s="29">
        <v>433</v>
      </c>
    </row>
    <row r="66" spans="1:10">
      <c r="A66" s="1"/>
      <c r="B66" s="1" t="s">
        <v>14</v>
      </c>
      <c r="C66" s="29">
        <v>8592</v>
      </c>
      <c r="D66" s="29">
        <v>27</v>
      </c>
      <c r="E66" s="29">
        <v>17</v>
      </c>
      <c r="F66" s="29">
        <v>54</v>
      </c>
      <c r="G66" s="29">
        <v>733</v>
      </c>
      <c r="H66" s="29">
        <v>2209</v>
      </c>
      <c r="I66" s="29">
        <v>3040</v>
      </c>
      <c r="J66" s="29">
        <v>5552</v>
      </c>
    </row>
    <row r="67" spans="1:10">
      <c r="A67" s="1"/>
      <c r="B67" s="1" t="s">
        <v>15</v>
      </c>
      <c r="C67" s="29">
        <v>3923</v>
      </c>
      <c r="D67" s="29">
        <v>14</v>
      </c>
      <c r="E67" s="29">
        <v>25</v>
      </c>
      <c r="F67" s="29">
        <v>57</v>
      </c>
      <c r="G67" s="29">
        <v>344</v>
      </c>
      <c r="H67" s="29">
        <v>854</v>
      </c>
      <c r="I67" s="29">
        <v>1294</v>
      </c>
      <c r="J67" s="29">
        <v>2629</v>
      </c>
    </row>
    <row r="68" spans="1:10">
      <c r="A68" s="1"/>
      <c r="B68" s="1" t="s">
        <v>86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</row>
    <row r="69" spans="1:10">
      <c r="A69" s="1" t="s">
        <v>130</v>
      </c>
      <c r="B69" s="1" t="s">
        <v>19</v>
      </c>
      <c r="C69" s="29">
        <v>593347</v>
      </c>
      <c r="D69" s="29">
        <v>476201</v>
      </c>
      <c r="E69" s="29">
        <v>65027</v>
      </c>
      <c r="F69" s="29">
        <v>31713</v>
      </c>
      <c r="G69" s="29">
        <v>18755</v>
      </c>
      <c r="H69" s="29">
        <v>1501</v>
      </c>
      <c r="I69" s="29">
        <v>593197</v>
      </c>
      <c r="J69" s="29">
        <v>150</v>
      </c>
    </row>
    <row r="70" spans="1:10">
      <c r="A70" s="1"/>
      <c r="B70" s="1" t="s">
        <v>3</v>
      </c>
      <c r="C70" s="29">
        <v>2158</v>
      </c>
      <c r="D70" s="29">
        <v>1798</v>
      </c>
      <c r="E70" s="29">
        <v>239</v>
      </c>
      <c r="F70" s="29">
        <v>77</v>
      </c>
      <c r="G70" s="29">
        <v>39</v>
      </c>
      <c r="H70" s="29">
        <v>4</v>
      </c>
      <c r="I70" s="29">
        <v>2157</v>
      </c>
      <c r="J70" s="29">
        <v>1</v>
      </c>
    </row>
    <row r="71" spans="1:10">
      <c r="A71" s="1"/>
      <c r="B71" s="1" t="s">
        <v>82</v>
      </c>
      <c r="C71" s="29">
        <v>2133</v>
      </c>
      <c r="D71" s="29">
        <v>1585</v>
      </c>
      <c r="E71" s="29">
        <v>278</v>
      </c>
      <c r="F71" s="29">
        <v>144</v>
      </c>
      <c r="G71" s="29">
        <v>112</v>
      </c>
      <c r="H71" s="29">
        <v>12</v>
      </c>
      <c r="I71" s="29">
        <v>2131</v>
      </c>
      <c r="J71" s="29">
        <v>2</v>
      </c>
    </row>
    <row r="72" spans="1:10">
      <c r="A72" s="1"/>
      <c r="B72" s="1" t="s">
        <v>4</v>
      </c>
      <c r="C72" s="29">
        <v>268</v>
      </c>
      <c r="D72" s="29">
        <v>196</v>
      </c>
      <c r="E72" s="29">
        <v>38</v>
      </c>
      <c r="F72" s="29">
        <v>17</v>
      </c>
      <c r="G72" s="29">
        <v>16</v>
      </c>
      <c r="H72" s="29">
        <v>1</v>
      </c>
      <c r="I72" s="29">
        <v>268</v>
      </c>
      <c r="J72" s="29">
        <v>0</v>
      </c>
    </row>
    <row r="73" spans="1:10">
      <c r="A73" s="1"/>
      <c r="B73" s="1" t="s">
        <v>83</v>
      </c>
      <c r="C73" s="29">
        <v>107397</v>
      </c>
      <c r="D73" s="29">
        <v>91126</v>
      </c>
      <c r="E73" s="29">
        <v>10360</v>
      </c>
      <c r="F73" s="29">
        <v>3998</v>
      </c>
      <c r="G73" s="29">
        <v>1801</v>
      </c>
      <c r="H73" s="29">
        <v>107</v>
      </c>
      <c r="I73" s="29">
        <v>107392</v>
      </c>
      <c r="J73" s="29">
        <v>5</v>
      </c>
    </row>
    <row r="74" spans="1:10">
      <c r="A74" s="1"/>
      <c r="B74" s="1" t="s">
        <v>84</v>
      </c>
      <c r="C74" s="29">
        <v>23790</v>
      </c>
      <c r="D74" s="29">
        <v>16661</v>
      </c>
      <c r="E74" s="29">
        <v>3272</v>
      </c>
      <c r="F74" s="29">
        <v>1966</v>
      </c>
      <c r="G74" s="29">
        <v>1661</v>
      </c>
      <c r="H74" s="29">
        <v>217</v>
      </c>
      <c r="I74" s="29">
        <v>23777</v>
      </c>
      <c r="J74" s="29">
        <v>13</v>
      </c>
    </row>
    <row r="75" spans="1:10">
      <c r="A75" s="1"/>
      <c r="B75" s="1" t="s">
        <v>42</v>
      </c>
      <c r="C75" s="29">
        <v>29417</v>
      </c>
      <c r="D75" s="29">
        <v>24077</v>
      </c>
      <c r="E75" s="29">
        <v>2842</v>
      </c>
      <c r="F75" s="29">
        <v>1504</v>
      </c>
      <c r="G75" s="29">
        <v>918</v>
      </c>
      <c r="H75" s="29">
        <v>67</v>
      </c>
      <c r="I75" s="29">
        <v>29408</v>
      </c>
      <c r="J75" s="29">
        <v>9</v>
      </c>
    </row>
    <row r="76" spans="1:10">
      <c r="A76" s="1"/>
      <c r="B76" s="1" t="s">
        <v>85</v>
      </c>
      <c r="C76" s="29">
        <v>68029</v>
      </c>
      <c r="D76" s="29">
        <v>54431</v>
      </c>
      <c r="E76" s="29">
        <v>8577</v>
      </c>
      <c r="F76" s="29">
        <v>3237</v>
      </c>
      <c r="G76" s="29">
        <v>1703</v>
      </c>
      <c r="H76" s="29">
        <v>77</v>
      </c>
      <c r="I76" s="29">
        <v>68025</v>
      </c>
      <c r="J76" s="29">
        <v>4</v>
      </c>
    </row>
    <row r="77" spans="1:10">
      <c r="A77" s="1"/>
      <c r="B77" s="1" t="s">
        <v>5</v>
      </c>
      <c r="C77" s="29">
        <v>20513</v>
      </c>
      <c r="D77" s="29">
        <v>16951</v>
      </c>
      <c r="E77" s="29">
        <v>1927</v>
      </c>
      <c r="F77" s="29">
        <v>976</v>
      </c>
      <c r="G77" s="29">
        <v>590</v>
      </c>
      <c r="H77" s="29">
        <v>67</v>
      </c>
      <c r="I77" s="29">
        <v>20511</v>
      </c>
      <c r="J77" s="29">
        <v>2</v>
      </c>
    </row>
    <row r="78" spans="1:10">
      <c r="A78" s="1"/>
      <c r="B78" s="1" t="s">
        <v>6</v>
      </c>
      <c r="C78" s="29">
        <v>7670</v>
      </c>
      <c r="D78" s="29">
        <v>6088</v>
      </c>
      <c r="E78" s="29">
        <v>778</v>
      </c>
      <c r="F78" s="29">
        <v>442</v>
      </c>
      <c r="G78" s="29">
        <v>322</v>
      </c>
      <c r="H78" s="29">
        <v>36</v>
      </c>
      <c r="I78" s="29">
        <v>7666</v>
      </c>
      <c r="J78" s="29">
        <v>4</v>
      </c>
    </row>
    <row r="79" spans="1:10">
      <c r="A79" s="1"/>
      <c r="B79" s="1" t="s">
        <v>7</v>
      </c>
      <c r="C79" s="29">
        <v>23278</v>
      </c>
      <c r="D79" s="29">
        <v>20363</v>
      </c>
      <c r="E79" s="29">
        <v>1634</v>
      </c>
      <c r="F79" s="29">
        <v>769</v>
      </c>
      <c r="G79" s="29">
        <v>457</v>
      </c>
      <c r="H79" s="29">
        <v>50</v>
      </c>
      <c r="I79" s="29">
        <v>23273</v>
      </c>
      <c r="J79" s="29">
        <v>5</v>
      </c>
    </row>
    <row r="80" spans="1:10">
      <c r="A80" s="1"/>
      <c r="B80" s="1" t="s">
        <v>8</v>
      </c>
      <c r="C80" s="29">
        <v>29024</v>
      </c>
      <c r="D80" s="29">
        <v>26173</v>
      </c>
      <c r="E80" s="29">
        <v>1723</v>
      </c>
      <c r="F80" s="29">
        <v>740</v>
      </c>
      <c r="G80" s="29">
        <v>360</v>
      </c>
      <c r="H80" s="29">
        <v>23</v>
      </c>
      <c r="I80" s="29">
        <v>29019</v>
      </c>
      <c r="J80" s="29">
        <v>5</v>
      </c>
    </row>
    <row r="81" spans="1:10">
      <c r="A81" s="1"/>
      <c r="B81" s="1" t="s">
        <v>9</v>
      </c>
      <c r="C81" s="29">
        <v>80993</v>
      </c>
      <c r="D81" s="29">
        <v>72198</v>
      </c>
      <c r="E81" s="29">
        <v>4858</v>
      </c>
      <c r="F81" s="29">
        <v>2407</v>
      </c>
      <c r="G81" s="29">
        <v>1369</v>
      </c>
      <c r="H81" s="29">
        <v>143</v>
      </c>
      <c r="I81" s="29">
        <v>80975</v>
      </c>
      <c r="J81" s="29">
        <v>18</v>
      </c>
    </row>
    <row r="82" spans="1:10">
      <c r="A82" s="1"/>
      <c r="B82" s="1" t="s">
        <v>10</v>
      </c>
      <c r="C82" s="29">
        <v>523</v>
      </c>
      <c r="D82" s="29">
        <v>404</v>
      </c>
      <c r="E82" s="29">
        <v>55</v>
      </c>
      <c r="F82" s="29">
        <v>31</v>
      </c>
      <c r="G82" s="29">
        <v>27</v>
      </c>
      <c r="H82" s="29">
        <v>5</v>
      </c>
      <c r="I82" s="29">
        <v>522</v>
      </c>
      <c r="J82" s="29">
        <v>1</v>
      </c>
    </row>
    <row r="83" spans="1:10">
      <c r="A83" s="1"/>
      <c r="B83" s="1" t="s">
        <v>31</v>
      </c>
      <c r="C83" s="29">
        <v>37119</v>
      </c>
      <c r="D83" s="29">
        <v>29659</v>
      </c>
      <c r="E83" s="29">
        <v>3796</v>
      </c>
      <c r="F83" s="29">
        <v>1834</v>
      </c>
      <c r="G83" s="29">
        <v>1517</v>
      </c>
      <c r="H83" s="29">
        <v>250</v>
      </c>
      <c r="I83" s="29">
        <v>37056</v>
      </c>
      <c r="J83" s="29">
        <v>63</v>
      </c>
    </row>
    <row r="84" spans="1:10">
      <c r="A84" s="1"/>
      <c r="B84" s="1" t="s">
        <v>11</v>
      </c>
      <c r="C84" s="29">
        <v>6690</v>
      </c>
      <c r="D84" s="29">
        <v>4927</v>
      </c>
      <c r="E84" s="29">
        <v>845</v>
      </c>
      <c r="F84" s="29">
        <v>544</v>
      </c>
      <c r="G84" s="29">
        <v>347</v>
      </c>
      <c r="H84" s="29">
        <v>26</v>
      </c>
      <c r="I84" s="29">
        <v>6689</v>
      </c>
      <c r="J84" s="29">
        <v>1</v>
      </c>
    </row>
    <row r="85" spans="1:10">
      <c r="A85" s="1"/>
      <c r="B85" s="1" t="s">
        <v>12</v>
      </c>
      <c r="C85" s="29">
        <v>40387</v>
      </c>
      <c r="D85" s="29">
        <v>29341</v>
      </c>
      <c r="E85" s="29">
        <v>6046</v>
      </c>
      <c r="F85" s="29">
        <v>2965</v>
      </c>
      <c r="G85" s="29">
        <v>1802</v>
      </c>
      <c r="H85" s="29">
        <v>224</v>
      </c>
      <c r="I85" s="29">
        <v>40378</v>
      </c>
      <c r="J85" s="29">
        <v>9</v>
      </c>
    </row>
    <row r="86" spans="1:10">
      <c r="A86" s="1"/>
      <c r="B86" s="1" t="s">
        <v>13</v>
      </c>
      <c r="C86" s="29">
        <v>11370</v>
      </c>
      <c r="D86" s="29">
        <v>8645</v>
      </c>
      <c r="E86" s="29">
        <v>1441</v>
      </c>
      <c r="F86" s="29">
        <v>697</v>
      </c>
      <c r="G86" s="29">
        <v>549</v>
      </c>
      <c r="H86" s="29">
        <v>36</v>
      </c>
      <c r="I86" s="29">
        <v>11368</v>
      </c>
      <c r="J86" s="29">
        <v>2</v>
      </c>
    </row>
    <row r="87" spans="1:10">
      <c r="A87" s="1"/>
      <c r="B87" s="1" t="s">
        <v>14</v>
      </c>
      <c r="C87" s="29">
        <v>49971</v>
      </c>
      <c r="D87" s="29">
        <v>27043</v>
      </c>
      <c r="E87" s="29">
        <v>10896</v>
      </c>
      <c r="F87" s="29">
        <v>7428</v>
      </c>
      <c r="G87" s="29">
        <v>4461</v>
      </c>
      <c r="H87" s="29">
        <v>138</v>
      </c>
      <c r="I87" s="29">
        <v>49966</v>
      </c>
      <c r="J87" s="29">
        <v>5</v>
      </c>
    </row>
    <row r="88" spans="1:10">
      <c r="A88" s="1"/>
      <c r="B88" s="1" t="s">
        <v>15</v>
      </c>
      <c r="C88" s="29">
        <v>48760</v>
      </c>
      <c r="D88" s="29">
        <v>40994</v>
      </c>
      <c r="E88" s="29">
        <v>5195</v>
      </c>
      <c r="F88" s="29">
        <v>1868</v>
      </c>
      <c r="G88" s="29">
        <v>684</v>
      </c>
      <c r="H88" s="29">
        <v>18</v>
      </c>
      <c r="I88" s="29">
        <v>48759</v>
      </c>
      <c r="J88" s="29">
        <v>1</v>
      </c>
    </row>
    <row r="89" spans="1:10">
      <c r="A89" s="1"/>
      <c r="B89" s="1" t="s">
        <v>86</v>
      </c>
      <c r="C89" s="29">
        <v>3857</v>
      </c>
      <c r="D89" s="29">
        <v>3541</v>
      </c>
      <c r="E89" s="29">
        <v>227</v>
      </c>
      <c r="F89" s="29">
        <v>69</v>
      </c>
      <c r="G89" s="29">
        <v>20</v>
      </c>
      <c r="H89" s="29">
        <v>0</v>
      </c>
      <c r="I89" s="29">
        <v>3857</v>
      </c>
      <c r="J89" s="29">
        <v>0</v>
      </c>
    </row>
    <row r="90" spans="1:10">
      <c r="A90" s="1" t="s">
        <v>131</v>
      </c>
      <c r="B90" s="1" t="s">
        <v>19</v>
      </c>
      <c r="C90" s="29">
        <v>125878</v>
      </c>
      <c r="D90" s="29">
        <v>1973</v>
      </c>
      <c r="E90" s="29">
        <v>2036</v>
      </c>
      <c r="F90" s="29">
        <v>3296</v>
      </c>
      <c r="G90" s="29">
        <v>10056</v>
      </c>
      <c r="H90" s="29">
        <v>14183</v>
      </c>
      <c r="I90" s="29">
        <v>31544</v>
      </c>
      <c r="J90" s="29">
        <v>94334</v>
      </c>
    </row>
    <row r="91" spans="1:10">
      <c r="A91" s="1"/>
      <c r="B91" s="1" t="s">
        <v>3</v>
      </c>
      <c r="C91" s="29">
        <v>72</v>
      </c>
      <c r="D91" s="29">
        <v>7</v>
      </c>
      <c r="E91" s="29">
        <v>0</v>
      </c>
      <c r="F91" s="29">
        <v>1</v>
      </c>
      <c r="G91" s="29">
        <v>19</v>
      </c>
      <c r="H91" s="29">
        <v>18</v>
      </c>
      <c r="I91" s="29">
        <v>45</v>
      </c>
      <c r="J91" s="29">
        <v>27</v>
      </c>
    </row>
    <row r="92" spans="1:10">
      <c r="A92" s="1"/>
      <c r="B92" s="1" t="s">
        <v>82</v>
      </c>
      <c r="C92" s="29">
        <v>499</v>
      </c>
      <c r="D92" s="29">
        <v>5</v>
      </c>
      <c r="E92" s="29">
        <v>0</v>
      </c>
      <c r="F92" s="29">
        <v>14</v>
      </c>
      <c r="G92" s="29">
        <v>25</v>
      </c>
      <c r="H92" s="29">
        <v>69</v>
      </c>
      <c r="I92" s="29">
        <v>113</v>
      </c>
      <c r="J92" s="29">
        <v>386</v>
      </c>
    </row>
    <row r="93" spans="1:10">
      <c r="A93" s="1"/>
      <c r="B93" s="1" t="s">
        <v>4</v>
      </c>
      <c r="C93" s="29">
        <v>445</v>
      </c>
      <c r="D93" s="29">
        <v>1</v>
      </c>
      <c r="E93" s="29">
        <v>0</v>
      </c>
      <c r="F93" s="29">
        <v>2</v>
      </c>
      <c r="G93" s="29">
        <v>9</v>
      </c>
      <c r="H93" s="29">
        <v>16</v>
      </c>
      <c r="I93" s="29">
        <v>28</v>
      </c>
      <c r="J93" s="29">
        <v>417</v>
      </c>
    </row>
    <row r="94" spans="1:10">
      <c r="A94" s="1"/>
      <c r="B94" s="1" t="s">
        <v>83</v>
      </c>
      <c r="C94" s="29">
        <v>1295</v>
      </c>
      <c r="D94" s="29">
        <v>33</v>
      </c>
      <c r="E94" s="29">
        <v>33</v>
      </c>
      <c r="F94" s="29">
        <v>48</v>
      </c>
      <c r="G94" s="29">
        <v>139</v>
      </c>
      <c r="H94" s="29">
        <v>181</v>
      </c>
      <c r="I94" s="29">
        <v>434</v>
      </c>
      <c r="J94" s="29">
        <v>861</v>
      </c>
    </row>
    <row r="95" spans="1:10">
      <c r="A95" s="1"/>
      <c r="B95" s="1" t="s">
        <v>84</v>
      </c>
      <c r="C95" s="29">
        <v>3489</v>
      </c>
      <c r="D95" s="29">
        <v>43</v>
      </c>
      <c r="E95" s="29">
        <v>37</v>
      </c>
      <c r="F95" s="29">
        <v>92</v>
      </c>
      <c r="G95" s="29">
        <v>526</v>
      </c>
      <c r="H95" s="29">
        <v>763</v>
      </c>
      <c r="I95" s="29">
        <v>1461</v>
      </c>
      <c r="J95" s="29">
        <v>2028</v>
      </c>
    </row>
    <row r="96" spans="1:10">
      <c r="A96" s="1"/>
      <c r="B96" s="1" t="s">
        <v>42</v>
      </c>
      <c r="C96" s="29">
        <v>7252</v>
      </c>
      <c r="D96" s="29">
        <v>237</v>
      </c>
      <c r="E96" s="29">
        <v>202</v>
      </c>
      <c r="F96" s="29">
        <v>316</v>
      </c>
      <c r="G96" s="29">
        <v>922</v>
      </c>
      <c r="H96" s="29">
        <v>1254</v>
      </c>
      <c r="I96" s="29">
        <v>2931</v>
      </c>
      <c r="J96" s="29">
        <v>4321</v>
      </c>
    </row>
    <row r="97" spans="1:10">
      <c r="A97" s="1"/>
      <c r="B97" s="1" t="s">
        <v>85</v>
      </c>
      <c r="C97" s="29">
        <v>21757</v>
      </c>
      <c r="D97" s="29">
        <v>542</v>
      </c>
      <c r="E97" s="29">
        <v>635</v>
      </c>
      <c r="F97" s="29">
        <v>951</v>
      </c>
      <c r="G97" s="29">
        <v>2260</v>
      </c>
      <c r="H97" s="29">
        <v>2687</v>
      </c>
      <c r="I97" s="29">
        <v>7075</v>
      </c>
      <c r="J97" s="29">
        <v>14682</v>
      </c>
    </row>
    <row r="98" spans="1:10">
      <c r="A98" s="1"/>
      <c r="B98" s="1" t="s">
        <v>5</v>
      </c>
      <c r="C98" s="29">
        <v>4739</v>
      </c>
      <c r="D98" s="29">
        <v>67</v>
      </c>
      <c r="E98" s="29">
        <v>76</v>
      </c>
      <c r="F98" s="29">
        <v>106</v>
      </c>
      <c r="G98" s="29">
        <v>349</v>
      </c>
      <c r="H98" s="29">
        <v>541</v>
      </c>
      <c r="I98" s="29">
        <v>1139</v>
      </c>
      <c r="J98" s="29">
        <v>3600</v>
      </c>
    </row>
    <row r="99" spans="1:10">
      <c r="A99" s="1"/>
      <c r="B99" s="1" t="s">
        <v>6</v>
      </c>
      <c r="C99" s="29">
        <v>7243</v>
      </c>
      <c r="D99" s="29">
        <v>42</v>
      </c>
      <c r="E99" s="29">
        <v>44</v>
      </c>
      <c r="F99" s="29">
        <v>40</v>
      </c>
      <c r="G99" s="29">
        <v>167</v>
      </c>
      <c r="H99" s="29">
        <v>288</v>
      </c>
      <c r="I99" s="29">
        <v>581</v>
      </c>
      <c r="J99" s="29">
        <v>6662</v>
      </c>
    </row>
    <row r="100" spans="1:10">
      <c r="A100" s="1"/>
      <c r="B100" s="1" t="s">
        <v>7</v>
      </c>
      <c r="C100" s="29">
        <v>27034</v>
      </c>
      <c r="D100" s="29">
        <v>228</v>
      </c>
      <c r="E100" s="29">
        <v>241</v>
      </c>
      <c r="F100" s="29">
        <v>369</v>
      </c>
      <c r="G100" s="29">
        <v>878</v>
      </c>
      <c r="H100" s="29">
        <v>1539</v>
      </c>
      <c r="I100" s="29">
        <v>3255</v>
      </c>
      <c r="J100" s="29">
        <v>23779</v>
      </c>
    </row>
    <row r="101" spans="1:10">
      <c r="A101" s="1"/>
      <c r="B101" s="1" t="s">
        <v>8</v>
      </c>
      <c r="C101" s="29">
        <v>9347</v>
      </c>
      <c r="D101" s="29">
        <v>155</v>
      </c>
      <c r="E101" s="29">
        <v>144</v>
      </c>
      <c r="F101" s="29">
        <v>199</v>
      </c>
      <c r="G101" s="29">
        <v>553</v>
      </c>
      <c r="H101" s="29">
        <v>962</v>
      </c>
      <c r="I101" s="29">
        <v>2013</v>
      </c>
      <c r="J101" s="29">
        <v>7334</v>
      </c>
    </row>
    <row r="102" spans="1:10">
      <c r="A102" s="1"/>
      <c r="B102" s="1" t="s">
        <v>9</v>
      </c>
      <c r="C102" s="29">
        <v>8610</v>
      </c>
      <c r="D102" s="29">
        <v>151</v>
      </c>
      <c r="E102" s="29">
        <v>109</v>
      </c>
      <c r="F102" s="29">
        <v>192</v>
      </c>
      <c r="G102" s="29">
        <v>726</v>
      </c>
      <c r="H102" s="29">
        <v>963</v>
      </c>
      <c r="I102" s="29">
        <v>2141</v>
      </c>
      <c r="J102" s="29">
        <v>6469</v>
      </c>
    </row>
    <row r="103" spans="1:10">
      <c r="A103" s="1"/>
      <c r="B103" s="1" t="s">
        <v>10</v>
      </c>
      <c r="C103" s="29">
        <v>4210</v>
      </c>
      <c r="D103" s="29">
        <v>57</v>
      </c>
      <c r="E103" s="29">
        <v>62</v>
      </c>
      <c r="F103" s="29">
        <v>99</v>
      </c>
      <c r="G103" s="29">
        <v>317</v>
      </c>
      <c r="H103" s="29">
        <v>411</v>
      </c>
      <c r="I103" s="29">
        <v>946</v>
      </c>
      <c r="J103" s="29">
        <v>3264</v>
      </c>
    </row>
    <row r="104" spans="1:10">
      <c r="A104" s="1"/>
      <c r="B104" s="1" t="s">
        <v>31</v>
      </c>
      <c r="C104" s="29">
        <v>7834</v>
      </c>
      <c r="D104" s="29">
        <v>91</v>
      </c>
      <c r="E104" s="29">
        <v>62</v>
      </c>
      <c r="F104" s="29">
        <v>86</v>
      </c>
      <c r="G104" s="29">
        <v>396</v>
      </c>
      <c r="H104" s="29">
        <v>678</v>
      </c>
      <c r="I104" s="29">
        <v>1313</v>
      </c>
      <c r="J104" s="29">
        <v>6521</v>
      </c>
    </row>
    <row r="105" spans="1:10">
      <c r="A105" s="1"/>
      <c r="B105" s="1" t="s">
        <v>11</v>
      </c>
      <c r="C105" s="29">
        <v>865</v>
      </c>
      <c r="D105" s="29">
        <v>7</v>
      </c>
      <c r="E105" s="29">
        <v>15</v>
      </c>
      <c r="F105" s="29">
        <v>38</v>
      </c>
      <c r="G105" s="29">
        <v>77</v>
      </c>
      <c r="H105" s="29">
        <v>130</v>
      </c>
      <c r="I105" s="29">
        <v>267</v>
      </c>
      <c r="J105" s="29">
        <v>598</v>
      </c>
    </row>
    <row r="106" spans="1:10">
      <c r="A106" s="1"/>
      <c r="B106" s="1" t="s">
        <v>12</v>
      </c>
      <c r="C106" s="29">
        <v>8681</v>
      </c>
      <c r="D106" s="29">
        <v>139</v>
      </c>
      <c r="E106" s="29">
        <v>121</v>
      </c>
      <c r="F106" s="29">
        <v>292</v>
      </c>
      <c r="G106" s="29">
        <v>998</v>
      </c>
      <c r="H106" s="29">
        <v>2046</v>
      </c>
      <c r="I106" s="29">
        <v>3596</v>
      </c>
      <c r="J106" s="29">
        <v>5085</v>
      </c>
    </row>
    <row r="107" spans="1:10">
      <c r="A107" s="1"/>
      <c r="B107" s="1" t="s">
        <v>13</v>
      </c>
      <c r="C107" s="29">
        <v>534</v>
      </c>
      <c r="D107" s="29">
        <v>22</v>
      </c>
      <c r="E107" s="29">
        <v>11</v>
      </c>
      <c r="F107" s="29">
        <v>29</v>
      </c>
      <c r="G107" s="29">
        <v>122</v>
      </c>
      <c r="H107" s="29">
        <v>76</v>
      </c>
      <c r="I107" s="29">
        <v>260</v>
      </c>
      <c r="J107" s="29">
        <v>274</v>
      </c>
    </row>
    <row r="108" spans="1:10">
      <c r="A108" s="1"/>
      <c r="B108" s="1" t="s">
        <v>14</v>
      </c>
      <c r="C108" s="29">
        <v>7625</v>
      </c>
      <c r="D108" s="29">
        <v>69</v>
      </c>
      <c r="E108" s="29">
        <v>154</v>
      </c>
      <c r="F108" s="29">
        <v>225</v>
      </c>
      <c r="G108" s="29">
        <v>928</v>
      </c>
      <c r="H108" s="29">
        <v>1080</v>
      </c>
      <c r="I108" s="29">
        <v>2456</v>
      </c>
      <c r="J108" s="29">
        <v>5169</v>
      </c>
    </row>
    <row r="109" spans="1:10">
      <c r="A109" s="1"/>
      <c r="B109" s="1" t="s">
        <v>15</v>
      </c>
      <c r="C109" s="29">
        <v>4347</v>
      </c>
      <c r="D109" s="29">
        <v>77</v>
      </c>
      <c r="E109" s="29">
        <v>90</v>
      </c>
      <c r="F109" s="29">
        <v>197</v>
      </c>
      <c r="G109" s="29">
        <v>645</v>
      </c>
      <c r="H109" s="29">
        <v>481</v>
      </c>
      <c r="I109" s="29">
        <v>1490</v>
      </c>
      <c r="J109" s="29">
        <v>2857</v>
      </c>
    </row>
    <row r="110" spans="1:10">
      <c r="A110" s="1"/>
      <c r="B110" s="1" t="s">
        <v>86</v>
      </c>
      <c r="C110" s="29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</row>
    <row r="111" spans="1:10">
      <c r="A111" s="1" t="s">
        <v>50</v>
      </c>
      <c r="B111" s="1" t="s">
        <v>19</v>
      </c>
      <c r="C111" s="29">
        <v>1552604</v>
      </c>
      <c r="D111" s="29">
        <v>493141</v>
      </c>
      <c r="E111" s="29">
        <v>265893</v>
      </c>
      <c r="F111" s="29">
        <v>187619</v>
      </c>
      <c r="G111" s="29">
        <v>198150</v>
      </c>
      <c r="H111" s="29">
        <v>101323</v>
      </c>
      <c r="I111" s="29">
        <v>1246126</v>
      </c>
      <c r="J111" s="29">
        <v>306478</v>
      </c>
    </row>
    <row r="112" spans="1:10">
      <c r="A112" s="1"/>
      <c r="B112" s="1" t="s">
        <v>3</v>
      </c>
      <c r="C112" s="29">
        <v>4409</v>
      </c>
      <c r="D112" s="29">
        <v>2119</v>
      </c>
      <c r="E112" s="29">
        <v>1094</v>
      </c>
      <c r="F112" s="29">
        <v>592</v>
      </c>
      <c r="G112" s="29">
        <v>360</v>
      </c>
      <c r="H112" s="29">
        <v>123</v>
      </c>
      <c r="I112" s="29">
        <v>4288</v>
      </c>
      <c r="J112" s="29">
        <v>121</v>
      </c>
    </row>
    <row r="113" spans="1:10">
      <c r="A113" s="1"/>
      <c r="B113" s="1" t="s">
        <v>82</v>
      </c>
      <c r="C113" s="29">
        <v>5463</v>
      </c>
      <c r="D113" s="29">
        <v>1461</v>
      </c>
      <c r="E113" s="29">
        <v>919</v>
      </c>
      <c r="F113" s="29">
        <v>706</v>
      </c>
      <c r="G113" s="29">
        <v>865</v>
      </c>
      <c r="H113" s="29">
        <v>378</v>
      </c>
      <c r="I113" s="29">
        <v>4329</v>
      </c>
      <c r="J113" s="29">
        <v>1134</v>
      </c>
    </row>
    <row r="114" spans="1:10">
      <c r="A114" s="1"/>
      <c r="B114" s="1" t="s">
        <v>4</v>
      </c>
      <c r="C114" s="29">
        <v>3706</v>
      </c>
      <c r="D114" s="29">
        <v>445</v>
      </c>
      <c r="E114" s="29">
        <v>226</v>
      </c>
      <c r="F114" s="29">
        <v>142</v>
      </c>
      <c r="G114" s="29">
        <v>355</v>
      </c>
      <c r="H114" s="29">
        <v>247</v>
      </c>
      <c r="I114" s="29">
        <v>1415</v>
      </c>
      <c r="J114" s="29">
        <v>2291</v>
      </c>
    </row>
    <row r="115" spans="1:10">
      <c r="A115" s="1"/>
      <c r="B115" s="1" t="s">
        <v>83</v>
      </c>
      <c r="C115" s="29">
        <v>125951</v>
      </c>
      <c r="D115" s="29">
        <v>66655</v>
      </c>
      <c r="E115" s="29">
        <v>25767</v>
      </c>
      <c r="F115" s="29">
        <v>16315</v>
      </c>
      <c r="G115" s="29">
        <v>12775</v>
      </c>
      <c r="H115" s="29">
        <v>2307</v>
      </c>
      <c r="I115" s="29">
        <v>123819</v>
      </c>
      <c r="J115" s="29">
        <v>2132</v>
      </c>
    </row>
    <row r="116" spans="1:10">
      <c r="A116" s="1"/>
      <c r="B116" s="1" t="s">
        <v>84</v>
      </c>
      <c r="C116" s="29">
        <v>72895</v>
      </c>
      <c r="D116" s="29">
        <v>17385</v>
      </c>
      <c r="E116" s="29">
        <v>12507</v>
      </c>
      <c r="F116" s="29">
        <v>11598</v>
      </c>
      <c r="G116" s="29">
        <v>16021</v>
      </c>
      <c r="H116" s="29">
        <v>6645</v>
      </c>
      <c r="I116" s="29">
        <v>64156</v>
      </c>
      <c r="J116" s="29">
        <v>8739</v>
      </c>
    </row>
    <row r="117" spans="1:10">
      <c r="A117" s="1"/>
      <c r="B117" s="1" t="s">
        <v>42</v>
      </c>
      <c r="C117" s="29">
        <v>80748</v>
      </c>
      <c r="D117" s="29">
        <v>23413</v>
      </c>
      <c r="E117" s="29">
        <v>13732</v>
      </c>
      <c r="F117" s="29">
        <v>11121</v>
      </c>
      <c r="G117" s="29">
        <v>12929</v>
      </c>
      <c r="H117" s="29">
        <v>6430</v>
      </c>
      <c r="I117" s="29">
        <v>67625</v>
      </c>
      <c r="J117" s="29">
        <v>13123</v>
      </c>
    </row>
    <row r="118" spans="1:10">
      <c r="A118" s="1"/>
      <c r="B118" s="1" t="s">
        <v>85</v>
      </c>
      <c r="C118" s="29">
        <v>258624</v>
      </c>
      <c r="D118" s="29">
        <v>65726</v>
      </c>
      <c r="E118" s="29">
        <v>36576</v>
      </c>
      <c r="F118" s="29">
        <v>22508</v>
      </c>
      <c r="G118" s="29">
        <v>22363</v>
      </c>
      <c r="H118" s="29">
        <v>13574</v>
      </c>
      <c r="I118" s="29">
        <v>160747</v>
      </c>
      <c r="J118" s="29">
        <v>97877</v>
      </c>
    </row>
    <row r="119" spans="1:10">
      <c r="A119" s="1"/>
      <c r="B119" s="1" t="s">
        <v>5</v>
      </c>
      <c r="C119" s="29">
        <v>43238</v>
      </c>
      <c r="D119" s="29">
        <v>13710</v>
      </c>
      <c r="E119" s="29">
        <v>6758</v>
      </c>
      <c r="F119" s="29">
        <v>5110</v>
      </c>
      <c r="G119" s="29">
        <v>5402</v>
      </c>
      <c r="H119" s="29">
        <v>2679</v>
      </c>
      <c r="I119" s="29">
        <v>33659</v>
      </c>
      <c r="J119" s="29">
        <v>9579</v>
      </c>
    </row>
    <row r="120" spans="1:10">
      <c r="A120" s="1"/>
      <c r="B120" s="1" t="s">
        <v>6</v>
      </c>
      <c r="C120" s="29">
        <v>22856</v>
      </c>
      <c r="D120" s="29">
        <v>4734</v>
      </c>
      <c r="E120" s="29">
        <v>2622</v>
      </c>
      <c r="F120" s="29">
        <v>2338</v>
      </c>
      <c r="G120" s="29">
        <v>2979</v>
      </c>
      <c r="H120" s="29">
        <v>1531</v>
      </c>
      <c r="I120" s="29">
        <v>14204</v>
      </c>
      <c r="J120" s="29">
        <v>8652</v>
      </c>
    </row>
    <row r="121" spans="1:10">
      <c r="A121" s="1"/>
      <c r="B121" s="1" t="s">
        <v>7</v>
      </c>
      <c r="C121" s="29">
        <v>86440</v>
      </c>
      <c r="D121" s="29">
        <v>21757</v>
      </c>
      <c r="E121" s="29">
        <v>7310</v>
      </c>
      <c r="F121" s="29">
        <v>4521</v>
      </c>
      <c r="G121" s="29">
        <v>7252</v>
      </c>
      <c r="H121" s="29">
        <v>6794</v>
      </c>
      <c r="I121" s="29">
        <v>47634</v>
      </c>
      <c r="J121" s="29">
        <v>38806</v>
      </c>
    </row>
    <row r="122" spans="1:10">
      <c r="A122" s="1"/>
      <c r="B122" s="1" t="s">
        <v>8</v>
      </c>
      <c r="C122" s="29">
        <v>50550</v>
      </c>
      <c r="D122" s="29">
        <v>20821</v>
      </c>
      <c r="E122" s="29">
        <v>7309</v>
      </c>
      <c r="F122" s="29">
        <v>4120</v>
      </c>
      <c r="G122" s="29">
        <v>4146</v>
      </c>
      <c r="H122" s="29">
        <v>3625</v>
      </c>
      <c r="I122" s="29">
        <v>40021</v>
      </c>
      <c r="J122" s="29">
        <v>10529</v>
      </c>
    </row>
    <row r="123" spans="1:10">
      <c r="A123" s="1"/>
      <c r="B123" s="1" t="s">
        <v>9</v>
      </c>
      <c r="C123" s="29">
        <v>138872</v>
      </c>
      <c r="D123" s="29">
        <v>61500</v>
      </c>
      <c r="E123" s="29">
        <v>25506</v>
      </c>
      <c r="F123" s="29">
        <v>16998</v>
      </c>
      <c r="G123" s="29">
        <v>15058</v>
      </c>
      <c r="H123" s="29">
        <v>5806</v>
      </c>
      <c r="I123" s="29">
        <v>124868</v>
      </c>
      <c r="J123" s="29">
        <v>14004</v>
      </c>
    </row>
    <row r="124" spans="1:10">
      <c r="A124" s="1"/>
      <c r="B124" s="1" t="s">
        <v>10</v>
      </c>
      <c r="C124" s="29">
        <v>11607</v>
      </c>
      <c r="D124" s="29">
        <v>238</v>
      </c>
      <c r="E124" s="29">
        <v>130</v>
      </c>
      <c r="F124" s="29">
        <v>233</v>
      </c>
      <c r="G124" s="29">
        <v>1329</v>
      </c>
      <c r="H124" s="29">
        <v>2732</v>
      </c>
      <c r="I124" s="29">
        <v>4662</v>
      </c>
      <c r="J124" s="29">
        <v>6945</v>
      </c>
    </row>
    <row r="125" spans="1:10">
      <c r="A125" s="1"/>
      <c r="B125" s="1" t="s">
        <v>31</v>
      </c>
      <c r="C125" s="29">
        <v>81167</v>
      </c>
      <c r="D125" s="29">
        <v>28882</v>
      </c>
      <c r="E125" s="29">
        <v>12966</v>
      </c>
      <c r="F125" s="29">
        <v>9221</v>
      </c>
      <c r="G125" s="29">
        <v>10514</v>
      </c>
      <c r="H125" s="29">
        <v>4865</v>
      </c>
      <c r="I125" s="29">
        <v>66448</v>
      </c>
      <c r="J125" s="29">
        <v>14719</v>
      </c>
    </row>
    <row r="126" spans="1:10">
      <c r="A126" s="1"/>
      <c r="B126" s="1" t="s">
        <v>11</v>
      </c>
      <c r="C126" s="29">
        <v>24318</v>
      </c>
      <c r="D126" s="29">
        <v>5938</v>
      </c>
      <c r="E126" s="29">
        <v>3933</v>
      </c>
      <c r="F126" s="29">
        <v>3591</v>
      </c>
      <c r="G126" s="29">
        <v>5804</v>
      </c>
      <c r="H126" s="29">
        <v>2234</v>
      </c>
      <c r="I126" s="29">
        <v>21500</v>
      </c>
      <c r="J126" s="29">
        <v>2818</v>
      </c>
    </row>
    <row r="127" spans="1:10">
      <c r="A127" s="1"/>
      <c r="B127" s="1" t="s">
        <v>12</v>
      </c>
      <c r="C127" s="29">
        <v>208767</v>
      </c>
      <c r="D127" s="29">
        <v>52505</v>
      </c>
      <c r="E127" s="29">
        <v>41111</v>
      </c>
      <c r="F127" s="29">
        <v>27942</v>
      </c>
      <c r="G127" s="29">
        <v>31411</v>
      </c>
      <c r="H127" s="29">
        <v>24469</v>
      </c>
      <c r="I127" s="29">
        <v>177438</v>
      </c>
      <c r="J127" s="29">
        <v>31329</v>
      </c>
    </row>
    <row r="128" spans="1:10">
      <c r="A128" s="1"/>
      <c r="B128" s="1" t="s">
        <v>13</v>
      </c>
      <c r="C128" s="29">
        <v>23965</v>
      </c>
      <c r="D128" s="29">
        <v>8259</v>
      </c>
      <c r="E128" s="29">
        <v>4457</v>
      </c>
      <c r="F128" s="29">
        <v>3583</v>
      </c>
      <c r="G128" s="29">
        <v>4349</v>
      </c>
      <c r="H128" s="29">
        <v>1351</v>
      </c>
      <c r="I128" s="29">
        <v>21999</v>
      </c>
      <c r="J128" s="29">
        <v>1966</v>
      </c>
    </row>
    <row r="129" spans="1:10">
      <c r="A129" s="1"/>
      <c r="B129" s="1" t="s">
        <v>14</v>
      </c>
      <c r="C129" s="29">
        <v>161087</v>
      </c>
      <c r="D129" s="29">
        <v>32789</v>
      </c>
      <c r="E129" s="29">
        <v>28591</v>
      </c>
      <c r="F129" s="29">
        <v>27626</v>
      </c>
      <c r="G129" s="29">
        <v>29241</v>
      </c>
      <c r="H129" s="29">
        <v>11946</v>
      </c>
      <c r="I129" s="29">
        <v>130193</v>
      </c>
      <c r="J129" s="29">
        <v>30894</v>
      </c>
    </row>
    <row r="130" spans="1:10">
      <c r="A130" s="1"/>
      <c r="B130" s="1" t="s">
        <v>15</v>
      </c>
      <c r="C130" s="29">
        <v>147421</v>
      </c>
      <c r="D130" s="29">
        <v>64309</v>
      </c>
      <c r="E130" s="29">
        <v>34363</v>
      </c>
      <c r="F130" s="29">
        <v>19346</v>
      </c>
      <c r="G130" s="29">
        <v>14996</v>
      </c>
      <c r="H130" s="29">
        <v>3587</v>
      </c>
      <c r="I130" s="29">
        <v>136601</v>
      </c>
      <c r="J130" s="29">
        <v>10820</v>
      </c>
    </row>
    <row r="131" spans="1:10">
      <c r="A131" s="1"/>
      <c r="B131" s="1" t="s">
        <v>86</v>
      </c>
      <c r="C131" s="29">
        <v>520</v>
      </c>
      <c r="D131" s="29">
        <v>495</v>
      </c>
      <c r="E131" s="29">
        <v>16</v>
      </c>
      <c r="F131" s="29">
        <v>8</v>
      </c>
      <c r="G131" s="29">
        <v>1</v>
      </c>
      <c r="H131" s="29">
        <v>0</v>
      </c>
      <c r="I131" s="29">
        <v>520</v>
      </c>
      <c r="J131" s="29">
        <v>0</v>
      </c>
    </row>
    <row r="132" spans="1:10">
      <c r="A132" s="1" t="s">
        <v>51</v>
      </c>
      <c r="B132" s="1" t="s">
        <v>19</v>
      </c>
      <c r="C132" s="29">
        <v>1905784</v>
      </c>
      <c r="D132" s="29">
        <v>375230</v>
      </c>
      <c r="E132" s="29">
        <v>384332</v>
      </c>
      <c r="F132" s="29">
        <v>293682</v>
      </c>
      <c r="G132" s="29">
        <v>310244</v>
      </c>
      <c r="H132" s="29">
        <v>134606</v>
      </c>
      <c r="I132" s="29">
        <v>1498094</v>
      </c>
      <c r="J132" s="29">
        <v>407690</v>
      </c>
    </row>
    <row r="133" spans="1:10">
      <c r="A133" s="1"/>
      <c r="B133" s="1" t="s">
        <v>3</v>
      </c>
      <c r="C133" s="29">
        <v>3951</v>
      </c>
      <c r="D133" s="29">
        <v>1334</v>
      </c>
      <c r="E133" s="29">
        <v>1232</v>
      </c>
      <c r="F133" s="29">
        <v>692</v>
      </c>
      <c r="G133" s="29">
        <v>460</v>
      </c>
      <c r="H133" s="29">
        <v>113</v>
      </c>
      <c r="I133" s="29">
        <v>3831</v>
      </c>
      <c r="J133" s="29">
        <v>120</v>
      </c>
    </row>
    <row r="134" spans="1:10">
      <c r="A134" s="1"/>
      <c r="B134" s="1" t="s">
        <v>82</v>
      </c>
      <c r="C134" s="29">
        <v>7683</v>
      </c>
      <c r="D134" s="29">
        <v>1122</v>
      </c>
      <c r="E134" s="29">
        <v>1182</v>
      </c>
      <c r="F134" s="29">
        <v>1158</v>
      </c>
      <c r="G134" s="29">
        <v>1479</v>
      </c>
      <c r="H134" s="29">
        <v>664</v>
      </c>
      <c r="I134" s="29">
        <v>5605</v>
      </c>
      <c r="J134" s="29">
        <v>2078</v>
      </c>
    </row>
    <row r="135" spans="1:10">
      <c r="A135" s="1"/>
      <c r="B135" s="1" t="s">
        <v>4</v>
      </c>
      <c r="C135" s="29">
        <v>4873</v>
      </c>
      <c r="D135" s="29">
        <v>240</v>
      </c>
      <c r="E135" s="29">
        <v>250</v>
      </c>
      <c r="F135" s="29">
        <v>160</v>
      </c>
      <c r="G135" s="29">
        <v>443</v>
      </c>
      <c r="H135" s="29">
        <v>371</v>
      </c>
      <c r="I135" s="29">
        <v>1464</v>
      </c>
      <c r="J135" s="29">
        <v>3409</v>
      </c>
    </row>
    <row r="136" spans="1:10">
      <c r="A136" s="1"/>
      <c r="B136" s="1" t="s">
        <v>83</v>
      </c>
      <c r="C136" s="29">
        <v>185973</v>
      </c>
      <c r="D136" s="29">
        <v>58585</v>
      </c>
      <c r="E136" s="29">
        <v>51709</v>
      </c>
      <c r="F136" s="29">
        <v>35733</v>
      </c>
      <c r="G136" s="29">
        <v>31035</v>
      </c>
      <c r="H136" s="29">
        <v>5145</v>
      </c>
      <c r="I136" s="29">
        <v>182207</v>
      </c>
      <c r="J136" s="29">
        <v>3766</v>
      </c>
    </row>
    <row r="137" spans="1:10">
      <c r="A137" s="1"/>
      <c r="B137" s="1" t="s">
        <v>84</v>
      </c>
      <c r="C137" s="29">
        <v>113660</v>
      </c>
      <c r="D137" s="29">
        <v>15678</v>
      </c>
      <c r="E137" s="29">
        <v>20913</v>
      </c>
      <c r="F137" s="29">
        <v>20697</v>
      </c>
      <c r="G137" s="29">
        <v>29441</v>
      </c>
      <c r="H137" s="29">
        <v>10994</v>
      </c>
      <c r="I137" s="29">
        <v>97723</v>
      </c>
      <c r="J137" s="29">
        <v>15937</v>
      </c>
    </row>
    <row r="138" spans="1:10">
      <c r="A138" s="1"/>
      <c r="B138" s="1" t="s">
        <v>42</v>
      </c>
      <c r="C138" s="29">
        <v>113479</v>
      </c>
      <c r="D138" s="29">
        <v>18742</v>
      </c>
      <c r="E138" s="29">
        <v>20032</v>
      </c>
      <c r="F138" s="29">
        <v>17612</v>
      </c>
      <c r="G138" s="29">
        <v>22980</v>
      </c>
      <c r="H138" s="29">
        <v>11920</v>
      </c>
      <c r="I138" s="29">
        <v>91286</v>
      </c>
      <c r="J138" s="29">
        <v>22193</v>
      </c>
    </row>
    <row r="139" spans="1:10">
      <c r="A139" s="1"/>
      <c r="B139" s="1" t="s">
        <v>85</v>
      </c>
      <c r="C139" s="29">
        <v>303504</v>
      </c>
      <c r="D139" s="29">
        <v>48799</v>
      </c>
      <c r="E139" s="29">
        <v>52340</v>
      </c>
      <c r="F139" s="29">
        <v>35880</v>
      </c>
      <c r="G139" s="29">
        <v>33301</v>
      </c>
      <c r="H139" s="29">
        <v>17055</v>
      </c>
      <c r="I139" s="29">
        <v>187375</v>
      </c>
      <c r="J139" s="29">
        <v>116129</v>
      </c>
    </row>
    <row r="140" spans="1:10">
      <c r="A140" s="1"/>
      <c r="B140" s="1" t="s">
        <v>5</v>
      </c>
      <c r="C140" s="29">
        <v>53243</v>
      </c>
      <c r="D140" s="29">
        <v>10133</v>
      </c>
      <c r="E140" s="29">
        <v>9203</v>
      </c>
      <c r="F140" s="29">
        <v>7225</v>
      </c>
      <c r="G140" s="29">
        <v>8022</v>
      </c>
      <c r="H140" s="29">
        <v>4148</v>
      </c>
      <c r="I140" s="29">
        <v>38731</v>
      </c>
      <c r="J140" s="29">
        <v>14512</v>
      </c>
    </row>
    <row r="141" spans="1:10">
      <c r="A141" s="1"/>
      <c r="B141" s="1" t="s">
        <v>6</v>
      </c>
      <c r="C141" s="29">
        <v>36726</v>
      </c>
      <c r="D141" s="29">
        <v>3998</v>
      </c>
      <c r="E141" s="29">
        <v>3940</v>
      </c>
      <c r="F141" s="29">
        <v>3533</v>
      </c>
      <c r="G141" s="29">
        <v>4660</v>
      </c>
      <c r="H141" s="29">
        <v>2482</v>
      </c>
      <c r="I141" s="29">
        <v>18613</v>
      </c>
      <c r="J141" s="29">
        <v>18113</v>
      </c>
    </row>
    <row r="142" spans="1:10">
      <c r="A142" s="1"/>
      <c r="B142" s="1" t="s">
        <v>7</v>
      </c>
      <c r="C142" s="29">
        <v>107842</v>
      </c>
      <c r="D142" s="29">
        <v>17469</v>
      </c>
      <c r="E142" s="29">
        <v>12155</v>
      </c>
      <c r="F142" s="29">
        <v>7172</v>
      </c>
      <c r="G142" s="29">
        <v>9940</v>
      </c>
      <c r="H142" s="29">
        <v>10124</v>
      </c>
      <c r="I142" s="29">
        <v>56860</v>
      </c>
      <c r="J142" s="29">
        <v>50982</v>
      </c>
    </row>
    <row r="143" spans="1:10">
      <c r="A143" s="1"/>
      <c r="B143" s="1" t="s">
        <v>8</v>
      </c>
      <c r="C143" s="29">
        <v>60738</v>
      </c>
      <c r="D143" s="29">
        <v>17311</v>
      </c>
      <c r="E143" s="29">
        <v>11689</v>
      </c>
      <c r="F143" s="29">
        <v>7293</v>
      </c>
      <c r="G143" s="29">
        <v>6730</v>
      </c>
      <c r="H143" s="29">
        <v>4144</v>
      </c>
      <c r="I143" s="29">
        <v>47167</v>
      </c>
      <c r="J143" s="29">
        <v>13571</v>
      </c>
    </row>
    <row r="144" spans="1:10">
      <c r="A144" s="1"/>
      <c r="B144" s="1" t="s">
        <v>9</v>
      </c>
      <c r="C144" s="29">
        <v>168065</v>
      </c>
      <c r="D144" s="29">
        <v>51533</v>
      </c>
      <c r="E144" s="29">
        <v>39841</v>
      </c>
      <c r="F144" s="29">
        <v>27334</v>
      </c>
      <c r="G144" s="29">
        <v>23524</v>
      </c>
      <c r="H144" s="29">
        <v>8046</v>
      </c>
      <c r="I144" s="29">
        <v>150278</v>
      </c>
      <c r="J144" s="29">
        <v>17787</v>
      </c>
    </row>
    <row r="145" spans="1:10">
      <c r="A145" s="1"/>
      <c r="B145" s="1" t="s">
        <v>10</v>
      </c>
      <c r="C145" s="29">
        <v>15112</v>
      </c>
      <c r="D145" s="29">
        <v>169</v>
      </c>
      <c r="E145" s="29">
        <v>185</v>
      </c>
      <c r="F145" s="29">
        <v>348</v>
      </c>
      <c r="G145" s="29">
        <v>1895</v>
      </c>
      <c r="H145" s="29">
        <v>3558</v>
      </c>
      <c r="I145" s="29">
        <v>6155</v>
      </c>
      <c r="J145" s="29">
        <v>8957</v>
      </c>
    </row>
    <row r="146" spans="1:10">
      <c r="A146" s="1"/>
      <c r="B146" s="1" t="s">
        <v>31</v>
      </c>
      <c r="C146" s="29">
        <v>93416</v>
      </c>
      <c r="D146" s="29">
        <v>21817</v>
      </c>
      <c r="E146" s="29">
        <v>19811</v>
      </c>
      <c r="F146" s="29">
        <v>14342</v>
      </c>
      <c r="G146" s="29">
        <v>15472</v>
      </c>
      <c r="H146" s="29">
        <v>5993</v>
      </c>
      <c r="I146" s="29">
        <v>77435</v>
      </c>
      <c r="J146" s="29">
        <v>15981</v>
      </c>
    </row>
    <row r="147" spans="1:10">
      <c r="A147" s="1"/>
      <c r="B147" s="1" t="s">
        <v>11</v>
      </c>
      <c r="C147" s="29">
        <v>23709</v>
      </c>
      <c r="D147" s="29">
        <v>3743</v>
      </c>
      <c r="E147" s="29">
        <v>4520</v>
      </c>
      <c r="F147" s="29">
        <v>4432</v>
      </c>
      <c r="G147" s="29">
        <v>6690</v>
      </c>
      <c r="H147" s="29">
        <v>2398</v>
      </c>
      <c r="I147" s="29">
        <v>21783</v>
      </c>
      <c r="J147" s="29">
        <v>1926</v>
      </c>
    </row>
    <row r="148" spans="1:10">
      <c r="A148" s="1"/>
      <c r="B148" s="1" t="s">
        <v>12</v>
      </c>
      <c r="C148" s="29">
        <v>198505</v>
      </c>
      <c r="D148" s="29">
        <v>30029</v>
      </c>
      <c r="E148" s="29">
        <v>46167</v>
      </c>
      <c r="F148" s="29">
        <v>34613</v>
      </c>
      <c r="G148" s="29">
        <v>32252</v>
      </c>
      <c r="H148" s="29">
        <v>20704</v>
      </c>
      <c r="I148" s="29">
        <v>163765</v>
      </c>
      <c r="J148" s="29">
        <v>34740</v>
      </c>
    </row>
    <row r="149" spans="1:10">
      <c r="A149" s="1"/>
      <c r="B149" s="1" t="s">
        <v>13</v>
      </c>
      <c r="C149" s="29">
        <v>29656</v>
      </c>
      <c r="D149" s="29">
        <v>5863</v>
      </c>
      <c r="E149" s="29">
        <v>6185</v>
      </c>
      <c r="F149" s="29">
        <v>5470</v>
      </c>
      <c r="G149" s="29">
        <v>7005</v>
      </c>
      <c r="H149" s="29">
        <v>2048</v>
      </c>
      <c r="I149" s="29">
        <v>26571</v>
      </c>
      <c r="J149" s="29">
        <v>3085</v>
      </c>
    </row>
    <row r="150" spans="1:10">
      <c r="A150" s="1"/>
      <c r="B150" s="1" t="s">
        <v>14</v>
      </c>
      <c r="C150" s="29">
        <v>221022</v>
      </c>
      <c r="D150" s="29">
        <v>20883</v>
      </c>
      <c r="E150" s="29">
        <v>34787</v>
      </c>
      <c r="F150" s="29">
        <v>39754</v>
      </c>
      <c r="G150" s="29">
        <v>51598</v>
      </c>
      <c r="H150" s="29">
        <v>19038</v>
      </c>
      <c r="I150" s="29">
        <v>166060</v>
      </c>
      <c r="J150" s="29">
        <v>54962</v>
      </c>
    </row>
    <row r="151" spans="1:10">
      <c r="A151" s="1"/>
      <c r="B151" s="1" t="s">
        <v>15</v>
      </c>
      <c r="C151" s="29">
        <v>164002</v>
      </c>
      <c r="D151" s="29">
        <v>47374</v>
      </c>
      <c r="E151" s="29">
        <v>48082</v>
      </c>
      <c r="F151" s="29">
        <v>30130</v>
      </c>
      <c r="G151" s="29">
        <v>23313</v>
      </c>
      <c r="H151" s="29">
        <v>5661</v>
      </c>
      <c r="I151" s="29">
        <v>154560</v>
      </c>
      <c r="J151" s="29">
        <v>9442</v>
      </c>
    </row>
    <row r="152" spans="1:10">
      <c r="A152" s="1"/>
      <c r="B152" s="1" t="s">
        <v>86</v>
      </c>
      <c r="C152" s="29">
        <v>625</v>
      </c>
      <c r="D152" s="29">
        <v>408</v>
      </c>
      <c r="E152" s="29">
        <v>109</v>
      </c>
      <c r="F152" s="29">
        <v>104</v>
      </c>
      <c r="G152" s="29">
        <v>4</v>
      </c>
      <c r="H152" s="29">
        <v>0</v>
      </c>
      <c r="I152" s="29">
        <v>625</v>
      </c>
      <c r="J152" s="29">
        <v>0</v>
      </c>
    </row>
    <row r="153" spans="1:10">
      <c r="A153" s="1" t="s">
        <v>52</v>
      </c>
      <c r="B153" s="1" t="s">
        <v>19</v>
      </c>
      <c r="C153" s="29">
        <v>-72485</v>
      </c>
      <c r="D153" s="29">
        <v>-60598</v>
      </c>
      <c r="E153" s="29">
        <v>-7264</v>
      </c>
      <c r="F153" s="29">
        <v>3390</v>
      </c>
      <c r="G153" s="29">
        <v>-4383</v>
      </c>
      <c r="H153" s="29">
        <v>7979</v>
      </c>
      <c r="I153" s="29">
        <v>-60876</v>
      </c>
      <c r="J153" s="29">
        <v>-11609</v>
      </c>
    </row>
    <row r="154" spans="1:10">
      <c r="A154" s="1"/>
      <c r="B154" s="1" t="s">
        <v>3</v>
      </c>
      <c r="C154" s="29">
        <v>-210</v>
      </c>
      <c r="D154" s="29">
        <v>-154</v>
      </c>
      <c r="E154" s="29">
        <v>-57</v>
      </c>
      <c r="F154" s="29">
        <v>17</v>
      </c>
      <c r="G154" s="29">
        <v>-16</v>
      </c>
      <c r="H154" s="29">
        <v>0</v>
      </c>
      <c r="I154" s="29">
        <v>-210</v>
      </c>
      <c r="J154" s="29">
        <v>0</v>
      </c>
    </row>
    <row r="155" spans="1:10">
      <c r="A155" s="14"/>
      <c r="B155" s="1" t="s">
        <v>82</v>
      </c>
      <c r="C155" s="29">
        <v>-276</v>
      </c>
      <c r="D155" s="29">
        <v>-350</v>
      </c>
      <c r="E155" s="29">
        <v>-78</v>
      </c>
      <c r="F155" s="29">
        <v>2</v>
      </c>
      <c r="G155" s="29">
        <v>-36</v>
      </c>
      <c r="H155" s="29">
        <v>128</v>
      </c>
      <c r="I155" s="29">
        <v>-334</v>
      </c>
      <c r="J155" s="29">
        <v>58</v>
      </c>
    </row>
    <row r="156" spans="1:10">
      <c r="A156" s="1"/>
      <c r="B156" s="1" t="s">
        <v>4</v>
      </c>
      <c r="C156" s="29">
        <v>374</v>
      </c>
      <c r="D156" s="29">
        <v>39</v>
      </c>
      <c r="E156" s="29">
        <v>3</v>
      </c>
      <c r="F156" s="29">
        <v>14</v>
      </c>
      <c r="G156" s="29">
        <v>9</v>
      </c>
      <c r="H156" s="29">
        <v>78</v>
      </c>
      <c r="I156" s="29">
        <v>143</v>
      </c>
      <c r="J156" s="29">
        <v>231</v>
      </c>
    </row>
    <row r="157" spans="1:10">
      <c r="A157" s="1"/>
      <c r="B157" s="1" t="s">
        <v>83</v>
      </c>
      <c r="C157" s="29">
        <v>-36674</v>
      </c>
      <c r="D157" s="29">
        <v>-31893</v>
      </c>
      <c r="E157" s="29">
        <v>-4093</v>
      </c>
      <c r="F157" s="29">
        <v>-101</v>
      </c>
      <c r="G157" s="29">
        <v>-854</v>
      </c>
      <c r="H157" s="29">
        <v>207</v>
      </c>
      <c r="I157" s="29">
        <v>-36734</v>
      </c>
      <c r="J157" s="29">
        <v>60</v>
      </c>
    </row>
    <row r="158" spans="1:10">
      <c r="A158" s="1"/>
      <c r="B158" s="1" t="s">
        <v>84</v>
      </c>
      <c r="C158" s="29">
        <v>-10470</v>
      </c>
      <c r="D158" s="29">
        <v>-6258</v>
      </c>
      <c r="E158" s="29">
        <v>-1225</v>
      </c>
      <c r="F158" s="29">
        <v>-637</v>
      </c>
      <c r="G158" s="29">
        <v>-898</v>
      </c>
      <c r="H158" s="29">
        <v>-284</v>
      </c>
      <c r="I158" s="29">
        <v>-9302</v>
      </c>
      <c r="J158" s="29">
        <v>-1168</v>
      </c>
    </row>
    <row r="159" spans="1:10">
      <c r="A159" s="1"/>
      <c r="B159" s="1" t="s">
        <v>42</v>
      </c>
      <c r="C159" s="29">
        <v>-6607</v>
      </c>
      <c r="D159" s="29">
        <v>-4742</v>
      </c>
      <c r="E159" s="29">
        <v>-816</v>
      </c>
      <c r="F159" s="29">
        <v>-395</v>
      </c>
      <c r="G159" s="29">
        <v>-746</v>
      </c>
      <c r="H159" s="29">
        <v>37</v>
      </c>
      <c r="I159" s="29">
        <v>-6662</v>
      </c>
      <c r="J159" s="29">
        <v>55</v>
      </c>
    </row>
    <row r="160" spans="1:10">
      <c r="A160" s="1"/>
      <c r="B160" s="1" t="s">
        <v>85</v>
      </c>
      <c r="C160" s="29">
        <v>-13873</v>
      </c>
      <c r="D160" s="29">
        <v>-7459</v>
      </c>
      <c r="E160" s="29">
        <v>-1743</v>
      </c>
      <c r="F160" s="29">
        <v>-431</v>
      </c>
      <c r="G160" s="29">
        <v>-1785</v>
      </c>
      <c r="H160" s="29">
        <v>-129</v>
      </c>
      <c r="I160" s="29">
        <v>-11547</v>
      </c>
      <c r="J160" s="29">
        <v>-2326</v>
      </c>
    </row>
    <row r="161" spans="1:10">
      <c r="A161" s="1"/>
      <c r="B161" s="1" t="s">
        <v>5</v>
      </c>
      <c r="C161" s="29">
        <v>-3920</v>
      </c>
      <c r="D161" s="29">
        <v>-2593</v>
      </c>
      <c r="E161" s="29">
        <v>-362</v>
      </c>
      <c r="F161" s="29">
        <v>2</v>
      </c>
      <c r="G161" s="29">
        <v>-353</v>
      </c>
      <c r="H161" s="29">
        <v>124</v>
      </c>
      <c r="I161" s="29">
        <v>-3182</v>
      </c>
      <c r="J161" s="29">
        <v>-738</v>
      </c>
    </row>
    <row r="162" spans="1:10">
      <c r="A162" s="1"/>
      <c r="B162" s="1" t="s">
        <v>6</v>
      </c>
      <c r="C162" s="29">
        <v>-2164</v>
      </c>
      <c r="D162" s="29">
        <v>-674</v>
      </c>
      <c r="E162" s="29">
        <v>-166</v>
      </c>
      <c r="F162" s="29">
        <v>-109</v>
      </c>
      <c r="G162" s="29">
        <v>-126</v>
      </c>
      <c r="H162" s="29">
        <v>30</v>
      </c>
      <c r="I162" s="29">
        <v>-1045</v>
      </c>
      <c r="J162" s="29">
        <v>-1119</v>
      </c>
    </row>
    <row r="163" spans="1:10">
      <c r="A163" s="1"/>
      <c r="B163" s="1" t="s">
        <v>7</v>
      </c>
      <c r="C163" s="29">
        <v>-11877</v>
      </c>
      <c r="D163" s="29">
        <v>-3080</v>
      </c>
      <c r="E163" s="29">
        <v>-407</v>
      </c>
      <c r="F163" s="29">
        <v>-243</v>
      </c>
      <c r="G163" s="29">
        <v>-486</v>
      </c>
      <c r="H163" s="29">
        <v>438</v>
      </c>
      <c r="I163" s="29">
        <v>-3778</v>
      </c>
      <c r="J163" s="29">
        <v>-8099</v>
      </c>
    </row>
    <row r="164" spans="1:10">
      <c r="A164" s="1"/>
      <c r="B164" s="1" t="s">
        <v>8</v>
      </c>
      <c r="C164" s="29">
        <v>-4098</v>
      </c>
      <c r="D164" s="29">
        <v>-2799</v>
      </c>
      <c r="E164" s="29">
        <v>-13</v>
      </c>
      <c r="F164" s="29">
        <v>284</v>
      </c>
      <c r="G164" s="29">
        <v>119</v>
      </c>
      <c r="H164" s="29">
        <v>1133</v>
      </c>
      <c r="I164" s="29">
        <v>-1276</v>
      </c>
      <c r="J164" s="29">
        <v>-2822</v>
      </c>
    </row>
    <row r="165" spans="1:10">
      <c r="A165" s="1"/>
      <c r="B165" s="1" t="s">
        <v>9</v>
      </c>
      <c r="C165" s="29">
        <v>-657</v>
      </c>
      <c r="D165" s="29">
        <v>-4213</v>
      </c>
      <c r="E165" s="29">
        <v>199</v>
      </c>
      <c r="F165" s="29">
        <v>1311</v>
      </c>
      <c r="G165" s="29">
        <v>-418</v>
      </c>
      <c r="H165" s="29">
        <v>460</v>
      </c>
      <c r="I165" s="29">
        <v>-2661</v>
      </c>
      <c r="J165" s="29">
        <v>2004</v>
      </c>
    </row>
    <row r="166" spans="1:10">
      <c r="A166" s="1"/>
      <c r="B166" s="1" t="s">
        <v>10</v>
      </c>
      <c r="C166" s="29">
        <v>-1036</v>
      </c>
      <c r="D166" s="29">
        <v>-141</v>
      </c>
      <c r="E166" s="29">
        <v>-45</v>
      </c>
      <c r="F166" s="29">
        <v>-83</v>
      </c>
      <c r="G166" s="29">
        <v>-87</v>
      </c>
      <c r="H166" s="29">
        <v>246</v>
      </c>
      <c r="I166" s="29">
        <v>-110</v>
      </c>
      <c r="J166" s="29">
        <v>-926</v>
      </c>
    </row>
    <row r="167" spans="1:10">
      <c r="A167" s="1"/>
      <c r="B167" s="1" t="s">
        <v>31</v>
      </c>
      <c r="C167" s="29">
        <v>-4655</v>
      </c>
      <c r="D167" s="29">
        <v>-3092</v>
      </c>
      <c r="E167" s="29">
        <v>-212</v>
      </c>
      <c r="F167" s="29">
        <v>261</v>
      </c>
      <c r="G167" s="29">
        <v>-425</v>
      </c>
      <c r="H167" s="29">
        <v>164</v>
      </c>
      <c r="I167" s="29">
        <v>-3304</v>
      </c>
      <c r="J167" s="29">
        <v>-1351</v>
      </c>
    </row>
    <row r="168" spans="1:10">
      <c r="A168" s="1"/>
      <c r="B168" s="1" t="s">
        <v>11</v>
      </c>
      <c r="C168" s="29">
        <v>1101</v>
      </c>
      <c r="D168" s="29">
        <v>451</v>
      </c>
      <c r="E168" s="29">
        <v>140</v>
      </c>
      <c r="F168" s="29">
        <v>49</v>
      </c>
      <c r="G168" s="29">
        <v>12</v>
      </c>
      <c r="H168" s="29">
        <v>280</v>
      </c>
      <c r="I168" s="29">
        <v>932</v>
      </c>
      <c r="J168" s="29">
        <v>169</v>
      </c>
    </row>
    <row r="169" spans="1:10">
      <c r="A169" s="1"/>
      <c r="B169" s="1" t="s">
        <v>12</v>
      </c>
      <c r="C169" s="29">
        <v>12165</v>
      </c>
      <c r="D169" s="29">
        <v>3938</v>
      </c>
      <c r="E169" s="29">
        <v>560</v>
      </c>
      <c r="F169" s="29">
        <v>453</v>
      </c>
      <c r="G169" s="29">
        <v>-66</v>
      </c>
      <c r="H169" s="29">
        <v>3232</v>
      </c>
      <c r="I169" s="29">
        <v>8117</v>
      </c>
      <c r="J169" s="29">
        <v>4048</v>
      </c>
    </row>
    <row r="170" spans="1:10">
      <c r="A170" s="1"/>
      <c r="B170" s="1" t="s">
        <v>13</v>
      </c>
      <c r="C170" s="29">
        <v>-482</v>
      </c>
      <c r="D170" s="29">
        <v>-939</v>
      </c>
      <c r="E170" s="29">
        <v>-96</v>
      </c>
      <c r="F170" s="29">
        <v>223</v>
      </c>
      <c r="G170" s="29">
        <v>30</v>
      </c>
      <c r="H170" s="29">
        <v>140</v>
      </c>
      <c r="I170" s="29">
        <v>-642</v>
      </c>
      <c r="J170" s="29">
        <v>160</v>
      </c>
    </row>
    <row r="171" spans="1:10">
      <c r="A171" s="1"/>
      <c r="B171" s="1" t="s">
        <v>14</v>
      </c>
      <c r="C171" s="29">
        <v>7156</v>
      </c>
      <c r="D171" s="29">
        <v>304</v>
      </c>
      <c r="E171" s="29">
        <v>1087</v>
      </c>
      <c r="F171" s="29">
        <v>2032</v>
      </c>
      <c r="G171" s="29">
        <v>2050</v>
      </c>
      <c r="H171" s="29">
        <v>1300</v>
      </c>
      <c r="I171" s="29">
        <v>6773</v>
      </c>
      <c r="J171" s="29">
        <v>383</v>
      </c>
    </row>
    <row r="172" spans="1:10">
      <c r="A172" s="1"/>
      <c r="B172" s="1" t="s">
        <v>15</v>
      </c>
      <c r="C172" s="29">
        <v>96</v>
      </c>
      <c r="D172" s="29">
        <v>-464</v>
      </c>
      <c r="E172" s="29">
        <v>20</v>
      </c>
      <c r="F172" s="29">
        <v>674</v>
      </c>
      <c r="G172" s="29">
        <v>-301</v>
      </c>
      <c r="H172" s="29">
        <v>395</v>
      </c>
      <c r="I172" s="29">
        <v>324</v>
      </c>
      <c r="J172" s="29">
        <v>-228</v>
      </c>
    </row>
    <row r="173" spans="1:10">
      <c r="A173" s="1"/>
      <c r="B173" s="1" t="s">
        <v>86</v>
      </c>
      <c r="C173" s="29">
        <v>3622</v>
      </c>
      <c r="D173" s="29">
        <v>3521</v>
      </c>
      <c r="E173" s="29">
        <v>40</v>
      </c>
      <c r="F173" s="29">
        <v>67</v>
      </c>
      <c r="G173" s="29">
        <v>-6</v>
      </c>
      <c r="H173" s="29">
        <v>0</v>
      </c>
      <c r="I173" s="29">
        <v>3622</v>
      </c>
      <c r="J173" s="29">
        <v>0</v>
      </c>
    </row>
    <row r="174" spans="1:10">
      <c r="A174" s="1" t="s">
        <v>53</v>
      </c>
      <c r="B174" s="1" t="s">
        <v>19</v>
      </c>
      <c r="C174" s="29">
        <v>114490770</v>
      </c>
      <c r="D174" s="29">
        <v>5962254</v>
      </c>
      <c r="E174" s="29">
        <v>6576733</v>
      </c>
      <c r="F174" s="29">
        <v>8187858</v>
      </c>
      <c r="G174" s="29">
        <v>19385071</v>
      </c>
      <c r="H174" s="29">
        <v>16150731</v>
      </c>
      <c r="I174" s="29">
        <v>56262647</v>
      </c>
      <c r="J174" s="29">
        <v>58228123</v>
      </c>
    </row>
    <row r="175" spans="1:10">
      <c r="A175" s="1"/>
      <c r="B175" s="1" t="s">
        <v>3</v>
      </c>
      <c r="C175" s="29">
        <v>153822</v>
      </c>
      <c r="D175" s="29">
        <v>22282</v>
      </c>
      <c r="E175" s="29">
        <v>22743</v>
      </c>
      <c r="F175" s="29">
        <v>21603</v>
      </c>
      <c r="G175" s="29">
        <v>35419</v>
      </c>
      <c r="H175" s="29">
        <v>27395</v>
      </c>
      <c r="I175" s="29">
        <v>129442</v>
      </c>
      <c r="J175" s="29">
        <v>24380</v>
      </c>
    </row>
    <row r="176" spans="1:10">
      <c r="A176" s="1"/>
      <c r="B176" s="1" t="s">
        <v>82</v>
      </c>
      <c r="C176" s="29">
        <v>604628</v>
      </c>
      <c r="D176" s="29">
        <v>19663</v>
      </c>
      <c r="E176" s="29">
        <v>21654</v>
      </c>
      <c r="F176" s="29">
        <v>32297</v>
      </c>
      <c r="G176" s="29">
        <v>90925</v>
      </c>
      <c r="H176" s="29">
        <v>86528</v>
      </c>
      <c r="I176" s="29">
        <v>251067</v>
      </c>
      <c r="J176" s="29">
        <v>353561</v>
      </c>
    </row>
    <row r="177" spans="1:10">
      <c r="A177" s="1"/>
      <c r="B177" s="1" t="s">
        <v>4</v>
      </c>
      <c r="C177" s="29">
        <v>641560</v>
      </c>
      <c r="D177" s="29">
        <v>5812</v>
      </c>
      <c r="E177" s="29">
        <v>5905</v>
      </c>
      <c r="F177" s="29">
        <v>6184</v>
      </c>
      <c r="G177" s="29">
        <v>38944</v>
      </c>
      <c r="H177" s="29">
        <v>51378</v>
      </c>
      <c r="I177" s="29">
        <v>108223</v>
      </c>
      <c r="J177" s="29">
        <v>533337</v>
      </c>
    </row>
    <row r="178" spans="1:10">
      <c r="A178" s="1"/>
      <c r="B178" s="1" t="s">
        <v>83</v>
      </c>
      <c r="C178" s="29">
        <v>5964806</v>
      </c>
      <c r="D178" s="29">
        <v>750478</v>
      </c>
      <c r="E178" s="29">
        <v>707154</v>
      </c>
      <c r="F178" s="29">
        <v>838408</v>
      </c>
      <c r="G178" s="29">
        <v>1761599</v>
      </c>
      <c r="H178" s="29">
        <v>958310</v>
      </c>
      <c r="I178" s="29">
        <v>5015949</v>
      </c>
      <c r="J178" s="29">
        <v>948857</v>
      </c>
    </row>
    <row r="179" spans="1:10">
      <c r="A179" s="1"/>
      <c r="B179" s="1" t="s">
        <v>84</v>
      </c>
      <c r="C179" s="29">
        <v>11631648</v>
      </c>
      <c r="D179" s="29">
        <v>210055</v>
      </c>
      <c r="E179" s="29">
        <v>331596</v>
      </c>
      <c r="F179" s="29">
        <v>559517</v>
      </c>
      <c r="G179" s="29">
        <v>1992469</v>
      </c>
      <c r="H179" s="29">
        <v>2112788</v>
      </c>
      <c r="I179" s="29">
        <v>5206425</v>
      </c>
      <c r="J179" s="29">
        <v>6425223</v>
      </c>
    </row>
    <row r="180" spans="1:10">
      <c r="A180" s="1"/>
      <c r="B180" s="1" t="s">
        <v>42</v>
      </c>
      <c r="C180" s="29">
        <v>5827300</v>
      </c>
      <c r="D180" s="29">
        <v>311826</v>
      </c>
      <c r="E180" s="29">
        <v>354670</v>
      </c>
      <c r="F180" s="29">
        <v>498551</v>
      </c>
      <c r="G180" s="29">
        <v>1296075</v>
      </c>
      <c r="H180" s="29">
        <v>1021180</v>
      </c>
      <c r="I180" s="29">
        <v>3482302</v>
      </c>
      <c r="J180" s="29">
        <v>2344998</v>
      </c>
    </row>
    <row r="181" spans="1:10">
      <c r="A181" s="1"/>
      <c r="B181" s="1" t="s">
        <v>85</v>
      </c>
      <c r="C181" s="29">
        <v>14800901</v>
      </c>
      <c r="D181" s="29">
        <v>757308</v>
      </c>
      <c r="E181" s="29">
        <v>896546</v>
      </c>
      <c r="F181" s="29">
        <v>964361</v>
      </c>
      <c r="G181" s="29">
        <v>1820607</v>
      </c>
      <c r="H181" s="29">
        <v>1077762</v>
      </c>
      <c r="I181" s="29">
        <v>5516584</v>
      </c>
      <c r="J181" s="29">
        <v>9284317</v>
      </c>
    </row>
    <row r="182" spans="1:10">
      <c r="A182" s="1"/>
      <c r="B182" s="1" t="s">
        <v>5</v>
      </c>
      <c r="C182" s="29">
        <v>4159255</v>
      </c>
      <c r="D182" s="29">
        <v>161061</v>
      </c>
      <c r="E182" s="29">
        <v>155052</v>
      </c>
      <c r="F182" s="29">
        <v>208345</v>
      </c>
      <c r="G182" s="29">
        <v>518460</v>
      </c>
      <c r="H182" s="29">
        <v>477279</v>
      </c>
      <c r="I182" s="29">
        <v>1520197</v>
      </c>
      <c r="J182" s="29">
        <v>2639058</v>
      </c>
    </row>
    <row r="183" spans="1:10">
      <c r="A183" s="1"/>
      <c r="B183" s="1" t="s">
        <v>6</v>
      </c>
      <c r="C183" s="29">
        <v>3288013</v>
      </c>
      <c r="D183" s="29">
        <v>62860</v>
      </c>
      <c r="E183" s="29">
        <v>68972</v>
      </c>
      <c r="F183" s="29">
        <v>103480</v>
      </c>
      <c r="G183" s="29">
        <v>307159</v>
      </c>
      <c r="H183" s="29">
        <v>324272</v>
      </c>
      <c r="I183" s="29">
        <v>866743</v>
      </c>
      <c r="J183" s="29">
        <v>2421270</v>
      </c>
    </row>
    <row r="184" spans="1:10">
      <c r="A184" s="1"/>
      <c r="B184" s="1" t="s">
        <v>7</v>
      </c>
      <c r="C184" s="29">
        <v>6171076</v>
      </c>
      <c r="D184" s="29">
        <v>301808</v>
      </c>
      <c r="E184" s="29">
        <v>212505</v>
      </c>
      <c r="F184" s="29">
        <v>204620</v>
      </c>
      <c r="G184" s="29">
        <v>587886</v>
      </c>
      <c r="H184" s="29">
        <v>718392</v>
      </c>
      <c r="I184" s="29">
        <v>2025211</v>
      </c>
      <c r="J184" s="29">
        <v>4145865</v>
      </c>
    </row>
    <row r="185" spans="1:10">
      <c r="A185" s="1"/>
      <c r="B185" s="1" t="s">
        <v>8</v>
      </c>
      <c r="C185" s="29">
        <v>2036244</v>
      </c>
      <c r="D185" s="29">
        <v>312507</v>
      </c>
      <c r="E185" s="29">
        <v>197517</v>
      </c>
      <c r="F185" s="29">
        <v>190531</v>
      </c>
      <c r="G185" s="29">
        <v>361317</v>
      </c>
      <c r="H185" s="29">
        <v>299893</v>
      </c>
      <c r="I185" s="29">
        <v>1361765</v>
      </c>
      <c r="J185" s="29">
        <v>674479</v>
      </c>
    </row>
    <row r="186" spans="1:10">
      <c r="A186" s="1"/>
      <c r="B186" s="1" t="s">
        <v>9</v>
      </c>
      <c r="C186" s="29">
        <v>7838766</v>
      </c>
      <c r="D186" s="29">
        <v>837853</v>
      </c>
      <c r="E186" s="29">
        <v>654365</v>
      </c>
      <c r="F186" s="29">
        <v>752486</v>
      </c>
      <c r="G186" s="29">
        <v>1440847</v>
      </c>
      <c r="H186" s="29">
        <v>1071313</v>
      </c>
      <c r="I186" s="29">
        <v>4756864</v>
      </c>
      <c r="J186" s="29">
        <v>3081902</v>
      </c>
    </row>
    <row r="187" spans="1:10">
      <c r="A187" s="1"/>
      <c r="B187" s="1" t="s">
        <v>10</v>
      </c>
      <c r="C187" s="29">
        <v>2853451</v>
      </c>
      <c r="D187" s="29">
        <v>4226</v>
      </c>
      <c r="E187" s="29">
        <v>3665</v>
      </c>
      <c r="F187" s="29">
        <v>7659</v>
      </c>
      <c r="G187" s="29">
        <v>75577</v>
      </c>
      <c r="H187" s="29">
        <v>271058</v>
      </c>
      <c r="I187" s="29">
        <v>362185</v>
      </c>
      <c r="J187" s="29">
        <v>2491266</v>
      </c>
    </row>
    <row r="188" spans="1:10">
      <c r="A188" s="1"/>
      <c r="B188" s="1" t="s">
        <v>31</v>
      </c>
      <c r="C188" s="29">
        <v>9059480</v>
      </c>
      <c r="D188" s="29">
        <v>317225</v>
      </c>
      <c r="E188" s="29">
        <v>312994</v>
      </c>
      <c r="F188" s="29">
        <v>397242</v>
      </c>
      <c r="G188" s="29">
        <v>1111211</v>
      </c>
      <c r="H188" s="29">
        <v>1333378</v>
      </c>
      <c r="I188" s="29">
        <v>3472050</v>
      </c>
      <c r="J188" s="29">
        <v>5587430</v>
      </c>
    </row>
    <row r="189" spans="1:10">
      <c r="A189" s="1"/>
      <c r="B189" s="1" t="s">
        <v>11</v>
      </c>
      <c r="C189" s="29">
        <v>3200493</v>
      </c>
      <c r="D189" s="29">
        <v>60848</v>
      </c>
      <c r="E189" s="29">
        <v>80909</v>
      </c>
      <c r="F189" s="29">
        <v>138064</v>
      </c>
      <c r="G189" s="29">
        <v>560011</v>
      </c>
      <c r="H189" s="29">
        <v>571197</v>
      </c>
      <c r="I189" s="29">
        <v>1411029</v>
      </c>
      <c r="J189" s="29">
        <v>1789464</v>
      </c>
    </row>
    <row r="190" spans="1:10">
      <c r="A190" s="1"/>
      <c r="B190" s="1" t="s">
        <v>12</v>
      </c>
      <c r="C190" s="29">
        <v>17529324</v>
      </c>
      <c r="D190" s="29">
        <v>591992</v>
      </c>
      <c r="E190" s="29">
        <v>949412</v>
      </c>
      <c r="F190" s="29">
        <v>1089067</v>
      </c>
      <c r="G190" s="29">
        <v>2440424</v>
      </c>
      <c r="H190" s="29">
        <v>3185787</v>
      </c>
      <c r="I190" s="29">
        <v>8256682</v>
      </c>
      <c r="J190" s="29">
        <v>9272642</v>
      </c>
    </row>
    <row r="191" spans="1:10">
      <c r="A191" s="1"/>
      <c r="B191" s="1" t="s">
        <v>13</v>
      </c>
      <c r="C191" s="29">
        <v>2009820</v>
      </c>
      <c r="D191" s="29">
        <v>96049</v>
      </c>
      <c r="E191" s="29">
        <v>102852</v>
      </c>
      <c r="F191" s="29">
        <v>153884</v>
      </c>
      <c r="G191" s="29">
        <v>491818</v>
      </c>
      <c r="H191" s="29">
        <v>425482</v>
      </c>
      <c r="I191" s="29">
        <v>1270085</v>
      </c>
      <c r="J191" s="29">
        <v>739735</v>
      </c>
    </row>
    <row r="192" spans="1:10">
      <c r="A192" s="1"/>
      <c r="B192" s="1" t="s">
        <v>14</v>
      </c>
      <c r="C192" s="29">
        <v>11439927</v>
      </c>
      <c r="D192" s="29">
        <v>334944</v>
      </c>
      <c r="E192" s="29">
        <v>636611</v>
      </c>
      <c r="F192" s="29">
        <v>1178664</v>
      </c>
      <c r="G192" s="29">
        <v>3056153</v>
      </c>
      <c r="H192" s="29">
        <v>1541947</v>
      </c>
      <c r="I192" s="29">
        <v>6748319</v>
      </c>
      <c r="J192" s="29">
        <v>4691608</v>
      </c>
    </row>
    <row r="193" spans="1:10">
      <c r="A193" s="1"/>
      <c r="B193" s="1" t="s">
        <v>15</v>
      </c>
      <c r="C193" s="29">
        <v>5263118</v>
      </c>
      <c r="D193" s="29">
        <v>791576</v>
      </c>
      <c r="E193" s="29">
        <v>859241</v>
      </c>
      <c r="F193" s="29">
        <v>840677</v>
      </c>
      <c r="G193" s="29">
        <v>1397501</v>
      </c>
      <c r="H193" s="29">
        <v>595392</v>
      </c>
      <c r="I193" s="29">
        <v>4484387</v>
      </c>
      <c r="J193" s="29">
        <v>778731</v>
      </c>
    </row>
    <row r="194" spans="1:10">
      <c r="A194" s="1"/>
      <c r="B194" s="1" t="s">
        <v>86</v>
      </c>
      <c r="C194" s="29" t="s">
        <v>120</v>
      </c>
      <c r="D194" s="29" t="s">
        <v>120</v>
      </c>
      <c r="E194" s="29">
        <v>2370</v>
      </c>
      <c r="F194" s="29">
        <v>2218</v>
      </c>
      <c r="G194" s="29">
        <v>669</v>
      </c>
      <c r="H194" s="29">
        <v>0</v>
      </c>
      <c r="I194" s="29" t="s">
        <v>120</v>
      </c>
      <c r="J194" s="29">
        <v>0</v>
      </c>
    </row>
    <row r="195" spans="1:10">
      <c r="A195" s="1" t="s">
        <v>132</v>
      </c>
      <c r="B195" s="1" t="s">
        <v>19</v>
      </c>
      <c r="C195" s="29">
        <v>2697105</v>
      </c>
      <c r="D195" s="29">
        <v>746063</v>
      </c>
      <c r="E195" s="29">
        <v>382510</v>
      </c>
      <c r="F195" s="29">
        <v>484158</v>
      </c>
      <c r="G195" s="29">
        <v>645182</v>
      </c>
      <c r="H195" s="29">
        <v>291844</v>
      </c>
      <c r="I195" s="29">
        <v>2549757</v>
      </c>
      <c r="J195" s="29">
        <v>147348</v>
      </c>
    </row>
    <row r="196" spans="1:10">
      <c r="A196" s="1"/>
      <c r="B196" s="1" t="s">
        <v>3</v>
      </c>
      <c r="C196" s="29">
        <v>8403</v>
      </c>
      <c r="D196" s="29">
        <v>2803</v>
      </c>
      <c r="E196" s="29">
        <v>1115</v>
      </c>
      <c r="F196" s="29">
        <v>1166</v>
      </c>
      <c r="G196" s="29">
        <v>1343</v>
      </c>
      <c r="H196" s="29">
        <v>1144</v>
      </c>
      <c r="I196" s="29">
        <v>7571</v>
      </c>
      <c r="J196" s="29" t="s">
        <v>120</v>
      </c>
    </row>
    <row r="197" spans="1:10">
      <c r="A197" s="1"/>
      <c r="B197" s="1" t="s">
        <v>82</v>
      </c>
      <c r="C197" s="29">
        <v>12797</v>
      </c>
      <c r="D197" s="29">
        <v>2209</v>
      </c>
      <c r="E197" s="29">
        <v>1315</v>
      </c>
      <c r="F197" s="29">
        <v>2000</v>
      </c>
      <c r="G197" s="29">
        <v>2769</v>
      </c>
      <c r="H197" s="29">
        <v>3169</v>
      </c>
      <c r="I197" s="29">
        <v>11462</v>
      </c>
      <c r="J197" s="29" t="s">
        <v>120</v>
      </c>
    </row>
    <row r="198" spans="1:10">
      <c r="A198" s="1"/>
      <c r="B198" s="1" t="s">
        <v>4</v>
      </c>
      <c r="C198" s="29">
        <v>4187</v>
      </c>
      <c r="D198" s="29">
        <v>444</v>
      </c>
      <c r="E198" s="29">
        <v>262</v>
      </c>
      <c r="F198" s="29">
        <v>334</v>
      </c>
      <c r="G198" s="29">
        <v>785</v>
      </c>
      <c r="H198" s="29">
        <v>863</v>
      </c>
      <c r="I198" s="29">
        <v>2688</v>
      </c>
      <c r="J198" s="29" t="s">
        <v>120</v>
      </c>
    </row>
    <row r="199" spans="1:10">
      <c r="A199" s="1"/>
      <c r="B199" s="1" t="s">
        <v>83</v>
      </c>
      <c r="C199" s="29">
        <v>249562</v>
      </c>
      <c r="D199" s="29">
        <v>104902</v>
      </c>
      <c r="E199" s="29">
        <v>39962</v>
      </c>
      <c r="F199" s="29">
        <v>49081</v>
      </c>
      <c r="G199" s="29">
        <v>32659</v>
      </c>
      <c r="H199" s="29">
        <v>19367</v>
      </c>
      <c r="I199" s="29">
        <v>245971</v>
      </c>
      <c r="J199" s="29">
        <v>3591</v>
      </c>
    </row>
    <row r="200" spans="1:10">
      <c r="A200" s="1"/>
      <c r="B200" s="1" t="s">
        <v>84</v>
      </c>
      <c r="C200" s="29">
        <v>121253</v>
      </c>
      <c r="D200" s="29">
        <v>19322</v>
      </c>
      <c r="E200" s="29">
        <v>13457</v>
      </c>
      <c r="F200" s="29">
        <v>18457</v>
      </c>
      <c r="G200" s="29">
        <v>38285</v>
      </c>
      <c r="H200" s="29">
        <v>24945</v>
      </c>
      <c r="I200" s="29">
        <v>114466</v>
      </c>
      <c r="J200" s="29" t="s">
        <v>120</v>
      </c>
    </row>
    <row r="201" spans="1:10">
      <c r="A201" s="1"/>
      <c r="B201" s="1" t="s">
        <v>42</v>
      </c>
      <c r="C201" s="29">
        <v>97892</v>
      </c>
      <c r="D201" s="29">
        <v>33996</v>
      </c>
      <c r="E201" s="29">
        <v>13959</v>
      </c>
      <c r="F201" s="29">
        <v>17399</v>
      </c>
      <c r="G201" s="29">
        <v>18687</v>
      </c>
      <c r="H201" s="29">
        <v>10476</v>
      </c>
      <c r="I201" s="29">
        <v>94517</v>
      </c>
      <c r="J201" s="29">
        <v>3375</v>
      </c>
    </row>
    <row r="202" spans="1:10">
      <c r="A202" s="1"/>
      <c r="B202" s="1" t="s">
        <v>85</v>
      </c>
      <c r="C202" s="29">
        <v>249653</v>
      </c>
      <c r="D202" s="29">
        <v>91334</v>
      </c>
      <c r="E202" s="29">
        <v>47661</v>
      </c>
      <c r="F202" s="29">
        <v>45880</v>
      </c>
      <c r="G202" s="29">
        <v>47053</v>
      </c>
      <c r="H202" s="29">
        <v>15729</v>
      </c>
      <c r="I202" s="29">
        <v>247657</v>
      </c>
      <c r="J202" s="29" t="s">
        <v>120</v>
      </c>
    </row>
    <row r="203" spans="1:10">
      <c r="A203" s="1"/>
      <c r="B203" s="1" t="s">
        <v>5</v>
      </c>
      <c r="C203" s="29">
        <v>71042</v>
      </c>
      <c r="D203" s="29">
        <v>24497</v>
      </c>
      <c r="E203" s="29">
        <v>10564</v>
      </c>
      <c r="F203" s="29">
        <v>13245</v>
      </c>
      <c r="G203" s="29">
        <v>14948</v>
      </c>
      <c r="H203" s="29">
        <v>5677</v>
      </c>
      <c r="I203" s="29">
        <v>68931</v>
      </c>
      <c r="J203" s="29" t="s">
        <v>120</v>
      </c>
    </row>
    <row r="204" spans="1:10">
      <c r="A204" s="1"/>
      <c r="B204" s="1" t="s">
        <v>6</v>
      </c>
      <c r="C204" s="29">
        <v>33205</v>
      </c>
      <c r="D204" s="29">
        <v>9290</v>
      </c>
      <c r="E204" s="29">
        <v>4228</v>
      </c>
      <c r="F204" s="29">
        <v>4721</v>
      </c>
      <c r="G204" s="29">
        <v>7964</v>
      </c>
      <c r="H204" s="29">
        <v>4514</v>
      </c>
      <c r="I204" s="29">
        <v>30717</v>
      </c>
      <c r="J204" s="29" t="s">
        <v>120</v>
      </c>
    </row>
    <row r="205" spans="1:10">
      <c r="A205" s="1"/>
      <c r="B205" s="1" t="s">
        <v>7</v>
      </c>
      <c r="C205" s="29">
        <v>74712</v>
      </c>
      <c r="D205" s="29" t="s">
        <v>120</v>
      </c>
      <c r="E205" s="29">
        <v>9200</v>
      </c>
      <c r="F205" s="29">
        <v>10331</v>
      </c>
      <c r="G205" s="29">
        <v>11252</v>
      </c>
      <c r="H205" s="29">
        <v>10503</v>
      </c>
      <c r="I205" s="29">
        <v>72266</v>
      </c>
      <c r="J205" s="29" t="s">
        <v>120</v>
      </c>
    </row>
    <row r="206" spans="1:10">
      <c r="A206" s="1"/>
      <c r="B206" s="1" t="s">
        <v>8</v>
      </c>
      <c r="C206" s="29">
        <v>89566</v>
      </c>
      <c r="D206" s="29">
        <v>38005</v>
      </c>
      <c r="E206" s="29">
        <v>11753</v>
      </c>
      <c r="F206" s="29">
        <v>14906</v>
      </c>
      <c r="G206" s="29">
        <v>13134</v>
      </c>
      <c r="H206" s="29">
        <v>8172</v>
      </c>
      <c r="I206" s="29">
        <v>85970</v>
      </c>
      <c r="J206" s="29">
        <v>3596</v>
      </c>
    </row>
    <row r="207" spans="1:10">
      <c r="A207" s="1"/>
      <c r="B207" s="1" t="s">
        <v>9</v>
      </c>
      <c r="C207" s="29">
        <v>285566</v>
      </c>
      <c r="D207" s="29" t="s">
        <v>120</v>
      </c>
      <c r="E207" s="29">
        <v>32797</v>
      </c>
      <c r="F207" s="29">
        <v>47693</v>
      </c>
      <c r="G207" s="29">
        <v>42358</v>
      </c>
      <c r="H207" s="29">
        <v>26694</v>
      </c>
      <c r="I207" s="29">
        <v>261314</v>
      </c>
      <c r="J207" s="29">
        <v>24252</v>
      </c>
    </row>
    <row r="208" spans="1:10">
      <c r="A208" s="1"/>
      <c r="B208" s="1" t="s">
        <v>10</v>
      </c>
      <c r="C208" s="29">
        <v>5379</v>
      </c>
      <c r="D208" s="29">
        <v>555</v>
      </c>
      <c r="E208" s="29">
        <v>398</v>
      </c>
      <c r="F208" s="29">
        <v>389</v>
      </c>
      <c r="G208" s="29">
        <v>1386</v>
      </c>
      <c r="H208" s="29">
        <v>853</v>
      </c>
      <c r="I208" s="29">
        <v>3581</v>
      </c>
      <c r="J208" s="29" t="s">
        <v>120</v>
      </c>
    </row>
    <row r="209" spans="1:10">
      <c r="A209" s="1"/>
      <c r="B209" s="1" t="s">
        <v>31</v>
      </c>
      <c r="C209" s="29">
        <v>266792</v>
      </c>
      <c r="D209" s="29">
        <v>48343</v>
      </c>
      <c r="E209" s="29">
        <v>23552</v>
      </c>
      <c r="F209" s="29">
        <v>28171</v>
      </c>
      <c r="G209" s="29">
        <v>49067</v>
      </c>
      <c r="H209" s="29">
        <v>47645</v>
      </c>
      <c r="I209" s="29">
        <v>196778</v>
      </c>
      <c r="J209" s="29">
        <v>70014</v>
      </c>
    </row>
    <row r="210" spans="1:10">
      <c r="A210" s="1"/>
      <c r="B210" s="1" t="s">
        <v>11</v>
      </c>
      <c r="C210" s="29">
        <v>44688</v>
      </c>
      <c r="D210" s="29">
        <v>9973</v>
      </c>
      <c r="E210" s="29">
        <v>6508</v>
      </c>
      <c r="F210" s="29">
        <v>8040</v>
      </c>
      <c r="G210" s="29">
        <v>11708</v>
      </c>
      <c r="H210" s="29">
        <v>4755</v>
      </c>
      <c r="I210" s="29">
        <v>40984</v>
      </c>
      <c r="J210" s="29" t="s">
        <v>120</v>
      </c>
    </row>
    <row r="211" spans="1:10">
      <c r="A211" s="1"/>
      <c r="B211" s="1" t="s">
        <v>12</v>
      </c>
      <c r="C211" s="29">
        <v>271857</v>
      </c>
      <c r="D211" s="29">
        <v>62177</v>
      </c>
      <c r="E211" s="29">
        <v>43407</v>
      </c>
      <c r="F211" s="29">
        <v>47206</v>
      </c>
      <c r="G211" s="29">
        <v>65975</v>
      </c>
      <c r="H211" s="29">
        <v>44786</v>
      </c>
      <c r="I211" s="29">
        <v>263551</v>
      </c>
      <c r="J211" s="29">
        <v>8306</v>
      </c>
    </row>
    <row r="212" spans="1:10">
      <c r="A212" s="1"/>
      <c r="B212" s="1" t="s">
        <v>13</v>
      </c>
      <c r="C212" s="29">
        <v>67894</v>
      </c>
      <c r="D212" s="29">
        <v>13668</v>
      </c>
      <c r="E212" s="29">
        <v>8638</v>
      </c>
      <c r="F212" s="29">
        <v>11955</v>
      </c>
      <c r="G212" s="29">
        <v>22590</v>
      </c>
      <c r="H212" s="29">
        <v>8160</v>
      </c>
      <c r="I212" s="29">
        <v>65011</v>
      </c>
      <c r="J212" s="29" t="s">
        <v>120</v>
      </c>
    </row>
    <row r="213" spans="1:10">
      <c r="A213" s="1"/>
      <c r="B213" s="1" t="s">
        <v>14</v>
      </c>
      <c r="C213" s="29">
        <v>558413</v>
      </c>
      <c r="D213" s="29">
        <v>58777</v>
      </c>
      <c r="E213" s="29">
        <v>78828</v>
      </c>
      <c r="F213" s="29">
        <v>128178</v>
      </c>
      <c r="G213" s="29">
        <v>239515</v>
      </c>
      <c r="H213" s="29">
        <v>47852</v>
      </c>
      <c r="I213" s="29">
        <v>553150</v>
      </c>
      <c r="J213" s="29">
        <v>5263</v>
      </c>
    </row>
    <row r="214" spans="1:10">
      <c r="A214" s="1"/>
      <c r="B214" s="1" t="s">
        <v>15</v>
      </c>
      <c r="C214" s="29">
        <v>170350</v>
      </c>
      <c r="D214" s="29">
        <v>72667</v>
      </c>
      <c r="E214" s="29">
        <v>33279</v>
      </c>
      <c r="F214" s="29">
        <v>33451</v>
      </c>
      <c r="G214" s="29">
        <v>23341</v>
      </c>
      <c r="H214" s="29">
        <v>6540</v>
      </c>
      <c r="I214" s="29">
        <v>169278</v>
      </c>
      <c r="J214" s="29" t="s">
        <v>120</v>
      </c>
    </row>
    <row r="215" spans="1:10">
      <c r="A215" s="1"/>
      <c r="B215" s="1" t="s">
        <v>86</v>
      </c>
      <c r="C215" s="29" t="s">
        <v>120</v>
      </c>
      <c r="D215" s="29" t="s">
        <v>120</v>
      </c>
      <c r="E215" s="29">
        <v>1627</v>
      </c>
      <c r="F215" s="29">
        <v>1555</v>
      </c>
      <c r="G215" s="29">
        <v>363</v>
      </c>
      <c r="H215" s="29">
        <v>0</v>
      </c>
      <c r="I215" s="29" t="s">
        <v>120</v>
      </c>
      <c r="J215" s="29">
        <v>0</v>
      </c>
    </row>
    <row r="216" spans="1:10">
      <c r="A216" s="1" t="s">
        <v>133</v>
      </c>
      <c r="B216" s="1" t="s">
        <v>19</v>
      </c>
      <c r="C216" s="29">
        <v>2229212</v>
      </c>
      <c r="D216" s="29">
        <v>3239</v>
      </c>
      <c r="E216" s="29">
        <v>1369</v>
      </c>
      <c r="F216" s="29">
        <v>11515</v>
      </c>
      <c r="G216" s="29">
        <v>90681</v>
      </c>
      <c r="H216" s="29">
        <v>430307</v>
      </c>
      <c r="I216" s="29">
        <v>537111</v>
      </c>
      <c r="J216" s="29">
        <v>1692101</v>
      </c>
    </row>
    <row r="217" spans="1:10">
      <c r="A217" s="1"/>
      <c r="B217" s="1" t="s">
        <v>3</v>
      </c>
      <c r="C217" s="29">
        <v>931</v>
      </c>
      <c r="D217" s="29">
        <v>0</v>
      </c>
      <c r="E217" s="29">
        <v>0</v>
      </c>
      <c r="F217" s="29">
        <v>0</v>
      </c>
      <c r="G217" s="29" t="s">
        <v>120</v>
      </c>
      <c r="H217" s="29">
        <v>468</v>
      </c>
      <c r="I217" s="29">
        <v>518</v>
      </c>
      <c r="J217" s="29" t="s">
        <v>120</v>
      </c>
    </row>
    <row r="218" spans="1:10">
      <c r="A218" s="1"/>
      <c r="B218" s="1" t="s">
        <v>82</v>
      </c>
      <c r="C218" s="29">
        <v>19155</v>
      </c>
      <c r="D218" s="29" t="s">
        <v>120</v>
      </c>
      <c r="E218" s="29" t="s">
        <v>120</v>
      </c>
      <c r="F218" s="29" t="s">
        <v>120</v>
      </c>
      <c r="G218" s="29">
        <v>438</v>
      </c>
      <c r="H218" s="29">
        <v>6714</v>
      </c>
      <c r="I218" s="29">
        <v>7300</v>
      </c>
      <c r="J218" s="29">
        <v>11855</v>
      </c>
    </row>
    <row r="219" spans="1:10">
      <c r="A219" s="1"/>
      <c r="B219" s="1" t="s">
        <v>4</v>
      </c>
      <c r="C219" s="29">
        <v>11261</v>
      </c>
      <c r="D219" s="29">
        <v>0</v>
      </c>
      <c r="E219" s="29" t="s">
        <v>120</v>
      </c>
      <c r="F219" s="29" t="s">
        <v>120</v>
      </c>
      <c r="G219" s="29">
        <v>207</v>
      </c>
      <c r="H219" s="29">
        <v>1447</v>
      </c>
      <c r="I219" s="29">
        <v>1690</v>
      </c>
      <c r="J219" s="29">
        <v>9571</v>
      </c>
    </row>
    <row r="220" spans="1:10">
      <c r="A220" s="1"/>
      <c r="B220" s="1" t="s">
        <v>83</v>
      </c>
      <c r="C220" s="29">
        <v>56992</v>
      </c>
      <c r="D220" s="29" t="s">
        <v>120</v>
      </c>
      <c r="E220" s="29" t="s">
        <v>120</v>
      </c>
      <c r="F220" s="29">
        <v>59</v>
      </c>
      <c r="G220" s="29">
        <v>2618</v>
      </c>
      <c r="H220" s="29">
        <v>15394</v>
      </c>
      <c r="I220" s="29">
        <v>19158</v>
      </c>
      <c r="J220" s="29">
        <v>37834</v>
      </c>
    </row>
    <row r="221" spans="1:10">
      <c r="A221" s="1"/>
      <c r="B221" s="1" t="s">
        <v>84</v>
      </c>
      <c r="C221" s="29">
        <v>91924</v>
      </c>
      <c r="D221" s="29" t="s">
        <v>120</v>
      </c>
      <c r="E221" s="29" t="s">
        <v>120</v>
      </c>
      <c r="F221" s="29">
        <v>221</v>
      </c>
      <c r="G221" s="29">
        <v>7824</v>
      </c>
      <c r="H221" s="29">
        <v>29519</v>
      </c>
      <c r="I221" s="29">
        <v>37836</v>
      </c>
      <c r="J221" s="29">
        <v>54088</v>
      </c>
    </row>
    <row r="222" spans="1:10">
      <c r="A222" s="1"/>
      <c r="B222" s="1" t="s">
        <v>42</v>
      </c>
      <c r="C222" s="29">
        <v>113664</v>
      </c>
      <c r="D222" s="29">
        <v>72</v>
      </c>
      <c r="E222" s="29">
        <v>131</v>
      </c>
      <c r="F222" s="29">
        <v>331</v>
      </c>
      <c r="G222" s="29">
        <v>6257</v>
      </c>
      <c r="H222" s="29">
        <v>20143</v>
      </c>
      <c r="I222" s="29">
        <v>26934</v>
      </c>
      <c r="J222" s="29">
        <v>86730</v>
      </c>
    </row>
    <row r="223" spans="1:10">
      <c r="A223" s="1"/>
      <c r="B223" s="1" t="s">
        <v>85</v>
      </c>
      <c r="C223" s="29">
        <v>264684</v>
      </c>
      <c r="D223" s="29" t="s">
        <v>120</v>
      </c>
      <c r="E223" s="29">
        <v>168</v>
      </c>
      <c r="F223" s="29">
        <v>653</v>
      </c>
      <c r="G223" s="29">
        <v>7564</v>
      </c>
      <c r="H223" s="29">
        <v>35669</v>
      </c>
      <c r="I223" s="29">
        <v>44175</v>
      </c>
      <c r="J223" s="29">
        <v>220509</v>
      </c>
    </row>
    <row r="224" spans="1:10">
      <c r="A224" s="1"/>
      <c r="B224" s="1" t="s">
        <v>5</v>
      </c>
      <c r="C224" s="29">
        <v>86013</v>
      </c>
      <c r="D224" s="29" t="s">
        <v>120</v>
      </c>
      <c r="E224" s="29" t="s">
        <v>120</v>
      </c>
      <c r="F224" s="29">
        <v>859</v>
      </c>
      <c r="G224" s="29">
        <v>2438</v>
      </c>
      <c r="H224" s="29">
        <v>15102</v>
      </c>
      <c r="I224" s="29">
        <v>18516</v>
      </c>
      <c r="J224" s="29">
        <v>67497</v>
      </c>
    </row>
    <row r="225" spans="1:10">
      <c r="A225" s="1"/>
      <c r="B225" s="1" t="s">
        <v>6</v>
      </c>
      <c r="C225" s="29">
        <v>122352</v>
      </c>
      <c r="D225" s="29" t="s">
        <v>120</v>
      </c>
      <c r="E225" s="29" t="s">
        <v>120</v>
      </c>
      <c r="F225" s="29" t="s">
        <v>120</v>
      </c>
      <c r="G225" s="29">
        <v>2367</v>
      </c>
      <c r="H225" s="29">
        <v>8234</v>
      </c>
      <c r="I225" s="29">
        <v>17042</v>
      </c>
      <c r="J225" s="29">
        <v>105310</v>
      </c>
    </row>
    <row r="226" spans="1:10">
      <c r="A226" s="1"/>
      <c r="B226" s="1" t="s">
        <v>7</v>
      </c>
      <c r="C226" s="29">
        <v>221498</v>
      </c>
      <c r="D226" s="29" t="s">
        <v>120</v>
      </c>
      <c r="E226" s="29">
        <v>153</v>
      </c>
      <c r="F226" s="29">
        <v>323</v>
      </c>
      <c r="G226" s="29">
        <v>4605</v>
      </c>
      <c r="H226" s="29">
        <v>23251</v>
      </c>
      <c r="I226" s="29">
        <v>28837</v>
      </c>
      <c r="J226" s="29">
        <v>192661</v>
      </c>
    </row>
    <row r="227" spans="1:10">
      <c r="A227" s="1"/>
      <c r="B227" s="1" t="s">
        <v>8</v>
      </c>
      <c r="C227" s="29">
        <v>53249</v>
      </c>
      <c r="D227" s="29" t="s">
        <v>120</v>
      </c>
      <c r="E227" s="29">
        <v>218</v>
      </c>
      <c r="F227" s="29">
        <v>234</v>
      </c>
      <c r="G227" s="29">
        <v>3529</v>
      </c>
      <c r="H227" s="29">
        <v>14012</v>
      </c>
      <c r="I227" s="29">
        <v>18016</v>
      </c>
      <c r="J227" s="29">
        <v>35233</v>
      </c>
    </row>
    <row r="228" spans="1:10">
      <c r="A228" s="1"/>
      <c r="B228" s="1" t="s">
        <v>9</v>
      </c>
      <c r="C228" s="29">
        <v>180079</v>
      </c>
      <c r="D228" s="29">
        <v>74</v>
      </c>
      <c r="E228" s="29">
        <v>154</v>
      </c>
      <c r="F228" s="29">
        <v>486</v>
      </c>
      <c r="G228" s="29">
        <v>6714</v>
      </c>
      <c r="H228" s="29">
        <v>23986</v>
      </c>
      <c r="I228" s="29">
        <v>31414</v>
      </c>
      <c r="J228" s="29">
        <v>148665</v>
      </c>
    </row>
    <row r="229" spans="1:10">
      <c r="A229" s="1"/>
      <c r="B229" s="1" t="s">
        <v>10</v>
      </c>
      <c r="C229" s="29">
        <v>117742</v>
      </c>
      <c r="D229" s="29">
        <v>162</v>
      </c>
      <c r="E229" s="29">
        <v>39</v>
      </c>
      <c r="F229" s="29">
        <v>105</v>
      </c>
      <c r="G229" s="29">
        <v>4159</v>
      </c>
      <c r="H229" s="29">
        <v>19437</v>
      </c>
      <c r="I229" s="29">
        <v>23902</v>
      </c>
      <c r="J229" s="29">
        <v>93840</v>
      </c>
    </row>
    <row r="230" spans="1:10">
      <c r="A230" s="1"/>
      <c r="B230" s="1" t="s">
        <v>31</v>
      </c>
      <c r="C230" s="29">
        <v>245228</v>
      </c>
      <c r="D230" s="29" t="s">
        <v>120</v>
      </c>
      <c r="E230" s="29" t="s">
        <v>120</v>
      </c>
      <c r="F230" s="29">
        <v>170</v>
      </c>
      <c r="G230" s="29">
        <v>7219</v>
      </c>
      <c r="H230" s="29">
        <v>31452</v>
      </c>
      <c r="I230" s="29">
        <v>38980</v>
      </c>
      <c r="J230" s="29">
        <v>206248</v>
      </c>
    </row>
    <row r="231" spans="1:10">
      <c r="A231" s="1"/>
      <c r="B231" s="1" t="s">
        <v>11</v>
      </c>
      <c r="C231" s="29">
        <v>33033</v>
      </c>
      <c r="D231" s="29" t="s">
        <v>120</v>
      </c>
      <c r="E231" s="29" t="s">
        <v>120</v>
      </c>
      <c r="F231" s="29">
        <v>142</v>
      </c>
      <c r="G231" s="29">
        <v>1312</v>
      </c>
      <c r="H231" s="29">
        <v>8522</v>
      </c>
      <c r="I231" s="29">
        <v>10003</v>
      </c>
      <c r="J231" s="29">
        <v>23030</v>
      </c>
    </row>
    <row r="232" spans="1:10">
      <c r="A232" s="1"/>
      <c r="B232" s="1" t="s">
        <v>12</v>
      </c>
      <c r="C232" s="29">
        <v>310854</v>
      </c>
      <c r="D232" s="29" t="s">
        <v>120</v>
      </c>
      <c r="E232" s="29">
        <v>71</v>
      </c>
      <c r="F232" s="29">
        <v>465</v>
      </c>
      <c r="G232" s="29">
        <v>14734</v>
      </c>
      <c r="H232" s="29">
        <v>96934</v>
      </c>
      <c r="I232" s="29">
        <v>112837</v>
      </c>
      <c r="J232" s="29">
        <v>198017</v>
      </c>
    </row>
    <row r="233" spans="1:10">
      <c r="A233" s="1"/>
      <c r="B233" s="1" t="s">
        <v>13</v>
      </c>
      <c r="C233" s="29">
        <v>30409</v>
      </c>
      <c r="D233" s="29" t="s">
        <v>120</v>
      </c>
      <c r="E233" s="29" t="s">
        <v>120</v>
      </c>
      <c r="F233" s="29">
        <v>83</v>
      </c>
      <c r="G233" s="29">
        <v>1681</v>
      </c>
      <c r="H233" s="29">
        <v>8849</v>
      </c>
      <c r="I233" s="29">
        <v>10623</v>
      </c>
      <c r="J233" s="29">
        <v>19786</v>
      </c>
    </row>
    <row r="234" spans="1:10">
      <c r="A234" s="1"/>
      <c r="B234" s="1" t="s">
        <v>14</v>
      </c>
      <c r="C234" s="29">
        <v>229236</v>
      </c>
      <c r="D234" s="29">
        <v>123</v>
      </c>
      <c r="E234" s="29" t="s">
        <v>120</v>
      </c>
      <c r="F234" s="29">
        <v>579</v>
      </c>
      <c r="G234" s="29">
        <v>13482</v>
      </c>
      <c r="H234" s="29">
        <v>59419</v>
      </c>
      <c r="I234" s="29">
        <v>73764</v>
      </c>
      <c r="J234" s="29">
        <v>155472</v>
      </c>
    </row>
    <row r="235" spans="1:10">
      <c r="A235" s="1"/>
      <c r="B235" s="1" t="s">
        <v>15</v>
      </c>
      <c r="C235" s="29">
        <v>40908</v>
      </c>
      <c r="D235" s="29" t="s">
        <v>120</v>
      </c>
      <c r="E235" s="29">
        <v>63</v>
      </c>
      <c r="F235" s="29" t="s">
        <v>120</v>
      </c>
      <c r="G235" s="29">
        <v>3483</v>
      </c>
      <c r="H235" s="29">
        <v>11755</v>
      </c>
      <c r="I235" s="29">
        <v>15566</v>
      </c>
      <c r="J235" s="29">
        <v>25342</v>
      </c>
    </row>
    <row r="236" spans="1:10">
      <c r="A236" s="1"/>
      <c r="B236" s="1" t="s">
        <v>86</v>
      </c>
      <c r="C236" s="29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</row>
    <row r="237" spans="1:10">
      <c r="A237" s="1" t="s">
        <v>134</v>
      </c>
      <c r="B237" s="1" t="s">
        <v>19</v>
      </c>
      <c r="C237" s="29">
        <v>-2857218</v>
      </c>
      <c r="D237" s="29">
        <v>-827503</v>
      </c>
      <c r="E237" s="29">
        <v>-418759</v>
      </c>
      <c r="F237" s="29">
        <v>-418184</v>
      </c>
      <c r="G237" s="29">
        <v>-677478</v>
      </c>
      <c r="H237" s="29">
        <v>-259662</v>
      </c>
      <c r="I237" s="29">
        <v>-2601586</v>
      </c>
      <c r="J237" s="29">
        <v>-255632</v>
      </c>
    </row>
    <row r="238" spans="1:10">
      <c r="A238" s="1"/>
      <c r="B238" s="1" t="s">
        <v>3</v>
      </c>
      <c r="C238" s="29">
        <v>-7945</v>
      </c>
      <c r="D238" s="29" t="s">
        <v>120</v>
      </c>
      <c r="E238" s="29">
        <v>-1518</v>
      </c>
      <c r="F238" s="29">
        <v>-1029</v>
      </c>
      <c r="G238" s="29">
        <v>-1249</v>
      </c>
      <c r="H238" s="29">
        <v>-476</v>
      </c>
      <c r="I238" s="29">
        <v>-7315</v>
      </c>
      <c r="J238" s="29" t="s">
        <v>120</v>
      </c>
    </row>
    <row r="239" spans="1:10">
      <c r="A239" s="1"/>
      <c r="B239" s="1" t="s">
        <v>82</v>
      </c>
      <c r="C239" s="29">
        <v>-14148</v>
      </c>
      <c r="D239" s="29" t="s">
        <v>120</v>
      </c>
      <c r="E239" s="29">
        <v>-1808</v>
      </c>
      <c r="F239" s="29">
        <v>-1968</v>
      </c>
      <c r="G239" s="29">
        <v>-4001</v>
      </c>
      <c r="H239" s="29">
        <v>-2489</v>
      </c>
      <c r="I239" s="29">
        <v>-13149</v>
      </c>
      <c r="J239" s="29" t="s">
        <v>120</v>
      </c>
    </row>
    <row r="240" spans="1:10">
      <c r="A240" s="1"/>
      <c r="B240" s="1" t="s">
        <v>4</v>
      </c>
      <c r="C240" s="29">
        <v>-1530</v>
      </c>
      <c r="D240" s="29">
        <v>-347</v>
      </c>
      <c r="E240" s="29">
        <v>-243</v>
      </c>
      <c r="F240" s="29">
        <v>-210</v>
      </c>
      <c r="G240" s="29">
        <v>-615</v>
      </c>
      <c r="H240" s="29" t="s">
        <v>120</v>
      </c>
      <c r="I240" s="29">
        <v>-1530</v>
      </c>
      <c r="J240" s="29">
        <v>0</v>
      </c>
    </row>
    <row r="241" spans="1:10">
      <c r="A241" s="1"/>
      <c r="B241" s="1" t="s">
        <v>83</v>
      </c>
      <c r="C241" s="29">
        <v>-363811</v>
      </c>
      <c r="D241" s="29">
        <v>-159024</v>
      </c>
      <c r="E241" s="29">
        <v>-65631</v>
      </c>
      <c r="F241" s="29">
        <v>-52299</v>
      </c>
      <c r="G241" s="29">
        <v>-63792</v>
      </c>
      <c r="H241" s="29">
        <v>-18366</v>
      </c>
      <c r="I241" s="29">
        <v>-359112</v>
      </c>
      <c r="J241" s="29" t="s">
        <v>120</v>
      </c>
    </row>
    <row r="242" spans="1:10">
      <c r="A242" s="1"/>
      <c r="B242" s="1" t="s">
        <v>84</v>
      </c>
      <c r="C242" s="29">
        <v>-194507</v>
      </c>
      <c r="D242" s="29">
        <v>-30723</v>
      </c>
      <c r="E242" s="29">
        <v>-21225</v>
      </c>
      <c r="F242" s="29">
        <v>-26462</v>
      </c>
      <c r="G242" s="29">
        <v>-65110</v>
      </c>
      <c r="H242" s="29">
        <v>-36547</v>
      </c>
      <c r="I242" s="29">
        <v>-180067</v>
      </c>
      <c r="J242" s="29">
        <v>-14440</v>
      </c>
    </row>
    <row r="243" spans="1:10">
      <c r="A243" s="1"/>
      <c r="B243" s="1" t="s">
        <v>42</v>
      </c>
      <c r="C243" s="29">
        <v>-133013</v>
      </c>
      <c r="D243" s="29">
        <v>-40892</v>
      </c>
      <c r="E243" s="29">
        <v>-18182</v>
      </c>
      <c r="F243" s="29">
        <v>-19877</v>
      </c>
      <c r="G243" s="29">
        <v>-33912</v>
      </c>
      <c r="H243" s="29">
        <v>-10571</v>
      </c>
      <c r="I243" s="29">
        <v>-123434</v>
      </c>
      <c r="J243" s="29">
        <v>-9579</v>
      </c>
    </row>
    <row r="244" spans="1:10">
      <c r="A244" s="1"/>
      <c r="B244" s="1" t="s">
        <v>85</v>
      </c>
      <c r="C244" s="29">
        <v>-290189</v>
      </c>
      <c r="D244" s="29">
        <v>-101818</v>
      </c>
      <c r="E244" s="29">
        <v>-55286</v>
      </c>
      <c r="F244" s="29">
        <v>-42658</v>
      </c>
      <c r="G244" s="29">
        <v>-61324</v>
      </c>
      <c r="H244" s="29">
        <v>-13912</v>
      </c>
      <c r="I244" s="29">
        <v>-274998</v>
      </c>
      <c r="J244" s="29" t="s">
        <v>120</v>
      </c>
    </row>
    <row r="245" spans="1:10">
      <c r="A245" s="1"/>
      <c r="B245" s="1" t="s">
        <v>5</v>
      </c>
      <c r="C245" s="29">
        <v>-88047</v>
      </c>
      <c r="D245" s="29" t="s">
        <v>120</v>
      </c>
      <c r="E245" s="29">
        <v>-12343</v>
      </c>
      <c r="F245" s="29">
        <v>-12745</v>
      </c>
      <c r="G245" s="29">
        <v>-21394</v>
      </c>
      <c r="H245" s="29">
        <v>-12085</v>
      </c>
      <c r="I245" s="29">
        <v>-86693</v>
      </c>
      <c r="J245" s="29" t="s">
        <v>120</v>
      </c>
    </row>
    <row r="246" spans="1:10">
      <c r="A246" s="1"/>
      <c r="B246" s="1" t="s">
        <v>6</v>
      </c>
      <c r="C246" s="29">
        <v>-43886</v>
      </c>
      <c r="D246" s="29">
        <v>-10113</v>
      </c>
      <c r="E246" s="29">
        <v>-4996</v>
      </c>
      <c r="F246" s="29">
        <v>-5862</v>
      </c>
      <c r="G246" s="29">
        <v>-11857</v>
      </c>
      <c r="H246" s="29">
        <v>-6899</v>
      </c>
      <c r="I246" s="29">
        <v>-39727</v>
      </c>
      <c r="J246" s="29">
        <v>-4159</v>
      </c>
    </row>
    <row r="247" spans="1:10">
      <c r="A247" s="1"/>
      <c r="B247" s="1" t="s">
        <v>7</v>
      </c>
      <c r="C247" s="29">
        <v>-84158</v>
      </c>
      <c r="D247" s="29" t="s">
        <v>120</v>
      </c>
      <c r="E247" s="29">
        <v>-10327</v>
      </c>
      <c r="F247" s="29">
        <v>-10155</v>
      </c>
      <c r="G247" s="29">
        <v>-16719</v>
      </c>
      <c r="H247" s="29">
        <v>-9153</v>
      </c>
      <c r="I247" s="29">
        <v>-79849</v>
      </c>
      <c r="J247" s="29">
        <v>-4309</v>
      </c>
    </row>
    <row r="248" spans="1:10">
      <c r="A248" s="1"/>
      <c r="B248" s="1" t="s">
        <v>8</v>
      </c>
      <c r="C248" s="29">
        <v>-82812</v>
      </c>
      <c r="D248" s="29" t="s">
        <v>120</v>
      </c>
      <c r="E248" s="29">
        <v>-10974</v>
      </c>
      <c r="F248" s="29">
        <v>-9563</v>
      </c>
      <c r="G248" s="29">
        <v>-12929</v>
      </c>
      <c r="H248" s="29">
        <v>-4320</v>
      </c>
      <c r="I248" s="29">
        <v>-78908</v>
      </c>
      <c r="J248" s="29" t="s">
        <v>120</v>
      </c>
    </row>
    <row r="249" spans="1:10">
      <c r="A249" s="1"/>
      <c r="B249" s="1" t="s">
        <v>9</v>
      </c>
      <c r="C249" s="29">
        <v>-274265</v>
      </c>
      <c r="D249" s="29" t="s">
        <v>120</v>
      </c>
      <c r="E249" s="29">
        <v>-31059</v>
      </c>
      <c r="F249" s="29">
        <v>-31197</v>
      </c>
      <c r="G249" s="29">
        <v>-50095</v>
      </c>
      <c r="H249" s="29">
        <v>-25177</v>
      </c>
      <c r="I249" s="29">
        <v>-250864</v>
      </c>
      <c r="J249" s="29">
        <v>-23401</v>
      </c>
    </row>
    <row r="250" spans="1:10">
      <c r="A250" s="1"/>
      <c r="B250" s="1" t="s">
        <v>10</v>
      </c>
      <c r="C250" s="29">
        <v>-4820</v>
      </c>
      <c r="D250" s="29">
        <v>-683</v>
      </c>
      <c r="E250" s="29">
        <v>0</v>
      </c>
      <c r="F250" s="29">
        <v>-417</v>
      </c>
      <c r="G250" s="29">
        <v>-1093</v>
      </c>
      <c r="H250" s="29" t="s">
        <v>120</v>
      </c>
      <c r="I250" s="29" t="s">
        <v>120</v>
      </c>
      <c r="J250" s="29" t="s">
        <v>120</v>
      </c>
    </row>
    <row r="251" spans="1:10">
      <c r="A251" s="1"/>
      <c r="B251" s="1" t="s">
        <v>31</v>
      </c>
      <c r="C251" s="29">
        <v>-353965</v>
      </c>
      <c r="D251" s="29" t="s">
        <v>120</v>
      </c>
      <c r="E251" s="29">
        <v>-24404</v>
      </c>
      <c r="F251" s="29">
        <v>-24156</v>
      </c>
      <c r="G251" s="29">
        <v>-62045</v>
      </c>
      <c r="H251" s="29">
        <v>-46532</v>
      </c>
      <c r="I251" s="29">
        <v>-209090</v>
      </c>
      <c r="J251" s="29">
        <v>-144875</v>
      </c>
    </row>
    <row r="252" spans="1:10">
      <c r="A252" s="1"/>
      <c r="B252" s="1" t="s">
        <v>11</v>
      </c>
      <c r="C252" s="29">
        <v>-40077</v>
      </c>
      <c r="D252" s="29">
        <v>-8595</v>
      </c>
      <c r="E252" s="29">
        <v>-5521</v>
      </c>
      <c r="F252" s="29">
        <v>-7327</v>
      </c>
      <c r="G252" s="29">
        <v>-12065</v>
      </c>
      <c r="H252" s="29">
        <v>-4800</v>
      </c>
      <c r="I252" s="29">
        <v>-38308</v>
      </c>
      <c r="J252" s="29" t="s">
        <v>120</v>
      </c>
    </row>
    <row r="253" spans="1:10">
      <c r="A253" s="1"/>
      <c r="B253" s="1" t="s">
        <v>12</v>
      </c>
      <c r="C253" s="29">
        <v>-252553</v>
      </c>
      <c r="D253" s="29">
        <v>-52955</v>
      </c>
      <c r="E253" s="29">
        <v>-39365</v>
      </c>
      <c r="F253" s="29">
        <v>-38876</v>
      </c>
      <c r="G253" s="29">
        <v>-67915</v>
      </c>
      <c r="H253" s="29">
        <v>-37062</v>
      </c>
      <c r="I253" s="29">
        <v>-236173</v>
      </c>
      <c r="J253" s="29">
        <v>-16380</v>
      </c>
    </row>
    <row r="254" spans="1:10">
      <c r="A254" s="1"/>
      <c r="B254" s="1" t="s">
        <v>13</v>
      </c>
      <c r="C254" s="29">
        <v>-63312</v>
      </c>
      <c r="D254" s="29">
        <v>-15250</v>
      </c>
      <c r="E254" s="29">
        <v>-9270</v>
      </c>
      <c r="F254" s="29">
        <v>-9289</v>
      </c>
      <c r="G254" s="29">
        <v>-20273</v>
      </c>
      <c r="H254" s="29">
        <v>-6173</v>
      </c>
      <c r="I254" s="29">
        <v>-60255</v>
      </c>
      <c r="J254" s="29" t="s">
        <v>120</v>
      </c>
    </row>
    <row r="255" spans="1:10">
      <c r="A255" s="1"/>
      <c r="B255" s="1" t="s">
        <v>14</v>
      </c>
      <c r="C255" s="29">
        <v>-401894</v>
      </c>
      <c r="D255" s="29">
        <v>-56951</v>
      </c>
      <c r="E255" s="29">
        <v>-71758</v>
      </c>
      <c r="F255" s="29">
        <v>-99102</v>
      </c>
      <c r="G255" s="29">
        <v>-148335</v>
      </c>
      <c r="H255" s="29">
        <v>-20991</v>
      </c>
      <c r="I255" s="29">
        <v>-397137</v>
      </c>
      <c r="J255" s="29">
        <v>-4757</v>
      </c>
    </row>
    <row r="256" spans="1:10">
      <c r="A256" s="1"/>
      <c r="B256" s="1" t="s">
        <v>15</v>
      </c>
      <c r="C256" s="29">
        <v>-153961</v>
      </c>
      <c r="D256" s="29">
        <v>-70683</v>
      </c>
      <c r="E256" s="29">
        <v>-33098</v>
      </c>
      <c r="F256" s="29">
        <v>-24102</v>
      </c>
      <c r="G256" s="29">
        <v>-22226</v>
      </c>
      <c r="H256" s="29">
        <v>-3269</v>
      </c>
      <c r="I256" s="29">
        <v>-153378</v>
      </c>
      <c r="J256" s="29" t="s">
        <v>120</v>
      </c>
    </row>
    <row r="257" spans="1:10">
      <c r="A257" s="1"/>
      <c r="B257" s="1" t="s">
        <v>86</v>
      </c>
      <c r="C257" s="29">
        <v>-8325</v>
      </c>
      <c r="D257" s="29" t="s">
        <v>120</v>
      </c>
      <c r="E257" s="29">
        <v>-1395</v>
      </c>
      <c r="F257" s="29">
        <v>-890</v>
      </c>
      <c r="G257" s="29">
        <v>-529</v>
      </c>
      <c r="H257" s="29">
        <v>0</v>
      </c>
      <c r="I257" s="29">
        <v>-8325</v>
      </c>
      <c r="J257" s="29">
        <v>0</v>
      </c>
    </row>
    <row r="258" spans="1:10">
      <c r="A258" s="1" t="s">
        <v>135</v>
      </c>
      <c r="B258" s="1" t="s">
        <v>19</v>
      </c>
      <c r="C258" s="29">
        <v>-2359746</v>
      </c>
      <c r="D258" s="29" t="s">
        <v>120</v>
      </c>
      <c r="E258" s="29">
        <v>-5804</v>
      </c>
      <c r="F258" s="29">
        <v>-15780</v>
      </c>
      <c r="G258" s="29">
        <v>-111835</v>
      </c>
      <c r="H258" s="29">
        <v>-245957</v>
      </c>
      <c r="I258" s="29">
        <v>-382333</v>
      </c>
      <c r="J258" s="29">
        <v>-1977413</v>
      </c>
    </row>
    <row r="259" spans="1:10">
      <c r="A259" s="1"/>
      <c r="B259" s="1" t="s">
        <v>3</v>
      </c>
      <c r="C259" s="29">
        <v>-569</v>
      </c>
      <c r="D259" s="29" t="s">
        <v>120</v>
      </c>
      <c r="E259" s="29">
        <v>0</v>
      </c>
      <c r="F259" s="29" t="s">
        <v>120</v>
      </c>
      <c r="G259" s="29" t="s">
        <v>120</v>
      </c>
      <c r="H259" s="29">
        <v>-110</v>
      </c>
      <c r="I259" s="29">
        <v>-235</v>
      </c>
      <c r="J259" s="29">
        <v>-334</v>
      </c>
    </row>
    <row r="260" spans="1:10">
      <c r="A260" s="1"/>
      <c r="B260" s="1" t="s">
        <v>82</v>
      </c>
      <c r="C260" s="29">
        <v>-17673</v>
      </c>
      <c r="D260" s="29">
        <v>-5</v>
      </c>
      <c r="E260" s="29">
        <v>0</v>
      </c>
      <c r="F260" s="29" t="s">
        <v>120</v>
      </c>
      <c r="G260" s="29" t="s">
        <v>120</v>
      </c>
      <c r="H260" s="29">
        <v>-1874</v>
      </c>
      <c r="I260" s="29">
        <v>-2096</v>
      </c>
      <c r="J260" s="29">
        <v>-15577</v>
      </c>
    </row>
    <row r="261" spans="1:10">
      <c r="A261" s="1"/>
      <c r="B261" s="1" t="s">
        <v>4</v>
      </c>
      <c r="C261" s="29">
        <v>-10284</v>
      </c>
      <c r="D261" s="29" t="s">
        <v>120</v>
      </c>
      <c r="E261" s="29">
        <v>0</v>
      </c>
      <c r="F261" s="29" t="s">
        <v>120</v>
      </c>
      <c r="G261" s="29" t="s">
        <v>120</v>
      </c>
      <c r="H261" s="29" t="s">
        <v>120</v>
      </c>
      <c r="I261" s="29">
        <v>-474</v>
      </c>
      <c r="J261" s="29">
        <v>-9810</v>
      </c>
    </row>
    <row r="262" spans="1:10">
      <c r="A262" s="1"/>
      <c r="B262" s="1" t="s">
        <v>83</v>
      </c>
      <c r="C262" s="29">
        <v>-41480</v>
      </c>
      <c r="D262" s="29">
        <v>-53</v>
      </c>
      <c r="E262" s="29">
        <v>-96</v>
      </c>
      <c r="F262" s="29">
        <v>-310</v>
      </c>
      <c r="G262" s="29">
        <v>-1856</v>
      </c>
      <c r="H262" s="29">
        <v>-5830</v>
      </c>
      <c r="I262" s="29">
        <v>-8145</v>
      </c>
      <c r="J262" s="29">
        <v>-33335</v>
      </c>
    </row>
    <row r="263" spans="1:10">
      <c r="A263" s="1"/>
      <c r="B263" s="1" t="s">
        <v>84</v>
      </c>
      <c r="C263" s="29">
        <v>-236533</v>
      </c>
      <c r="D263" s="29" t="s">
        <v>120</v>
      </c>
      <c r="E263" s="29">
        <v>-172</v>
      </c>
      <c r="F263" s="29">
        <v>-768</v>
      </c>
      <c r="G263" s="29">
        <v>-10626</v>
      </c>
      <c r="H263" s="29">
        <v>-36381</v>
      </c>
      <c r="I263" s="29">
        <v>-48026</v>
      </c>
      <c r="J263" s="29">
        <v>-188507</v>
      </c>
    </row>
    <row r="264" spans="1:10">
      <c r="A264" s="1"/>
      <c r="B264" s="1" t="s">
        <v>42</v>
      </c>
      <c r="C264" s="29">
        <v>-126043</v>
      </c>
      <c r="D264" s="29" t="s">
        <v>120</v>
      </c>
      <c r="E264" s="29">
        <v>-614</v>
      </c>
      <c r="F264" s="29">
        <v>-1736</v>
      </c>
      <c r="G264" s="29">
        <v>-11313</v>
      </c>
      <c r="H264" s="29">
        <v>-19058</v>
      </c>
      <c r="I264" s="29">
        <v>-33083</v>
      </c>
      <c r="J264" s="29">
        <v>-92960</v>
      </c>
    </row>
    <row r="265" spans="1:10">
      <c r="A265" s="1"/>
      <c r="B265" s="1" t="s">
        <v>85</v>
      </c>
      <c r="C265" s="29">
        <v>-264061</v>
      </c>
      <c r="D265" s="29" t="s">
        <v>120</v>
      </c>
      <c r="E265" s="29">
        <v>-1676</v>
      </c>
      <c r="F265" s="29">
        <v>-4102</v>
      </c>
      <c r="G265" s="29">
        <v>-17804</v>
      </c>
      <c r="H265" s="29">
        <v>-21995</v>
      </c>
      <c r="I265" s="29">
        <v>-46347</v>
      </c>
      <c r="J265" s="29">
        <v>-217714</v>
      </c>
    </row>
    <row r="266" spans="1:10">
      <c r="A266" s="1"/>
      <c r="B266" s="1" t="s">
        <v>5</v>
      </c>
      <c r="C266" s="29">
        <v>-120184</v>
      </c>
      <c r="D266" s="29" t="s">
        <v>120</v>
      </c>
      <c r="E266" s="29" t="s">
        <v>120</v>
      </c>
      <c r="F266" s="29">
        <v>-521</v>
      </c>
      <c r="G266" s="29">
        <v>-3702</v>
      </c>
      <c r="H266" s="29">
        <v>-10173</v>
      </c>
      <c r="I266" s="29">
        <v>-14744</v>
      </c>
      <c r="J266" s="29">
        <v>-105440</v>
      </c>
    </row>
    <row r="267" spans="1:10">
      <c r="A267" s="1"/>
      <c r="B267" s="1" t="s">
        <v>6</v>
      </c>
      <c r="C267" s="29">
        <v>-133068</v>
      </c>
      <c r="D267" s="29" t="s">
        <v>120</v>
      </c>
      <c r="E267" s="29">
        <v>-150</v>
      </c>
      <c r="F267" s="29">
        <v>-254</v>
      </c>
      <c r="G267" s="29">
        <v>-2949</v>
      </c>
      <c r="H267" s="29">
        <v>-6429</v>
      </c>
      <c r="I267" s="29">
        <v>-9843</v>
      </c>
      <c r="J267" s="29">
        <v>-123225</v>
      </c>
    </row>
    <row r="268" spans="1:10">
      <c r="A268" s="1"/>
      <c r="B268" s="1" t="s">
        <v>7</v>
      </c>
      <c r="C268" s="29">
        <v>-263004</v>
      </c>
      <c r="D268" s="29" t="s">
        <v>120</v>
      </c>
      <c r="E268" s="29">
        <v>-601</v>
      </c>
      <c r="F268" s="29">
        <v>-1500</v>
      </c>
      <c r="G268" s="29">
        <v>-8257</v>
      </c>
      <c r="H268" s="29">
        <v>-15306</v>
      </c>
      <c r="I268" s="29">
        <v>-25991</v>
      </c>
      <c r="J268" s="29">
        <v>-237013</v>
      </c>
    </row>
    <row r="269" spans="1:10">
      <c r="A269" s="1"/>
      <c r="B269" s="1" t="s">
        <v>8</v>
      </c>
      <c r="C269" s="29">
        <v>-81908</v>
      </c>
      <c r="D269" s="29" t="s">
        <v>120</v>
      </c>
      <c r="E269" s="29">
        <v>-396</v>
      </c>
      <c r="F269" s="29">
        <v>-743</v>
      </c>
      <c r="G269" s="29">
        <v>-3996</v>
      </c>
      <c r="H269" s="29">
        <v>-6813</v>
      </c>
      <c r="I269" s="29">
        <v>-12183</v>
      </c>
      <c r="J269" s="29">
        <v>-69725</v>
      </c>
    </row>
    <row r="270" spans="1:10">
      <c r="A270" s="1"/>
      <c r="B270" s="1" t="s">
        <v>9</v>
      </c>
      <c r="C270" s="29">
        <v>-158297</v>
      </c>
      <c r="D270" s="29" t="s">
        <v>120</v>
      </c>
      <c r="E270" s="29">
        <v>-333</v>
      </c>
      <c r="F270" s="29">
        <v>-1062</v>
      </c>
      <c r="G270" s="29">
        <v>-9341</v>
      </c>
      <c r="H270" s="29">
        <v>-17396</v>
      </c>
      <c r="I270" s="29">
        <v>-28370</v>
      </c>
      <c r="J270" s="29">
        <v>-129927</v>
      </c>
    </row>
    <row r="271" spans="1:10">
      <c r="A271" s="1"/>
      <c r="B271" s="1" t="s">
        <v>10</v>
      </c>
      <c r="C271" s="29">
        <v>-120741</v>
      </c>
      <c r="D271" s="29" t="s">
        <v>120</v>
      </c>
      <c r="E271" s="29">
        <v>-157</v>
      </c>
      <c r="F271" s="29">
        <v>-469</v>
      </c>
      <c r="G271" s="29">
        <v>-4188</v>
      </c>
      <c r="H271" s="29">
        <v>-10096</v>
      </c>
      <c r="I271" s="29">
        <v>-15012</v>
      </c>
      <c r="J271" s="29">
        <v>-105729</v>
      </c>
    </row>
    <row r="272" spans="1:10">
      <c r="A272" s="1"/>
      <c r="B272" s="1" t="s">
        <v>31</v>
      </c>
      <c r="C272" s="29">
        <v>-401767</v>
      </c>
      <c r="D272" s="29" t="s">
        <v>120</v>
      </c>
      <c r="E272" s="29">
        <v>-180</v>
      </c>
      <c r="F272" s="29">
        <v>-450</v>
      </c>
      <c r="G272" s="29">
        <v>-5143</v>
      </c>
      <c r="H272" s="29">
        <v>-21840</v>
      </c>
      <c r="I272" s="29">
        <v>-27755</v>
      </c>
      <c r="J272" s="29">
        <v>-374012</v>
      </c>
    </row>
    <row r="273" spans="1:10">
      <c r="A273" s="1"/>
      <c r="B273" s="1" t="s">
        <v>11</v>
      </c>
      <c r="C273" s="29">
        <v>-13107</v>
      </c>
      <c r="D273" s="29" t="s">
        <v>120</v>
      </c>
      <c r="E273" s="29">
        <v>-45</v>
      </c>
      <c r="F273" s="29" t="s">
        <v>120</v>
      </c>
      <c r="G273" s="29">
        <v>-1021</v>
      </c>
      <c r="H273" s="29">
        <v>-2926</v>
      </c>
      <c r="I273" s="29">
        <v>-4132</v>
      </c>
      <c r="J273" s="29">
        <v>-8975</v>
      </c>
    </row>
    <row r="274" spans="1:10">
      <c r="A274" s="1"/>
      <c r="B274" s="1" t="s">
        <v>12</v>
      </c>
      <c r="C274" s="29">
        <v>-154504</v>
      </c>
      <c r="D274" s="29" t="s">
        <v>120</v>
      </c>
      <c r="E274" s="29">
        <v>-428</v>
      </c>
      <c r="F274" s="29">
        <v>-1389</v>
      </c>
      <c r="G274" s="29">
        <v>-11745</v>
      </c>
      <c r="H274" s="29">
        <v>-31726</v>
      </c>
      <c r="I274" s="29">
        <v>-45482</v>
      </c>
      <c r="J274" s="29">
        <v>-109022</v>
      </c>
    </row>
    <row r="275" spans="1:10">
      <c r="A275" s="1"/>
      <c r="B275" s="1" t="s">
        <v>13</v>
      </c>
      <c r="C275" s="29">
        <v>-13394</v>
      </c>
      <c r="D275" s="29" t="s">
        <v>120</v>
      </c>
      <c r="E275" s="29">
        <v>-44</v>
      </c>
      <c r="F275" s="29">
        <v>-149</v>
      </c>
      <c r="G275" s="29">
        <v>-1610</v>
      </c>
      <c r="H275" s="29">
        <v>-3077</v>
      </c>
      <c r="I275" s="29">
        <v>-4917</v>
      </c>
      <c r="J275" s="29">
        <v>-8477</v>
      </c>
    </row>
    <row r="276" spans="1:10">
      <c r="A276" s="1"/>
      <c r="B276" s="1" t="s">
        <v>14</v>
      </c>
      <c r="C276" s="29">
        <v>-155662</v>
      </c>
      <c r="D276" s="29" t="s">
        <v>120</v>
      </c>
      <c r="E276" s="29">
        <v>-423</v>
      </c>
      <c r="F276" s="29">
        <v>-1287</v>
      </c>
      <c r="G276" s="29">
        <v>-13320</v>
      </c>
      <c r="H276" s="29">
        <v>-28337</v>
      </c>
      <c r="I276" s="29">
        <v>-43470</v>
      </c>
      <c r="J276" s="29">
        <v>-112192</v>
      </c>
    </row>
    <row r="277" spans="1:10">
      <c r="A277" s="1"/>
      <c r="B277" s="1" t="s">
        <v>15</v>
      </c>
      <c r="C277" s="29">
        <v>-47467</v>
      </c>
      <c r="D277" s="29" t="s">
        <v>120</v>
      </c>
      <c r="E277" s="29">
        <v>-245</v>
      </c>
      <c r="F277" s="29">
        <v>-864</v>
      </c>
      <c r="G277" s="29">
        <v>-4527</v>
      </c>
      <c r="H277" s="29">
        <v>-6269</v>
      </c>
      <c r="I277" s="29">
        <v>-12028</v>
      </c>
      <c r="J277" s="29">
        <v>-35439</v>
      </c>
    </row>
    <row r="278" spans="1:10">
      <c r="A278" s="1"/>
      <c r="B278" s="1" t="s">
        <v>86</v>
      </c>
      <c r="C278" s="29">
        <v>0</v>
      </c>
      <c r="D278" s="29">
        <v>0</v>
      </c>
      <c r="E278" s="29">
        <v>0</v>
      </c>
      <c r="F278" s="29">
        <v>0</v>
      </c>
      <c r="G278" s="29">
        <v>0</v>
      </c>
      <c r="H278" s="29">
        <v>0</v>
      </c>
      <c r="I278" s="29">
        <v>0</v>
      </c>
      <c r="J278" s="29">
        <v>0</v>
      </c>
    </row>
    <row r="279" spans="1:10">
      <c r="A279" s="1" t="s">
        <v>79</v>
      </c>
      <c r="B279" s="1" t="s">
        <v>19</v>
      </c>
      <c r="C279" s="29">
        <v>8902837</v>
      </c>
      <c r="D279" s="29">
        <v>1100531</v>
      </c>
      <c r="E279" s="29">
        <v>710922</v>
      </c>
      <c r="F279" s="29">
        <v>674253</v>
      </c>
      <c r="G279" s="29">
        <v>1350619</v>
      </c>
      <c r="H279" s="29">
        <v>1098074</v>
      </c>
      <c r="I279" s="29">
        <v>4934399</v>
      </c>
      <c r="J279" s="29">
        <v>3968438</v>
      </c>
    </row>
    <row r="280" spans="1:10">
      <c r="A280" s="1"/>
      <c r="B280" s="1" t="s">
        <v>3</v>
      </c>
      <c r="C280" s="29">
        <v>19053</v>
      </c>
      <c r="D280" s="29">
        <v>5131</v>
      </c>
      <c r="E280" s="29">
        <v>3254</v>
      </c>
      <c r="F280" s="29">
        <v>2141</v>
      </c>
      <c r="G280" s="29">
        <v>3142</v>
      </c>
      <c r="H280" s="29">
        <v>2523</v>
      </c>
      <c r="I280" s="29">
        <v>16191</v>
      </c>
      <c r="J280" s="29">
        <v>2862</v>
      </c>
    </row>
    <row r="281" spans="1:10">
      <c r="A281" s="1"/>
      <c r="B281" s="1" t="s">
        <v>82</v>
      </c>
      <c r="C281" s="29">
        <v>55546</v>
      </c>
      <c r="D281" s="29">
        <v>4183</v>
      </c>
      <c r="E281" s="29">
        <v>2873</v>
      </c>
      <c r="F281" s="29">
        <v>2897</v>
      </c>
      <c r="G281" s="29">
        <v>7642</v>
      </c>
      <c r="H281" s="29">
        <v>7000</v>
      </c>
      <c r="I281" s="29">
        <v>24595</v>
      </c>
      <c r="J281" s="29">
        <v>30951</v>
      </c>
    </row>
    <row r="282" spans="1:10">
      <c r="A282" s="1"/>
      <c r="B282" s="1" t="s">
        <v>4</v>
      </c>
      <c r="C282" s="29">
        <v>27099</v>
      </c>
      <c r="D282" s="29">
        <v>772</v>
      </c>
      <c r="E282" s="29">
        <v>481</v>
      </c>
      <c r="F282" s="29">
        <v>470</v>
      </c>
      <c r="G282" s="29">
        <v>1455</v>
      </c>
      <c r="H282" s="29">
        <v>1566</v>
      </c>
      <c r="I282" s="29">
        <v>4744</v>
      </c>
      <c r="J282" s="29">
        <v>22355</v>
      </c>
    </row>
    <row r="283" spans="1:10">
      <c r="A283" s="1"/>
      <c r="B283" s="1" t="s">
        <v>83</v>
      </c>
      <c r="C283" s="29">
        <v>624898</v>
      </c>
      <c r="D283" s="29">
        <v>159311</v>
      </c>
      <c r="E283" s="29">
        <v>87173</v>
      </c>
      <c r="F283" s="29">
        <v>78743</v>
      </c>
      <c r="G283" s="29">
        <v>150812</v>
      </c>
      <c r="H283" s="29">
        <v>67953</v>
      </c>
      <c r="I283" s="29">
        <v>543992</v>
      </c>
      <c r="J283" s="29">
        <v>80906</v>
      </c>
    </row>
    <row r="284" spans="1:10">
      <c r="A284" s="1"/>
      <c r="B284" s="1" t="s">
        <v>84</v>
      </c>
      <c r="C284" s="29">
        <v>639835</v>
      </c>
      <c r="D284" s="29">
        <v>39436</v>
      </c>
      <c r="E284" s="29">
        <v>35090</v>
      </c>
      <c r="F284" s="29">
        <v>43099</v>
      </c>
      <c r="G284" s="29">
        <v>126095</v>
      </c>
      <c r="H284" s="29">
        <v>114911</v>
      </c>
      <c r="I284" s="29">
        <v>358631</v>
      </c>
      <c r="J284" s="29">
        <v>281204</v>
      </c>
    </row>
    <row r="285" spans="1:10">
      <c r="A285" s="1"/>
      <c r="B285" s="1" t="s">
        <v>42</v>
      </c>
      <c r="C285" s="29">
        <v>411387</v>
      </c>
      <c r="D285" s="29">
        <v>48004</v>
      </c>
      <c r="E285" s="29">
        <v>34082</v>
      </c>
      <c r="F285" s="29">
        <v>34840</v>
      </c>
      <c r="G285" s="29">
        <v>73290</v>
      </c>
      <c r="H285" s="29">
        <v>53270</v>
      </c>
      <c r="I285" s="29">
        <v>243486</v>
      </c>
      <c r="J285" s="29">
        <v>167901</v>
      </c>
    </row>
    <row r="286" spans="1:10">
      <c r="A286" s="1"/>
      <c r="B286" s="1" t="s">
        <v>85</v>
      </c>
      <c r="C286" s="29">
        <v>930359</v>
      </c>
      <c r="D286" s="29">
        <v>123428</v>
      </c>
      <c r="E286" s="29">
        <v>84624</v>
      </c>
      <c r="F286" s="29">
        <v>62965</v>
      </c>
      <c r="G286" s="29">
        <v>110689</v>
      </c>
      <c r="H286" s="29">
        <v>68825</v>
      </c>
      <c r="I286" s="29">
        <v>450531</v>
      </c>
      <c r="J286" s="29">
        <v>479828</v>
      </c>
    </row>
    <row r="287" spans="1:10">
      <c r="A287" s="1"/>
      <c r="B287" s="1" t="s">
        <v>5</v>
      </c>
      <c r="C287" s="29">
        <v>306537</v>
      </c>
      <c r="D287" s="29">
        <v>31661</v>
      </c>
      <c r="E287" s="29">
        <v>19557</v>
      </c>
      <c r="F287" s="29">
        <v>18991</v>
      </c>
      <c r="G287" s="29">
        <v>37186</v>
      </c>
      <c r="H287" s="29">
        <v>30582</v>
      </c>
      <c r="I287" s="29">
        <v>137977</v>
      </c>
      <c r="J287" s="29">
        <v>168560</v>
      </c>
    </row>
    <row r="288" spans="1:10">
      <c r="A288" s="1"/>
      <c r="B288" s="1" t="s">
        <v>6</v>
      </c>
      <c r="C288" s="29">
        <v>215723</v>
      </c>
      <c r="D288" s="29">
        <v>10598</v>
      </c>
      <c r="E288" s="29">
        <v>7346</v>
      </c>
      <c r="F288" s="29">
        <v>8671</v>
      </c>
      <c r="G288" s="29">
        <v>20038</v>
      </c>
      <c r="H288" s="29">
        <v>19045</v>
      </c>
      <c r="I288" s="29">
        <v>65698</v>
      </c>
      <c r="J288" s="29">
        <v>150025</v>
      </c>
    </row>
    <row r="289" spans="1:10">
      <c r="A289" s="1"/>
      <c r="B289" s="1" t="s">
        <v>7</v>
      </c>
      <c r="C289" s="29">
        <v>486899</v>
      </c>
      <c r="D289" s="29">
        <v>37414</v>
      </c>
      <c r="E289" s="29">
        <v>16755</v>
      </c>
      <c r="F289" s="29">
        <v>13805</v>
      </c>
      <c r="G289" s="29">
        <v>34886</v>
      </c>
      <c r="H289" s="29">
        <v>37725</v>
      </c>
      <c r="I289" s="29">
        <v>140585</v>
      </c>
      <c r="J289" s="29">
        <v>346314</v>
      </c>
    </row>
    <row r="290" spans="1:10">
      <c r="A290" s="1"/>
      <c r="B290" s="1" t="s">
        <v>8</v>
      </c>
      <c r="C290" s="29">
        <v>156779</v>
      </c>
      <c r="D290" s="29">
        <v>39669</v>
      </c>
      <c r="E290" s="29">
        <v>18210</v>
      </c>
      <c r="F290" s="29">
        <v>13511</v>
      </c>
      <c r="G290" s="29">
        <v>21696</v>
      </c>
      <c r="H290" s="29">
        <v>19237</v>
      </c>
      <c r="I290" s="29">
        <v>112323</v>
      </c>
      <c r="J290" s="29">
        <v>44456</v>
      </c>
    </row>
    <row r="291" spans="1:10">
      <c r="A291" s="1"/>
      <c r="B291" s="1" t="s">
        <v>9</v>
      </c>
      <c r="C291" s="29">
        <v>803499</v>
      </c>
      <c r="D291" s="29">
        <v>144373</v>
      </c>
      <c r="E291" s="29">
        <v>64467</v>
      </c>
      <c r="F291" s="29">
        <v>60677</v>
      </c>
      <c r="G291" s="29">
        <v>110368</v>
      </c>
      <c r="H291" s="29">
        <v>85027</v>
      </c>
      <c r="I291" s="29">
        <v>464912</v>
      </c>
      <c r="J291" s="29">
        <v>338587</v>
      </c>
    </row>
    <row r="292" spans="1:10">
      <c r="A292" s="1"/>
      <c r="B292" s="1" t="s">
        <v>10</v>
      </c>
      <c r="C292" s="29">
        <v>281148</v>
      </c>
      <c r="D292" s="29" t="s">
        <v>120</v>
      </c>
      <c r="E292" s="29">
        <v>730</v>
      </c>
      <c r="F292" s="29">
        <v>935</v>
      </c>
      <c r="G292" s="29">
        <v>8362</v>
      </c>
      <c r="H292" s="29">
        <v>25899</v>
      </c>
      <c r="I292" s="29">
        <v>36978</v>
      </c>
      <c r="J292" s="29">
        <v>244170</v>
      </c>
    </row>
    <row r="293" spans="1:10">
      <c r="A293" s="1"/>
      <c r="B293" s="1" t="s">
        <v>31</v>
      </c>
      <c r="C293" s="29">
        <v>1269237</v>
      </c>
      <c r="D293" s="29">
        <v>94405</v>
      </c>
      <c r="E293" s="29">
        <v>46181</v>
      </c>
      <c r="F293" s="29">
        <v>53555</v>
      </c>
      <c r="G293" s="29">
        <v>149009</v>
      </c>
      <c r="H293" s="29">
        <v>193360</v>
      </c>
      <c r="I293" s="29">
        <v>536510</v>
      </c>
      <c r="J293" s="29">
        <v>732727</v>
      </c>
    </row>
    <row r="294" spans="1:10">
      <c r="A294" s="1"/>
      <c r="B294" s="1" t="s">
        <v>11</v>
      </c>
      <c r="C294" s="29">
        <v>222997</v>
      </c>
      <c r="D294" s="29">
        <v>16836</v>
      </c>
      <c r="E294" s="29">
        <v>12161</v>
      </c>
      <c r="F294" s="29">
        <v>14563</v>
      </c>
      <c r="G294" s="29">
        <v>38729</v>
      </c>
      <c r="H294" s="29">
        <v>35107</v>
      </c>
      <c r="I294" s="29">
        <v>117396</v>
      </c>
      <c r="J294" s="29">
        <v>105601</v>
      </c>
    </row>
    <row r="295" spans="1:10">
      <c r="A295" s="1"/>
      <c r="B295" s="1" t="s">
        <v>12</v>
      </c>
      <c r="C295" s="29">
        <v>1150301</v>
      </c>
      <c r="D295" s="29">
        <v>112174</v>
      </c>
      <c r="E295" s="29">
        <v>96806</v>
      </c>
      <c r="F295" s="29">
        <v>90234</v>
      </c>
      <c r="G295" s="29">
        <v>187441</v>
      </c>
      <c r="H295" s="29">
        <v>206264</v>
      </c>
      <c r="I295" s="29">
        <v>692919</v>
      </c>
      <c r="J295" s="29">
        <v>457382</v>
      </c>
    </row>
    <row r="296" spans="1:10">
      <c r="A296" s="1"/>
      <c r="B296" s="1" t="s">
        <v>13</v>
      </c>
      <c r="C296" s="29">
        <v>157573</v>
      </c>
      <c r="D296" s="29">
        <v>22876</v>
      </c>
      <c r="E296" s="29">
        <v>14472</v>
      </c>
      <c r="F296" s="29">
        <v>14588</v>
      </c>
      <c r="G296" s="29">
        <v>34425</v>
      </c>
      <c r="H296" s="29">
        <v>21338</v>
      </c>
      <c r="I296" s="29">
        <v>107699</v>
      </c>
      <c r="J296" s="29">
        <v>49874</v>
      </c>
    </row>
    <row r="297" spans="1:10">
      <c r="A297" s="1"/>
      <c r="B297" s="1" t="s">
        <v>14</v>
      </c>
      <c r="C297" s="29">
        <v>722011</v>
      </c>
      <c r="D297" s="29">
        <v>85536</v>
      </c>
      <c r="E297" s="29">
        <v>83862</v>
      </c>
      <c r="F297" s="29">
        <v>99383</v>
      </c>
      <c r="G297" s="29">
        <v>159432</v>
      </c>
      <c r="H297" s="29">
        <v>82100</v>
      </c>
      <c r="I297" s="29">
        <v>510313</v>
      </c>
      <c r="J297" s="29">
        <v>211698</v>
      </c>
    </row>
    <row r="298" spans="1:10">
      <c r="A298" s="1"/>
      <c r="B298" s="1" t="s">
        <v>15</v>
      </c>
      <c r="C298" s="29">
        <v>421169</v>
      </c>
      <c r="D298" s="29">
        <v>122990</v>
      </c>
      <c r="E298" s="29">
        <v>82725</v>
      </c>
      <c r="F298" s="29">
        <v>60155</v>
      </c>
      <c r="G298" s="29">
        <v>75920</v>
      </c>
      <c r="H298" s="29">
        <v>26342</v>
      </c>
      <c r="I298" s="29">
        <v>368132</v>
      </c>
      <c r="J298" s="29">
        <v>53037</v>
      </c>
    </row>
    <row r="299" spans="1:10">
      <c r="A299" s="1"/>
      <c r="B299" s="1" t="s">
        <v>86</v>
      </c>
      <c r="C299" s="29" t="s">
        <v>120</v>
      </c>
      <c r="D299" s="29" t="s">
        <v>120</v>
      </c>
      <c r="E299" s="29">
        <v>73</v>
      </c>
      <c r="F299" s="29" t="s">
        <v>120</v>
      </c>
      <c r="G299" s="29" t="s">
        <v>120</v>
      </c>
      <c r="H299" s="29">
        <v>0</v>
      </c>
      <c r="I299" s="29" t="s">
        <v>120</v>
      </c>
      <c r="J299" s="29">
        <v>0</v>
      </c>
    </row>
    <row r="300" spans="1:10">
      <c r="A300" s="1" t="s">
        <v>80</v>
      </c>
      <c r="B300" s="1" t="s">
        <v>19</v>
      </c>
      <c r="C300" s="29">
        <v>-11147332</v>
      </c>
      <c r="D300" s="29">
        <v>-437015</v>
      </c>
      <c r="E300" s="29">
        <v>-758766</v>
      </c>
      <c r="F300" s="29">
        <v>-951593</v>
      </c>
      <c r="G300" s="29">
        <v>-2037191</v>
      </c>
      <c r="H300" s="29">
        <v>-1680898</v>
      </c>
      <c r="I300" s="29">
        <v>-5865463</v>
      </c>
      <c r="J300" s="29">
        <v>-5281869</v>
      </c>
    </row>
    <row r="301" spans="1:10">
      <c r="A301" s="1"/>
      <c r="B301" s="1" t="s">
        <v>3</v>
      </c>
      <c r="C301" s="29">
        <v>-16219</v>
      </c>
      <c r="D301" s="29">
        <v>-1613</v>
      </c>
      <c r="E301" s="29">
        <v>-2596</v>
      </c>
      <c r="F301" s="29">
        <v>-2552</v>
      </c>
      <c r="G301" s="29">
        <v>-4078</v>
      </c>
      <c r="H301" s="29">
        <v>-2470</v>
      </c>
      <c r="I301" s="29">
        <v>-13309</v>
      </c>
      <c r="J301" s="29">
        <v>-2910</v>
      </c>
    </row>
    <row r="302" spans="1:10">
      <c r="A302" s="1"/>
      <c r="B302" s="1" t="s">
        <v>82</v>
      </c>
      <c r="C302" s="29">
        <v>-80806</v>
      </c>
      <c r="D302" s="29">
        <v>-1364</v>
      </c>
      <c r="E302" s="29">
        <v>-2723</v>
      </c>
      <c r="F302" s="29">
        <v>-4337</v>
      </c>
      <c r="G302" s="29">
        <v>-12664</v>
      </c>
      <c r="H302" s="29">
        <v>-12478</v>
      </c>
      <c r="I302" s="29">
        <v>-33566</v>
      </c>
      <c r="J302" s="29">
        <v>-47240</v>
      </c>
    </row>
    <row r="303" spans="1:10">
      <c r="A303" s="1"/>
      <c r="B303" s="1" t="s">
        <v>4</v>
      </c>
      <c r="C303" s="29">
        <v>-34127</v>
      </c>
      <c r="D303" s="29">
        <v>-278</v>
      </c>
      <c r="E303" s="29">
        <v>-440</v>
      </c>
      <c r="F303" s="29">
        <v>-444</v>
      </c>
      <c r="G303" s="29">
        <v>-1479</v>
      </c>
      <c r="H303" s="29">
        <v>-2787</v>
      </c>
      <c r="I303" s="29">
        <v>-5428</v>
      </c>
      <c r="J303" s="29">
        <v>-28699</v>
      </c>
    </row>
    <row r="304" spans="1:10">
      <c r="A304" s="1"/>
      <c r="B304" s="1" t="s">
        <v>83</v>
      </c>
      <c r="C304" s="29">
        <v>-1099378</v>
      </c>
      <c r="D304" s="29">
        <v>-72038</v>
      </c>
      <c r="E304" s="29">
        <v>-126440</v>
      </c>
      <c r="F304" s="29">
        <v>-155282</v>
      </c>
      <c r="G304" s="29">
        <v>-350619</v>
      </c>
      <c r="H304" s="29">
        <v>-208472</v>
      </c>
      <c r="I304" s="29">
        <v>-912851</v>
      </c>
      <c r="J304" s="29">
        <v>-186527</v>
      </c>
    </row>
    <row r="305" spans="1:10">
      <c r="A305" s="1"/>
      <c r="B305" s="1" t="s">
        <v>84</v>
      </c>
      <c r="C305" s="29">
        <v>-1172397</v>
      </c>
      <c r="D305" s="29">
        <v>-18947</v>
      </c>
      <c r="E305" s="29">
        <v>-42056</v>
      </c>
      <c r="F305" s="29">
        <v>-65077</v>
      </c>
      <c r="G305" s="29">
        <v>-209953</v>
      </c>
      <c r="H305" s="29">
        <v>-227526</v>
      </c>
      <c r="I305" s="29">
        <v>-563559</v>
      </c>
      <c r="J305" s="29">
        <v>-608838</v>
      </c>
    </row>
    <row r="306" spans="1:10">
      <c r="A306" s="1"/>
      <c r="B306" s="1" t="s">
        <v>42</v>
      </c>
      <c r="C306" s="29">
        <v>-589087</v>
      </c>
      <c r="D306" s="29">
        <v>-21231</v>
      </c>
      <c r="E306" s="29">
        <v>-37365</v>
      </c>
      <c r="F306" s="29">
        <v>-50632</v>
      </c>
      <c r="G306" s="29">
        <v>-124710</v>
      </c>
      <c r="H306" s="29">
        <v>-103929</v>
      </c>
      <c r="I306" s="29">
        <v>-337867</v>
      </c>
      <c r="J306" s="29">
        <v>-251220</v>
      </c>
    </row>
    <row r="307" spans="1:10">
      <c r="A307" s="1"/>
      <c r="B307" s="1" t="s">
        <v>85</v>
      </c>
      <c r="C307" s="29">
        <v>-1181625</v>
      </c>
      <c r="D307" s="29">
        <v>-57002</v>
      </c>
      <c r="E307" s="29">
        <v>-96012</v>
      </c>
      <c r="F307" s="29">
        <v>-99817</v>
      </c>
      <c r="G307" s="29">
        <v>-161215</v>
      </c>
      <c r="H307" s="29">
        <v>-100987</v>
      </c>
      <c r="I307" s="29">
        <v>-515033</v>
      </c>
      <c r="J307" s="29">
        <v>-666592</v>
      </c>
    </row>
    <row r="308" spans="1:10">
      <c r="A308" s="1"/>
      <c r="B308" s="1" t="s">
        <v>5</v>
      </c>
      <c r="C308" s="29">
        <v>-406538</v>
      </c>
      <c r="D308" s="29">
        <v>-11571</v>
      </c>
      <c r="E308" s="29">
        <v>-19266</v>
      </c>
      <c r="F308" s="29">
        <v>-24311</v>
      </c>
      <c r="G308" s="29">
        <v>-52262</v>
      </c>
      <c r="H308" s="29">
        <v>-50397</v>
      </c>
      <c r="I308" s="29">
        <v>-157807</v>
      </c>
      <c r="J308" s="29">
        <v>-248731</v>
      </c>
    </row>
    <row r="309" spans="1:10">
      <c r="A309" s="1"/>
      <c r="B309" s="1" t="s">
        <v>6</v>
      </c>
      <c r="C309" s="29">
        <v>-350618</v>
      </c>
      <c r="D309" s="29">
        <v>-4621</v>
      </c>
      <c r="E309" s="29">
        <v>-7980</v>
      </c>
      <c r="F309" s="29">
        <v>-11177</v>
      </c>
      <c r="G309" s="29">
        <v>-31000</v>
      </c>
      <c r="H309" s="29">
        <v>-34485</v>
      </c>
      <c r="I309" s="29">
        <v>-89263</v>
      </c>
      <c r="J309" s="29">
        <v>-261355</v>
      </c>
    </row>
    <row r="310" spans="1:10">
      <c r="A310" s="1"/>
      <c r="B310" s="1" t="s">
        <v>7</v>
      </c>
      <c r="C310" s="29">
        <v>-679600</v>
      </c>
      <c r="D310" s="29">
        <v>-19198</v>
      </c>
      <c r="E310" s="29">
        <v>-21941</v>
      </c>
      <c r="F310" s="29">
        <v>-23938</v>
      </c>
      <c r="G310" s="29">
        <v>-45157</v>
      </c>
      <c r="H310" s="29">
        <v>-63524</v>
      </c>
      <c r="I310" s="29">
        <v>-173758</v>
      </c>
      <c r="J310" s="29">
        <v>-505842</v>
      </c>
    </row>
    <row r="311" spans="1:10">
      <c r="A311" s="1"/>
      <c r="B311" s="1" t="s">
        <v>8</v>
      </c>
      <c r="C311" s="29">
        <v>-209888</v>
      </c>
      <c r="D311" s="29">
        <v>-19293</v>
      </c>
      <c r="E311" s="29">
        <v>-22440</v>
      </c>
      <c r="F311" s="29">
        <v>-24553</v>
      </c>
      <c r="G311" s="29">
        <v>-38803</v>
      </c>
      <c r="H311" s="29">
        <v>-33532</v>
      </c>
      <c r="I311" s="29">
        <v>-138621</v>
      </c>
      <c r="J311" s="29">
        <v>-71267</v>
      </c>
    </row>
    <row r="312" spans="1:10">
      <c r="A312" s="1"/>
      <c r="B312" s="1" t="s">
        <v>9</v>
      </c>
      <c r="C312" s="29">
        <v>-853688</v>
      </c>
      <c r="D312" s="29">
        <v>-57800</v>
      </c>
      <c r="E312" s="29">
        <v>-78045</v>
      </c>
      <c r="F312" s="29">
        <v>-92031</v>
      </c>
      <c r="G312" s="29">
        <v>-158391</v>
      </c>
      <c r="H312" s="29">
        <v>-117052</v>
      </c>
      <c r="I312" s="29">
        <v>-503319</v>
      </c>
      <c r="J312" s="29">
        <v>-350369</v>
      </c>
    </row>
    <row r="313" spans="1:10">
      <c r="A313" s="1"/>
      <c r="B313" s="1" t="s">
        <v>10</v>
      </c>
      <c r="C313" s="29">
        <v>-314112</v>
      </c>
      <c r="D313" s="29">
        <v>-187</v>
      </c>
      <c r="E313" s="29">
        <v>-398</v>
      </c>
      <c r="F313" s="29">
        <v>-898</v>
      </c>
      <c r="G313" s="29">
        <v>-7100</v>
      </c>
      <c r="H313" s="29">
        <v>-29922</v>
      </c>
      <c r="I313" s="29">
        <v>-38505</v>
      </c>
      <c r="J313" s="29">
        <v>-275607</v>
      </c>
    </row>
    <row r="314" spans="1:10">
      <c r="A314" s="1"/>
      <c r="B314" s="1" t="s">
        <v>31</v>
      </c>
      <c r="C314" s="29">
        <v>-1156206</v>
      </c>
      <c r="D314" s="29">
        <v>-26192</v>
      </c>
      <c r="E314" s="29">
        <v>-43591</v>
      </c>
      <c r="F314" s="29">
        <v>-54505</v>
      </c>
      <c r="G314" s="29">
        <v>-143158</v>
      </c>
      <c r="H314" s="29">
        <v>-179974</v>
      </c>
      <c r="I314" s="29">
        <v>-447420</v>
      </c>
      <c r="J314" s="29">
        <v>-708786</v>
      </c>
    </row>
    <row r="315" spans="1:10">
      <c r="A315" s="1"/>
      <c r="B315" s="1" t="s">
        <v>11</v>
      </c>
      <c r="C315" s="29">
        <v>-174676</v>
      </c>
      <c r="D315" s="29">
        <v>-4427</v>
      </c>
      <c r="E315" s="29">
        <v>-9374</v>
      </c>
      <c r="F315" s="29">
        <v>-14469</v>
      </c>
      <c r="G315" s="29">
        <v>-39378</v>
      </c>
      <c r="H315" s="29">
        <v>-38681</v>
      </c>
      <c r="I315" s="29">
        <v>-106329</v>
      </c>
      <c r="J315" s="29">
        <v>-68347</v>
      </c>
    </row>
    <row r="316" spans="1:10">
      <c r="A316" s="1"/>
      <c r="B316" s="1" t="s">
        <v>12</v>
      </c>
      <c r="C316" s="29">
        <v>-1055800</v>
      </c>
      <c r="D316" s="29">
        <v>-34551</v>
      </c>
      <c r="E316" s="29">
        <v>-78806</v>
      </c>
      <c r="F316" s="29">
        <v>-97171</v>
      </c>
      <c r="G316" s="29">
        <v>-181378</v>
      </c>
      <c r="H316" s="29">
        <v>-212630</v>
      </c>
      <c r="I316" s="29">
        <v>-604536</v>
      </c>
      <c r="J316" s="29">
        <v>-451264</v>
      </c>
    </row>
    <row r="317" spans="1:10">
      <c r="A317" s="1"/>
      <c r="B317" s="1" t="s">
        <v>13</v>
      </c>
      <c r="C317" s="29">
        <v>-186047</v>
      </c>
      <c r="D317" s="29">
        <v>-6933</v>
      </c>
      <c r="E317" s="29">
        <v>-13167</v>
      </c>
      <c r="F317" s="29">
        <v>-19788</v>
      </c>
      <c r="G317" s="29">
        <v>-51158</v>
      </c>
      <c r="H317" s="29">
        <v>-35318</v>
      </c>
      <c r="I317" s="29">
        <v>-126364</v>
      </c>
      <c r="J317" s="29">
        <v>-59683</v>
      </c>
    </row>
    <row r="318" spans="1:10">
      <c r="A318" s="1"/>
      <c r="B318" s="1" t="s">
        <v>14</v>
      </c>
      <c r="C318" s="29">
        <v>-1097084</v>
      </c>
      <c r="D318" s="29">
        <v>-25117</v>
      </c>
      <c r="E318" s="29">
        <v>-69083</v>
      </c>
      <c r="F318" s="29">
        <v>-121799</v>
      </c>
      <c r="G318" s="29">
        <v>-295385</v>
      </c>
      <c r="H318" s="29">
        <v>-166609</v>
      </c>
      <c r="I318" s="29">
        <v>-677993</v>
      </c>
      <c r="J318" s="29">
        <v>-419091</v>
      </c>
    </row>
    <row r="319" spans="1:10">
      <c r="A319" s="1"/>
      <c r="B319" s="1" t="s">
        <v>15</v>
      </c>
      <c r="C319" s="29">
        <v>-487694</v>
      </c>
      <c r="D319" s="29">
        <v>-54241</v>
      </c>
      <c r="E319" s="29">
        <v>-86692</v>
      </c>
      <c r="F319" s="29">
        <v>-87913</v>
      </c>
      <c r="G319" s="29">
        <v>-129222</v>
      </c>
      <c r="H319" s="29">
        <v>-60125</v>
      </c>
      <c r="I319" s="29">
        <v>-418193</v>
      </c>
      <c r="J319" s="29">
        <v>-69501</v>
      </c>
    </row>
    <row r="320" spans="1:10">
      <c r="A320" s="1"/>
      <c r="B320" s="1" t="s">
        <v>86</v>
      </c>
      <c r="C320" s="29" t="s">
        <v>120</v>
      </c>
      <c r="D320" s="29" t="s">
        <v>120</v>
      </c>
      <c r="E320" s="29">
        <v>-351</v>
      </c>
      <c r="F320" s="29">
        <v>-899</v>
      </c>
      <c r="G320" s="29" t="s">
        <v>120</v>
      </c>
      <c r="H320" s="29">
        <v>0</v>
      </c>
      <c r="I320" s="29" t="s">
        <v>120</v>
      </c>
      <c r="J320" s="29">
        <v>0</v>
      </c>
    </row>
    <row r="321" spans="1:10">
      <c r="A321" s="1" t="s">
        <v>54</v>
      </c>
      <c r="B321" s="1" t="s">
        <v>19</v>
      </c>
      <c r="C321" s="29">
        <v>-2535142</v>
      </c>
      <c r="D321" s="29">
        <v>582358</v>
      </c>
      <c r="E321" s="29">
        <v>-88528</v>
      </c>
      <c r="F321" s="29">
        <v>-215631</v>
      </c>
      <c r="G321" s="29">
        <v>-740022</v>
      </c>
      <c r="H321" s="29">
        <v>-366292</v>
      </c>
      <c r="I321" s="29">
        <v>-828115</v>
      </c>
      <c r="J321" s="29">
        <v>-1707027</v>
      </c>
    </row>
    <row r="322" spans="1:10">
      <c r="A322" s="14"/>
      <c r="B322" s="1" t="s">
        <v>3</v>
      </c>
      <c r="C322" s="29">
        <v>3654</v>
      </c>
      <c r="D322" s="29">
        <v>3266</v>
      </c>
      <c r="E322" s="29">
        <v>255</v>
      </c>
      <c r="F322" s="29">
        <v>-281</v>
      </c>
      <c r="G322" s="29">
        <v>-898</v>
      </c>
      <c r="H322" s="29">
        <v>1079</v>
      </c>
      <c r="I322" s="29">
        <v>3421</v>
      </c>
      <c r="J322" s="29">
        <v>233</v>
      </c>
    </row>
    <row r="323" spans="1:10">
      <c r="A323" s="14"/>
      <c r="B323" s="1" t="s">
        <v>82</v>
      </c>
      <c r="C323" s="29">
        <v>-25129</v>
      </c>
      <c r="D323" s="29">
        <v>2150</v>
      </c>
      <c r="E323" s="29">
        <v>-335</v>
      </c>
      <c r="F323" s="29">
        <v>-1305</v>
      </c>
      <c r="G323" s="29">
        <v>-6006</v>
      </c>
      <c r="H323" s="29">
        <v>42</v>
      </c>
      <c r="I323" s="29">
        <v>-5454</v>
      </c>
      <c r="J323" s="29">
        <v>-19675</v>
      </c>
    </row>
    <row r="324" spans="1:10">
      <c r="A324" s="14"/>
      <c r="B324" s="1" t="s">
        <v>4</v>
      </c>
      <c r="C324" s="29">
        <v>-3394</v>
      </c>
      <c r="D324" s="29">
        <v>589</v>
      </c>
      <c r="E324" s="29">
        <v>70</v>
      </c>
      <c r="F324" s="29">
        <v>166</v>
      </c>
      <c r="G324" s="29">
        <v>212</v>
      </c>
      <c r="H324" s="29">
        <v>653</v>
      </c>
      <c r="I324" s="29">
        <v>1690</v>
      </c>
      <c r="J324" s="29">
        <v>-5084</v>
      </c>
    </row>
    <row r="325" spans="1:10">
      <c r="A325" s="14"/>
      <c r="B325" s="1" t="s">
        <v>83</v>
      </c>
      <c r="C325" s="29">
        <v>-573217</v>
      </c>
      <c r="D325" s="29">
        <v>34170</v>
      </c>
      <c r="E325" s="29">
        <v>-65017</v>
      </c>
      <c r="F325" s="29">
        <v>-80008</v>
      </c>
      <c r="G325" s="29">
        <v>-230178</v>
      </c>
      <c r="H325" s="29">
        <v>-129954</v>
      </c>
      <c r="I325" s="29">
        <v>-470987</v>
      </c>
      <c r="J325" s="29">
        <v>-102230</v>
      </c>
    </row>
    <row r="326" spans="1:10">
      <c r="A326" s="26"/>
      <c r="B326" s="1" t="s">
        <v>84</v>
      </c>
      <c r="C326" s="29">
        <v>-750425</v>
      </c>
      <c r="D326" s="29">
        <v>9203</v>
      </c>
      <c r="E326" s="29">
        <v>-14828</v>
      </c>
      <c r="F326" s="29">
        <v>-30530</v>
      </c>
      <c r="G326" s="29">
        <v>-113485</v>
      </c>
      <c r="H326" s="29">
        <v>-131079</v>
      </c>
      <c r="I326" s="29">
        <v>-280719</v>
      </c>
      <c r="J326" s="29">
        <v>-469706</v>
      </c>
    </row>
    <row r="327" spans="1:10">
      <c r="A327" s="14"/>
      <c r="B327" s="1" t="s">
        <v>42</v>
      </c>
      <c r="C327" s="29">
        <v>-225200</v>
      </c>
      <c r="D327" s="29">
        <v>19587</v>
      </c>
      <c r="E327" s="29">
        <v>-7989</v>
      </c>
      <c r="F327" s="29">
        <v>-19675</v>
      </c>
      <c r="G327" s="29">
        <v>-71701</v>
      </c>
      <c r="H327" s="29">
        <v>-49669</v>
      </c>
      <c r="I327" s="29">
        <v>-129447</v>
      </c>
      <c r="J327" s="29">
        <v>-95753</v>
      </c>
    </row>
    <row r="328" spans="1:10" s="10" customFormat="1">
      <c r="A328" s="14"/>
      <c r="B328" s="1" t="s">
        <v>85</v>
      </c>
      <c r="C328" s="29">
        <v>-291179</v>
      </c>
      <c r="D328" s="29">
        <v>55293</v>
      </c>
      <c r="E328" s="29">
        <v>-20521</v>
      </c>
      <c r="F328" s="29">
        <v>-37079</v>
      </c>
      <c r="G328" s="29">
        <v>-75037</v>
      </c>
      <c r="H328" s="29">
        <v>-16671</v>
      </c>
      <c r="I328" s="29">
        <v>-94015</v>
      </c>
      <c r="J328" s="29">
        <v>-197164</v>
      </c>
    </row>
    <row r="329" spans="1:10" s="10" customFormat="1">
      <c r="A329" s="14"/>
      <c r="B329" s="1" t="s">
        <v>5</v>
      </c>
      <c r="C329" s="29">
        <v>-151177</v>
      </c>
      <c r="D329" s="29">
        <v>16465</v>
      </c>
      <c r="E329" s="29">
        <v>-1723</v>
      </c>
      <c r="F329" s="29">
        <v>-4482</v>
      </c>
      <c r="G329" s="29">
        <v>-22786</v>
      </c>
      <c r="H329" s="29">
        <v>-21294</v>
      </c>
      <c r="I329" s="29">
        <v>-33820</v>
      </c>
      <c r="J329" s="29">
        <v>-117357</v>
      </c>
    </row>
    <row r="330" spans="1:10" s="10" customFormat="1">
      <c r="A330" s="14"/>
      <c r="B330" s="1" t="s">
        <v>6</v>
      </c>
      <c r="C330" s="29">
        <v>-156292</v>
      </c>
      <c r="D330" s="29">
        <v>5102</v>
      </c>
      <c r="E330" s="29">
        <v>-1527</v>
      </c>
      <c r="F330" s="29">
        <v>2506</v>
      </c>
      <c r="G330" s="29">
        <v>-15437</v>
      </c>
      <c r="H330" s="29">
        <v>-16020</v>
      </c>
      <c r="I330" s="29">
        <v>-25376</v>
      </c>
      <c r="J330" s="29">
        <v>-130916</v>
      </c>
    </row>
    <row r="331" spans="1:10" s="10" customFormat="1">
      <c r="A331" s="14"/>
      <c r="B331" s="1" t="s">
        <v>7</v>
      </c>
      <c r="C331" s="29">
        <v>-243653</v>
      </c>
      <c r="D331" s="29">
        <v>15879</v>
      </c>
      <c r="E331" s="29">
        <v>-6761</v>
      </c>
      <c r="F331" s="29">
        <v>-11134</v>
      </c>
      <c r="G331" s="29">
        <v>-19390</v>
      </c>
      <c r="H331" s="29">
        <v>-16504</v>
      </c>
      <c r="I331" s="29">
        <v>-37910</v>
      </c>
      <c r="J331" s="29">
        <v>-205743</v>
      </c>
    </row>
    <row r="332" spans="1:10" s="10" customFormat="1">
      <c r="A332" s="14"/>
      <c r="B332" s="1" t="s">
        <v>8</v>
      </c>
      <c r="C332" s="29">
        <v>-75014</v>
      </c>
      <c r="D332" s="29">
        <v>17047</v>
      </c>
      <c r="E332" s="29">
        <v>-3629</v>
      </c>
      <c r="F332" s="29">
        <v>-6208</v>
      </c>
      <c r="G332" s="29">
        <v>-17369</v>
      </c>
      <c r="H332" s="29">
        <v>-3244</v>
      </c>
      <c r="I332" s="29">
        <v>-13403</v>
      </c>
      <c r="J332" s="29">
        <v>-61611</v>
      </c>
    </row>
    <row r="333" spans="1:10" s="10" customFormat="1">
      <c r="A333" s="14"/>
      <c r="B333" s="1" t="s">
        <v>9</v>
      </c>
      <c r="C333" s="29">
        <v>-17106</v>
      </c>
      <c r="D333" s="29">
        <v>84845</v>
      </c>
      <c r="E333" s="29">
        <v>-12019</v>
      </c>
      <c r="F333" s="29">
        <v>-15434</v>
      </c>
      <c r="G333" s="29">
        <v>-58387</v>
      </c>
      <c r="H333" s="29">
        <v>-23918</v>
      </c>
      <c r="I333" s="29">
        <v>-24913</v>
      </c>
      <c r="J333" s="29">
        <v>7807</v>
      </c>
    </row>
    <row r="334" spans="1:10" s="10" customFormat="1">
      <c r="A334" s="2"/>
      <c r="B334" s="1" t="s">
        <v>10</v>
      </c>
      <c r="C334" s="29">
        <v>-35404</v>
      </c>
      <c r="D334" s="29">
        <v>797</v>
      </c>
      <c r="E334" s="29">
        <v>256</v>
      </c>
      <c r="F334" s="29">
        <v>-355</v>
      </c>
      <c r="G334" s="29">
        <v>1526</v>
      </c>
      <c r="H334" s="29">
        <v>5446</v>
      </c>
      <c r="I334" s="29">
        <v>7670</v>
      </c>
      <c r="J334" s="29">
        <v>-43074</v>
      </c>
    </row>
    <row r="335" spans="1:10" s="10" customFormat="1">
      <c r="A335" s="2"/>
      <c r="B335" s="1" t="s">
        <v>31</v>
      </c>
      <c r="C335" s="29">
        <v>-130681</v>
      </c>
      <c r="D335" s="29">
        <v>64555</v>
      </c>
      <c r="E335" s="29">
        <v>1603</v>
      </c>
      <c r="F335" s="29">
        <v>2785</v>
      </c>
      <c r="G335" s="29">
        <v>-5051</v>
      </c>
      <c r="H335" s="29">
        <v>24111</v>
      </c>
      <c r="I335" s="29">
        <v>88003</v>
      </c>
      <c r="J335" s="29">
        <v>-218684</v>
      </c>
    </row>
    <row r="336" spans="1:10" s="10" customFormat="1">
      <c r="A336" s="2"/>
      <c r="B336" s="1" t="s">
        <v>11</v>
      </c>
      <c r="C336" s="29">
        <v>72858</v>
      </c>
      <c r="D336" s="29">
        <v>13791</v>
      </c>
      <c r="E336" s="29">
        <v>3744</v>
      </c>
      <c r="F336" s="29">
        <v>817</v>
      </c>
      <c r="G336" s="29">
        <v>-715</v>
      </c>
      <c r="H336" s="29">
        <v>1977</v>
      </c>
      <c r="I336" s="29">
        <v>19614</v>
      </c>
      <c r="J336" s="29">
        <v>53244</v>
      </c>
    </row>
    <row r="337" spans="1:10" s="10" customFormat="1">
      <c r="A337" s="2"/>
      <c r="B337" s="1" t="s">
        <v>12</v>
      </c>
      <c r="C337" s="29">
        <v>270155</v>
      </c>
      <c r="D337" s="29">
        <v>87284</v>
      </c>
      <c r="E337" s="29">
        <v>21685</v>
      </c>
      <c r="F337" s="29">
        <v>469</v>
      </c>
      <c r="G337" s="29">
        <v>7112</v>
      </c>
      <c r="H337" s="29">
        <v>66566</v>
      </c>
      <c r="I337" s="29">
        <v>183116</v>
      </c>
      <c r="J337" s="29">
        <v>87039</v>
      </c>
    </row>
    <row r="338" spans="1:10" s="10" customFormat="1">
      <c r="A338" s="2"/>
      <c r="B338" s="1" t="s">
        <v>13</v>
      </c>
      <c r="C338" s="29">
        <v>-6877</v>
      </c>
      <c r="D338" s="29">
        <v>14328</v>
      </c>
      <c r="E338" s="29">
        <v>635</v>
      </c>
      <c r="F338" s="29">
        <v>-2600</v>
      </c>
      <c r="G338" s="29">
        <v>-14345</v>
      </c>
      <c r="H338" s="29">
        <v>-6221</v>
      </c>
      <c r="I338" s="29">
        <v>-8203</v>
      </c>
      <c r="J338" s="29">
        <v>1326</v>
      </c>
    </row>
    <row r="339" spans="1:10" s="10" customFormat="1">
      <c r="A339" s="2"/>
      <c r="B339" s="1" t="s">
        <v>14</v>
      </c>
      <c r="C339" s="29">
        <v>-144980</v>
      </c>
      <c r="D339" s="29">
        <v>62265</v>
      </c>
      <c r="E339" s="29">
        <v>21587</v>
      </c>
      <c r="F339" s="29">
        <v>5952</v>
      </c>
      <c r="G339" s="29">
        <v>-44611</v>
      </c>
      <c r="H339" s="29">
        <v>-26566</v>
      </c>
      <c r="I339" s="29">
        <v>18627</v>
      </c>
      <c r="J339" s="29">
        <v>-163607</v>
      </c>
    </row>
    <row r="340" spans="1:10">
      <c r="A340" s="2"/>
      <c r="B340" s="1" t="s">
        <v>15</v>
      </c>
      <c r="C340" s="29">
        <v>-56695</v>
      </c>
      <c r="D340" s="29">
        <v>70633</v>
      </c>
      <c r="E340" s="29">
        <v>-3968</v>
      </c>
      <c r="F340" s="29">
        <v>-19031</v>
      </c>
      <c r="G340" s="29">
        <v>-53231</v>
      </c>
      <c r="H340" s="29">
        <v>-25026</v>
      </c>
      <c r="I340" s="29">
        <v>-30623</v>
      </c>
      <c r="J340" s="29">
        <v>-26072</v>
      </c>
    </row>
    <row r="341" spans="1:10">
      <c r="A341" s="3"/>
      <c r="B341" s="3" t="s">
        <v>86</v>
      </c>
      <c r="C341" s="30" t="s">
        <v>120</v>
      </c>
      <c r="D341" s="30" t="s">
        <v>120</v>
      </c>
      <c r="E341" s="30">
        <v>-46</v>
      </c>
      <c r="F341" s="30">
        <v>-204</v>
      </c>
      <c r="G341" s="30">
        <v>-245</v>
      </c>
      <c r="H341" s="30">
        <v>0</v>
      </c>
      <c r="I341" s="30" t="s">
        <v>120</v>
      </c>
      <c r="J341" s="30">
        <v>0</v>
      </c>
    </row>
    <row r="342" spans="1:10" ht="10.5" customHeight="1">
      <c r="A342" s="1" t="s">
        <v>33</v>
      </c>
    </row>
    <row r="343" spans="1:10" ht="2.25" customHeight="1"/>
    <row r="344" spans="1:10">
      <c r="A344" s="21" t="s">
        <v>119</v>
      </c>
    </row>
    <row r="346" spans="1:10">
      <c r="I346" s="23"/>
      <c r="J346" s="23"/>
    </row>
    <row r="347" spans="1:10">
      <c r="I347" s="23"/>
      <c r="J347" s="23"/>
    </row>
  </sheetData>
  <printOptions horizontalCentered="1"/>
  <pageMargins left="0.35" right="0.35" top="0.25" bottom="0.25" header="0.5" footer="0.5"/>
  <pageSetup orientation="landscape" r:id="rId1"/>
  <headerFooter alignWithMargins="0"/>
  <rowBreaks count="7" manualBreakCount="7">
    <brk id="47" max="16383" man="1"/>
    <brk id="89" max="16383" man="1"/>
    <brk id="131" max="16383" man="1"/>
    <brk id="173" max="16383" man="1"/>
    <brk id="215" max="16383" man="1"/>
    <brk id="257" max="16383" man="1"/>
    <brk id="29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7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2"/>
  <cols>
    <col min="1" max="1" width="18.28515625" style="5" customWidth="1"/>
    <col min="2" max="2" width="33.42578125" style="5" customWidth="1"/>
    <col min="3" max="3" width="9.85546875" style="5" customWidth="1"/>
    <col min="4" max="10" width="9.7109375" style="5" customWidth="1"/>
    <col min="11" max="256" width="9.140625" style="5"/>
    <col min="257" max="257" width="18.28515625" style="5" customWidth="1"/>
    <col min="258" max="258" width="33.42578125" style="5" customWidth="1"/>
    <col min="259" max="259" width="9.85546875" style="5" customWidth="1"/>
    <col min="260" max="266" width="9.7109375" style="5" customWidth="1"/>
    <col min="267" max="512" width="9.140625" style="5"/>
    <col min="513" max="513" width="18.28515625" style="5" customWidth="1"/>
    <col min="514" max="514" width="33.42578125" style="5" customWidth="1"/>
    <col min="515" max="515" width="9.85546875" style="5" customWidth="1"/>
    <col min="516" max="522" width="9.7109375" style="5" customWidth="1"/>
    <col min="523" max="768" width="9.140625" style="5"/>
    <col min="769" max="769" width="18.28515625" style="5" customWidth="1"/>
    <col min="770" max="770" width="33.42578125" style="5" customWidth="1"/>
    <col min="771" max="771" width="9.85546875" style="5" customWidth="1"/>
    <col min="772" max="778" width="9.7109375" style="5" customWidth="1"/>
    <col min="779" max="1024" width="9.140625" style="5"/>
    <col min="1025" max="1025" width="18.28515625" style="5" customWidth="1"/>
    <col min="1026" max="1026" width="33.42578125" style="5" customWidth="1"/>
    <col min="1027" max="1027" width="9.85546875" style="5" customWidth="1"/>
    <col min="1028" max="1034" width="9.7109375" style="5" customWidth="1"/>
    <col min="1035" max="1280" width="9.140625" style="5"/>
    <col min="1281" max="1281" width="18.28515625" style="5" customWidth="1"/>
    <col min="1282" max="1282" width="33.42578125" style="5" customWidth="1"/>
    <col min="1283" max="1283" width="9.85546875" style="5" customWidth="1"/>
    <col min="1284" max="1290" width="9.7109375" style="5" customWidth="1"/>
    <col min="1291" max="1536" width="9.140625" style="5"/>
    <col min="1537" max="1537" width="18.28515625" style="5" customWidth="1"/>
    <col min="1538" max="1538" width="33.42578125" style="5" customWidth="1"/>
    <col min="1539" max="1539" width="9.85546875" style="5" customWidth="1"/>
    <col min="1540" max="1546" width="9.7109375" style="5" customWidth="1"/>
    <col min="1547" max="1792" width="9.140625" style="5"/>
    <col min="1793" max="1793" width="18.28515625" style="5" customWidth="1"/>
    <col min="1794" max="1794" width="33.42578125" style="5" customWidth="1"/>
    <col min="1795" max="1795" width="9.85546875" style="5" customWidth="1"/>
    <col min="1796" max="1802" width="9.7109375" style="5" customWidth="1"/>
    <col min="1803" max="2048" width="9.140625" style="5"/>
    <col min="2049" max="2049" width="18.28515625" style="5" customWidth="1"/>
    <col min="2050" max="2050" width="33.42578125" style="5" customWidth="1"/>
    <col min="2051" max="2051" width="9.85546875" style="5" customWidth="1"/>
    <col min="2052" max="2058" width="9.7109375" style="5" customWidth="1"/>
    <col min="2059" max="2304" width="9.140625" style="5"/>
    <col min="2305" max="2305" width="18.28515625" style="5" customWidth="1"/>
    <col min="2306" max="2306" width="33.42578125" style="5" customWidth="1"/>
    <col min="2307" max="2307" width="9.85546875" style="5" customWidth="1"/>
    <col min="2308" max="2314" width="9.7109375" style="5" customWidth="1"/>
    <col min="2315" max="2560" width="9.140625" style="5"/>
    <col min="2561" max="2561" width="18.28515625" style="5" customWidth="1"/>
    <col min="2562" max="2562" width="33.42578125" style="5" customWidth="1"/>
    <col min="2563" max="2563" width="9.85546875" style="5" customWidth="1"/>
    <col min="2564" max="2570" width="9.7109375" style="5" customWidth="1"/>
    <col min="2571" max="2816" width="9.140625" style="5"/>
    <col min="2817" max="2817" width="18.28515625" style="5" customWidth="1"/>
    <col min="2818" max="2818" width="33.42578125" style="5" customWidth="1"/>
    <col min="2819" max="2819" width="9.85546875" style="5" customWidth="1"/>
    <col min="2820" max="2826" width="9.7109375" style="5" customWidth="1"/>
    <col min="2827" max="3072" width="9.140625" style="5"/>
    <col min="3073" max="3073" width="18.28515625" style="5" customWidth="1"/>
    <col min="3074" max="3074" width="33.42578125" style="5" customWidth="1"/>
    <col min="3075" max="3075" width="9.85546875" style="5" customWidth="1"/>
    <col min="3076" max="3082" width="9.7109375" style="5" customWidth="1"/>
    <col min="3083" max="3328" width="9.140625" style="5"/>
    <col min="3329" max="3329" width="18.28515625" style="5" customWidth="1"/>
    <col min="3330" max="3330" width="33.42578125" style="5" customWidth="1"/>
    <col min="3331" max="3331" width="9.85546875" style="5" customWidth="1"/>
    <col min="3332" max="3338" width="9.7109375" style="5" customWidth="1"/>
    <col min="3339" max="3584" width="9.140625" style="5"/>
    <col min="3585" max="3585" width="18.28515625" style="5" customWidth="1"/>
    <col min="3586" max="3586" width="33.42578125" style="5" customWidth="1"/>
    <col min="3587" max="3587" width="9.85546875" style="5" customWidth="1"/>
    <col min="3588" max="3594" width="9.7109375" style="5" customWidth="1"/>
    <col min="3595" max="3840" width="9.140625" style="5"/>
    <col min="3841" max="3841" width="18.28515625" style="5" customWidth="1"/>
    <col min="3842" max="3842" width="33.42578125" style="5" customWidth="1"/>
    <col min="3843" max="3843" width="9.85546875" style="5" customWidth="1"/>
    <col min="3844" max="3850" width="9.7109375" style="5" customWidth="1"/>
    <col min="3851" max="4096" width="9.140625" style="5"/>
    <col min="4097" max="4097" width="18.28515625" style="5" customWidth="1"/>
    <col min="4098" max="4098" width="33.42578125" style="5" customWidth="1"/>
    <col min="4099" max="4099" width="9.85546875" style="5" customWidth="1"/>
    <col min="4100" max="4106" width="9.7109375" style="5" customWidth="1"/>
    <col min="4107" max="4352" width="9.140625" style="5"/>
    <col min="4353" max="4353" width="18.28515625" style="5" customWidth="1"/>
    <col min="4354" max="4354" width="33.42578125" style="5" customWidth="1"/>
    <col min="4355" max="4355" width="9.85546875" style="5" customWidth="1"/>
    <col min="4356" max="4362" width="9.7109375" style="5" customWidth="1"/>
    <col min="4363" max="4608" width="9.140625" style="5"/>
    <col min="4609" max="4609" width="18.28515625" style="5" customWidth="1"/>
    <col min="4610" max="4610" width="33.42578125" style="5" customWidth="1"/>
    <col min="4611" max="4611" width="9.85546875" style="5" customWidth="1"/>
    <col min="4612" max="4618" width="9.7109375" style="5" customWidth="1"/>
    <col min="4619" max="4864" width="9.140625" style="5"/>
    <col min="4865" max="4865" width="18.28515625" style="5" customWidth="1"/>
    <col min="4866" max="4866" width="33.42578125" style="5" customWidth="1"/>
    <col min="4867" max="4867" width="9.85546875" style="5" customWidth="1"/>
    <col min="4868" max="4874" width="9.7109375" style="5" customWidth="1"/>
    <col min="4875" max="5120" width="9.140625" style="5"/>
    <col min="5121" max="5121" width="18.28515625" style="5" customWidth="1"/>
    <col min="5122" max="5122" width="33.42578125" style="5" customWidth="1"/>
    <col min="5123" max="5123" width="9.85546875" style="5" customWidth="1"/>
    <col min="5124" max="5130" width="9.7109375" style="5" customWidth="1"/>
    <col min="5131" max="5376" width="9.140625" style="5"/>
    <col min="5377" max="5377" width="18.28515625" style="5" customWidth="1"/>
    <col min="5378" max="5378" width="33.42578125" style="5" customWidth="1"/>
    <col min="5379" max="5379" width="9.85546875" style="5" customWidth="1"/>
    <col min="5380" max="5386" width="9.7109375" style="5" customWidth="1"/>
    <col min="5387" max="5632" width="9.140625" style="5"/>
    <col min="5633" max="5633" width="18.28515625" style="5" customWidth="1"/>
    <col min="5634" max="5634" width="33.42578125" style="5" customWidth="1"/>
    <col min="5635" max="5635" width="9.85546875" style="5" customWidth="1"/>
    <col min="5636" max="5642" width="9.7109375" style="5" customWidth="1"/>
    <col min="5643" max="5888" width="9.140625" style="5"/>
    <col min="5889" max="5889" width="18.28515625" style="5" customWidth="1"/>
    <col min="5890" max="5890" width="33.42578125" style="5" customWidth="1"/>
    <col min="5891" max="5891" width="9.85546875" style="5" customWidth="1"/>
    <col min="5892" max="5898" width="9.7109375" style="5" customWidth="1"/>
    <col min="5899" max="6144" width="9.140625" style="5"/>
    <col min="6145" max="6145" width="18.28515625" style="5" customWidth="1"/>
    <col min="6146" max="6146" width="33.42578125" style="5" customWidth="1"/>
    <col min="6147" max="6147" width="9.85546875" style="5" customWidth="1"/>
    <col min="6148" max="6154" width="9.7109375" style="5" customWidth="1"/>
    <col min="6155" max="6400" width="9.140625" style="5"/>
    <col min="6401" max="6401" width="18.28515625" style="5" customWidth="1"/>
    <col min="6402" max="6402" width="33.42578125" style="5" customWidth="1"/>
    <col min="6403" max="6403" width="9.85546875" style="5" customWidth="1"/>
    <col min="6404" max="6410" width="9.7109375" style="5" customWidth="1"/>
    <col min="6411" max="6656" width="9.140625" style="5"/>
    <col min="6657" max="6657" width="18.28515625" style="5" customWidth="1"/>
    <col min="6658" max="6658" width="33.42578125" style="5" customWidth="1"/>
    <col min="6659" max="6659" width="9.85546875" style="5" customWidth="1"/>
    <col min="6660" max="6666" width="9.7109375" style="5" customWidth="1"/>
    <col min="6667" max="6912" width="9.140625" style="5"/>
    <col min="6913" max="6913" width="18.28515625" style="5" customWidth="1"/>
    <col min="6914" max="6914" width="33.42578125" style="5" customWidth="1"/>
    <col min="6915" max="6915" width="9.85546875" style="5" customWidth="1"/>
    <col min="6916" max="6922" width="9.7109375" style="5" customWidth="1"/>
    <col min="6923" max="7168" width="9.140625" style="5"/>
    <col min="7169" max="7169" width="18.28515625" style="5" customWidth="1"/>
    <col min="7170" max="7170" width="33.42578125" style="5" customWidth="1"/>
    <col min="7171" max="7171" width="9.85546875" style="5" customWidth="1"/>
    <col min="7172" max="7178" width="9.7109375" style="5" customWidth="1"/>
    <col min="7179" max="7424" width="9.140625" style="5"/>
    <col min="7425" max="7425" width="18.28515625" style="5" customWidth="1"/>
    <col min="7426" max="7426" width="33.42578125" style="5" customWidth="1"/>
    <col min="7427" max="7427" width="9.85546875" style="5" customWidth="1"/>
    <col min="7428" max="7434" width="9.7109375" style="5" customWidth="1"/>
    <col min="7435" max="7680" width="9.140625" style="5"/>
    <col min="7681" max="7681" width="18.28515625" style="5" customWidth="1"/>
    <col min="7682" max="7682" width="33.42578125" style="5" customWidth="1"/>
    <col min="7683" max="7683" width="9.85546875" style="5" customWidth="1"/>
    <col min="7684" max="7690" width="9.7109375" style="5" customWidth="1"/>
    <col min="7691" max="7936" width="9.140625" style="5"/>
    <col min="7937" max="7937" width="18.28515625" style="5" customWidth="1"/>
    <col min="7938" max="7938" width="33.42578125" style="5" customWidth="1"/>
    <col min="7939" max="7939" width="9.85546875" style="5" customWidth="1"/>
    <col min="7940" max="7946" width="9.7109375" style="5" customWidth="1"/>
    <col min="7947" max="8192" width="9.140625" style="5"/>
    <col min="8193" max="8193" width="18.28515625" style="5" customWidth="1"/>
    <col min="8194" max="8194" width="33.42578125" style="5" customWidth="1"/>
    <col min="8195" max="8195" width="9.85546875" style="5" customWidth="1"/>
    <col min="8196" max="8202" width="9.7109375" style="5" customWidth="1"/>
    <col min="8203" max="8448" width="9.140625" style="5"/>
    <col min="8449" max="8449" width="18.28515625" style="5" customWidth="1"/>
    <col min="8450" max="8450" width="33.42578125" style="5" customWidth="1"/>
    <col min="8451" max="8451" width="9.85546875" style="5" customWidth="1"/>
    <col min="8452" max="8458" width="9.7109375" style="5" customWidth="1"/>
    <col min="8459" max="8704" width="9.140625" style="5"/>
    <col min="8705" max="8705" width="18.28515625" style="5" customWidth="1"/>
    <col min="8706" max="8706" width="33.42578125" style="5" customWidth="1"/>
    <col min="8707" max="8707" width="9.85546875" style="5" customWidth="1"/>
    <col min="8708" max="8714" width="9.7109375" style="5" customWidth="1"/>
    <col min="8715" max="8960" width="9.140625" style="5"/>
    <col min="8961" max="8961" width="18.28515625" style="5" customWidth="1"/>
    <col min="8962" max="8962" width="33.42578125" style="5" customWidth="1"/>
    <col min="8963" max="8963" width="9.85546875" style="5" customWidth="1"/>
    <col min="8964" max="8970" width="9.7109375" style="5" customWidth="1"/>
    <col min="8971" max="9216" width="9.140625" style="5"/>
    <col min="9217" max="9217" width="18.28515625" style="5" customWidth="1"/>
    <col min="9218" max="9218" width="33.42578125" style="5" customWidth="1"/>
    <col min="9219" max="9219" width="9.85546875" style="5" customWidth="1"/>
    <col min="9220" max="9226" width="9.7109375" style="5" customWidth="1"/>
    <col min="9227" max="9472" width="9.140625" style="5"/>
    <col min="9473" max="9473" width="18.28515625" style="5" customWidth="1"/>
    <col min="9474" max="9474" width="33.42578125" style="5" customWidth="1"/>
    <col min="9475" max="9475" width="9.85546875" style="5" customWidth="1"/>
    <col min="9476" max="9482" width="9.7109375" style="5" customWidth="1"/>
    <col min="9483" max="9728" width="9.140625" style="5"/>
    <col min="9729" max="9729" width="18.28515625" style="5" customWidth="1"/>
    <col min="9730" max="9730" width="33.42578125" style="5" customWidth="1"/>
    <col min="9731" max="9731" width="9.85546875" style="5" customWidth="1"/>
    <col min="9732" max="9738" width="9.7109375" style="5" customWidth="1"/>
    <col min="9739" max="9984" width="9.140625" style="5"/>
    <col min="9985" max="9985" width="18.28515625" style="5" customWidth="1"/>
    <col min="9986" max="9986" width="33.42578125" style="5" customWidth="1"/>
    <col min="9987" max="9987" width="9.85546875" style="5" customWidth="1"/>
    <col min="9988" max="9994" width="9.7109375" style="5" customWidth="1"/>
    <col min="9995" max="10240" width="9.140625" style="5"/>
    <col min="10241" max="10241" width="18.28515625" style="5" customWidth="1"/>
    <col min="10242" max="10242" width="33.42578125" style="5" customWidth="1"/>
    <col min="10243" max="10243" width="9.85546875" style="5" customWidth="1"/>
    <col min="10244" max="10250" width="9.7109375" style="5" customWidth="1"/>
    <col min="10251" max="10496" width="9.140625" style="5"/>
    <col min="10497" max="10497" width="18.28515625" style="5" customWidth="1"/>
    <col min="10498" max="10498" width="33.42578125" style="5" customWidth="1"/>
    <col min="10499" max="10499" width="9.85546875" style="5" customWidth="1"/>
    <col min="10500" max="10506" width="9.7109375" style="5" customWidth="1"/>
    <col min="10507" max="10752" width="9.140625" style="5"/>
    <col min="10753" max="10753" width="18.28515625" style="5" customWidth="1"/>
    <col min="10754" max="10754" width="33.42578125" style="5" customWidth="1"/>
    <col min="10755" max="10755" width="9.85546875" style="5" customWidth="1"/>
    <col min="10756" max="10762" width="9.7109375" style="5" customWidth="1"/>
    <col min="10763" max="11008" width="9.140625" style="5"/>
    <col min="11009" max="11009" width="18.28515625" style="5" customWidth="1"/>
    <col min="11010" max="11010" width="33.42578125" style="5" customWidth="1"/>
    <col min="11011" max="11011" width="9.85546875" style="5" customWidth="1"/>
    <col min="11012" max="11018" width="9.7109375" style="5" customWidth="1"/>
    <col min="11019" max="11264" width="9.140625" style="5"/>
    <col min="11265" max="11265" width="18.28515625" style="5" customWidth="1"/>
    <col min="11266" max="11266" width="33.42578125" style="5" customWidth="1"/>
    <col min="11267" max="11267" width="9.85546875" style="5" customWidth="1"/>
    <col min="11268" max="11274" width="9.7109375" style="5" customWidth="1"/>
    <col min="11275" max="11520" width="9.140625" style="5"/>
    <col min="11521" max="11521" width="18.28515625" style="5" customWidth="1"/>
    <col min="11522" max="11522" width="33.42578125" style="5" customWidth="1"/>
    <col min="11523" max="11523" width="9.85546875" style="5" customWidth="1"/>
    <col min="11524" max="11530" width="9.7109375" style="5" customWidth="1"/>
    <col min="11531" max="11776" width="9.140625" style="5"/>
    <col min="11777" max="11777" width="18.28515625" style="5" customWidth="1"/>
    <col min="11778" max="11778" width="33.42578125" style="5" customWidth="1"/>
    <col min="11779" max="11779" width="9.85546875" style="5" customWidth="1"/>
    <col min="11780" max="11786" width="9.7109375" style="5" customWidth="1"/>
    <col min="11787" max="12032" width="9.140625" style="5"/>
    <col min="12033" max="12033" width="18.28515625" style="5" customWidth="1"/>
    <col min="12034" max="12034" width="33.42578125" style="5" customWidth="1"/>
    <col min="12035" max="12035" width="9.85546875" style="5" customWidth="1"/>
    <col min="12036" max="12042" width="9.7109375" style="5" customWidth="1"/>
    <col min="12043" max="12288" width="9.140625" style="5"/>
    <col min="12289" max="12289" width="18.28515625" style="5" customWidth="1"/>
    <col min="12290" max="12290" width="33.42578125" style="5" customWidth="1"/>
    <col min="12291" max="12291" width="9.85546875" style="5" customWidth="1"/>
    <col min="12292" max="12298" width="9.7109375" style="5" customWidth="1"/>
    <col min="12299" max="12544" width="9.140625" style="5"/>
    <col min="12545" max="12545" width="18.28515625" style="5" customWidth="1"/>
    <col min="12546" max="12546" width="33.42578125" style="5" customWidth="1"/>
    <col min="12547" max="12547" width="9.85546875" style="5" customWidth="1"/>
    <col min="12548" max="12554" width="9.7109375" style="5" customWidth="1"/>
    <col min="12555" max="12800" width="9.140625" style="5"/>
    <col min="12801" max="12801" width="18.28515625" style="5" customWidth="1"/>
    <col min="12802" max="12802" width="33.42578125" style="5" customWidth="1"/>
    <col min="12803" max="12803" width="9.85546875" style="5" customWidth="1"/>
    <col min="12804" max="12810" width="9.7109375" style="5" customWidth="1"/>
    <col min="12811" max="13056" width="9.140625" style="5"/>
    <col min="13057" max="13057" width="18.28515625" style="5" customWidth="1"/>
    <col min="13058" max="13058" width="33.42578125" style="5" customWidth="1"/>
    <col min="13059" max="13059" width="9.85546875" style="5" customWidth="1"/>
    <col min="13060" max="13066" width="9.7109375" style="5" customWidth="1"/>
    <col min="13067" max="13312" width="9.140625" style="5"/>
    <col min="13313" max="13313" width="18.28515625" style="5" customWidth="1"/>
    <col min="13314" max="13314" width="33.42578125" style="5" customWidth="1"/>
    <col min="13315" max="13315" width="9.85546875" style="5" customWidth="1"/>
    <col min="13316" max="13322" width="9.7109375" style="5" customWidth="1"/>
    <col min="13323" max="13568" width="9.140625" style="5"/>
    <col min="13569" max="13569" width="18.28515625" style="5" customWidth="1"/>
    <col min="13570" max="13570" width="33.42578125" style="5" customWidth="1"/>
    <col min="13571" max="13571" width="9.85546875" style="5" customWidth="1"/>
    <col min="13572" max="13578" width="9.7109375" style="5" customWidth="1"/>
    <col min="13579" max="13824" width="9.140625" style="5"/>
    <col min="13825" max="13825" width="18.28515625" style="5" customWidth="1"/>
    <col min="13826" max="13826" width="33.42578125" style="5" customWidth="1"/>
    <col min="13827" max="13827" width="9.85546875" style="5" customWidth="1"/>
    <col min="13828" max="13834" width="9.7109375" style="5" customWidth="1"/>
    <col min="13835" max="14080" width="9.140625" style="5"/>
    <col min="14081" max="14081" width="18.28515625" style="5" customWidth="1"/>
    <col min="14082" max="14082" width="33.42578125" style="5" customWidth="1"/>
    <col min="14083" max="14083" width="9.85546875" style="5" customWidth="1"/>
    <col min="14084" max="14090" width="9.7109375" style="5" customWidth="1"/>
    <col min="14091" max="14336" width="9.140625" style="5"/>
    <col min="14337" max="14337" width="18.28515625" style="5" customWidth="1"/>
    <col min="14338" max="14338" width="33.42578125" style="5" customWidth="1"/>
    <col min="14339" max="14339" width="9.85546875" style="5" customWidth="1"/>
    <col min="14340" max="14346" width="9.7109375" style="5" customWidth="1"/>
    <col min="14347" max="14592" width="9.140625" style="5"/>
    <col min="14593" max="14593" width="18.28515625" style="5" customWidth="1"/>
    <col min="14594" max="14594" width="33.42578125" style="5" customWidth="1"/>
    <col min="14595" max="14595" width="9.85546875" style="5" customWidth="1"/>
    <col min="14596" max="14602" width="9.7109375" style="5" customWidth="1"/>
    <col min="14603" max="14848" width="9.140625" style="5"/>
    <col min="14849" max="14849" width="18.28515625" style="5" customWidth="1"/>
    <col min="14850" max="14850" width="33.42578125" style="5" customWidth="1"/>
    <col min="14851" max="14851" width="9.85546875" style="5" customWidth="1"/>
    <col min="14852" max="14858" width="9.7109375" style="5" customWidth="1"/>
    <col min="14859" max="15104" width="9.140625" style="5"/>
    <col min="15105" max="15105" width="18.28515625" style="5" customWidth="1"/>
    <col min="15106" max="15106" width="33.42578125" style="5" customWidth="1"/>
    <col min="15107" max="15107" width="9.85546875" style="5" customWidth="1"/>
    <col min="15108" max="15114" width="9.7109375" style="5" customWidth="1"/>
    <col min="15115" max="15360" width="9.140625" style="5"/>
    <col min="15361" max="15361" width="18.28515625" style="5" customWidth="1"/>
    <col min="15362" max="15362" width="33.42578125" style="5" customWidth="1"/>
    <col min="15363" max="15363" width="9.85546875" style="5" customWidth="1"/>
    <col min="15364" max="15370" width="9.7109375" style="5" customWidth="1"/>
    <col min="15371" max="15616" width="9.140625" style="5"/>
    <col min="15617" max="15617" width="18.28515625" style="5" customWidth="1"/>
    <col min="15618" max="15618" width="33.42578125" style="5" customWidth="1"/>
    <col min="15619" max="15619" width="9.85546875" style="5" customWidth="1"/>
    <col min="15620" max="15626" width="9.7109375" style="5" customWidth="1"/>
    <col min="15627" max="15872" width="9.140625" style="5"/>
    <col min="15873" max="15873" width="18.28515625" style="5" customWidth="1"/>
    <col min="15874" max="15874" width="33.42578125" style="5" customWidth="1"/>
    <col min="15875" max="15875" width="9.85546875" style="5" customWidth="1"/>
    <col min="15876" max="15882" width="9.7109375" style="5" customWidth="1"/>
    <col min="15883" max="16128" width="9.140625" style="5"/>
    <col min="16129" max="16129" width="18.28515625" style="5" customWidth="1"/>
    <col min="16130" max="16130" width="33.42578125" style="5" customWidth="1"/>
    <col min="16131" max="16131" width="9.85546875" style="5" customWidth="1"/>
    <col min="16132" max="16138" width="9.7109375" style="5" customWidth="1"/>
    <col min="16139" max="16384" width="9.140625" style="5"/>
  </cols>
  <sheetData>
    <row r="1" spans="1:10" s="1" customFormat="1" ht="11.25">
      <c r="A1" s="8" t="s">
        <v>127</v>
      </c>
      <c r="B1" s="8"/>
      <c r="C1" s="8"/>
      <c r="D1" s="8"/>
      <c r="E1" s="8"/>
      <c r="F1" s="8"/>
      <c r="G1" s="8"/>
      <c r="H1" s="8"/>
      <c r="I1" s="8"/>
      <c r="J1" s="8"/>
    </row>
    <row r="2" spans="1:10" ht="2.25" customHeight="1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s="2" customFormat="1" ht="11.25">
      <c r="D3" s="7" t="s">
        <v>18</v>
      </c>
      <c r="E3" s="7"/>
      <c r="F3" s="7"/>
      <c r="G3" s="7"/>
      <c r="H3" s="7"/>
      <c r="I3" s="7"/>
      <c r="J3" s="7"/>
    </row>
    <row r="4" spans="1:10" s="1" customFormat="1" ht="11.25">
      <c r="A4" s="3"/>
      <c r="B4" s="3" t="s">
        <v>88</v>
      </c>
      <c r="C4" s="4" t="s">
        <v>19</v>
      </c>
      <c r="D4" s="24" t="s">
        <v>28</v>
      </c>
      <c r="E4" s="24" t="s">
        <v>20</v>
      </c>
      <c r="F4" s="24" t="s">
        <v>21</v>
      </c>
      <c r="G4" s="4" t="s">
        <v>23</v>
      </c>
      <c r="H4" s="4" t="s">
        <v>24</v>
      </c>
      <c r="I4" s="4" t="s">
        <v>25</v>
      </c>
      <c r="J4" s="4" t="s">
        <v>26</v>
      </c>
    </row>
    <row r="5" spans="1:10" ht="2.25" customHeight="1">
      <c r="A5" s="10"/>
      <c r="B5" s="10"/>
      <c r="C5" s="11"/>
      <c r="D5" s="12"/>
      <c r="E5" s="12"/>
      <c r="F5" s="12"/>
      <c r="G5" s="13"/>
      <c r="H5" s="13"/>
      <c r="I5" s="13"/>
      <c r="J5" s="13"/>
    </row>
    <row r="6" spans="1:10">
      <c r="A6" s="1" t="s">
        <v>43</v>
      </c>
      <c r="B6" s="1" t="s">
        <v>19</v>
      </c>
      <c r="C6" s="29">
        <v>6877890</v>
      </c>
      <c r="D6" s="29">
        <v>2937139</v>
      </c>
      <c r="E6" s="29">
        <v>1056171</v>
      </c>
      <c r="F6" s="29">
        <v>667058</v>
      </c>
      <c r="G6" s="29">
        <v>704588</v>
      </c>
      <c r="H6" s="29">
        <v>356298</v>
      </c>
      <c r="I6" s="29">
        <v>5721254</v>
      </c>
      <c r="J6" s="29">
        <v>1156636</v>
      </c>
    </row>
    <row r="7" spans="1:10">
      <c r="A7" s="1"/>
      <c r="B7" s="1" t="s">
        <v>3</v>
      </c>
      <c r="C7" s="29">
        <v>19131</v>
      </c>
      <c r="D7" s="29">
        <v>11501</v>
      </c>
      <c r="E7" s="29">
        <v>3694</v>
      </c>
      <c r="F7" s="29">
        <v>1799</v>
      </c>
      <c r="G7" s="29">
        <v>1216</v>
      </c>
      <c r="H7" s="29">
        <v>466</v>
      </c>
      <c r="I7" s="29">
        <v>18676</v>
      </c>
      <c r="J7" s="29">
        <v>455</v>
      </c>
    </row>
    <row r="8" spans="1:10">
      <c r="A8" s="1"/>
      <c r="B8" s="1" t="s">
        <v>82</v>
      </c>
      <c r="C8" s="29">
        <v>24697</v>
      </c>
      <c r="D8" s="29">
        <v>9497</v>
      </c>
      <c r="E8" s="29">
        <v>3265</v>
      </c>
      <c r="F8" s="29">
        <v>2548</v>
      </c>
      <c r="G8" s="29">
        <v>3042</v>
      </c>
      <c r="H8" s="29">
        <v>1508</v>
      </c>
      <c r="I8" s="29">
        <v>19860</v>
      </c>
      <c r="J8" s="29">
        <v>4837</v>
      </c>
    </row>
    <row r="9" spans="1:10">
      <c r="A9" s="1"/>
      <c r="B9" s="1" t="s">
        <v>4</v>
      </c>
      <c r="C9" s="29">
        <v>16393</v>
      </c>
      <c r="D9" s="29">
        <v>2654</v>
      </c>
      <c r="E9" s="29">
        <v>929</v>
      </c>
      <c r="F9" s="29">
        <v>541</v>
      </c>
      <c r="G9" s="29">
        <v>1434</v>
      </c>
      <c r="H9" s="29">
        <v>1215</v>
      </c>
      <c r="I9" s="29">
        <v>6773</v>
      </c>
      <c r="J9" s="29">
        <v>9620</v>
      </c>
    </row>
    <row r="10" spans="1:10">
      <c r="A10" s="1"/>
      <c r="B10" s="1" t="s">
        <v>83</v>
      </c>
      <c r="C10" s="29">
        <v>672222</v>
      </c>
      <c r="D10" s="29">
        <v>400339</v>
      </c>
      <c r="E10" s="29">
        <v>124539</v>
      </c>
      <c r="F10" s="29">
        <v>71789</v>
      </c>
      <c r="G10" s="29">
        <v>56963</v>
      </c>
      <c r="H10" s="29">
        <v>9773</v>
      </c>
      <c r="I10" s="29">
        <v>663403</v>
      </c>
      <c r="J10" s="29">
        <v>8819</v>
      </c>
    </row>
    <row r="11" spans="1:10">
      <c r="A11" s="1"/>
      <c r="B11" s="1" t="s">
        <v>84</v>
      </c>
      <c r="C11" s="29">
        <v>308514</v>
      </c>
      <c r="D11" s="29">
        <v>94753</v>
      </c>
      <c r="E11" s="29">
        <v>52816</v>
      </c>
      <c r="F11" s="29">
        <v>44203</v>
      </c>
      <c r="G11" s="29">
        <v>58943</v>
      </c>
      <c r="H11" s="29">
        <v>22926</v>
      </c>
      <c r="I11" s="29">
        <v>273641</v>
      </c>
      <c r="J11" s="29">
        <v>34873</v>
      </c>
    </row>
    <row r="12" spans="1:10">
      <c r="A12" s="1"/>
      <c r="B12" s="1" t="s">
        <v>42</v>
      </c>
      <c r="C12" s="29">
        <v>398654</v>
      </c>
      <c r="D12" s="29">
        <v>156972</v>
      </c>
      <c r="E12" s="29">
        <v>56992</v>
      </c>
      <c r="F12" s="29">
        <v>41773</v>
      </c>
      <c r="G12" s="29">
        <v>52652</v>
      </c>
      <c r="H12" s="29">
        <v>29190</v>
      </c>
      <c r="I12" s="29">
        <v>337579</v>
      </c>
      <c r="J12" s="29">
        <v>61075</v>
      </c>
    </row>
    <row r="13" spans="1:10">
      <c r="A13" s="1"/>
      <c r="B13" s="1" t="s">
        <v>85</v>
      </c>
      <c r="C13" s="29">
        <v>1028157</v>
      </c>
      <c r="D13" s="29">
        <v>343672</v>
      </c>
      <c r="E13" s="29">
        <v>146966</v>
      </c>
      <c r="F13" s="29">
        <v>86918</v>
      </c>
      <c r="G13" s="29">
        <v>86904</v>
      </c>
      <c r="H13" s="29">
        <v>49528</v>
      </c>
      <c r="I13" s="29">
        <v>713988</v>
      </c>
      <c r="J13" s="29">
        <v>314169</v>
      </c>
    </row>
    <row r="14" spans="1:10">
      <c r="A14" s="1"/>
      <c r="B14" s="1" t="s">
        <v>5</v>
      </c>
      <c r="C14" s="29">
        <v>193829</v>
      </c>
      <c r="D14" s="29">
        <v>86438</v>
      </c>
      <c r="E14" s="29">
        <v>24797</v>
      </c>
      <c r="F14" s="29">
        <v>16889</v>
      </c>
      <c r="G14" s="29">
        <v>18409</v>
      </c>
      <c r="H14" s="29">
        <v>9836</v>
      </c>
      <c r="I14" s="29">
        <v>156369</v>
      </c>
      <c r="J14" s="29">
        <v>37460</v>
      </c>
    </row>
    <row r="15" spans="1:10">
      <c r="A15" s="1"/>
      <c r="B15" s="1" t="s">
        <v>6</v>
      </c>
      <c r="C15" s="29">
        <v>128796</v>
      </c>
      <c r="D15" s="29">
        <v>32400</v>
      </c>
      <c r="E15" s="29">
        <v>10996</v>
      </c>
      <c r="F15" s="29">
        <v>8292</v>
      </c>
      <c r="G15" s="29">
        <v>10804</v>
      </c>
      <c r="H15" s="29">
        <v>6346</v>
      </c>
      <c r="I15" s="29">
        <v>68838</v>
      </c>
      <c r="J15" s="29">
        <v>59958</v>
      </c>
    </row>
    <row r="16" spans="1:10">
      <c r="A16" s="1"/>
      <c r="B16" s="1" t="s">
        <v>7</v>
      </c>
      <c r="C16" s="29">
        <v>467135</v>
      </c>
      <c r="D16" s="29">
        <v>155741</v>
      </c>
      <c r="E16" s="29">
        <v>37213</v>
      </c>
      <c r="F16" s="29">
        <v>19522</v>
      </c>
      <c r="G16" s="29">
        <v>36291</v>
      </c>
      <c r="H16" s="29">
        <v>35873</v>
      </c>
      <c r="I16" s="29">
        <v>284640</v>
      </c>
      <c r="J16" s="29">
        <v>182495</v>
      </c>
    </row>
    <row r="17" spans="1:10">
      <c r="A17" s="1"/>
      <c r="B17" s="1" t="s">
        <v>8</v>
      </c>
      <c r="C17" s="29">
        <v>320391</v>
      </c>
      <c r="D17" s="29">
        <v>177841</v>
      </c>
      <c r="E17" s="29">
        <v>34039</v>
      </c>
      <c r="F17" s="29">
        <v>17230</v>
      </c>
      <c r="G17" s="29">
        <v>19176</v>
      </c>
      <c r="H17" s="29">
        <v>15798</v>
      </c>
      <c r="I17" s="29">
        <v>264084</v>
      </c>
      <c r="J17" s="29">
        <v>56307</v>
      </c>
    </row>
    <row r="18" spans="1:10">
      <c r="A18" s="1"/>
      <c r="B18" s="1" t="s">
        <v>9</v>
      </c>
      <c r="C18" s="29">
        <v>734411</v>
      </c>
      <c r="D18" s="29">
        <v>448094</v>
      </c>
      <c r="E18" s="29">
        <v>105078</v>
      </c>
      <c r="F18" s="29">
        <v>59673</v>
      </c>
      <c r="G18" s="29">
        <v>51396</v>
      </c>
      <c r="H18" s="29">
        <v>19674</v>
      </c>
      <c r="I18" s="29">
        <v>683915</v>
      </c>
      <c r="J18" s="29">
        <v>50496</v>
      </c>
    </row>
    <row r="19" spans="1:10">
      <c r="A19" s="1"/>
      <c r="B19" s="1" t="s">
        <v>10</v>
      </c>
      <c r="C19" s="29">
        <v>50251</v>
      </c>
      <c r="D19" s="29">
        <v>2531</v>
      </c>
      <c r="E19" s="29">
        <v>795</v>
      </c>
      <c r="F19" s="29">
        <v>1156</v>
      </c>
      <c r="G19" s="29">
        <v>6301</v>
      </c>
      <c r="H19" s="29">
        <v>9867</v>
      </c>
      <c r="I19" s="29">
        <v>20650</v>
      </c>
      <c r="J19" s="29">
        <v>29601</v>
      </c>
    </row>
    <row r="20" spans="1:10">
      <c r="A20" s="1"/>
      <c r="B20" s="1" t="s">
        <v>31</v>
      </c>
      <c r="C20" s="29">
        <v>338156</v>
      </c>
      <c r="D20" s="29">
        <v>157693</v>
      </c>
      <c r="E20" s="29">
        <v>50165</v>
      </c>
      <c r="F20" s="29">
        <v>31468</v>
      </c>
      <c r="G20" s="29">
        <v>32666</v>
      </c>
      <c r="H20" s="29">
        <v>14765</v>
      </c>
      <c r="I20" s="29">
        <v>286757</v>
      </c>
      <c r="J20" s="29">
        <v>51399</v>
      </c>
    </row>
    <row r="21" spans="1:10">
      <c r="A21" s="1"/>
      <c r="B21" s="1" t="s">
        <v>11</v>
      </c>
      <c r="C21" s="29">
        <v>79346</v>
      </c>
      <c r="D21" s="29">
        <v>29609</v>
      </c>
      <c r="E21" s="29">
        <v>12181</v>
      </c>
      <c r="F21" s="29">
        <v>10259</v>
      </c>
      <c r="G21" s="29">
        <v>14981</v>
      </c>
      <c r="H21" s="29">
        <v>5539</v>
      </c>
      <c r="I21" s="29">
        <v>72569</v>
      </c>
      <c r="J21" s="29">
        <v>6777</v>
      </c>
    </row>
    <row r="22" spans="1:10">
      <c r="A22" s="1"/>
      <c r="B22" s="1" t="s">
        <v>12</v>
      </c>
      <c r="C22" s="29">
        <v>738160</v>
      </c>
      <c r="D22" s="29">
        <v>265598</v>
      </c>
      <c r="E22" s="29">
        <v>144061</v>
      </c>
      <c r="F22" s="29">
        <v>84985</v>
      </c>
      <c r="G22" s="29">
        <v>86478</v>
      </c>
      <c r="H22" s="29">
        <v>65730</v>
      </c>
      <c r="I22" s="29">
        <v>646852</v>
      </c>
      <c r="J22" s="29">
        <v>91308</v>
      </c>
    </row>
    <row r="23" spans="1:10">
      <c r="A23" s="1"/>
      <c r="B23" s="1" t="s">
        <v>13</v>
      </c>
      <c r="C23" s="29">
        <v>100985</v>
      </c>
      <c r="D23" s="29">
        <v>48399</v>
      </c>
      <c r="E23" s="29">
        <v>16353</v>
      </c>
      <c r="F23" s="29">
        <v>11792</v>
      </c>
      <c r="G23" s="29">
        <v>13825</v>
      </c>
      <c r="H23" s="29">
        <v>4193</v>
      </c>
      <c r="I23" s="29">
        <v>94562</v>
      </c>
      <c r="J23" s="29">
        <v>6423</v>
      </c>
    </row>
    <row r="24" spans="1:10">
      <c r="A24" s="1"/>
      <c r="B24" s="1" t="s">
        <v>14</v>
      </c>
      <c r="C24" s="29">
        <v>574985</v>
      </c>
      <c r="D24" s="29">
        <v>140154</v>
      </c>
      <c r="E24" s="29">
        <v>94511</v>
      </c>
      <c r="F24" s="29">
        <v>87813</v>
      </c>
      <c r="G24" s="29">
        <v>100539</v>
      </c>
      <c r="H24" s="29">
        <v>38734</v>
      </c>
      <c r="I24" s="29">
        <v>461751</v>
      </c>
      <c r="J24" s="29">
        <v>113234</v>
      </c>
    </row>
    <row r="25" spans="1:10">
      <c r="A25" s="1"/>
      <c r="B25" s="1" t="s">
        <v>15</v>
      </c>
      <c r="C25" s="29">
        <v>676947</v>
      </c>
      <c r="D25" s="29">
        <v>367057</v>
      </c>
      <c r="E25" s="29">
        <v>136386</v>
      </c>
      <c r="F25" s="29">
        <v>68294</v>
      </c>
      <c r="G25" s="29">
        <v>52543</v>
      </c>
      <c r="H25" s="29">
        <v>15337</v>
      </c>
      <c r="I25" s="29">
        <v>639617</v>
      </c>
      <c r="J25" s="29">
        <v>37330</v>
      </c>
    </row>
    <row r="26" spans="1:10">
      <c r="A26" s="1"/>
      <c r="B26" s="1" t="s">
        <v>86</v>
      </c>
      <c r="C26" s="29">
        <v>6730</v>
      </c>
      <c r="D26" s="29">
        <v>6196</v>
      </c>
      <c r="E26" s="29">
        <v>395</v>
      </c>
      <c r="F26" s="29">
        <v>114</v>
      </c>
      <c r="G26" s="29">
        <v>25</v>
      </c>
      <c r="H26" s="29"/>
      <c r="I26" s="29">
        <v>6730</v>
      </c>
      <c r="J26" s="29"/>
    </row>
    <row r="27" spans="1:10">
      <c r="A27" s="1" t="s">
        <v>128</v>
      </c>
      <c r="B27" s="1" t="s">
        <v>19</v>
      </c>
      <c r="C27" s="29">
        <v>518500</v>
      </c>
      <c r="D27" s="29">
        <v>403268</v>
      </c>
      <c r="E27" s="29">
        <v>62095</v>
      </c>
      <c r="F27" s="29">
        <v>32155</v>
      </c>
      <c r="G27" s="29">
        <v>19264</v>
      </c>
      <c r="H27" s="29">
        <v>1600</v>
      </c>
      <c r="I27" s="29">
        <v>518382</v>
      </c>
      <c r="J27" s="29">
        <v>118</v>
      </c>
    </row>
    <row r="28" spans="1:10">
      <c r="A28" s="1"/>
      <c r="B28" s="1" t="s">
        <v>3</v>
      </c>
      <c r="C28" s="29">
        <v>1818</v>
      </c>
      <c r="D28" s="29">
        <v>1523</v>
      </c>
      <c r="E28" s="29">
        <v>192</v>
      </c>
      <c r="F28" s="29">
        <v>68</v>
      </c>
      <c r="G28" s="29">
        <v>32</v>
      </c>
      <c r="H28" s="29">
        <v>3</v>
      </c>
      <c r="I28" s="29">
        <v>1818</v>
      </c>
      <c r="J28" s="29">
        <v>0</v>
      </c>
    </row>
    <row r="29" spans="1:10">
      <c r="A29" s="1"/>
      <c r="B29" s="1" t="s">
        <v>82</v>
      </c>
      <c r="C29" s="29">
        <v>2030</v>
      </c>
      <c r="D29" s="29">
        <v>1468</v>
      </c>
      <c r="E29" s="29">
        <v>261</v>
      </c>
      <c r="F29" s="29">
        <v>160</v>
      </c>
      <c r="G29" s="29">
        <v>124</v>
      </c>
      <c r="H29" s="29">
        <v>16</v>
      </c>
      <c r="I29" s="29">
        <v>2029</v>
      </c>
      <c r="J29" s="29">
        <v>1</v>
      </c>
    </row>
    <row r="30" spans="1:10">
      <c r="A30" s="1"/>
      <c r="B30" s="1" t="s">
        <v>4</v>
      </c>
      <c r="C30" s="29">
        <v>276</v>
      </c>
      <c r="D30" s="29">
        <v>205</v>
      </c>
      <c r="E30" s="29">
        <v>44</v>
      </c>
      <c r="F30" s="29">
        <v>7</v>
      </c>
      <c r="G30" s="29">
        <v>18</v>
      </c>
      <c r="H30" s="29">
        <v>2</v>
      </c>
      <c r="I30" s="29">
        <v>276</v>
      </c>
      <c r="J30" s="29">
        <v>0</v>
      </c>
    </row>
    <row r="31" spans="1:10">
      <c r="A31" s="1"/>
      <c r="B31" s="1" t="s">
        <v>83</v>
      </c>
      <c r="C31" s="29">
        <v>64404</v>
      </c>
      <c r="D31" s="29">
        <v>54018</v>
      </c>
      <c r="E31" s="29">
        <v>6509</v>
      </c>
      <c r="F31" s="29">
        <v>2599</v>
      </c>
      <c r="G31" s="29">
        <v>1179</v>
      </c>
      <c r="H31" s="29">
        <v>96</v>
      </c>
      <c r="I31" s="29">
        <v>64401</v>
      </c>
      <c r="J31" s="29">
        <v>3</v>
      </c>
    </row>
    <row r="32" spans="1:10">
      <c r="A32" s="1"/>
      <c r="B32" s="1" t="s">
        <v>84</v>
      </c>
      <c r="C32" s="29">
        <v>14808</v>
      </c>
      <c r="D32" s="29">
        <v>10023</v>
      </c>
      <c r="E32" s="29">
        <v>2222</v>
      </c>
      <c r="F32" s="29">
        <v>1321</v>
      </c>
      <c r="G32" s="29">
        <v>1028</v>
      </c>
      <c r="H32" s="29">
        <v>203</v>
      </c>
      <c r="I32" s="29">
        <v>14797</v>
      </c>
      <c r="J32" s="29">
        <v>11</v>
      </c>
    </row>
    <row r="33" spans="1:10">
      <c r="A33" s="1"/>
      <c r="B33" s="1" t="s">
        <v>42</v>
      </c>
      <c r="C33" s="29">
        <v>21924</v>
      </c>
      <c r="D33" s="29">
        <v>18196</v>
      </c>
      <c r="E33" s="29">
        <v>2193</v>
      </c>
      <c r="F33" s="29">
        <v>921</v>
      </c>
      <c r="G33" s="29">
        <v>556</v>
      </c>
      <c r="H33" s="29">
        <v>56</v>
      </c>
      <c r="I33" s="29">
        <v>21922</v>
      </c>
      <c r="J33" s="29">
        <v>2</v>
      </c>
    </row>
    <row r="34" spans="1:10">
      <c r="A34" s="1"/>
      <c r="B34" s="1" t="s">
        <v>85</v>
      </c>
      <c r="C34" s="29">
        <v>58890</v>
      </c>
      <c r="D34" s="29">
        <v>46492</v>
      </c>
      <c r="E34" s="29">
        <v>7841</v>
      </c>
      <c r="F34" s="29">
        <v>3113</v>
      </c>
      <c r="G34" s="29">
        <v>1353</v>
      </c>
      <c r="H34" s="29">
        <v>90</v>
      </c>
      <c r="I34" s="29">
        <v>58889</v>
      </c>
      <c r="J34" s="29">
        <v>1</v>
      </c>
    </row>
    <row r="35" spans="1:10">
      <c r="A35" s="1"/>
      <c r="B35" s="1" t="s">
        <v>5</v>
      </c>
      <c r="C35" s="29">
        <v>17788</v>
      </c>
      <c r="D35" s="29">
        <v>14713</v>
      </c>
      <c r="E35" s="29">
        <v>1838</v>
      </c>
      <c r="F35" s="29">
        <v>723</v>
      </c>
      <c r="G35" s="29">
        <v>467</v>
      </c>
      <c r="H35" s="29">
        <v>46</v>
      </c>
      <c r="I35" s="29">
        <v>17787</v>
      </c>
      <c r="J35" s="29">
        <v>1</v>
      </c>
    </row>
    <row r="36" spans="1:10">
      <c r="A36" s="1"/>
      <c r="B36" s="1" t="s">
        <v>6</v>
      </c>
      <c r="C36" s="29">
        <v>6656</v>
      </c>
      <c r="D36" s="29">
        <v>5330</v>
      </c>
      <c r="E36" s="29">
        <v>675</v>
      </c>
      <c r="F36" s="29">
        <v>372</v>
      </c>
      <c r="G36" s="29">
        <v>243</v>
      </c>
      <c r="H36" s="29">
        <v>35</v>
      </c>
      <c r="I36" s="29">
        <v>6655</v>
      </c>
      <c r="J36" s="29">
        <v>1</v>
      </c>
    </row>
    <row r="37" spans="1:10">
      <c r="A37" s="1"/>
      <c r="B37" s="1" t="s">
        <v>7</v>
      </c>
      <c r="C37" s="29">
        <v>19954</v>
      </c>
      <c r="D37" s="29">
        <v>17308</v>
      </c>
      <c r="E37" s="29">
        <v>1504</v>
      </c>
      <c r="F37" s="29">
        <v>704</v>
      </c>
      <c r="G37" s="29">
        <v>372</v>
      </c>
      <c r="H37" s="29">
        <v>59</v>
      </c>
      <c r="I37" s="29">
        <v>19947</v>
      </c>
      <c r="J37" s="29">
        <v>7</v>
      </c>
    </row>
    <row r="38" spans="1:10">
      <c r="A38" s="1"/>
      <c r="B38" s="1" t="s">
        <v>8</v>
      </c>
      <c r="C38" s="29">
        <v>25325</v>
      </c>
      <c r="D38" s="29">
        <v>22279</v>
      </c>
      <c r="E38" s="29">
        <v>1845</v>
      </c>
      <c r="F38" s="29">
        <v>784</v>
      </c>
      <c r="G38" s="29">
        <v>379</v>
      </c>
      <c r="H38" s="29">
        <v>36</v>
      </c>
      <c r="I38" s="29">
        <v>25323</v>
      </c>
      <c r="J38" s="29">
        <v>2</v>
      </c>
    </row>
    <row r="39" spans="1:10">
      <c r="A39" s="1"/>
      <c r="B39" s="1" t="s">
        <v>9</v>
      </c>
      <c r="C39" s="29">
        <v>74337</v>
      </c>
      <c r="D39" s="29">
        <v>65491</v>
      </c>
      <c r="E39" s="29">
        <v>5194</v>
      </c>
      <c r="F39" s="29">
        <v>2418</v>
      </c>
      <c r="G39" s="29">
        <v>1083</v>
      </c>
      <c r="H39" s="29">
        <v>129</v>
      </c>
      <c r="I39" s="29">
        <v>74315</v>
      </c>
      <c r="J39" s="29">
        <v>22</v>
      </c>
    </row>
    <row r="40" spans="1:10">
      <c r="A40" s="1"/>
      <c r="B40" s="1" t="s">
        <v>10</v>
      </c>
      <c r="C40" s="29">
        <v>468</v>
      </c>
      <c r="D40" s="29">
        <v>306</v>
      </c>
      <c r="E40" s="29">
        <v>58</v>
      </c>
      <c r="F40" s="29">
        <v>54</v>
      </c>
      <c r="G40" s="29">
        <v>35</v>
      </c>
      <c r="H40" s="29">
        <v>12</v>
      </c>
      <c r="I40" s="29">
        <v>465</v>
      </c>
      <c r="J40" s="29">
        <v>3</v>
      </c>
    </row>
    <row r="41" spans="1:10">
      <c r="A41" s="1"/>
      <c r="B41" s="1" t="s">
        <v>31</v>
      </c>
      <c r="C41" s="29">
        <v>32986</v>
      </c>
      <c r="D41" s="29">
        <v>25975</v>
      </c>
      <c r="E41" s="29">
        <v>3670</v>
      </c>
      <c r="F41" s="29">
        <v>1756</v>
      </c>
      <c r="G41" s="29">
        <v>1303</v>
      </c>
      <c r="H41" s="29">
        <v>232</v>
      </c>
      <c r="I41" s="29">
        <v>32936</v>
      </c>
      <c r="J41" s="29">
        <v>50</v>
      </c>
    </row>
    <row r="42" spans="1:10">
      <c r="A42" s="1"/>
      <c r="B42" s="1" t="s">
        <v>11</v>
      </c>
      <c r="C42" s="29">
        <v>7184</v>
      </c>
      <c r="D42" s="29">
        <v>5251</v>
      </c>
      <c r="E42" s="29">
        <v>1032</v>
      </c>
      <c r="F42" s="29">
        <v>574</v>
      </c>
      <c r="G42" s="29">
        <v>303</v>
      </c>
      <c r="H42" s="29">
        <v>23</v>
      </c>
      <c r="I42" s="29">
        <v>7183</v>
      </c>
      <c r="J42" s="29">
        <v>1</v>
      </c>
    </row>
    <row r="43" spans="1:10">
      <c r="A43" s="1"/>
      <c r="B43" s="1" t="s">
        <v>12</v>
      </c>
      <c r="C43" s="29">
        <v>47411</v>
      </c>
      <c r="D43" s="29">
        <v>34417</v>
      </c>
      <c r="E43" s="29">
        <v>7267</v>
      </c>
      <c r="F43" s="29">
        <v>3628</v>
      </c>
      <c r="G43" s="29">
        <v>1864</v>
      </c>
      <c r="H43" s="29">
        <v>233</v>
      </c>
      <c r="I43" s="29">
        <v>47409</v>
      </c>
      <c r="J43" s="29">
        <v>2</v>
      </c>
    </row>
    <row r="44" spans="1:10">
      <c r="A44" s="1"/>
      <c r="B44" s="1" t="s">
        <v>13</v>
      </c>
      <c r="C44" s="29">
        <v>11036</v>
      </c>
      <c r="D44" s="29">
        <v>8170</v>
      </c>
      <c r="E44" s="29">
        <v>1417</v>
      </c>
      <c r="F44" s="29">
        <v>813</v>
      </c>
      <c r="G44" s="29">
        <v>594</v>
      </c>
      <c r="H44" s="29">
        <v>40</v>
      </c>
      <c r="I44" s="29">
        <v>11034</v>
      </c>
      <c r="J44" s="29">
        <v>2</v>
      </c>
    </row>
    <row r="45" spans="1:10">
      <c r="A45" s="1"/>
      <c r="B45" s="1" t="s">
        <v>14</v>
      </c>
      <c r="C45" s="29">
        <v>56678</v>
      </c>
      <c r="D45" s="29">
        <v>26489</v>
      </c>
      <c r="E45" s="29">
        <v>12554</v>
      </c>
      <c r="F45" s="29">
        <v>9871</v>
      </c>
      <c r="G45" s="29">
        <v>7501</v>
      </c>
      <c r="H45" s="29">
        <v>256</v>
      </c>
      <c r="I45" s="29">
        <v>56671</v>
      </c>
      <c r="J45" s="29">
        <v>7</v>
      </c>
    </row>
    <row r="46" spans="1:10">
      <c r="A46" s="1"/>
      <c r="B46" s="1" t="s">
        <v>15</v>
      </c>
      <c r="C46" s="29">
        <v>48788</v>
      </c>
      <c r="D46" s="29">
        <v>40360</v>
      </c>
      <c r="E46" s="29">
        <v>5483</v>
      </c>
      <c r="F46" s="29">
        <v>2105</v>
      </c>
      <c r="G46" s="29">
        <v>805</v>
      </c>
      <c r="H46" s="29">
        <v>33</v>
      </c>
      <c r="I46" s="29">
        <v>48786</v>
      </c>
      <c r="J46" s="29">
        <v>2</v>
      </c>
    </row>
    <row r="47" spans="1:10">
      <c r="A47" s="1"/>
      <c r="B47" s="1" t="s">
        <v>86</v>
      </c>
      <c r="C47" s="29">
        <v>5739</v>
      </c>
      <c r="D47" s="29">
        <v>5254</v>
      </c>
      <c r="E47" s="29">
        <v>296</v>
      </c>
      <c r="F47" s="29">
        <v>164</v>
      </c>
      <c r="G47" s="29">
        <v>25</v>
      </c>
      <c r="H47" s="29"/>
      <c r="I47" s="29">
        <v>5739</v>
      </c>
      <c r="J47" s="29"/>
    </row>
    <row r="48" spans="1:10">
      <c r="A48" s="1" t="s">
        <v>129</v>
      </c>
      <c r="B48" s="1" t="s">
        <v>19</v>
      </c>
      <c r="C48" s="29">
        <v>123259</v>
      </c>
      <c r="D48" s="29">
        <v>492</v>
      </c>
      <c r="E48" s="29">
        <v>395</v>
      </c>
      <c r="F48" s="29">
        <v>1186</v>
      </c>
      <c r="G48" s="29">
        <v>7167</v>
      </c>
      <c r="H48" s="29">
        <v>16227</v>
      </c>
      <c r="I48" s="29">
        <v>25467</v>
      </c>
      <c r="J48" s="29">
        <v>97792</v>
      </c>
    </row>
    <row r="49" spans="1:10">
      <c r="A49" s="1"/>
      <c r="B49" s="1" t="s">
        <v>3</v>
      </c>
      <c r="C49" s="29">
        <v>39</v>
      </c>
      <c r="D49" s="29">
        <v>1</v>
      </c>
      <c r="E49" s="29">
        <v>0</v>
      </c>
      <c r="F49" s="29">
        <v>0</v>
      </c>
      <c r="G49" s="29">
        <v>16</v>
      </c>
      <c r="H49" s="29">
        <v>13</v>
      </c>
      <c r="I49" s="29">
        <v>30</v>
      </c>
      <c r="J49" s="29">
        <v>9</v>
      </c>
    </row>
    <row r="50" spans="1:10">
      <c r="A50" s="1"/>
      <c r="B50" s="1" t="s">
        <v>82</v>
      </c>
      <c r="C50" s="29">
        <v>611</v>
      </c>
      <c r="D50" s="29">
        <v>1</v>
      </c>
      <c r="E50" s="29">
        <v>1</v>
      </c>
      <c r="F50" s="29">
        <v>9</v>
      </c>
      <c r="G50" s="29">
        <v>26</v>
      </c>
      <c r="H50" s="29">
        <v>102</v>
      </c>
      <c r="I50" s="29">
        <v>139</v>
      </c>
      <c r="J50" s="29">
        <v>472</v>
      </c>
    </row>
    <row r="51" spans="1:10">
      <c r="A51" s="1"/>
      <c r="B51" s="1" t="s">
        <v>4</v>
      </c>
      <c r="C51" s="29">
        <v>996</v>
      </c>
      <c r="D51" s="29">
        <v>0</v>
      </c>
      <c r="E51" s="29">
        <v>0</v>
      </c>
      <c r="F51" s="29">
        <v>57</v>
      </c>
      <c r="G51" s="29">
        <v>5</v>
      </c>
      <c r="H51" s="29">
        <v>68</v>
      </c>
      <c r="I51" s="29">
        <v>130</v>
      </c>
      <c r="J51" s="29">
        <v>866</v>
      </c>
    </row>
    <row r="52" spans="1:10">
      <c r="A52" s="1"/>
      <c r="B52" s="1" t="s">
        <v>83</v>
      </c>
      <c r="C52" s="29">
        <v>966</v>
      </c>
      <c r="D52" s="29">
        <v>9</v>
      </c>
      <c r="E52" s="29">
        <v>3</v>
      </c>
      <c r="F52" s="29">
        <v>11</v>
      </c>
      <c r="G52" s="29">
        <v>97</v>
      </c>
      <c r="H52" s="29">
        <v>167</v>
      </c>
      <c r="I52" s="29">
        <v>287</v>
      </c>
      <c r="J52" s="29">
        <v>679</v>
      </c>
    </row>
    <row r="53" spans="1:10">
      <c r="A53" s="1"/>
      <c r="B53" s="1" t="s">
        <v>84</v>
      </c>
      <c r="C53" s="29">
        <v>2140</v>
      </c>
      <c r="D53" s="29">
        <v>9</v>
      </c>
      <c r="E53" s="29">
        <v>12</v>
      </c>
      <c r="F53" s="29">
        <v>29</v>
      </c>
      <c r="G53" s="29">
        <v>307</v>
      </c>
      <c r="H53" s="29">
        <v>641</v>
      </c>
      <c r="I53" s="29">
        <v>998</v>
      </c>
      <c r="J53" s="29">
        <v>1142</v>
      </c>
    </row>
    <row r="54" spans="1:10">
      <c r="A54" s="1"/>
      <c r="B54" s="1" t="s">
        <v>42</v>
      </c>
      <c r="C54" s="29">
        <v>7066</v>
      </c>
      <c r="D54" s="29">
        <v>33</v>
      </c>
      <c r="E54" s="29">
        <v>28</v>
      </c>
      <c r="F54" s="29">
        <v>99</v>
      </c>
      <c r="G54" s="29">
        <v>480</v>
      </c>
      <c r="H54" s="29">
        <v>1008</v>
      </c>
      <c r="I54" s="29">
        <v>1648</v>
      </c>
      <c r="J54" s="29">
        <v>5418</v>
      </c>
    </row>
    <row r="55" spans="1:10">
      <c r="A55" s="1"/>
      <c r="B55" s="1" t="s">
        <v>85</v>
      </c>
      <c r="C55" s="29">
        <v>21151</v>
      </c>
      <c r="D55" s="29">
        <v>182</v>
      </c>
      <c r="E55" s="29">
        <v>137</v>
      </c>
      <c r="F55" s="29">
        <v>180</v>
      </c>
      <c r="G55" s="29">
        <v>1232</v>
      </c>
      <c r="H55" s="29">
        <v>2386</v>
      </c>
      <c r="I55" s="29">
        <v>4117</v>
      </c>
      <c r="J55" s="29">
        <v>17034</v>
      </c>
    </row>
    <row r="56" spans="1:10">
      <c r="A56" s="1"/>
      <c r="B56" s="1" t="s">
        <v>5</v>
      </c>
      <c r="C56" s="29">
        <v>4328</v>
      </c>
      <c r="D56" s="29">
        <v>10</v>
      </c>
      <c r="E56" s="29">
        <v>18</v>
      </c>
      <c r="F56" s="29">
        <v>35</v>
      </c>
      <c r="G56" s="29">
        <v>245</v>
      </c>
      <c r="H56" s="29">
        <v>453</v>
      </c>
      <c r="I56" s="29">
        <v>761</v>
      </c>
      <c r="J56" s="29">
        <v>3567</v>
      </c>
    </row>
    <row r="57" spans="1:10">
      <c r="A57" s="1"/>
      <c r="B57" s="1" t="s">
        <v>6</v>
      </c>
      <c r="C57" s="29">
        <v>9299</v>
      </c>
      <c r="D57" s="29">
        <v>3</v>
      </c>
      <c r="E57" s="29">
        <v>4</v>
      </c>
      <c r="F57" s="29">
        <v>202</v>
      </c>
      <c r="G57" s="29">
        <v>94</v>
      </c>
      <c r="H57" s="29">
        <v>343</v>
      </c>
      <c r="I57" s="29">
        <v>646</v>
      </c>
      <c r="J57" s="29">
        <v>8653</v>
      </c>
    </row>
    <row r="58" spans="1:10">
      <c r="A58" s="1"/>
      <c r="B58" s="1" t="s">
        <v>7</v>
      </c>
      <c r="C58" s="29">
        <v>20744</v>
      </c>
      <c r="D58" s="29">
        <v>58</v>
      </c>
      <c r="E58" s="29">
        <v>19</v>
      </c>
      <c r="F58" s="29">
        <v>46</v>
      </c>
      <c r="G58" s="29">
        <v>571</v>
      </c>
      <c r="H58" s="29">
        <v>1755</v>
      </c>
      <c r="I58" s="29">
        <v>2449</v>
      </c>
      <c r="J58" s="29">
        <v>18295</v>
      </c>
    </row>
    <row r="59" spans="1:10">
      <c r="A59" s="1"/>
      <c r="B59" s="1" t="s">
        <v>8</v>
      </c>
      <c r="C59" s="29">
        <v>7151</v>
      </c>
      <c r="D59" s="29">
        <v>31</v>
      </c>
      <c r="E59" s="29">
        <v>26</v>
      </c>
      <c r="F59" s="29">
        <v>58</v>
      </c>
      <c r="G59" s="29">
        <v>559</v>
      </c>
      <c r="H59" s="29">
        <v>1286</v>
      </c>
      <c r="I59" s="29">
        <v>1960</v>
      </c>
      <c r="J59" s="29">
        <v>5191</v>
      </c>
    </row>
    <row r="60" spans="1:10">
      <c r="A60" s="1"/>
      <c r="B60" s="1" t="s">
        <v>9</v>
      </c>
      <c r="C60" s="29">
        <v>10942</v>
      </c>
      <c r="D60" s="29">
        <v>30</v>
      </c>
      <c r="E60" s="29">
        <v>23</v>
      </c>
      <c r="F60" s="29">
        <v>75</v>
      </c>
      <c r="G60" s="29">
        <v>471</v>
      </c>
      <c r="H60" s="29">
        <v>1237</v>
      </c>
      <c r="I60" s="29">
        <v>1836</v>
      </c>
      <c r="J60" s="29">
        <v>9106</v>
      </c>
    </row>
    <row r="61" spans="1:10">
      <c r="A61" s="1"/>
      <c r="B61" s="1" t="s">
        <v>10</v>
      </c>
      <c r="C61" s="29">
        <v>3593</v>
      </c>
      <c r="D61" s="29">
        <v>18</v>
      </c>
      <c r="E61" s="29">
        <v>12</v>
      </c>
      <c r="F61" s="29">
        <v>29</v>
      </c>
      <c r="G61" s="29">
        <v>247</v>
      </c>
      <c r="H61" s="29">
        <v>493</v>
      </c>
      <c r="I61" s="29">
        <v>799</v>
      </c>
      <c r="J61" s="29">
        <v>2794</v>
      </c>
    </row>
    <row r="62" spans="1:10">
      <c r="A62" s="1"/>
      <c r="B62" s="1" t="s">
        <v>31</v>
      </c>
      <c r="C62" s="29">
        <v>7917</v>
      </c>
      <c r="D62" s="29">
        <v>16</v>
      </c>
      <c r="E62" s="29">
        <v>8</v>
      </c>
      <c r="F62" s="29">
        <v>39</v>
      </c>
      <c r="G62" s="29">
        <v>315</v>
      </c>
      <c r="H62" s="29">
        <v>834</v>
      </c>
      <c r="I62" s="29">
        <v>1212</v>
      </c>
      <c r="J62" s="29">
        <v>6705</v>
      </c>
    </row>
    <row r="63" spans="1:10">
      <c r="A63" s="1"/>
      <c r="B63" s="1" t="s">
        <v>11</v>
      </c>
      <c r="C63" s="29">
        <v>824</v>
      </c>
      <c r="D63" s="29">
        <v>2</v>
      </c>
      <c r="E63" s="29">
        <v>14</v>
      </c>
      <c r="F63" s="29">
        <v>18</v>
      </c>
      <c r="G63" s="29">
        <v>138</v>
      </c>
      <c r="H63" s="29">
        <v>217</v>
      </c>
      <c r="I63" s="29">
        <v>389</v>
      </c>
      <c r="J63" s="29">
        <v>435</v>
      </c>
    </row>
    <row r="64" spans="1:10">
      <c r="A64" s="1"/>
      <c r="B64" s="1" t="s">
        <v>12</v>
      </c>
      <c r="C64" s="29">
        <v>11796</v>
      </c>
      <c r="D64" s="29">
        <v>28</v>
      </c>
      <c r="E64" s="29">
        <v>23</v>
      </c>
      <c r="F64" s="29">
        <v>114</v>
      </c>
      <c r="G64" s="29">
        <v>886</v>
      </c>
      <c r="H64" s="29">
        <v>2358</v>
      </c>
      <c r="I64" s="29">
        <v>3409</v>
      </c>
      <c r="J64" s="29">
        <v>8387</v>
      </c>
    </row>
    <row r="65" spans="1:10">
      <c r="A65" s="1"/>
      <c r="B65" s="1" t="s">
        <v>13</v>
      </c>
      <c r="C65" s="29">
        <v>677</v>
      </c>
      <c r="D65" s="29">
        <v>1</v>
      </c>
      <c r="E65" s="29">
        <v>7</v>
      </c>
      <c r="F65" s="29">
        <v>10</v>
      </c>
      <c r="G65" s="29">
        <v>83</v>
      </c>
      <c r="H65" s="29">
        <v>75</v>
      </c>
      <c r="I65" s="29">
        <v>176</v>
      </c>
      <c r="J65" s="29">
        <v>501</v>
      </c>
    </row>
    <row r="66" spans="1:10">
      <c r="A66" s="1"/>
      <c r="B66" s="1" t="s">
        <v>14</v>
      </c>
      <c r="C66" s="29">
        <v>9632</v>
      </c>
      <c r="D66" s="29">
        <v>30</v>
      </c>
      <c r="E66" s="29">
        <v>38</v>
      </c>
      <c r="F66" s="29">
        <v>121</v>
      </c>
      <c r="G66" s="29">
        <v>921</v>
      </c>
      <c r="H66" s="29">
        <v>2102</v>
      </c>
      <c r="I66" s="29">
        <v>3212</v>
      </c>
      <c r="J66" s="29">
        <v>6420</v>
      </c>
    </row>
    <row r="67" spans="1:10">
      <c r="A67" s="1"/>
      <c r="B67" s="1" t="s">
        <v>15</v>
      </c>
      <c r="C67" s="29">
        <v>3387</v>
      </c>
      <c r="D67" s="29">
        <v>30</v>
      </c>
      <c r="E67" s="29">
        <v>22</v>
      </c>
      <c r="F67" s="29">
        <v>54</v>
      </c>
      <c r="G67" s="29">
        <v>474</v>
      </c>
      <c r="H67" s="29">
        <v>689</v>
      </c>
      <c r="I67" s="29">
        <v>1269</v>
      </c>
      <c r="J67" s="29">
        <v>2118</v>
      </c>
    </row>
    <row r="68" spans="1:10">
      <c r="A68" s="1"/>
      <c r="B68" s="1" t="s">
        <v>86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/>
      <c r="I68" s="29">
        <v>0</v>
      </c>
      <c r="J68" s="29"/>
    </row>
    <row r="69" spans="1:10">
      <c r="A69" s="1" t="s">
        <v>130</v>
      </c>
      <c r="B69" s="1" t="s">
        <v>19</v>
      </c>
      <c r="C69" s="29">
        <v>680716</v>
      </c>
      <c r="D69" s="29">
        <v>541801</v>
      </c>
      <c r="E69" s="29">
        <v>77242</v>
      </c>
      <c r="F69" s="29">
        <v>36815</v>
      </c>
      <c r="G69" s="29">
        <v>22114</v>
      </c>
      <c r="H69" s="29">
        <v>2544</v>
      </c>
      <c r="I69" s="29">
        <v>680516</v>
      </c>
      <c r="J69" s="29">
        <v>200</v>
      </c>
    </row>
    <row r="70" spans="1:10">
      <c r="A70" s="1"/>
      <c r="B70" s="1" t="s">
        <v>3</v>
      </c>
      <c r="C70" s="29">
        <v>2699</v>
      </c>
      <c r="D70" s="29">
        <v>2265</v>
      </c>
      <c r="E70" s="29">
        <v>288</v>
      </c>
      <c r="F70" s="29">
        <v>98</v>
      </c>
      <c r="G70" s="29">
        <v>40</v>
      </c>
      <c r="H70" s="29">
        <v>7</v>
      </c>
      <c r="I70" s="29">
        <v>2698</v>
      </c>
      <c r="J70" s="29">
        <v>1</v>
      </c>
    </row>
    <row r="71" spans="1:10">
      <c r="A71" s="1"/>
      <c r="B71" s="1" t="s">
        <v>82</v>
      </c>
      <c r="C71" s="29">
        <v>1930</v>
      </c>
      <c r="D71" s="29">
        <v>1424</v>
      </c>
      <c r="E71" s="29">
        <v>231</v>
      </c>
      <c r="F71" s="29">
        <v>144</v>
      </c>
      <c r="G71" s="29">
        <v>102</v>
      </c>
      <c r="H71" s="29">
        <v>29</v>
      </c>
      <c r="I71" s="29">
        <v>1930</v>
      </c>
      <c r="J71" s="29">
        <v>0</v>
      </c>
    </row>
    <row r="72" spans="1:10">
      <c r="A72" s="1"/>
      <c r="B72" s="1" t="s">
        <v>4</v>
      </c>
      <c r="C72" s="29">
        <v>327</v>
      </c>
      <c r="D72" s="29">
        <v>240</v>
      </c>
      <c r="E72" s="29">
        <v>36</v>
      </c>
      <c r="F72" s="29">
        <v>22</v>
      </c>
      <c r="G72" s="29">
        <v>25</v>
      </c>
      <c r="H72" s="29">
        <v>2</v>
      </c>
      <c r="I72" s="29">
        <v>325</v>
      </c>
      <c r="J72" s="29">
        <v>2</v>
      </c>
    </row>
    <row r="73" spans="1:10">
      <c r="A73" s="1"/>
      <c r="B73" s="1" t="s">
        <v>83</v>
      </c>
      <c r="C73" s="29">
        <v>129611</v>
      </c>
      <c r="D73" s="29">
        <v>108701</v>
      </c>
      <c r="E73" s="29">
        <v>13540</v>
      </c>
      <c r="F73" s="29">
        <v>4929</v>
      </c>
      <c r="G73" s="29">
        <v>2244</v>
      </c>
      <c r="H73" s="29">
        <v>189</v>
      </c>
      <c r="I73" s="29">
        <v>129603</v>
      </c>
      <c r="J73" s="29">
        <v>8</v>
      </c>
    </row>
    <row r="74" spans="1:10">
      <c r="A74" s="1"/>
      <c r="B74" s="1" t="s">
        <v>84</v>
      </c>
      <c r="C74" s="29">
        <v>25591</v>
      </c>
      <c r="D74" s="29">
        <v>17465</v>
      </c>
      <c r="E74" s="29">
        <v>3743</v>
      </c>
      <c r="F74" s="29">
        <v>2211</v>
      </c>
      <c r="G74" s="29">
        <v>1884</v>
      </c>
      <c r="H74" s="29">
        <v>275</v>
      </c>
      <c r="I74" s="29">
        <v>25578</v>
      </c>
      <c r="J74" s="29">
        <v>13</v>
      </c>
    </row>
    <row r="75" spans="1:10">
      <c r="A75" s="1"/>
      <c r="B75" s="1" t="s">
        <v>42</v>
      </c>
      <c r="C75" s="29">
        <v>32498</v>
      </c>
      <c r="D75" s="29">
        <v>26477</v>
      </c>
      <c r="E75" s="29">
        <v>3188</v>
      </c>
      <c r="F75" s="29">
        <v>1583</v>
      </c>
      <c r="G75" s="29">
        <v>1115</v>
      </c>
      <c r="H75" s="29">
        <v>128</v>
      </c>
      <c r="I75" s="29">
        <v>32491</v>
      </c>
      <c r="J75" s="29">
        <v>7</v>
      </c>
    </row>
    <row r="76" spans="1:10">
      <c r="A76" s="1"/>
      <c r="B76" s="1" t="s">
        <v>85</v>
      </c>
      <c r="C76" s="29">
        <v>80284</v>
      </c>
      <c r="D76" s="29">
        <v>63193</v>
      </c>
      <c r="E76" s="29">
        <v>10746</v>
      </c>
      <c r="F76" s="29">
        <v>4047</v>
      </c>
      <c r="G76" s="29">
        <v>2127</v>
      </c>
      <c r="H76" s="29">
        <v>165</v>
      </c>
      <c r="I76" s="29">
        <v>80278</v>
      </c>
      <c r="J76" s="29">
        <v>6</v>
      </c>
    </row>
    <row r="77" spans="1:10">
      <c r="A77" s="1"/>
      <c r="B77" s="1" t="s">
        <v>5</v>
      </c>
      <c r="C77" s="29">
        <v>23852</v>
      </c>
      <c r="D77" s="29">
        <v>19865</v>
      </c>
      <c r="E77" s="29">
        <v>2135</v>
      </c>
      <c r="F77" s="29">
        <v>1070</v>
      </c>
      <c r="G77" s="29">
        <v>689</v>
      </c>
      <c r="H77" s="29">
        <v>82</v>
      </c>
      <c r="I77" s="29">
        <v>23841</v>
      </c>
      <c r="J77" s="29">
        <v>11</v>
      </c>
    </row>
    <row r="78" spans="1:10">
      <c r="A78" s="1"/>
      <c r="B78" s="1" t="s">
        <v>6</v>
      </c>
      <c r="C78" s="29">
        <v>8424</v>
      </c>
      <c r="D78" s="29">
        <v>6613</v>
      </c>
      <c r="E78" s="29">
        <v>869</v>
      </c>
      <c r="F78" s="29">
        <v>474</v>
      </c>
      <c r="G78" s="29">
        <v>405</v>
      </c>
      <c r="H78" s="29">
        <v>57</v>
      </c>
      <c r="I78" s="29">
        <v>8418</v>
      </c>
      <c r="J78" s="29">
        <v>6</v>
      </c>
    </row>
    <row r="79" spans="1:10">
      <c r="A79" s="1"/>
      <c r="B79" s="1" t="s">
        <v>7</v>
      </c>
      <c r="C79" s="29">
        <v>29937</v>
      </c>
      <c r="D79" s="29">
        <v>26130</v>
      </c>
      <c r="E79" s="29">
        <v>2290</v>
      </c>
      <c r="F79" s="29">
        <v>882</v>
      </c>
      <c r="G79" s="29">
        <v>546</v>
      </c>
      <c r="H79" s="29">
        <v>84</v>
      </c>
      <c r="I79" s="29">
        <v>29932</v>
      </c>
      <c r="J79" s="29">
        <v>5</v>
      </c>
    </row>
    <row r="80" spans="1:10">
      <c r="A80" s="1"/>
      <c r="B80" s="1" t="s">
        <v>8</v>
      </c>
      <c r="C80" s="29">
        <v>39266</v>
      </c>
      <c r="D80" s="29">
        <v>35472</v>
      </c>
      <c r="E80" s="29">
        <v>2360</v>
      </c>
      <c r="F80" s="29">
        <v>886</v>
      </c>
      <c r="G80" s="29">
        <v>490</v>
      </c>
      <c r="H80" s="29">
        <v>53</v>
      </c>
      <c r="I80" s="29">
        <v>39261</v>
      </c>
      <c r="J80" s="29">
        <v>5</v>
      </c>
    </row>
    <row r="81" spans="1:10">
      <c r="A81" s="1"/>
      <c r="B81" s="1" t="s">
        <v>9</v>
      </c>
      <c r="C81" s="29">
        <v>87217</v>
      </c>
      <c r="D81" s="29">
        <v>77133</v>
      </c>
      <c r="E81" s="29">
        <v>5745</v>
      </c>
      <c r="F81" s="29">
        <v>2592</v>
      </c>
      <c r="G81" s="29">
        <v>1517</v>
      </c>
      <c r="H81" s="29">
        <v>213</v>
      </c>
      <c r="I81" s="29">
        <v>87200</v>
      </c>
      <c r="J81" s="29">
        <v>17</v>
      </c>
    </row>
    <row r="82" spans="1:10">
      <c r="A82" s="1"/>
      <c r="B82" s="1" t="s">
        <v>10</v>
      </c>
      <c r="C82" s="29">
        <v>599</v>
      </c>
      <c r="D82" s="29">
        <v>462</v>
      </c>
      <c r="E82" s="29">
        <v>62</v>
      </c>
      <c r="F82" s="29">
        <v>32</v>
      </c>
      <c r="G82" s="29">
        <v>29</v>
      </c>
      <c r="H82" s="29">
        <v>13</v>
      </c>
      <c r="I82" s="29">
        <v>598</v>
      </c>
      <c r="J82" s="29">
        <v>1</v>
      </c>
    </row>
    <row r="83" spans="1:10">
      <c r="A83" s="1"/>
      <c r="B83" s="1" t="s">
        <v>31</v>
      </c>
      <c r="C83" s="29">
        <v>41145</v>
      </c>
      <c r="D83" s="29">
        <v>32682</v>
      </c>
      <c r="E83" s="29">
        <v>4259</v>
      </c>
      <c r="F83" s="29">
        <v>2142</v>
      </c>
      <c r="G83" s="29">
        <v>1616</v>
      </c>
      <c r="H83" s="29">
        <v>376</v>
      </c>
      <c r="I83" s="29">
        <v>41075</v>
      </c>
      <c r="J83" s="29">
        <v>70</v>
      </c>
    </row>
    <row r="84" spans="1:10">
      <c r="A84" s="1"/>
      <c r="B84" s="1" t="s">
        <v>11</v>
      </c>
      <c r="C84" s="29">
        <v>6928</v>
      </c>
      <c r="D84" s="29">
        <v>5143</v>
      </c>
      <c r="E84" s="29">
        <v>858</v>
      </c>
      <c r="F84" s="29">
        <v>520</v>
      </c>
      <c r="G84" s="29">
        <v>358</v>
      </c>
      <c r="H84" s="29">
        <v>42</v>
      </c>
      <c r="I84" s="29">
        <v>6921</v>
      </c>
      <c r="J84" s="29">
        <v>7</v>
      </c>
    </row>
    <row r="85" spans="1:10">
      <c r="A85" s="1"/>
      <c r="B85" s="1" t="s">
        <v>12</v>
      </c>
      <c r="C85" s="29">
        <v>42264</v>
      </c>
      <c r="D85" s="29">
        <v>30406</v>
      </c>
      <c r="E85" s="29">
        <v>6405</v>
      </c>
      <c r="F85" s="29">
        <v>3099</v>
      </c>
      <c r="G85" s="29">
        <v>1882</v>
      </c>
      <c r="H85" s="29">
        <v>447</v>
      </c>
      <c r="I85" s="29">
        <v>42239</v>
      </c>
      <c r="J85" s="29">
        <v>25</v>
      </c>
    </row>
    <row r="86" spans="1:10">
      <c r="A86" s="1"/>
      <c r="B86" s="1" t="s">
        <v>13</v>
      </c>
      <c r="C86" s="29">
        <v>12591</v>
      </c>
      <c r="D86" s="29">
        <v>9360</v>
      </c>
      <c r="E86" s="29">
        <v>1667</v>
      </c>
      <c r="F86" s="29">
        <v>876</v>
      </c>
      <c r="G86" s="29">
        <v>620</v>
      </c>
      <c r="H86" s="29">
        <v>66</v>
      </c>
      <c r="I86" s="29">
        <v>12589</v>
      </c>
      <c r="J86" s="29">
        <v>2</v>
      </c>
    </row>
    <row r="87" spans="1:10">
      <c r="A87" s="1"/>
      <c r="B87" s="1" t="s">
        <v>14</v>
      </c>
      <c r="C87" s="29">
        <v>58083</v>
      </c>
      <c r="D87" s="29">
        <v>30479</v>
      </c>
      <c r="E87" s="29">
        <v>12750</v>
      </c>
      <c r="F87" s="29">
        <v>9002</v>
      </c>
      <c r="G87" s="29">
        <v>5583</v>
      </c>
      <c r="H87" s="29">
        <v>259</v>
      </c>
      <c r="I87" s="29">
        <v>58073</v>
      </c>
      <c r="J87" s="29">
        <v>10</v>
      </c>
    </row>
    <row r="88" spans="1:10">
      <c r="A88" s="1"/>
      <c r="B88" s="1" t="s">
        <v>15</v>
      </c>
      <c r="C88" s="29">
        <v>54136</v>
      </c>
      <c r="D88" s="29">
        <v>45297</v>
      </c>
      <c r="E88" s="29">
        <v>5826</v>
      </c>
      <c r="F88" s="29">
        <v>2127</v>
      </c>
      <c r="G88" s="29">
        <v>825</v>
      </c>
      <c r="H88" s="29">
        <v>57</v>
      </c>
      <c r="I88" s="29">
        <v>54132</v>
      </c>
      <c r="J88" s="29">
        <v>4</v>
      </c>
    </row>
    <row r="89" spans="1:10">
      <c r="A89" s="1"/>
      <c r="B89" s="1" t="s">
        <v>86</v>
      </c>
      <c r="C89" s="29">
        <v>3334</v>
      </c>
      <c r="D89" s="29">
        <v>2994</v>
      </c>
      <c r="E89" s="29">
        <v>244</v>
      </c>
      <c r="F89" s="29">
        <v>79</v>
      </c>
      <c r="G89" s="29">
        <v>17</v>
      </c>
      <c r="H89" s="29"/>
      <c r="I89" s="29">
        <v>3334</v>
      </c>
      <c r="J89" s="29"/>
    </row>
    <row r="90" spans="1:10">
      <c r="A90" s="1" t="s">
        <v>131</v>
      </c>
      <c r="B90" s="1" t="s">
        <v>19</v>
      </c>
      <c r="C90" s="29">
        <v>132637</v>
      </c>
      <c r="D90" s="29">
        <v>1678</v>
      </c>
      <c r="E90" s="29">
        <v>1831</v>
      </c>
      <c r="F90" s="29">
        <v>2899</v>
      </c>
      <c r="G90" s="29">
        <v>10140</v>
      </c>
      <c r="H90" s="29">
        <v>14031</v>
      </c>
      <c r="I90" s="29">
        <v>30579</v>
      </c>
      <c r="J90" s="29">
        <v>102058</v>
      </c>
    </row>
    <row r="91" spans="1:10">
      <c r="A91" s="1"/>
      <c r="B91" s="1" t="s">
        <v>3</v>
      </c>
      <c r="C91" s="29">
        <v>52</v>
      </c>
      <c r="D91" s="29">
        <v>0</v>
      </c>
      <c r="E91" s="29">
        <v>1</v>
      </c>
      <c r="F91" s="29">
        <v>1</v>
      </c>
      <c r="G91" s="29">
        <v>5</v>
      </c>
      <c r="H91" s="29">
        <v>17</v>
      </c>
      <c r="I91" s="29">
        <v>24</v>
      </c>
      <c r="J91" s="29">
        <v>28</v>
      </c>
    </row>
    <row r="92" spans="1:10">
      <c r="A92" s="1"/>
      <c r="B92" s="1" t="s">
        <v>82</v>
      </c>
      <c r="C92" s="29">
        <v>569</v>
      </c>
      <c r="D92" s="29">
        <v>13</v>
      </c>
      <c r="E92" s="29">
        <v>4</v>
      </c>
      <c r="F92" s="29">
        <v>22</v>
      </c>
      <c r="G92" s="29">
        <v>40</v>
      </c>
      <c r="H92" s="29">
        <v>51</v>
      </c>
      <c r="I92" s="29">
        <v>130</v>
      </c>
      <c r="J92" s="29">
        <v>439</v>
      </c>
    </row>
    <row r="93" spans="1:10">
      <c r="A93" s="1"/>
      <c r="B93" s="1" t="s">
        <v>4</v>
      </c>
      <c r="C93" s="29">
        <v>544</v>
      </c>
      <c r="D93" s="29">
        <v>3</v>
      </c>
      <c r="E93" s="29">
        <v>1</v>
      </c>
      <c r="F93" s="29">
        <v>13</v>
      </c>
      <c r="G93" s="29">
        <v>8</v>
      </c>
      <c r="H93" s="29">
        <v>18</v>
      </c>
      <c r="I93" s="29">
        <v>43</v>
      </c>
      <c r="J93" s="29">
        <v>501</v>
      </c>
    </row>
    <row r="94" spans="1:10">
      <c r="A94" s="1"/>
      <c r="B94" s="1" t="s">
        <v>83</v>
      </c>
      <c r="C94" s="29">
        <v>1101</v>
      </c>
      <c r="D94" s="29">
        <v>18</v>
      </c>
      <c r="E94" s="29">
        <v>22</v>
      </c>
      <c r="F94" s="29">
        <v>19</v>
      </c>
      <c r="G94" s="29">
        <v>87</v>
      </c>
      <c r="H94" s="29">
        <v>165</v>
      </c>
      <c r="I94" s="29">
        <v>311</v>
      </c>
      <c r="J94" s="29">
        <v>790</v>
      </c>
    </row>
    <row r="95" spans="1:10">
      <c r="A95" s="1"/>
      <c r="B95" s="1" t="s">
        <v>84</v>
      </c>
      <c r="C95" s="29">
        <v>4003</v>
      </c>
      <c r="D95" s="29">
        <v>45</v>
      </c>
      <c r="E95" s="29">
        <v>58</v>
      </c>
      <c r="F95" s="29">
        <v>96</v>
      </c>
      <c r="G95" s="29">
        <v>594</v>
      </c>
      <c r="H95" s="29">
        <v>920</v>
      </c>
      <c r="I95" s="29">
        <v>1713</v>
      </c>
      <c r="J95" s="29">
        <v>2290</v>
      </c>
    </row>
    <row r="96" spans="1:10">
      <c r="A96" s="1"/>
      <c r="B96" s="1" t="s">
        <v>42</v>
      </c>
      <c r="C96" s="29">
        <v>7891</v>
      </c>
      <c r="D96" s="29">
        <v>224</v>
      </c>
      <c r="E96" s="29">
        <v>172</v>
      </c>
      <c r="F96" s="29">
        <v>260</v>
      </c>
      <c r="G96" s="29">
        <v>971</v>
      </c>
      <c r="H96" s="29">
        <v>1128</v>
      </c>
      <c r="I96" s="29">
        <v>2755</v>
      </c>
      <c r="J96" s="29">
        <v>5136</v>
      </c>
    </row>
    <row r="97" spans="1:10">
      <c r="A97" s="1"/>
      <c r="B97" s="1" t="s">
        <v>85</v>
      </c>
      <c r="C97" s="29">
        <v>23753</v>
      </c>
      <c r="D97" s="29">
        <v>398</v>
      </c>
      <c r="E97" s="29">
        <v>499</v>
      </c>
      <c r="F97" s="29">
        <v>822</v>
      </c>
      <c r="G97" s="29">
        <v>1894</v>
      </c>
      <c r="H97" s="29">
        <v>2381</v>
      </c>
      <c r="I97" s="29">
        <v>5994</v>
      </c>
      <c r="J97" s="29">
        <v>17759</v>
      </c>
    </row>
    <row r="98" spans="1:10">
      <c r="A98" s="1"/>
      <c r="B98" s="1" t="s">
        <v>5</v>
      </c>
      <c r="C98" s="29">
        <v>4588</v>
      </c>
      <c r="D98" s="29">
        <v>57</v>
      </c>
      <c r="E98" s="29">
        <v>41</v>
      </c>
      <c r="F98" s="29">
        <v>87</v>
      </c>
      <c r="G98" s="29">
        <v>292</v>
      </c>
      <c r="H98" s="29">
        <v>426</v>
      </c>
      <c r="I98" s="29">
        <v>903</v>
      </c>
      <c r="J98" s="29">
        <v>3685</v>
      </c>
    </row>
    <row r="99" spans="1:10">
      <c r="A99" s="1"/>
      <c r="B99" s="1" t="s">
        <v>6</v>
      </c>
      <c r="C99" s="29">
        <v>12563</v>
      </c>
      <c r="D99" s="29">
        <v>44</v>
      </c>
      <c r="E99" s="29">
        <v>28</v>
      </c>
      <c r="F99" s="29">
        <v>65</v>
      </c>
      <c r="G99" s="29">
        <v>251</v>
      </c>
      <c r="H99" s="29">
        <v>323</v>
      </c>
      <c r="I99" s="29">
        <v>711</v>
      </c>
      <c r="J99" s="29">
        <v>11852</v>
      </c>
    </row>
    <row r="100" spans="1:10">
      <c r="A100" s="1"/>
      <c r="B100" s="1" t="s">
        <v>7</v>
      </c>
      <c r="C100" s="29">
        <v>25761</v>
      </c>
      <c r="D100" s="29">
        <v>200</v>
      </c>
      <c r="E100" s="29">
        <v>238</v>
      </c>
      <c r="F100" s="29">
        <v>321</v>
      </c>
      <c r="G100" s="29">
        <v>1109</v>
      </c>
      <c r="H100" s="29">
        <v>1841</v>
      </c>
      <c r="I100" s="29">
        <v>3709</v>
      </c>
      <c r="J100" s="29">
        <v>22052</v>
      </c>
    </row>
    <row r="101" spans="1:10">
      <c r="A101" s="1"/>
      <c r="B101" s="1" t="s">
        <v>8</v>
      </c>
      <c r="C101" s="29">
        <v>8008</v>
      </c>
      <c r="D101" s="29">
        <v>117</v>
      </c>
      <c r="E101" s="29">
        <v>137</v>
      </c>
      <c r="F101" s="29">
        <v>156</v>
      </c>
      <c r="G101" s="29">
        <v>567</v>
      </c>
      <c r="H101" s="29">
        <v>918</v>
      </c>
      <c r="I101" s="29">
        <v>1895</v>
      </c>
      <c r="J101" s="29">
        <v>6113</v>
      </c>
    </row>
    <row r="102" spans="1:10">
      <c r="A102" s="1"/>
      <c r="B102" s="1" t="s">
        <v>9</v>
      </c>
      <c r="C102" s="29">
        <v>7259</v>
      </c>
      <c r="D102" s="29">
        <v>127</v>
      </c>
      <c r="E102" s="29">
        <v>99</v>
      </c>
      <c r="F102" s="29">
        <v>190</v>
      </c>
      <c r="G102" s="29">
        <v>651</v>
      </c>
      <c r="H102" s="29">
        <v>847</v>
      </c>
      <c r="I102" s="29">
        <v>1914</v>
      </c>
      <c r="J102" s="29">
        <v>5345</v>
      </c>
    </row>
    <row r="103" spans="1:10">
      <c r="A103" s="1"/>
      <c r="B103" s="1" t="s">
        <v>10</v>
      </c>
      <c r="C103" s="29">
        <v>4059</v>
      </c>
      <c r="D103" s="29">
        <v>68</v>
      </c>
      <c r="E103" s="29">
        <v>56</v>
      </c>
      <c r="F103" s="29">
        <v>72</v>
      </c>
      <c r="G103" s="29">
        <v>325</v>
      </c>
      <c r="H103" s="29">
        <v>415</v>
      </c>
      <c r="I103" s="29">
        <v>936</v>
      </c>
      <c r="J103" s="29">
        <v>3123</v>
      </c>
    </row>
    <row r="104" spans="1:10">
      <c r="A104" s="1"/>
      <c r="B104" s="1" t="s">
        <v>31</v>
      </c>
      <c r="C104" s="29">
        <v>8233</v>
      </c>
      <c r="D104" s="29">
        <v>56</v>
      </c>
      <c r="E104" s="29">
        <v>43</v>
      </c>
      <c r="F104" s="29">
        <v>68</v>
      </c>
      <c r="G104" s="29">
        <v>340</v>
      </c>
      <c r="H104" s="29">
        <v>732</v>
      </c>
      <c r="I104" s="29">
        <v>1239</v>
      </c>
      <c r="J104" s="29">
        <v>6994</v>
      </c>
    </row>
    <row r="105" spans="1:10">
      <c r="A105" s="1"/>
      <c r="B105" s="1" t="s">
        <v>11</v>
      </c>
      <c r="C105" s="29">
        <v>602</v>
      </c>
      <c r="D105" s="29">
        <v>13</v>
      </c>
      <c r="E105" s="29">
        <v>16</v>
      </c>
      <c r="F105" s="29">
        <v>19</v>
      </c>
      <c r="G105" s="29">
        <v>95</v>
      </c>
      <c r="H105" s="29">
        <v>109</v>
      </c>
      <c r="I105" s="29">
        <v>252</v>
      </c>
      <c r="J105" s="29">
        <v>350</v>
      </c>
    </row>
    <row r="106" spans="1:10">
      <c r="A106" s="1"/>
      <c r="B106" s="1" t="s">
        <v>12</v>
      </c>
      <c r="C106" s="29">
        <v>9441</v>
      </c>
      <c r="D106" s="29">
        <v>132</v>
      </c>
      <c r="E106" s="29">
        <v>154</v>
      </c>
      <c r="F106" s="29">
        <v>228</v>
      </c>
      <c r="G106" s="29">
        <v>1041</v>
      </c>
      <c r="H106" s="29">
        <v>1774</v>
      </c>
      <c r="I106" s="29">
        <v>3329</v>
      </c>
      <c r="J106" s="29">
        <v>6112</v>
      </c>
    </row>
    <row r="107" spans="1:10">
      <c r="A107" s="1"/>
      <c r="B107" s="1" t="s">
        <v>13</v>
      </c>
      <c r="C107" s="29">
        <v>593</v>
      </c>
      <c r="D107" s="29">
        <v>15</v>
      </c>
      <c r="E107" s="29">
        <v>15</v>
      </c>
      <c r="F107" s="29">
        <v>34</v>
      </c>
      <c r="G107" s="29">
        <v>68</v>
      </c>
      <c r="H107" s="29">
        <v>86</v>
      </c>
      <c r="I107" s="29">
        <v>218</v>
      </c>
      <c r="J107" s="29">
        <v>375</v>
      </c>
    </row>
    <row r="108" spans="1:10">
      <c r="A108" s="1"/>
      <c r="B108" s="1" t="s">
        <v>14</v>
      </c>
      <c r="C108" s="29">
        <v>8533</v>
      </c>
      <c r="D108" s="29">
        <v>65</v>
      </c>
      <c r="E108" s="29">
        <v>120</v>
      </c>
      <c r="F108" s="29">
        <v>236</v>
      </c>
      <c r="G108" s="29">
        <v>1119</v>
      </c>
      <c r="H108" s="29">
        <v>1398</v>
      </c>
      <c r="I108" s="29">
        <v>2938</v>
      </c>
      <c r="J108" s="29">
        <v>5595</v>
      </c>
    </row>
    <row r="109" spans="1:10">
      <c r="A109" s="1"/>
      <c r="B109" s="1" t="s">
        <v>15</v>
      </c>
      <c r="C109" s="29">
        <v>5084</v>
      </c>
      <c r="D109" s="29">
        <v>83</v>
      </c>
      <c r="E109" s="29">
        <v>127</v>
      </c>
      <c r="F109" s="29">
        <v>190</v>
      </c>
      <c r="G109" s="29">
        <v>683</v>
      </c>
      <c r="H109" s="29">
        <v>482</v>
      </c>
      <c r="I109" s="29">
        <v>1565</v>
      </c>
      <c r="J109" s="29">
        <v>3519</v>
      </c>
    </row>
    <row r="110" spans="1:10">
      <c r="A110" s="1"/>
      <c r="B110" s="1" t="s">
        <v>86</v>
      </c>
      <c r="C110" s="29">
        <v>0</v>
      </c>
      <c r="D110" s="29">
        <v>0</v>
      </c>
      <c r="E110" s="29">
        <v>0</v>
      </c>
      <c r="F110" s="29">
        <v>0</v>
      </c>
      <c r="G110" s="29">
        <v>0</v>
      </c>
      <c r="H110" s="29"/>
      <c r="I110" s="29">
        <v>0</v>
      </c>
      <c r="J110" s="29"/>
    </row>
    <row r="111" spans="1:10">
      <c r="A111" s="1" t="s">
        <v>50</v>
      </c>
      <c r="B111" s="1" t="s">
        <v>19</v>
      </c>
      <c r="C111" s="29">
        <v>1497048</v>
      </c>
      <c r="D111" s="29">
        <v>490061</v>
      </c>
      <c r="E111" s="29">
        <v>250148</v>
      </c>
      <c r="F111" s="29">
        <v>174252</v>
      </c>
      <c r="G111" s="29">
        <v>188536</v>
      </c>
      <c r="H111" s="29">
        <v>97518</v>
      </c>
      <c r="I111" s="29">
        <v>1200515</v>
      </c>
      <c r="J111" s="29">
        <v>296533</v>
      </c>
    </row>
    <row r="112" spans="1:10">
      <c r="A112" s="1"/>
      <c r="B112" s="1" t="s">
        <v>3</v>
      </c>
      <c r="C112" s="29">
        <v>3766</v>
      </c>
      <c r="D112" s="29">
        <v>1907</v>
      </c>
      <c r="E112" s="29">
        <v>883</v>
      </c>
      <c r="F112" s="29">
        <v>442</v>
      </c>
      <c r="G112" s="29">
        <v>322</v>
      </c>
      <c r="H112" s="29">
        <v>106</v>
      </c>
      <c r="I112" s="29">
        <v>3660</v>
      </c>
      <c r="J112" s="29">
        <v>106</v>
      </c>
    </row>
    <row r="113" spans="1:10">
      <c r="A113" s="1"/>
      <c r="B113" s="1" t="s">
        <v>82</v>
      </c>
      <c r="C113" s="29">
        <v>6269</v>
      </c>
      <c r="D113" s="29">
        <v>1717</v>
      </c>
      <c r="E113" s="29">
        <v>890</v>
      </c>
      <c r="F113" s="29">
        <v>812</v>
      </c>
      <c r="G113" s="29">
        <v>963</v>
      </c>
      <c r="H113" s="29">
        <v>497</v>
      </c>
      <c r="I113" s="29">
        <v>4879</v>
      </c>
      <c r="J113" s="29">
        <v>1390</v>
      </c>
    </row>
    <row r="114" spans="1:10">
      <c r="A114" s="1"/>
      <c r="B114" s="1" t="s">
        <v>4</v>
      </c>
      <c r="C114" s="29">
        <v>4366</v>
      </c>
      <c r="D114" s="29">
        <v>439</v>
      </c>
      <c r="E114" s="29">
        <v>204</v>
      </c>
      <c r="F114" s="29">
        <v>168</v>
      </c>
      <c r="G114" s="29">
        <v>398</v>
      </c>
      <c r="H114" s="29">
        <v>355</v>
      </c>
      <c r="I114" s="29">
        <v>1564</v>
      </c>
      <c r="J114" s="29">
        <v>2802</v>
      </c>
    </row>
    <row r="115" spans="1:10">
      <c r="A115" s="1"/>
      <c r="B115" s="1" t="s">
        <v>83</v>
      </c>
      <c r="C115" s="29">
        <v>120686</v>
      </c>
      <c r="D115" s="29">
        <v>63682</v>
      </c>
      <c r="E115" s="29">
        <v>24250</v>
      </c>
      <c r="F115" s="29">
        <v>15436</v>
      </c>
      <c r="G115" s="29">
        <v>12958</v>
      </c>
      <c r="H115" s="29">
        <v>2310</v>
      </c>
      <c r="I115" s="29">
        <v>118636</v>
      </c>
      <c r="J115" s="29">
        <v>2050</v>
      </c>
    </row>
    <row r="116" spans="1:10">
      <c r="A116" s="1"/>
      <c r="B116" s="1" t="s">
        <v>84</v>
      </c>
      <c r="C116" s="29">
        <v>64044</v>
      </c>
      <c r="D116" s="29">
        <v>16187</v>
      </c>
      <c r="E116" s="29">
        <v>10871</v>
      </c>
      <c r="F116" s="29">
        <v>9588</v>
      </c>
      <c r="G116" s="29">
        <v>13836</v>
      </c>
      <c r="H116" s="29">
        <v>5425</v>
      </c>
      <c r="I116" s="29">
        <v>55907</v>
      </c>
      <c r="J116" s="29">
        <v>8137</v>
      </c>
    </row>
    <row r="117" spans="1:10">
      <c r="A117" s="1"/>
      <c r="B117" s="1" t="s">
        <v>42</v>
      </c>
      <c r="C117" s="29">
        <v>79841</v>
      </c>
      <c r="D117" s="29">
        <v>24377</v>
      </c>
      <c r="E117" s="29">
        <v>12900</v>
      </c>
      <c r="F117" s="29">
        <v>10352</v>
      </c>
      <c r="G117" s="29">
        <v>12467</v>
      </c>
      <c r="H117" s="29">
        <v>6569</v>
      </c>
      <c r="I117" s="29">
        <v>66665</v>
      </c>
      <c r="J117" s="29">
        <v>13176</v>
      </c>
    </row>
    <row r="118" spans="1:10">
      <c r="A118" s="1"/>
      <c r="B118" s="1" t="s">
        <v>85</v>
      </c>
      <c r="C118" s="29">
        <v>226462</v>
      </c>
      <c r="D118" s="29">
        <v>62121</v>
      </c>
      <c r="E118" s="29">
        <v>31961</v>
      </c>
      <c r="F118" s="29">
        <v>18893</v>
      </c>
      <c r="G118" s="29">
        <v>16981</v>
      </c>
      <c r="H118" s="29">
        <v>10613</v>
      </c>
      <c r="I118" s="29">
        <v>140569</v>
      </c>
      <c r="J118" s="29">
        <v>85893</v>
      </c>
    </row>
    <row r="119" spans="1:10">
      <c r="A119" s="1"/>
      <c r="B119" s="1" t="s">
        <v>5</v>
      </c>
      <c r="C119" s="29">
        <v>40854</v>
      </c>
      <c r="D119" s="29">
        <v>13348</v>
      </c>
      <c r="E119" s="29">
        <v>6167</v>
      </c>
      <c r="F119" s="29">
        <v>4551</v>
      </c>
      <c r="G119" s="29">
        <v>4788</v>
      </c>
      <c r="H119" s="29">
        <v>2594</v>
      </c>
      <c r="I119" s="29">
        <v>31448</v>
      </c>
      <c r="J119" s="29">
        <v>9406</v>
      </c>
    </row>
    <row r="120" spans="1:10">
      <c r="A120" s="1"/>
      <c r="B120" s="1" t="s">
        <v>6</v>
      </c>
      <c r="C120" s="29">
        <v>26252</v>
      </c>
      <c r="D120" s="29">
        <v>5006</v>
      </c>
      <c r="E120" s="29">
        <v>2767</v>
      </c>
      <c r="F120" s="29">
        <v>2328</v>
      </c>
      <c r="G120" s="29">
        <v>3171</v>
      </c>
      <c r="H120" s="29">
        <v>1682</v>
      </c>
      <c r="I120" s="29">
        <v>14954</v>
      </c>
      <c r="J120" s="29">
        <v>11298</v>
      </c>
    </row>
    <row r="121" spans="1:10">
      <c r="A121" s="1"/>
      <c r="B121" s="1" t="s">
        <v>7</v>
      </c>
      <c r="C121" s="29">
        <v>88889</v>
      </c>
      <c r="D121" s="29">
        <v>22643</v>
      </c>
      <c r="E121" s="29">
        <v>7524</v>
      </c>
      <c r="F121" s="29">
        <v>4750</v>
      </c>
      <c r="G121" s="29">
        <v>8610</v>
      </c>
      <c r="H121" s="29">
        <v>8475</v>
      </c>
      <c r="I121" s="29">
        <v>52002</v>
      </c>
      <c r="J121" s="29">
        <v>36887</v>
      </c>
    </row>
    <row r="122" spans="1:10">
      <c r="A122" s="1"/>
      <c r="B122" s="1" t="s">
        <v>8</v>
      </c>
      <c r="C122" s="29">
        <v>49353</v>
      </c>
      <c r="D122" s="29">
        <v>20582</v>
      </c>
      <c r="E122" s="29">
        <v>6930</v>
      </c>
      <c r="F122" s="29">
        <v>3891</v>
      </c>
      <c r="G122" s="29">
        <v>4199</v>
      </c>
      <c r="H122" s="29">
        <v>3426</v>
      </c>
      <c r="I122" s="29">
        <v>39028</v>
      </c>
      <c r="J122" s="29">
        <v>10325</v>
      </c>
    </row>
    <row r="123" spans="1:10">
      <c r="A123" s="1"/>
      <c r="B123" s="1" t="s">
        <v>9</v>
      </c>
      <c r="C123" s="29">
        <v>144349</v>
      </c>
      <c r="D123" s="29">
        <v>63805</v>
      </c>
      <c r="E123" s="29">
        <v>25978</v>
      </c>
      <c r="F123" s="29">
        <v>17443</v>
      </c>
      <c r="G123" s="29">
        <v>15956</v>
      </c>
      <c r="H123" s="29">
        <v>6031</v>
      </c>
      <c r="I123" s="29">
        <v>129213</v>
      </c>
      <c r="J123" s="29">
        <v>15136</v>
      </c>
    </row>
    <row r="124" spans="1:10">
      <c r="A124" s="1"/>
      <c r="B124" s="1" t="s">
        <v>10</v>
      </c>
      <c r="C124" s="29">
        <v>12026</v>
      </c>
      <c r="D124" s="29">
        <v>267</v>
      </c>
      <c r="E124" s="29">
        <v>145</v>
      </c>
      <c r="F124" s="29">
        <v>207</v>
      </c>
      <c r="G124" s="29">
        <v>1277</v>
      </c>
      <c r="H124" s="29">
        <v>2749</v>
      </c>
      <c r="I124" s="29">
        <v>4645</v>
      </c>
      <c r="J124" s="29">
        <v>7381</v>
      </c>
    </row>
    <row r="125" spans="1:10">
      <c r="A125" s="1"/>
      <c r="B125" s="1" t="s">
        <v>31</v>
      </c>
      <c r="C125" s="29">
        <v>72729</v>
      </c>
      <c r="D125" s="29">
        <v>27989</v>
      </c>
      <c r="E125" s="29">
        <v>12171</v>
      </c>
      <c r="F125" s="29">
        <v>8606</v>
      </c>
      <c r="G125" s="29">
        <v>9215</v>
      </c>
      <c r="H125" s="29">
        <v>3900</v>
      </c>
      <c r="I125" s="29">
        <v>61881</v>
      </c>
      <c r="J125" s="29">
        <v>10848</v>
      </c>
    </row>
    <row r="126" spans="1:10">
      <c r="A126" s="1"/>
      <c r="B126" s="1" t="s">
        <v>11</v>
      </c>
      <c r="C126" s="29">
        <v>24797</v>
      </c>
      <c r="D126" s="29">
        <v>6273</v>
      </c>
      <c r="E126" s="29">
        <v>3884</v>
      </c>
      <c r="F126" s="29">
        <v>3622</v>
      </c>
      <c r="G126" s="29">
        <v>6205</v>
      </c>
      <c r="H126" s="29">
        <v>2389</v>
      </c>
      <c r="I126" s="29">
        <v>22373</v>
      </c>
      <c r="J126" s="29">
        <v>2424</v>
      </c>
    </row>
    <row r="127" spans="1:10">
      <c r="A127" s="1"/>
      <c r="B127" s="1" t="s">
        <v>12</v>
      </c>
      <c r="C127" s="29">
        <v>211073</v>
      </c>
      <c r="D127" s="29">
        <v>53931</v>
      </c>
      <c r="E127" s="29">
        <v>40124</v>
      </c>
      <c r="F127" s="29">
        <v>26767</v>
      </c>
      <c r="G127" s="29">
        <v>31076</v>
      </c>
      <c r="H127" s="29">
        <v>23509</v>
      </c>
      <c r="I127" s="29">
        <v>175407</v>
      </c>
      <c r="J127" s="29">
        <v>35666</v>
      </c>
    </row>
    <row r="128" spans="1:10">
      <c r="A128" s="1"/>
      <c r="B128" s="1" t="s">
        <v>13</v>
      </c>
      <c r="C128" s="29">
        <v>23519</v>
      </c>
      <c r="D128" s="29">
        <v>8426</v>
      </c>
      <c r="E128" s="29">
        <v>4272</v>
      </c>
      <c r="F128" s="29">
        <v>3459</v>
      </c>
      <c r="G128" s="29">
        <v>4108</v>
      </c>
      <c r="H128" s="29">
        <v>1249</v>
      </c>
      <c r="I128" s="29">
        <v>21514</v>
      </c>
      <c r="J128" s="29">
        <v>2005</v>
      </c>
    </row>
    <row r="129" spans="1:10">
      <c r="A129" s="1"/>
      <c r="B129" s="1" t="s">
        <v>14</v>
      </c>
      <c r="C129" s="29">
        <v>154655</v>
      </c>
      <c r="D129" s="29">
        <v>31954</v>
      </c>
      <c r="E129" s="29">
        <v>25572</v>
      </c>
      <c r="F129" s="29">
        <v>24039</v>
      </c>
      <c r="G129" s="29">
        <v>26626</v>
      </c>
      <c r="H129" s="29">
        <v>11864</v>
      </c>
      <c r="I129" s="29">
        <v>120055</v>
      </c>
      <c r="J129" s="29">
        <v>34600</v>
      </c>
    </row>
    <row r="130" spans="1:10">
      <c r="A130" s="1"/>
      <c r="B130" s="1" t="s">
        <v>15</v>
      </c>
      <c r="C130" s="29">
        <v>142657</v>
      </c>
      <c r="D130" s="29">
        <v>64981</v>
      </c>
      <c r="E130" s="29">
        <v>32626</v>
      </c>
      <c r="F130" s="29">
        <v>18893</v>
      </c>
      <c r="G130" s="29">
        <v>15379</v>
      </c>
      <c r="H130" s="29">
        <v>3775</v>
      </c>
      <c r="I130" s="29">
        <v>135654</v>
      </c>
      <c r="J130" s="29">
        <v>7003</v>
      </c>
    </row>
    <row r="131" spans="1:10">
      <c r="A131" s="1"/>
      <c r="B131" s="1" t="s">
        <v>86</v>
      </c>
      <c r="C131" s="29">
        <v>461</v>
      </c>
      <c r="D131" s="29">
        <v>426</v>
      </c>
      <c r="E131" s="29">
        <v>29</v>
      </c>
      <c r="F131" s="29">
        <v>5</v>
      </c>
      <c r="G131" s="29">
        <v>1</v>
      </c>
      <c r="H131" s="29"/>
      <c r="I131" s="29">
        <v>461</v>
      </c>
      <c r="J131" s="29"/>
    </row>
    <row r="132" spans="1:10">
      <c r="A132" s="1" t="s">
        <v>51</v>
      </c>
      <c r="B132" s="1" t="s">
        <v>19</v>
      </c>
      <c r="C132" s="29">
        <v>2124662</v>
      </c>
      <c r="D132" s="29">
        <v>409308</v>
      </c>
      <c r="E132" s="29">
        <v>442088</v>
      </c>
      <c r="F132" s="29">
        <v>332456</v>
      </c>
      <c r="G132" s="29">
        <v>356897</v>
      </c>
      <c r="H132" s="29">
        <v>147823</v>
      </c>
      <c r="I132" s="29">
        <v>1688572</v>
      </c>
      <c r="J132" s="29">
        <v>436090</v>
      </c>
    </row>
    <row r="133" spans="1:10">
      <c r="A133" s="1"/>
      <c r="B133" s="1" t="s">
        <v>3</v>
      </c>
      <c r="C133" s="29">
        <v>5136</v>
      </c>
      <c r="D133" s="29">
        <v>1624</v>
      </c>
      <c r="E133" s="29">
        <v>1615</v>
      </c>
      <c r="F133" s="29">
        <v>991</v>
      </c>
      <c r="G133" s="29">
        <v>627</v>
      </c>
      <c r="H133" s="29">
        <v>161</v>
      </c>
      <c r="I133" s="29">
        <v>5018</v>
      </c>
      <c r="J133" s="29">
        <v>118</v>
      </c>
    </row>
    <row r="134" spans="1:10">
      <c r="A134" s="1"/>
      <c r="B134" s="1" t="s">
        <v>82</v>
      </c>
      <c r="C134" s="29">
        <v>7365</v>
      </c>
      <c r="D134" s="29">
        <v>1064</v>
      </c>
      <c r="E134" s="29">
        <v>1236</v>
      </c>
      <c r="F134" s="29">
        <v>1174</v>
      </c>
      <c r="G134" s="29">
        <v>1512</v>
      </c>
      <c r="H134" s="29">
        <v>665</v>
      </c>
      <c r="I134" s="29">
        <v>5651</v>
      </c>
      <c r="J134" s="29">
        <v>1714</v>
      </c>
    </row>
    <row r="135" spans="1:10">
      <c r="A135" s="1"/>
      <c r="B135" s="1" t="s">
        <v>4</v>
      </c>
      <c r="C135" s="29">
        <v>3974</v>
      </c>
      <c r="D135" s="29">
        <v>288</v>
      </c>
      <c r="E135" s="29">
        <v>283</v>
      </c>
      <c r="F135" s="29">
        <v>157</v>
      </c>
      <c r="G135" s="29">
        <v>421</v>
      </c>
      <c r="H135" s="29">
        <v>285</v>
      </c>
      <c r="I135" s="29">
        <v>1434</v>
      </c>
      <c r="J135" s="29">
        <v>2540</v>
      </c>
    </row>
    <row r="136" spans="1:10">
      <c r="A136" s="1"/>
      <c r="B136" s="1" t="s">
        <v>83</v>
      </c>
      <c r="C136" s="29">
        <v>226717</v>
      </c>
      <c r="D136" s="29">
        <v>66644</v>
      </c>
      <c r="E136" s="29">
        <v>65486</v>
      </c>
      <c r="F136" s="29">
        <v>44680</v>
      </c>
      <c r="G136" s="29">
        <v>38952</v>
      </c>
      <c r="H136" s="29">
        <v>6530</v>
      </c>
      <c r="I136" s="29">
        <v>222292</v>
      </c>
      <c r="J136" s="29">
        <v>4425</v>
      </c>
    </row>
    <row r="137" spans="1:10">
      <c r="A137" s="1"/>
      <c r="B137" s="1" t="s">
        <v>84</v>
      </c>
      <c r="C137" s="29">
        <v>138759</v>
      </c>
      <c r="D137" s="29">
        <v>17225</v>
      </c>
      <c r="E137" s="29">
        <v>25425</v>
      </c>
      <c r="F137" s="29">
        <v>25573</v>
      </c>
      <c r="G137" s="29">
        <v>37695</v>
      </c>
      <c r="H137" s="29">
        <v>14114</v>
      </c>
      <c r="I137" s="29">
        <v>120032</v>
      </c>
      <c r="J137" s="29">
        <v>18727</v>
      </c>
    </row>
    <row r="138" spans="1:10">
      <c r="A138" s="1"/>
      <c r="B138" s="1" t="s">
        <v>42</v>
      </c>
      <c r="C138" s="29">
        <v>124101</v>
      </c>
      <c r="D138" s="29">
        <v>19708</v>
      </c>
      <c r="E138" s="29">
        <v>22899</v>
      </c>
      <c r="F138" s="29">
        <v>20184</v>
      </c>
      <c r="G138" s="29">
        <v>25707</v>
      </c>
      <c r="H138" s="29">
        <v>12631</v>
      </c>
      <c r="I138" s="29">
        <v>101129</v>
      </c>
      <c r="J138" s="29">
        <v>22972</v>
      </c>
    </row>
    <row r="139" spans="1:10">
      <c r="A139" s="1"/>
      <c r="B139" s="1" t="s">
        <v>85</v>
      </c>
      <c r="C139" s="29">
        <v>364702</v>
      </c>
      <c r="D139" s="29">
        <v>54797</v>
      </c>
      <c r="E139" s="29">
        <v>64573</v>
      </c>
      <c r="F139" s="29">
        <v>45292</v>
      </c>
      <c r="G139" s="29">
        <v>46368</v>
      </c>
      <c r="H139" s="29">
        <v>22249</v>
      </c>
      <c r="I139" s="29">
        <v>233279</v>
      </c>
      <c r="J139" s="29">
        <v>131423</v>
      </c>
    </row>
    <row r="140" spans="1:10">
      <c r="A140" s="1"/>
      <c r="B140" s="1" t="s">
        <v>5</v>
      </c>
      <c r="C140" s="29">
        <v>60349</v>
      </c>
      <c r="D140" s="29">
        <v>11257</v>
      </c>
      <c r="E140" s="29">
        <v>10800</v>
      </c>
      <c r="F140" s="29">
        <v>8434</v>
      </c>
      <c r="G140" s="29">
        <v>9760</v>
      </c>
      <c r="H140" s="29">
        <v>4423</v>
      </c>
      <c r="I140" s="29">
        <v>44674</v>
      </c>
      <c r="J140" s="29">
        <v>15675</v>
      </c>
    </row>
    <row r="141" spans="1:10">
      <c r="A141" s="1"/>
      <c r="B141" s="1" t="s">
        <v>6</v>
      </c>
      <c r="C141" s="29">
        <v>37044</v>
      </c>
      <c r="D141" s="29">
        <v>3977</v>
      </c>
      <c r="E141" s="29">
        <v>4333</v>
      </c>
      <c r="F141" s="29">
        <v>3850</v>
      </c>
      <c r="G141" s="29">
        <v>4965</v>
      </c>
      <c r="H141" s="29">
        <v>2711</v>
      </c>
      <c r="I141" s="29">
        <v>19836</v>
      </c>
      <c r="J141" s="29">
        <v>17208</v>
      </c>
    </row>
    <row r="142" spans="1:10">
      <c r="A142" s="1"/>
      <c r="B142" s="1" t="s">
        <v>7</v>
      </c>
      <c r="C142" s="29">
        <v>116784</v>
      </c>
      <c r="D142" s="29">
        <v>19897</v>
      </c>
      <c r="E142" s="29">
        <v>14008</v>
      </c>
      <c r="F142" s="29">
        <v>7403</v>
      </c>
      <c r="G142" s="29">
        <v>10037</v>
      </c>
      <c r="H142" s="29">
        <v>9045</v>
      </c>
      <c r="I142" s="29">
        <v>60390</v>
      </c>
      <c r="J142" s="29">
        <v>56394</v>
      </c>
    </row>
    <row r="143" spans="1:10">
      <c r="A143" s="1"/>
      <c r="B143" s="1" t="s">
        <v>8</v>
      </c>
      <c r="C143" s="29">
        <v>74127</v>
      </c>
      <c r="D143" s="29">
        <v>20505</v>
      </c>
      <c r="E143" s="29">
        <v>13899</v>
      </c>
      <c r="F143" s="29">
        <v>8055</v>
      </c>
      <c r="G143" s="29">
        <v>8024</v>
      </c>
      <c r="H143" s="29">
        <v>4992</v>
      </c>
      <c r="I143" s="29">
        <v>55475</v>
      </c>
      <c r="J143" s="29">
        <v>18652</v>
      </c>
    </row>
    <row r="144" spans="1:10">
      <c r="A144" s="1"/>
      <c r="B144" s="1" t="s">
        <v>9</v>
      </c>
      <c r="C144" s="29">
        <v>176355</v>
      </c>
      <c r="D144" s="29">
        <v>54862</v>
      </c>
      <c r="E144" s="29">
        <v>43625</v>
      </c>
      <c r="F144" s="29">
        <v>28345</v>
      </c>
      <c r="G144" s="29">
        <v>24091</v>
      </c>
      <c r="H144" s="29">
        <v>8285</v>
      </c>
      <c r="I144" s="29">
        <v>159208</v>
      </c>
      <c r="J144" s="29">
        <v>17147</v>
      </c>
    </row>
    <row r="145" spans="1:10">
      <c r="A145" s="1"/>
      <c r="B145" s="1" t="s">
        <v>10</v>
      </c>
      <c r="C145" s="29">
        <v>15363</v>
      </c>
      <c r="D145" s="29">
        <v>198</v>
      </c>
      <c r="E145" s="29">
        <v>197</v>
      </c>
      <c r="F145" s="29">
        <v>333</v>
      </c>
      <c r="G145" s="29">
        <v>2067</v>
      </c>
      <c r="H145" s="29">
        <v>3734</v>
      </c>
      <c r="I145" s="29">
        <v>6529</v>
      </c>
      <c r="J145" s="29">
        <v>8834</v>
      </c>
    </row>
    <row r="146" spans="1:10">
      <c r="A146" s="1"/>
      <c r="B146" s="1" t="s">
        <v>31</v>
      </c>
      <c r="C146" s="29">
        <v>110112</v>
      </c>
      <c r="D146" s="29">
        <v>23529</v>
      </c>
      <c r="E146" s="29">
        <v>22821</v>
      </c>
      <c r="F146" s="29">
        <v>16272</v>
      </c>
      <c r="G146" s="29">
        <v>17986</v>
      </c>
      <c r="H146" s="29">
        <v>7806</v>
      </c>
      <c r="I146" s="29">
        <v>88414</v>
      </c>
      <c r="J146" s="29">
        <v>21698</v>
      </c>
    </row>
    <row r="147" spans="1:10">
      <c r="A147" s="1"/>
      <c r="B147" s="1" t="s">
        <v>11</v>
      </c>
      <c r="C147" s="29">
        <v>23179</v>
      </c>
      <c r="D147" s="29">
        <v>3710</v>
      </c>
      <c r="E147" s="29">
        <v>4738</v>
      </c>
      <c r="F147" s="29">
        <v>4370</v>
      </c>
      <c r="G147" s="29">
        <v>6337</v>
      </c>
      <c r="H147" s="29">
        <v>2002</v>
      </c>
      <c r="I147" s="29">
        <v>21157</v>
      </c>
      <c r="J147" s="29">
        <v>2022</v>
      </c>
    </row>
    <row r="148" spans="1:10">
      <c r="A148" s="1"/>
      <c r="B148" s="1" t="s">
        <v>12</v>
      </c>
      <c r="C148" s="29">
        <v>197979</v>
      </c>
      <c r="D148" s="29">
        <v>31578</v>
      </c>
      <c r="E148" s="29">
        <v>48800</v>
      </c>
      <c r="F148" s="29">
        <v>35758</v>
      </c>
      <c r="G148" s="29">
        <v>32526</v>
      </c>
      <c r="H148" s="29">
        <v>20293</v>
      </c>
      <c r="I148" s="29">
        <v>168955</v>
      </c>
      <c r="J148" s="29">
        <v>29024</v>
      </c>
    </row>
    <row r="149" spans="1:10">
      <c r="A149" s="1"/>
      <c r="B149" s="1" t="s">
        <v>13</v>
      </c>
      <c r="C149" s="29">
        <v>31671</v>
      </c>
      <c r="D149" s="29">
        <v>6040</v>
      </c>
      <c r="E149" s="29">
        <v>6862</v>
      </c>
      <c r="F149" s="29">
        <v>5766</v>
      </c>
      <c r="G149" s="29">
        <v>7649</v>
      </c>
      <c r="H149" s="29">
        <v>2317</v>
      </c>
      <c r="I149" s="29">
        <v>28634</v>
      </c>
      <c r="J149" s="29">
        <v>3037</v>
      </c>
    </row>
    <row r="150" spans="1:10">
      <c r="A150" s="1"/>
      <c r="B150" s="1" t="s">
        <v>14</v>
      </c>
      <c r="C150" s="29">
        <v>234123</v>
      </c>
      <c r="D150" s="29">
        <v>21422</v>
      </c>
      <c r="E150" s="29">
        <v>36923</v>
      </c>
      <c r="F150" s="29">
        <v>43253</v>
      </c>
      <c r="G150" s="29">
        <v>57370</v>
      </c>
      <c r="H150" s="29">
        <v>19594</v>
      </c>
      <c r="I150" s="29">
        <v>178562</v>
      </c>
      <c r="J150" s="29">
        <v>55561</v>
      </c>
    </row>
    <row r="151" spans="1:10">
      <c r="A151" s="1"/>
      <c r="B151" s="1" t="s">
        <v>15</v>
      </c>
      <c r="C151" s="29">
        <v>176311</v>
      </c>
      <c r="D151" s="29">
        <v>50589</v>
      </c>
      <c r="E151" s="29">
        <v>53483</v>
      </c>
      <c r="F151" s="29">
        <v>32538</v>
      </c>
      <c r="G151" s="29">
        <v>24796</v>
      </c>
      <c r="H151" s="29">
        <v>5986</v>
      </c>
      <c r="I151" s="29">
        <v>167392</v>
      </c>
      <c r="J151" s="29">
        <v>8919</v>
      </c>
    </row>
    <row r="152" spans="1:10">
      <c r="A152" s="1"/>
      <c r="B152" s="1" t="s">
        <v>86</v>
      </c>
      <c r="C152" s="29">
        <v>511</v>
      </c>
      <c r="D152" s="29">
        <v>394</v>
      </c>
      <c r="E152" s="29">
        <v>82</v>
      </c>
      <c r="F152" s="29">
        <v>28</v>
      </c>
      <c r="G152" s="29">
        <v>7</v>
      </c>
      <c r="H152" s="29"/>
      <c r="I152" s="29">
        <v>511</v>
      </c>
      <c r="J152" s="29"/>
    </row>
    <row r="153" spans="1:10">
      <c r="A153" s="1" t="s">
        <v>52</v>
      </c>
      <c r="B153" s="1" t="s">
        <v>19</v>
      </c>
      <c r="C153" s="29">
        <v>-171594</v>
      </c>
      <c r="D153" s="29">
        <v>-139719</v>
      </c>
      <c r="E153" s="29">
        <v>-16583</v>
      </c>
      <c r="F153" s="29">
        <v>-6373</v>
      </c>
      <c r="G153" s="29">
        <v>-5823</v>
      </c>
      <c r="H153" s="29">
        <v>1252</v>
      </c>
      <c r="I153" s="29">
        <v>-167246</v>
      </c>
      <c r="J153" s="29">
        <v>-4348</v>
      </c>
    </row>
    <row r="154" spans="1:10">
      <c r="A154" s="1"/>
      <c r="B154" s="1" t="s">
        <v>3</v>
      </c>
      <c r="C154" s="29">
        <v>-894</v>
      </c>
      <c r="D154" s="29">
        <v>-741</v>
      </c>
      <c r="E154" s="29">
        <v>-97</v>
      </c>
      <c r="F154" s="29">
        <v>-31</v>
      </c>
      <c r="G154" s="29">
        <v>3</v>
      </c>
      <c r="H154" s="29">
        <v>-8</v>
      </c>
      <c r="I154" s="29">
        <v>-874</v>
      </c>
      <c r="J154" s="29">
        <v>-20</v>
      </c>
    </row>
    <row r="155" spans="1:10">
      <c r="A155" s="14"/>
      <c r="B155" s="1" t="s">
        <v>82</v>
      </c>
      <c r="C155" s="29">
        <v>142</v>
      </c>
      <c r="D155" s="29">
        <v>32</v>
      </c>
      <c r="E155" s="29">
        <v>27</v>
      </c>
      <c r="F155" s="29">
        <v>3</v>
      </c>
      <c r="G155" s="29">
        <v>8</v>
      </c>
      <c r="H155" s="29">
        <v>38</v>
      </c>
      <c r="I155" s="29">
        <v>108</v>
      </c>
      <c r="J155" s="29">
        <v>34</v>
      </c>
    </row>
    <row r="156" spans="1:10">
      <c r="A156" s="1"/>
      <c r="B156" s="1" t="s">
        <v>4</v>
      </c>
      <c r="C156" s="29">
        <v>401</v>
      </c>
      <c r="D156" s="29">
        <v>-38</v>
      </c>
      <c r="E156" s="29">
        <v>7</v>
      </c>
      <c r="F156" s="29">
        <v>29</v>
      </c>
      <c r="G156" s="29">
        <v>-10</v>
      </c>
      <c r="H156" s="29">
        <v>50</v>
      </c>
      <c r="I156" s="29">
        <v>38</v>
      </c>
      <c r="J156" s="29">
        <v>363</v>
      </c>
    </row>
    <row r="157" spans="1:10">
      <c r="A157" s="1"/>
      <c r="B157" s="1" t="s">
        <v>83</v>
      </c>
      <c r="C157" s="29">
        <v>-65342</v>
      </c>
      <c r="D157" s="29">
        <v>-54692</v>
      </c>
      <c r="E157" s="29">
        <v>-7050</v>
      </c>
      <c r="F157" s="29">
        <v>-2338</v>
      </c>
      <c r="G157" s="29">
        <v>-1055</v>
      </c>
      <c r="H157" s="29">
        <v>-91</v>
      </c>
      <c r="I157" s="29">
        <v>-65226</v>
      </c>
      <c r="J157" s="29">
        <v>-116</v>
      </c>
    </row>
    <row r="158" spans="1:10">
      <c r="A158" s="1"/>
      <c r="B158" s="1" t="s">
        <v>84</v>
      </c>
      <c r="C158" s="29">
        <v>-12646</v>
      </c>
      <c r="D158" s="29">
        <v>-7478</v>
      </c>
      <c r="E158" s="29">
        <v>-1567</v>
      </c>
      <c r="F158" s="29">
        <v>-957</v>
      </c>
      <c r="G158" s="29">
        <v>-1143</v>
      </c>
      <c r="H158" s="29">
        <v>-351</v>
      </c>
      <c r="I158" s="29">
        <v>-11496</v>
      </c>
      <c r="J158" s="29">
        <v>-1150</v>
      </c>
    </row>
    <row r="159" spans="1:10">
      <c r="A159" s="1"/>
      <c r="B159" s="1" t="s">
        <v>42</v>
      </c>
      <c r="C159" s="29">
        <v>-11399</v>
      </c>
      <c r="D159" s="29">
        <v>-8472</v>
      </c>
      <c r="E159" s="29">
        <v>-1139</v>
      </c>
      <c r="F159" s="29">
        <v>-823</v>
      </c>
      <c r="G159" s="29">
        <v>-1050</v>
      </c>
      <c r="H159" s="29">
        <v>-192</v>
      </c>
      <c r="I159" s="29">
        <v>-11676</v>
      </c>
      <c r="J159" s="29">
        <v>277</v>
      </c>
    </row>
    <row r="160" spans="1:10">
      <c r="A160" s="1"/>
      <c r="B160" s="1" t="s">
        <v>85</v>
      </c>
      <c r="C160" s="29">
        <v>-23996</v>
      </c>
      <c r="D160" s="29">
        <v>-16917</v>
      </c>
      <c r="E160" s="29">
        <v>-3267</v>
      </c>
      <c r="F160" s="29">
        <v>-1576</v>
      </c>
      <c r="G160" s="29">
        <v>-1436</v>
      </c>
      <c r="H160" s="29">
        <v>-70</v>
      </c>
      <c r="I160" s="29">
        <v>-23266</v>
      </c>
      <c r="J160" s="29">
        <v>-730</v>
      </c>
    </row>
    <row r="161" spans="1:10">
      <c r="A161" s="1"/>
      <c r="B161" s="1" t="s">
        <v>5</v>
      </c>
      <c r="C161" s="29">
        <v>-6324</v>
      </c>
      <c r="D161" s="29">
        <v>-5199</v>
      </c>
      <c r="E161" s="29">
        <v>-320</v>
      </c>
      <c r="F161" s="29">
        <v>-399</v>
      </c>
      <c r="G161" s="29">
        <v>-269</v>
      </c>
      <c r="H161" s="29">
        <v>-9</v>
      </c>
      <c r="I161" s="29">
        <v>-6196</v>
      </c>
      <c r="J161" s="29">
        <v>-128</v>
      </c>
    </row>
    <row r="162" spans="1:10">
      <c r="A162" s="1"/>
      <c r="B162" s="1" t="s">
        <v>6</v>
      </c>
      <c r="C162" s="29">
        <v>-5032</v>
      </c>
      <c r="D162" s="29">
        <v>-1324</v>
      </c>
      <c r="E162" s="29">
        <v>-218</v>
      </c>
      <c r="F162" s="29">
        <v>35</v>
      </c>
      <c r="G162" s="29">
        <v>-319</v>
      </c>
      <c r="H162" s="29">
        <v>-2</v>
      </c>
      <c r="I162" s="29">
        <v>-1828</v>
      </c>
      <c r="J162" s="29">
        <v>-3204</v>
      </c>
    </row>
    <row r="163" spans="1:10">
      <c r="A163" s="1"/>
      <c r="B163" s="1" t="s">
        <v>7</v>
      </c>
      <c r="C163" s="29">
        <v>-15000</v>
      </c>
      <c r="D163" s="29">
        <v>-8964</v>
      </c>
      <c r="E163" s="29">
        <v>-1005</v>
      </c>
      <c r="F163" s="29">
        <v>-453</v>
      </c>
      <c r="G163" s="29">
        <v>-712</v>
      </c>
      <c r="H163" s="29">
        <v>-111</v>
      </c>
      <c r="I163" s="29">
        <v>-11245</v>
      </c>
      <c r="J163" s="29">
        <v>-3755</v>
      </c>
    </row>
    <row r="164" spans="1:10">
      <c r="A164" s="1"/>
      <c r="B164" s="1" t="s">
        <v>8</v>
      </c>
      <c r="C164" s="29">
        <v>-14798</v>
      </c>
      <c r="D164" s="29">
        <v>-13279</v>
      </c>
      <c r="E164" s="29">
        <v>-626</v>
      </c>
      <c r="F164" s="29">
        <v>-200</v>
      </c>
      <c r="G164" s="29">
        <v>-119</v>
      </c>
      <c r="H164" s="29">
        <v>351</v>
      </c>
      <c r="I164" s="29">
        <v>-13873</v>
      </c>
      <c r="J164" s="29">
        <v>-925</v>
      </c>
    </row>
    <row r="165" spans="1:10">
      <c r="A165" s="1"/>
      <c r="B165" s="1" t="s">
        <v>9</v>
      </c>
      <c r="C165" s="29">
        <v>-9197</v>
      </c>
      <c r="D165" s="29">
        <v>-11739</v>
      </c>
      <c r="E165" s="29">
        <v>-627</v>
      </c>
      <c r="F165" s="29">
        <v>-289</v>
      </c>
      <c r="G165" s="29">
        <v>-614</v>
      </c>
      <c r="H165" s="29">
        <v>306</v>
      </c>
      <c r="I165" s="29">
        <v>-12963</v>
      </c>
      <c r="J165" s="29">
        <v>3766</v>
      </c>
    </row>
    <row r="166" spans="1:10">
      <c r="A166" s="1"/>
      <c r="B166" s="1" t="s">
        <v>10</v>
      </c>
      <c r="C166" s="29">
        <v>-597</v>
      </c>
      <c r="D166" s="29">
        <v>-206</v>
      </c>
      <c r="E166" s="29">
        <v>-48</v>
      </c>
      <c r="F166" s="29">
        <v>-21</v>
      </c>
      <c r="G166" s="29">
        <v>-72</v>
      </c>
      <c r="H166" s="29">
        <v>77</v>
      </c>
      <c r="I166" s="29">
        <v>-270</v>
      </c>
      <c r="J166" s="29">
        <v>-327</v>
      </c>
    </row>
    <row r="167" spans="1:10">
      <c r="A167" s="1"/>
      <c r="B167" s="1" t="s">
        <v>31</v>
      </c>
      <c r="C167" s="29">
        <v>-8475</v>
      </c>
      <c r="D167" s="29">
        <v>-6747</v>
      </c>
      <c r="E167" s="29">
        <v>-624</v>
      </c>
      <c r="F167" s="29">
        <v>-415</v>
      </c>
      <c r="G167" s="29">
        <v>-338</v>
      </c>
      <c r="H167" s="29">
        <v>-42</v>
      </c>
      <c r="I167" s="29">
        <v>-8166</v>
      </c>
      <c r="J167" s="29">
        <v>-309</v>
      </c>
    </row>
    <row r="168" spans="1:10">
      <c r="A168" s="1"/>
      <c r="B168" s="1" t="s">
        <v>11</v>
      </c>
      <c r="C168" s="29">
        <v>478</v>
      </c>
      <c r="D168" s="29">
        <v>97</v>
      </c>
      <c r="E168" s="29">
        <v>172</v>
      </c>
      <c r="F168" s="29">
        <v>53</v>
      </c>
      <c r="G168" s="29">
        <v>-12</v>
      </c>
      <c r="H168" s="29">
        <v>89</v>
      </c>
      <c r="I168" s="29">
        <v>399</v>
      </c>
      <c r="J168" s="29">
        <v>79</v>
      </c>
    </row>
    <row r="169" spans="1:10">
      <c r="A169" s="1"/>
      <c r="B169" s="1" t="s">
        <v>12</v>
      </c>
      <c r="C169" s="29">
        <v>7502</v>
      </c>
      <c r="D169" s="29">
        <v>3907</v>
      </c>
      <c r="E169" s="29">
        <v>731</v>
      </c>
      <c r="F169" s="29">
        <v>415</v>
      </c>
      <c r="G169" s="29">
        <v>-173</v>
      </c>
      <c r="H169" s="29">
        <v>370</v>
      </c>
      <c r="I169" s="29">
        <v>5250</v>
      </c>
      <c r="J169" s="29">
        <v>2252</v>
      </c>
    </row>
    <row r="170" spans="1:10">
      <c r="A170" s="1"/>
      <c r="B170" s="1" t="s">
        <v>13</v>
      </c>
      <c r="C170" s="29">
        <v>-1471</v>
      </c>
      <c r="D170" s="29">
        <v>-1204</v>
      </c>
      <c r="E170" s="29">
        <v>-258</v>
      </c>
      <c r="F170" s="29">
        <v>-87</v>
      </c>
      <c r="G170" s="29">
        <v>-11</v>
      </c>
      <c r="H170" s="29">
        <v>-37</v>
      </c>
      <c r="I170" s="29">
        <v>-1597</v>
      </c>
      <c r="J170" s="29">
        <v>126</v>
      </c>
    </row>
    <row r="171" spans="1:10">
      <c r="A171" s="1"/>
      <c r="B171" s="1" t="s">
        <v>14</v>
      </c>
      <c r="C171" s="29">
        <v>-306</v>
      </c>
      <c r="D171" s="29">
        <v>-4025</v>
      </c>
      <c r="E171" s="29">
        <v>-278</v>
      </c>
      <c r="F171" s="29">
        <v>754</v>
      </c>
      <c r="G171" s="29">
        <v>1720</v>
      </c>
      <c r="H171" s="29">
        <v>701</v>
      </c>
      <c r="I171" s="29">
        <v>-1128</v>
      </c>
      <c r="J171" s="29">
        <v>822</v>
      </c>
    </row>
    <row r="172" spans="1:10">
      <c r="A172" s="1"/>
      <c r="B172" s="1" t="s">
        <v>15</v>
      </c>
      <c r="C172" s="29">
        <v>-7045</v>
      </c>
      <c r="D172" s="29">
        <v>-4990</v>
      </c>
      <c r="E172" s="29">
        <v>-448</v>
      </c>
      <c r="F172" s="29">
        <v>-158</v>
      </c>
      <c r="G172" s="29">
        <v>-229</v>
      </c>
      <c r="H172" s="29">
        <v>183</v>
      </c>
      <c r="I172" s="29">
        <v>-5642</v>
      </c>
      <c r="J172" s="29">
        <v>-1403</v>
      </c>
    </row>
    <row r="173" spans="1:10">
      <c r="A173" s="1"/>
      <c r="B173" s="1" t="s">
        <v>86</v>
      </c>
      <c r="C173" s="29">
        <v>2405</v>
      </c>
      <c r="D173" s="29">
        <v>2260</v>
      </c>
      <c r="E173" s="29">
        <v>52</v>
      </c>
      <c r="F173" s="29">
        <v>85</v>
      </c>
      <c r="G173" s="29">
        <v>8</v>
      </c>
      <c r="H173" s="29"/>
      <c r="I173" s="29">
        <v>2405</v>
      </c>
      <c r="J173" s="29"/>
    </row>
    <row r="174" spans="1:10">
      <c r="A174" s="1" t="s">
        <v>53</v>
      </c>
      <c r="B174" s="1" t="s">
        <v>19</v>
      </c>
      <c r="C174" s="29">
        <v>120881427</v>
      </c>
      <c r="D174" s="29">
        <v>6081471</v>
      </c>
      <c r="E174" s="29">
        <v>6873334</v>
      </c>
      <c r="F174" s="29">
        <v>8492978</v>
      </c>
      <c r="G174" s="29">
        <v>20678635</v>
      </c>
      <c r="H174" s="29">
        <v>17545449</v>
      </c>
      <c r="I174" s="29">
        <v>59671867</v>
      </c>
      <c r="J174" s="29">
        <v>61209560</v>
      </c>
    </row>
    <row r="175" spans="1:10">
      <c r="A175" s="1"/>
      <c r="B175" s="1" t="s">
        <v>3</v>
      </c>
      <c r="C175" s="29">
        <v>166983</v>
      </c>
      <c r="D175" s="29">
        <v>23012</v>
      </c>
      <c r="E175" s="29">
        <v>24078</v>
      </c>
      <c r="F175" s="29">
        <v>23491</v>
      </c>
      <c r="G175" s="29">
        <v>39313</v>
      </c>
      <c r="H175" s="29">
        <v>30800</v>
      </c>
      <c r="I175" s="29">
        <v>140694</v>
      </c>
      <c r="J175" s="29">
        <v>26289</v>
      </c>
    </row>
    <row r="176" spans="1:10">
      <c r="A176" s="1"/>
      <c r="B176" s="1" t="s">
        <v>82</v>
      </c>
      <c r="C176" s="29">
        <v>629246</v>
      </c>
      <c r="D176" s="29">
        <v>19348</v>
      </c>
      <c r="E176" s="29">
        <v>21485</v>
      </c>
      <c r="F176" s="29">
        <v>33068</v>
      </c>
      <c r="G176" s="29">
        <v>95327</v>
      </c>
      <c r="H176" s="29">
        <v>98562</v>
      </c>
      <c r="I176" s="29">
        <v>267790</v>
      </c>
      <c r="J176" s="29">
        <v>361456</v>
      </c>
    </row>
    <row r="177" spans="1:10">
      <c r="A177" s="1"/>
      <c r="B177" s="1" t="s">
        <v>4</v>
      </c>
      <c r="C177" s="29">
        <v>639401</v>
      </c>
      <c r="D177" s="29">
        <v>5920</v>
      </c>
      <c r="E177" s="29">
        <v>5858</v>
      </c>
      <c r="F177" s="29">
        <v>6354</v>
      </c>
      <c r="G177" s="29">
        <v>38756</v>
      </c>
      <c r="H177" s="29">
        <v>51640</v>
      </c>
      <c r="I177" s="29">
        <v>108528</v>
      </c>
      <c r="J177" s="29">
        <v>530873</v>
      </c>
    </row>
    <row r="178" spans="1:10">
      <c r="A178" s="1"/>
      <c r="B178" s="1" t="s">
        <v>83</v>
      </c>
      <c r="C178" s="29">
        <v>7041270</v>
      </c>
      <c r="D178" s="29">
        <v>809327</v>
      </c>
      <c r="E178" s="29">
        <v>817525</v>
      </c>
      <c r="F178" s="29">
        <v>958501</v>
      </c>
      <c r="G178" s="29">
        <v>2115105</v>
      </c>
      <c r="H178" s="29">
        <v>1218500</v>
      </c>
      <c r="I178" s="29">
        <v>5918958</v>
      </c>
      <c r="J178" s="29">
        <v>1122312</v>
      </c>
    </row>
    <row r="179" spans="1:10">
      <c r="A179" s="1"/>
      <c r="B179" s="1" t="s">
        <v>84</v>
      </c>
      <c r="C179" s="29">
        <v>13094728</v>
      </c>
      <c r="D179" s="29">
        <v>212105</v>
      </c>
      <c r="E179" s="29">
        <v>353265</v>
      </c>
      <c r="F179" s="29">
        <v>598776</v>
      </c>
      <c r="G179" s="29">
        <v>2255835</v>
      </c>
      <c r="H179" s="29">
        <v>2429052</v>
      </c>
      <c r="I179" s="29">
        <v>5849033</v>
      </c>
      <c r="J179" s="29">
        <v>7245695</v>
      </c>
    </row>
    <row r="180" spans="1:10">
      <c r="A180" s="1"/>
      <c r="B180" s="1" t="s">
        <v>42</v>
      </c>
      <c r="C180" s="29">
        <v>6164380</v>
      </c>
      <c r="D180" s="29">
        <v>319614</v>
      </c>
      <c r="E180" s="29">
        <v>366900</v>
      </c>
      <c r="F180" s="29">
        <v>516011</v>
      </c>
      <c r="G180" s="29">
        <v>1381732</v>
      </c>
      <c r="H180" s="29">
        <v>1109622</v>
      </c>
      <c r="I180" s="29">
        <v>3693879</v>
      </c>
      <c r="J180" s="29">
        <v>2470501</v>
      </c>
    </row>
    <row r="181" spans="1:10">
      <c r="A181" s="1"/>
      <c r="B181" s="1" t="s">
        <v>85</v>
      </c>
      <c r="C181" s="29">
        <v>15612123</v>
      </c>
      <c r="D181" s="29">
        <v>764233</v>
      </c>
      <c r="E181" s="29">
        <v>949034</v>
      </c>
      <c r="F181" s="29">
        <v>1028389</v>
      </c>
      <c r="G181" s="29">
        <v>1998909</v>
      </c>
      <c r="H181" s="29">
        <v>1261941</v>
      </c>
      <c r="I181" s="29">
        <v>6002506</v>
      </c>
      <c r="J181" s="29">
        <v>9609617</v>
      </c>
    </row>
    <row r="182" spans="1:10">
      <c r="A182" s="1"/>
      <c r="B182" s="1" t="s">
        <v>5</v>
      </c>
      <c r="C182" s="29">
        <v>4438264</v>
      </c>
      <c r="D182" s="29">
        <v>165882</v>
      </c>
      <c r="E182" s="29">
        <v>161572</v>
      </c>
      <c r="F182" s="29">
        <v>217901</v>
      </c>
      <c r="G182" s="29">
        <v>560312</v>
      </c>
      <c r="H182" s="29">
        <v>514312</v>
      </c>
      <c r="I182" s="29">
        <v>1619979</v>
      </c>
      <c r="J182" s="29">
        <v>2818285</v>
      </c>
    </row>
    <row r="183" spans="1:10">
      <c r="A183" s="1"/>
      <c r="B183" s="1" t="s">
        <v>6</v>
      </c>
      <c r="C183" s="29">
        <v>3433874</v>
      </c>
      <c r="D183" s="29">
        <v>63832</v>
      </c>
      <c r="E183" s="29">
        <v>71852</v>
      </c>
      <c r="F183" s="29">
        <v>107123</v>
      </c>
      <c r="G183" s="29">
        <v>323236</v>
      </c>
      <c r="H183" s="29">
        <v>350121</v>
      </c>
      <c r="I183" s="29">
        <v>916164</v>
      </c>
      <c r="J183" s="29">
        <v>2517710</v>
      </c>
    </row>
    <row r="184" spans="1:10">
      <c r="A184" s="1"/>
      <c r="B184" s="1" t="s">
        <v>7</v>
      </c>
      <c r="C184" s="29">
        <v>6511304</v>
      </c>
      <c r="D184" s="29">
        <v>315537</v>
      </c>
      <c r="E184" s="29">
        <v>227134</v>
      </c>
      <c r="F184" s="29">
        <v>208634</v>
      </c>
      <c r="G184" s="29">
        <v>605010</v>
      </c>
      <c r="H184" s="29">
        <v>737520</v>
      </c>
      <c r="I184" s="29">
        <v>2093835</v>
      </c>
      <c r="J184" s="29">
        <v>4417469</v>
      </c>
    </row>
    <row r="185" spans="1:10">
      <c r="A185" s="1"/>
      <c r="B185" s="1" t="s">
        <v>8</v>
      </c>
      <c r="C185" s="29">
        <v>2195978</v>
      </c>
      <c r="D185" s="29">
        <v>332778</v>
      </c>
      <c r="E185" s="29">
        <v>211423</v>
      </c>
      <c r="F185" s="29">
        <v>195481</v>
      </c>
      <c r="G185" s="29">
        <v>387419</v>
      </c>
      <c r="H185" s="29">
        <v>317630</v>
      </c>
      <c r="I185" s="29">
        <v>1444731</v>
      </c>
      <c r="J185" s="29">
        <v>751247</v>
      </c>
    </row>
    <row r="186" spans="1:10">
      <c r="A186" s="1"/>
      <c r="B186" s="1" t="s">
        <v>9</v>
      </c>
      <c r="C186" s="29">
        <v>8031219</v>
      </c>
      <c r="D186" s="29">
        <v>849880</v>
      </c>
      <c r="E186" s="29">
        <v>683186</v>
      </c>
      <c r="F186" s="29">
        <v>765957</v>
      </c>
      <c r="G186" s="29">
        <v>1491662</v>
      </c>
      <c r="H186" s="29">
        <v>1118178</v>
      </c>
      <c r="I186" s="29">
        <v>4908863</v>
      </c>
      <c r="J186" s="29">
        <v>3122356</v>
      </c>
    </row>
    <row r="187" spans="1:10">
      <c r="A187" s="1"/>
      <c r="B187" s="1" t="s">
        <v>10</v>
      </c>
      <c r="C187" s="29">
        <v>2887403</v>
      </c>
      <c r="D187" s="29">
        <v>4365</v>
      </c>
      <c r="E187" s="29">
        <v>3738</v>
      </c>
      <c r="F187" s="29">
        <v>7121</v>
      </c>
      <c r="G187" s="29">
        <v>75136</v>
      </c>
      <c r="H187" s="29">
        <v>278530</v>
      </c>
      <c r="I187" s="29">
        <v>368890</v>
      </c>
      <c r="J187" s="29">
        <v>2518513</v>
      </c>
    </row>
    <row r="188" spans="1:10">
      <c r="A188" s="1"/>
      <c r="B188" s="1" t="s">
        <v>31</v>
      </c>
      <c r="C188" s="29">
        <v>10222993</v>
      </c>
      <c r="D188" s="29">
        <v>322053</v>
      </c>
      <c r="E188" s="29">
        <v>327832</v>
      </c>
      <c r="F188" s="29">
        <v>414935</v>
      </c>
      <c r="G188" s="29">
        <v>1170319</v>
      </c>
      <c r="H188" s="29">
        <v>1527826</v>
      </c>
      <c r="I188" s="29">
        <v>3762965</v>
      </c>
      <c r="J188" s="29">
        <v>6460028</v>
      </c>
    </row>
    <row r="189" spans="1:10">
      <c r="A189" s="1"/>
      <c r="B189" s="1" t="s">
        <v>11</v>
      </c>
      <c r="C189" s="29">
        <v>3141100</v>
      </c>
      <c r="D189" s="29">
        <v>60133</v>
      </c>
      <c r="E189" s="29">
        <v>81044</v>
      </c>
      <c r="F189" s="29">
        <v>136709</v>
      </c>
      <c r="G189" s="29">
        <v>561522</v>
      </c>
      <c r="H189" s="29">
        <v>568410</v>
      </c>
      <c r="I189" s="29">
        <v>1407818</v>
      </c>
      <c r="J189" s="29">
        <v>1733282</v>
      </c>
    </row>
    <row r="190" spans="1:10">
      <c r="A190" s="1"/>
      <c r="B190" s="1" t="s">
        <v>12</v>
      </c>
      <c r="C190" s="29">
        <v>17214891</v>
      </c>
      <c r="D190" s="29">
        <v>586165</v>
      </c>
      <c r="E190" s="29">
        <v>946813</v>
      </c>
      <c r="F190" s="29">
        <v>1077881</v>
      </c>
      <c r="G190" s="29">
        <v>2421382</v>
      </c>
      <c r="H190" s="29">
        <v>3175969</v>
      </c>
      <c r="I190" s="29">
        <v>8208210</v>
      </c>
      <c r="J190" s="29">
        <v>9006681</v>
      </c>
    </row>
    <row r="191" spans="1:10">
      <c r="A191" s="1"/>
      <c r="B191" s="1" t="s">
        <v>13</v>
      </c>
      <c r="C191" s="29">
        <v>2068978</v>
      </c>
      <c r="D191" s="29">
        <v>95839</v>
      </c>
      <c r="E191" s="29">
        <v>107232</v>
      </c>
      <c r="F191" s="29">
        <v>156965</v>
      </c>
      <c r="G191" s="29">
        <v>510739</v>
      </c>
      <c r="H191" s="29">
        <v>459310</v>
      </c>
      <c r="I191" s="29">
        <v>1330085</v>
      </c>
      <c r="J191" s="29">
        <v>738893</v>
      </c>
    </row>
    <row r="192" spans="1:10">
      <c r="A192" s="1"/>
      <c r="B192" s="1" t="s">
        <v>14</v>
      </c>
      <c r="C192" s="29">
        <v>11921791</v>
      </c>
      <c r="D192" s="29">
        <v>330178</v>
      </c>
      <c r="E192" s="29">
        <v>629392</v>
      </c>
      <c r="F192" s="29">
        <v>1176260</v>
      </c>
      <c r="G192" s="29">
        <v>3200717</v>
      </c>
      <c r="H192" s="29">
        <v>1664318</v>
      </c>
      <c r="I192" s="29">
        <v>7000865</v>
      </c>
      <c r="J192" s="29">
        <v>4920926</v>
      </c>
    </row>
    <row r="193" spans="1:10">
      <c r="A193" s="1"/>
      <c r="B193" s="1" t="s">
        <v>15</v>
      </c>
      <c r="C193" s="29">
        <v>5450920</v>
      </c>
      <c r="D193" s="29">
        <v>791340</v>
      </c>
      <c r="E193" s="29">
        <v>881482</v>
      </c>
      <c r="F193" s="29">
        <v>861980</v>
      </c>
      <c r="G193" s="29">
        <v>1445483</v>
      </c>
      <c r="H193" s="29">
        <v>633208</v>
      </c>
      <c r="I193" s="29">
        <v>4613493</v>
      </c>
      <c r="J193" s="29">
        <v>837427</v>
      </c>
    </row>
    <row r="194" spans="1:10">
      <c r="A194" s="1"/>
      <c r="B194" s="1" t="s">
        <v>86</v>
      </c>
      <c r="C194" s="29" t="s">
        <v>123</v>
      </c>
      <c r="D194" s="29" t="s">
        <v>124</v>
      </c>
      <c r="E194" s="29">
        <v>2489</v>
      </c>
      <c r="F194" s="29">
        <v>1441</v>
      </c>
      <c r="G194" s="29">
        <v>721</v>
      </c>
      <c r="H194" s="29"/>
      <c r="I194" s="29" t="s">
        <v>123</v>
      </c>
      <c r="J194" s="29"/>
    </row>
    <row r="195" spans="1:10">
      <c r="A195" s="1" t="s">
        <v>132</v>
      </c>
      <c r="B195" s="1" t="s">
        <v>19</v>
      </c>
      <c r="C195" s="29">
        <v>2696829</v>
      </c>
      <c r="D195" s="29">
        <v>719437</v>
      </c>
      <c r="E195" s="29">
        <v>399732</v>
      </c>
      <c r="F195" s="29">
        <v>425934</v>
      </c>
      <c r="G195" s="29">
        <v>695635</v>
      </c>
      <c r="H195" s="29">
        <v>282609</v>
      </c>
      <c r="I195" s="29">
        <v>2523347</v>
      </c>
      <c r="J195" s="29">
        <v>173482</v>
      </c>
    </row>
    <row r="196" spans="1:10">
      <c r="A196" s="1"/>
      <c r="B196" s="1" t="s">
        <v>3</v>
      </c>
      <c r="C196" s="29">
        <v>6347</v>
      </c>
      <c r="D196" s="29" t="s">
        <v>120</v>
      </c>
      <c r="E196" s="29">
        <v>1244</v>
      </c>
      <c r="F196" s="29">
        <v>925</v>
      </c>
      <c r="G196" s="29">
        <v>1135</v>
      </c>
      <c r="H196" s="29">
        <v>413</v>
      </c>
      <c r="I196" s="29">
        <v>6347</v>
      </c>
      <c r="J196" s="29">
        <v>0</v>
      </c>
    </row>
    <row r="197" spans="1:10">
      <c r="A197" s="1"/>
      <c r="B197" s="1" t="s">
        <v>82</v>
      </c>
      <c r="C197" s="29">
        <v>17259</v>
      </c>
      <c r="D197" s="29" t="s">
        <v>120</v>
      </c>
      <c r="E197" s="29">
        <v>1728</v>
      </c>
      <c r="F197" s="29">
        <v>2158</v>
      </c>
      <c r="G197" s="29">
        <v>4842</v>
      </c>
      <c r="H197" s="29">
        <v>2623</v>
      </c>
      <c r="I197" s="29">
        <v>14116</v>
      </c>
      <c r="J197" s="29" t="s">
        <v>120</v>
      </c>
    </row>
    <row r="198" spans="1:10">
      <c r="A198" s="1"/>
      <c r="B198" s="1" t="s">
        <v>4</v>
      </c>
      <c r="C198" s="29">
        <v>1802</v>
      </c>
      <c r="D198" s="29">
        <v>384</v>
      </c>
      <c r="E198" s="29">
        <v>281</v>
      </c>
      <c r="F198" s="29" t="s">
        <v>120</v>
      </c>
      <c r="G198" s="29">
        <v>796</v>
      </c>
      <c r="H198" s="29" t="s">
        <v>120</v>
      </c>
      <c r="I198" s="29">
        <v>1802</v>
      </c>
      <c r="J198" s="29">
        <v>0</v>
      </c>
    </row>
    <row r="199" spans="1:10">
      <c r="A199" s="1"/>
      <c r="B199" s="1" t="s">
        <v>83</v>
      </c>
      <c r="C199" s="29">
        <v>236576</v>
      </c>
      <c r="D199" s="29">
        <v>95239</v>
      </c>
      <c r="E199" s="29">
        <v>41260</v>
      </c>
      <c r="F199" s="29">
        <v>34171</v>
      </c>
      <c r="G199" s="29">
        <v>41205</v>
      </c>
      <c r="H199" s="29">
        <v>16198</v>
      </c>
      <c r="I199" s="29">
        <v>228073</v>
      </c>
      <c r="J199" s="29" t="s">
        <v>120</v>
      </c>
    </row>
    <row r="200" spans="1:10">
      <c r="A200" s="1"/>
      <c r="B200" s="1" t="s">
        <v>84</v>
      </c>
      <c r="C200" s="29">
        <v>142841</v>
      </c>
      <c r="D200" s="29">
        <v>18868</v>
      </c>
      <c r="E200" s="29">
        <v>14391</v>
      </c>
      <c r="F200" s="29">
        <v>17702</v>
      </c>
      <c r="G200" s="29">
        <v>40589</v>
      </c>
      <c r="H200" s="29">
        <v>38246</v>
      </c>
      <c r="I200" s="29">
        <v>129796</v>
      </c>
      <c r="J200" s="29">
        <v>13045</v>
      </c>
    </row>
    <row r="201" spans="1:10">
      <c r="A201" s="1"/>
      <c r="B201" s="1" t="s">
        <v>42</v>
      </c>
      <c r="C201" s="29">
        <v>88156</v>
      </c>
      <c r="D201" s="29">
        <v>31350</v>
      </c>
      <c r="E201" s="29">
        <v>14006</v>
      </c>
      <c r="F201" s="29">
        <v>11977</v>
      </c>
      <c r="G201" s="29">
        <v>20348</v>
      </c>
      <c r="H201" s="29">
        <v>9215</v>
      </c>
      <c r="I201" s="29">
        <v>86896</v>
      </c>
      <c r="J201" s="29" t="s">
        <v>120</v>
      </c>
    </row>
    <row r="202" spans="1:10">
      <c r="A202" s="1"/>
      <c r="B202" s="1" t="s">
        <v>85</v>
      </c>
      <c r="C202" s="29">
        <v>246915</v>
      </c>
      <c r="D202" s="29">
        <v>89140</v>
      </c>
      <c r="E202" s="29">
        <v>50676</v>
      </c>
      <c r="F202" s="29">
        <v>41076</v>
      </c>
      <c r="G202" s="29">
        <v>47825</v>
      </c>
      <c r="H202" s="29">
        <v>17560</v>
      </c>
      <c r="I202" s="29">
        <v>246277</v>
      </c>
      <c r="J202" s="29" t="s">
        <v>120</v>
      </c>
    </row>
    <row r="203" spans="1:10">
      <c r="A203" s="1"/>
      <c r="B203" s="1" t="s">
        <v>5</v>
      </c>
      <c r="C203" s="29">
        <v>72211</v>
      </c>
      <c r="D203" s="29">
        <v>25204</v>
      </c>
      <c r="E203" s="29">
        <v>11634</v>
      </c>
      <c r="F203" s="29">
        <v>9431</v>
      </c>
      <c r="G203" s="29">
        <v>17247</v>
      </c>
      <c r="H203" s="29">
        <v>8107</v>
      </c>
      <c r="I203" s="29">
        <v>71623</v>
      </c>
      <c r="J203" s="29" t="s">
        <v>120</v>
      </c>
    </row>
    <row r="204" spans="1:10">
      <c r="A204" s="1"/>
      <c r="B204" s="1" t="s">
        <v>6</v>
      </c>
      <c r="C204" s="29">
        <v>34436</v>
      </c>
      <c r="D204" s="29">
        <v>9010</v>
      </c>
      <c r="E204" s="29">
        <v>4359</v>
      </c>
      <c r="F204" s="29">
        <v>4851</v>
      </c>
      <c r="G204" s="29">
        <v>9313</v>
      </c>
      <c r="H204" s="29">
        <v>5948</v>
      </c>
      <c r="I204" s="29">
        <v>33481</v>
      </c>
      <c r="J204" s="29" t="s">
        <v>120</v>
      </c>
    </row>
    <row r="205" spans="1:10">
      <c r="A205" s="1"/>
      <c r="B205" s="1" t="s">
        <v>7</v>
      </c>
      <c r="C205" s="29">
        <v>82566</v>
      </c>
      <c r="D205" s="29" t="s">
        <v>120</v>
      </c>
      <c r="E205" s="29">
        <v>9546</v>
      </c>
      <c r="F205" s="29">
        <v>9168</v>
      </c>
      <c r="G205" s="29">
        <v>13598</v>
      </c>
      <c r="H205" s="29">
        <v>11537</v>
      </c>
      <c r="I205" s="29">
        <v>73992</v>
      </c>
      <c r="J205" s="29" t="s">
        <v>120</v>
      </c>
    </row>
    <row r="206" spans="1:10">
      <c r="A206" s="1"/>
      <c r="B206" s="1" t="s">
        <v>8</v>
      </c>
      <c r="C206" s="29">
        <v>80161</v>
      </c>
      <c r="D206" s="29">
        <v>36176</v>
      </c>
      <c r="E206" s="29">
        <v>11728</v>
      </c>
      <c r="F206" s="29">
        <v>10175</v>
      </c>
      <c r="G206" s="29">
        <v>13780</v>
      </c>
      <c r="H206" s="29">
        <v>6470</v>
      </c>
      <c r="I206" s="29">
        <v>78329</v>
      </c>
      <c r="J206" s="29" t="s">
        <v>120</v>
      </c>
    </row>
    <row r="207" spans="1:10">
      <c r="A207" s="1"/>
      <c r="B207" s="1" t="s">
        <v>9</v>
      </c>
      <c r="C207" s="29">
        <v>274218</v>
      </c>
      <c r="D207" s="29" t="s">
        <v>120</v>
      </c>
      <c r="E207" s="29">
        <v>33090</v>
      </c>
      <c r="F207" s="29">
        <v>31330</v>
      </c>
      <c r="G207" s="29">
        <v>39237</v>
      </c>
      <c r="H207" s="29">
        <v>25342</v>
      </c>
      <c r="I207" s="29">
        <v>235034</v>
      </c>
      <c r="J207" s="29">
        <v>39184</v>
      </c>
    </row>
    <row r="208" spans="1:10">
      <c r="A208" s="1"/>
      <c r="B208" s="1" t="s">
        <v>10</v>
      </c>
      <c r="C208" s="29">
        <v>9426</v>
      </c>
      <c r="D208" s="29">
        <v>532</v>
      </c>
      <c r="E208" s="29">
        <v>375</v>
      </c>
      <c r="F208" s="29">
        <v>758</v>
      </c>
      <c r="G208" s="29">
        <v>1388</v>
      </c>
      <c r="H208" s="29">
        <v>2490</v>
      </c>
      <c r="I208" s="29">
        <v>5543</v>
      </c>
      <c r="J208" s="29" t="s">
        <v>120</v>
      </c>
    </row>
    <row r="209" spans="1:10">
      <c r="A209" s="1"/>
      <c r="B209" s="1" t="s">
        <v>31</v>
      </c>
      <c r="C209" s="29">
        <v>269721</v>
      </c>
      <c r="D209" s="29">
        <v>47377</v>
      </c>
      <c r="E209" s="29">
        <v>23542</v>
      </c>
      <c r="F209" s="29">
        <v>23493</v>
      </c>
      <c r="G209" s="29">
        <v>51904</v>
      </c>
      <c r="H209" s="29">
        <v>44680</v>
      </c>
      <c r="I209" s="29">
        <v>190996</v>
      </c>
      <c r="J209" s="29">
        <v>78725</v>
      </c>
    </row>
    <row r="210" spans="1:10">
      <c r="A210" s="1"/>
      <c r="B210" s="1" t="s">
        <v>11</v>
      </c>
      <c r="C210" s="29">
        <v>39201</v>
      </c>
      <c r="D210" s="29">
        <v>9606</v>
      </c>
      <c r="E210" s="29">
        <v>6687</v>
      </c>
      <c r="F210" s="29">
        <v>7737</v>
      </c>
      <c r="G210" s="29">
        <v>10215</v>
      </c>
      <c r="H210" s="29">
        <v>4289</v>
      </c>
      <c r="I210" s="29">
        <v>38534</v>
      </c>
      <c r="J210" s="29" t="s">
        <v>120</v>
      </c>
    </row>
    <row r="211" spans="1:10">
      <c r="A211" s="1"/>
      <c r="B211" s="1" t="s">
        <v>12</v>
      </c>
      <c r="C211" s="29">
        <v>268327</v>
      </c>
      <c r="D211" s="29">
        <v>63120</v>
      </c>
      <c r="E211" s="29">
        <v>47438</v>
      </c>
      <c r="F211" s="29">
        <v>47620</v>
      </c>
      <c r="G211" s="29">
        <v>68752</v>
      </c>
      <c r="H211" s="29">
        <v>39510</v>
      </c>
      <c r="I211" s="29">
        <v>266440</v>
      </c>
      <c r="J211" s="29" t="s">
        <v>120</v>
      </c>
    </row>
    <row r="212" spans="1:10">
      <c r="A212" s="1"/>
      <c r="B212" s="1" t="s">
        <v>13</v>
      </c>
      <c r="C212" s="29">
        <v>66599</v>
      </c>
      <c r="D212" s="29">
        <v>14433</v>
      </c>
      <c r="E212" s="29">
        <v>9060</v>
      </c>
      <c r="F212" s="29">
        <v>11091</v>
      </c>
      <c r="G212" s="29">
        <v>21725</v>
      </c>
      <c r="H212" s="29">
        <v>6116</v>
      </c>
      <c r="I212" s="29">
        <v>62425</v>
      </c>
      <c r="J212" s="29" t="s">
        <v>120</v>
      </c>
    </row>
    <row r="213" spans="1:10">
      <c r="A213" s="1"/>
      <c r="B213" s="1" t="s">
        <v>14</v>
      </c>
      <c r="C213" s="29">
        <v>579794</v>
      </c>
      <c r="D213" s="29">
        <v>57026</v>
      </c>
      <c r="E213" s="29">
        <v>82336</v>
      </c>
      <c r="F213" s="29">
        <v>133120</v>
      </c>
      <c r="G213" s="29">
        <v>264920</v>
      </c>
      <c r="H213" s="29">
        <v>37635</v>
      </c>
      <c r="I213" s="29">
        <v>575037</v>
      </c>
      <c r="J213" s="29">
        <v>4757</v>
      </c>
    </row>
    <row r="214" spans="1:10">
      <c r="A214" s="1"/>
      <c r="B214" s="1" t="s">
        <v>15</v>
      </c>
      <c r="C214" s="29">
        <v>167744</v>
      </c>
      <c r="D214" s="29">
        <v>72395</v>
      </c>
      <c r="E214" s="29">
        <v>34506</v>
      </c>
      <c r="F214" s="29">
        <v>27068</v>
      </c>
      <c r="G214" s="29">
        <v>26114</v>
      </c>
      <c r="H214" s="29">
        <v>5994</v>
      </c>
      <c r="I214" s="29">
        <v>166077</v>
      </c>
      <c r="J214" s="29" t="s">
        <v>120</v>
      </c>
    </row>
    <row r="215" spans="1:10">
      <c r="A215" s="1"/>
      <c r="B215" s="1" t="s">
        <v>86</v>
      </c>
      <c r="C215" s="29" t="s">
        <v>120</v>
      </c>
      <c r="D215" s="29" t="s">
        <v>120</v>
      </c>
      <c r="E215" s="29">
        <v>1845</v>
      </c>
      <c r="F215" s="29">
        <v>1978</v>
      </c>
      <c r="G215" s="29">
        <v>702</v>
      </c>
      <c r="H215" s="29">
        <v>0</v>
      </c>
      <c r="I215" s="29" t="s">
        <v>120</v>
      </c>
      <c r="J215" s="29">
        <v>0</v>
      </c>
    </row>
    <row r="216" spans="1:10">
      <c r="A216" s="1" t="s">
        <v>133</v>
      </c>
      <c r="B216" s="1" t="s">
        <v>19</v>
      </c>
      <c r="C216" s="29">
        <v>2488666</v>
      </c>
      <c r="D216" s="29">
        <v>2022</v>
      </c>
      <c r="E216" s="29">
        <v>2811</v>
      </c>
      <c r="F216" s="29" t="s">
        <v>120</v>
      </c>
      <c r="G216" s="29">
        <v>94638</v>
      </c>
      <c r="H216" s="29">
        <v>281954</v>
      </c>
      <c r="I216" s="29">
        <v>398833</v>
      </c>
      <c r="J216" s="29">
        <v>2089833</v>
      </c>
    </row>
    <row r="217" spans="1:10">
      <c r="A217" s="1"/>
      <c r="B217" s="1" t="s">
        <v>3</v>
      </c>
      <c r="C217" s="29">
        <v>547</v>
      </c>
      <c r="D217" s="29" t="s">
        <v>120</v>
      </c>
      <c r="E217" s="29">
        <v>0</v>
      </c>
      <c r="F217" s="29">
        <v>0</v>
      </c>
      <c r="G217" s="29">
        <v>304</v>
      </c>
      <c r="H217" s="29">
        <v>94</v>
      </c>
      <c r="I217" s="29">
        <v>399</v>
      </c>
      <c r="J217" s="29" t="s">
        <v>120</v>
      </c>
    </row>
    <row r="218" spans="1:10">
      <c r="A218" s="1"/>
      <c r="B218" s="1" t="s">
        <v>82</v>
      </c>
      <c r="C218" s="29">
        <v>15094</v>
      </c>
      <c r="D218" s="29" t="s">
        <v>120</v>
      </c>
      <c r="E218" s="29" t="s">
        <v>120</v>
      </c>
      <c r="F218" s="29" t="s">
        <v>120</v>
      </c>
      <c r="G218" s="29">
        <v>350</v>
      </c>
      <c r="H218" s="29">
        <v>2590</v>
      </c>
      <c r="I218" s="29">
        <v>2962</v>
      </c>
      <c r="J218" s="29">
        <v>12132</v>
      </c>
    </row>
    <row r="219" spans="1:10">
      <c r="A219" s="1"/>
      <c r="B219" s="1" t="s">
        <v>4</v>
      </c>
      <c r="C219" s="29">
        <v>22087</v>
      </c>
      <c r="D219" s="29">
        <v>0</v>
      </c>
      <c r="E219" s="29">
        <v>0</v>
      </c>
      <c r="F219" s="29" t="s">
        <v>120</v>
      </c>
      <c r="G219" s="29" t="s">
        <v>120</v>
      </c>
      <c r="H219" s="29">
        <v>962</v>
      </c>
      <c r="I219" s="29" t="s">
        <v>120</v>
      </c>
      <c r="J219" s="29">
        <v>20454</v>
      </c>
    </row>
    <row r="220" spans="1:10">
      <c r="A220" s="1"/>
      <c r="B220" s="1" t="s">
        <v>83</v>
      </c>
      <c r="C220" s="29">
        <v>45099</v>
      </c>
      <c r="D220" s="29" t="s">
        <v>120</v>
      </c>
      <c r="E220" s="29" t="s">
        <v>120</v>
      </c>
      <c r="F220" s="29" t="s">
        <v>120</v>
      </c>
      <c r="G220" s="29">
        <v>2016</v>
      </c>
      <c r="H220" s="29">
        <v>6041</v>
      </c>
      <c r="I220" s="29">
        <v>8242</v>
      </c>
      <c r="J220" s="29">
        <v>36857</v>
      </c>
    </row>
    <row r="221" spans="1:10">
      <c r="A221" s="1"/>
      <c r="B221" s="1" t="s">
        <v>84</v>
      </c>
      <c r="C221" s="29">
        <v>118884</v>
      </c>
      <c r="D221" s="29" t="s">
        <v>120</v>
      </c>
      <c r="E221" s="29" t="s">
        <v>120</v>
      </c>
      <c r="F221" s="29">
        <v>437</v>
      </c>
      <c r="G221" s="29">
        <v>7491</v>
      </c>
      <c r="H221" s="29">
        <v>28341</v>
      </c>
      <c r="I221" s="29">
        <v>36434</v>
      </c>
      <c r="J221" s="29">
        <v>82450</v>
      </c>
    </row>
    <row r="222" spans="1:10">
      <c r="A222" s="1"/>
      <c r="B222" s="1" t="s">
        <v>42</v>
      </c>
      <c r="C222" s="29">
        <v>105909</v>
      </c>
      <c r="D222" s="29">
        <v>81</v>
      </c>
      <c r="E222" s="29" t="s">
        <v>120</v>
      </c>
      <c r="F222" s="29">
        <v>536</v>
      </c>
      <c r="G222" s="29">
        <v>5738</v>
      </c>
      <c r="H222" s="29">
        <v>14978</v>
      </c>
      <c r="I222" s="29">
        <v>22024</v>
      </c>
      <c r="J222" s="29">
        <v>83885</v>
      </c>
    </row>
    <row r="223" spans="1:10">
      <c r="A223" s="1"/>
      <c r="B223" s="1" t="s">
        <v>85</v>
      </c>
      <c r="C223" s="29">
        <v>381475</v>
      </c>
      <c r="D223" s="29" t="s">
        <v>120</v>
      </c>
      <c r="E223" s="29" t="s">
        <v>120</v>
      </c>
      <c r="F223" s="29">
        <v>932</v>
      </c>
      <c r="G223" s="29">
        <v>12177</v>
      </c>
      <c r="H223" s="29">
        <v>25153</v>
      </c>
      <c r="I223" s="29">
        <v>39203</v>
      </c>
      <c r="J223" s="29">
        <v>342272</v>
      </c>
    </row>
    <row r="224" spans="1:10">
      <c r="A224" s="1"/>
      <c r="B224" s="1" t="s">
        <v>5</v>
      </c>
      <c r="C224" s="29">
        <v>109362</v>
      </c>
      <c r="D224" s="29" t="s">
        <v>120</v>
      </c>
      <c r="E224" s="29" t="s">
        <v>120</v>
      </c>
      <c r="F224" s="29">
        <v>544</v>
      </c>
      <c r="G224" s="29">
        <v>2955</v>
      </c>
      <c r="H224" s="29">
        <v>9795</v>
      </c>
      <c r="I224" s="29">
        <v>13500</v>
      </c>
      <c r="J224" s="29">
        <v>95862</v>
      </c>
    </row>
    <row r="225" spans="1:10">
      <c r="A225" s="1"/>
      <c r="B225" s="1" t="s">
        <v>6</v>
      </c>
      <c r="C225" s="29">
        <v>159515</v>
      </c>
      <c r="D225" s="29" t="s">
        <v>120</v>
      </c>
      <c r="E225" s="29" t="s">
        <v>120</v>
      </c>
      <c r="F225" s="29" t="s">
        <v>120</v>
      </c>
      <c r="G225" s="29">
        <v>2362</v>
      </c>
      <c r="H225" s="29">
        <v>6710</v>
      </c>
      <c r="I225" s="29">
        <v>19196</v>
      </c>
      <c r="J225" s="29">
        <v>140319</v>
      </c>
    </row>
    <row r="226" spans="1:10">
      <c r="A226" s="1"/>
      <c r="B226" s="1" t="s">
        <v>7</v>
      </c>
      <c r="C226" s="29">
        <v>239252</v>
      </c>
      <c r="D226" s="29">
        <v>121</v>
      </c>
      <c r="E226" s="29">
        <v>134</v>
      </c>
      <c r="F226" s="29">
        <v>281</v>
      </c>
      <c r="G226" s="29">
        <v>5426</v>
      </c>
      <c r="H226" s="29">
        <v>17416</v>
      </c>
      <c r="I226" s="29">
        <v>23378</v>
      </c>
      <c r="J226" s="29">
        <v>215874</v>
      </c>
    </row>
    <row r="227" spans="1:10">
      <c r="A227" s="1"/>
      <c r="B227" s="1" t="s">
        <v>8</v>
      </c>
      <c r="C227" s="29">
        <v>58236</v>
      </c>
      <c r="D227" s="29">
        <v>49</v>
      </c>
      <c r="E227" s="29" t="s">
        <v>120</v>
      </c>
      <c r="F227" s="29">
        <v>358</v>
      </c>
      <c r="G227" s="29">
        <v>4179</v>
      </c>
      <c r="H227" s="29">
        <v>9354</v>
      </c>
      <c r="I227" s="29">
        <v>14039</v>
      </c>
      <c r="J227" s="29">
        <v>44197</v>
      </c>
    </row>
    <row r="228" spans="1:10">
      <c r="A228" s="1"/>
      <c r="B228" s="1" t="s">
        <v>9</v>
      </c>
      <c r="C228" s="29">
        <v>227798</v>
      </c>
      <c r="D228" s="29">
        <v>295</v>
      </c>
      <c r="E228" s="29">
        <v>173</v>
      </c>
      <c r="F228" s="29">
        <v>753</v>
      </c>
      <c r="G228" s="29">
        <v>6484</v>
      </c>
      <c r="H228" s="29">
        <v>17055</v>
      </c>
      <c r="I228" s="29">
        <v>24760</v>
      </c>
      <c r="J228" s="29">
        <v>203038</v>
      </c>
    </row>
    <row r="229" spans="1:10">
      <c r="A229" s="1"/>
      <c r="B229" s="1" t="s">
        <v>10</v>
      </c>
      <c r="C229" s="29">
        <v>135127</v>
      </c>
      <c r="D229" s="29" t="s">
        <v>120</v>
      </c>
      <c r="E229" s="29" t="s">
        <v>120</v>
      </c>
      <c r="F229" s="29">
        <v>200</v>
      </c>
      <c r="G229" s="29">
        <v>3561</v>
      </c>
      <c r="H229" s="29">
        <v>14560</v>
      </c>
      <c r="I229" s="29">
        <v>18704</v>
      </c>
      <c r="J229" s="29">
        <v>116423</v>
      </c>
    </row>
    <row r="230" spans="1:10">
      <c r="A230" s="1"/>
      <c r="B230" s="1" t="s">
        <v>31</v>
      </c>
      <c r="C230" s="29">
        <v>263872</v>
      </c>
      <c r="D230" s="29" t="s">
        <v>120</v>
      </c>
      <c r="E230" s="29" t="s">
        <v>120</v>
      </c>
      <c r="F230" s="29" t="s">
        <v>120</v>
      </c>
      <c r="G230" s="29">
        <v>3729</v>
      </c>
      <c r="H230" s="29">
        <v>17699</v>
      </c>
      <c r="I230" s="29">
        <v>22031</v>
      </c>
      <c r="J230" s="29">
        <v>241841</v>
      </c>
    </row>
    <row r="231" spans="1:10">
      <c r="A231" s="1"/>
      <c r="B231" s="1" t="s">
        <v>11</v>
      </c>
      <c r="C231" s="29">
        <v>18276</v>
      </c>
      <c r="D231" s="29" t="s">
        <v>120</v>
      </c>
      <c r="E231" s="29" t="s">
        <v>120</v>
      </c>
      <c r="F231" s="29">
        <v>106</v>
      </c>
      <c r="G231" s="29">
        <v>2028</v>
      </c>
      <c r="H231" s="29">
        <v>5145</v>
      </c>
      <c r="I231" s="29">
        <v>7558</v>
      </c>
      <c r="J231" s="29">
        <v>10718</v>
      </c>
    </row>
    <row r="232" spans="1:10">
      <c r="A232" s="1"/>
      <c r="B232" s="1" t="s">
        <v>12</v>
      </c>
      <c r="C232" s="29">
        <v>260568</v>
      </c>
      <c r="D232" s="29">
        <v>74</v>
      </c>
      <c r="E232" s="29" t="s">
        <v>120</v>
      </c>
      <c r="F232" s="29">
        <v>562</v>
      </c>
      <c r="G232" s="29">
        <v>10898</v>
      </c>
      <c r="H232" s="29">
        <v>38344</v>
      </c>
      <c r="I232" s="29">
        <v>50079</v>
      </c>
      <c r="J232" s="29">
        <v>210489</v>
      </c>
    </row>
    <row r="233" spans="1:10">
      <c r="A233" s="1"/>
      <c r="B233" s="1" t="s">
        <v>13</v>
      </c>
      <c r="C233" s="29">
        <v>22004</v>
      </c>
      <c r="D233" s="29" t="s">
        <v>120</v>
      </c>
      <c r="E233" s="29" t="s">
        <v>120</v>
      </c>
      <c r="F233" s="29">
        <v>37</v>
      </c>
      <c r="G233" s="29">
        <v>1127</v>
      </c>
      <c r="H233" s="29" t="s">
        <v>120</v>
      </c>
      <c r="I233" s="29">
        <v>4902</v>
      </c>
      <c r="J233" s="29">
        <v>17102</v>
      </c>
    </row>
    <row r="234" spans="1:10">
      <c r="A234" s="1"/>
      <c r="B234" s="1" t="s">
        <v>14</v>
      </c>
      <c r="C234" s="29">
        <v>274511</v>
      </c>
      <c r="D234" s="29" t="s">
        <v>120</v>
      </c>
      <c r="E234" s="29">
        <v>477</v>
      </c>
      <c r="F234" s="29">
        <v>932</v>
      </c>
      <c r="G234" s="29">
        <v>19048</v>
      </c>
      <c r="H234" s="29">
        <v>57026</v>
      </c>
      <c r="I234" s="29">
        <v>77609</v>
      </c>
      <c r="J234" s="29">
        <v>196902</v>
      </c>
    </row>
    <row r="235" spans="1:10">
      <c r="A235" s="1"/>
      <c r="B235" s="1" t="s">
        <v>15</v>
      </c>
      <c r="C235" s="29">
        <v>31050</v>
      </c>
      <c r="D235" s="29">
        <v>51</v>
      </c>
      <c r="E235" s="29" t="s">
        <v>120</v>
      </c>
      <c r="F235" s="29">
        <v>342</v>
      </c>
      <c r="G235" s="29">
        <v>4729</v>
      </c>
      <c r="H235" s="29">
        <v>6976</v>
      </c>
      <c r="I235" s="29">
        <v>12180</v>
      </c>
      <c r="J235" s="29">
        <v>18870</v>
      </c>
    </row>
    <row r="236" spans="1:10">
      <c r="A236" s="1"/>
      <c r="B236" s="1" t="s">
        <v>86</v>
      </c>
      <c r="C236" s="29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</row>
    <row r="237" spans="1:10">
      <c r="A237" s="1" t="s">
        <v>134</v>
      </c>
      <c r="B237" s="1" t="s">
        <v>19</v>
      </c>
      <c r="C237" s="29">
        <v>-3458848</v>
      </c>
      <c r="D237" s="29">
        <v>-942640</v>
      </c>
      <c r="E237" s="29">
        <v>-498817</v>
      </c>
      <c r="F237" s="29">
        <v>-486168</v>
      </c>
      <c r="G237" s="29">
        <v>-811126</v>
      </c>
      <c r="H237" s="29">
        <v>-455980</v>
      </c>
      <c r="I237" s="29">
        <v>-3194731</v>
      </c>
      <c r="J237" s="29">
        <v>-264117</v>
      </c>
    </row>
    <row r="238" spans="1:10">
      <c r="A238" s="1"/>
      <c r="B238" s="1" t="s">
        <v>3</v>
      </c>
      <c r="C238" s="29">
        <v>-10478</v>
      </c>
      <c r="D238" s="29">
        <v>-3877</v>
      </c>
      <c r="E238" s="29">
        <v>-1842</v>
      </c>
      <c r="F238" s="29">
        <v>-1247</v>
      </c>
      <c r="G238" s="29">
        <v>-1387</v>
      </c>
      <c r="H238" s="29">
        <v>-1194</v>
      </c>
      <c r="I238" s="29">
        <v>-9547</v>
      </c>
      <c r="J238" s="29" t="s">
        <v>120</v>
      </c>
    </row>
    <row r="239" spans="1:10">
      <c r="A239" s="1"/>
      <c r="B239" s="1" t="s">
        <v>82</v>
      </c>
      <c r="C239" s="29">
        <v>-16019</v>
      </c>
      <c r="D239" s="29">
        <v>-2525</v>
      </c>
      <c r="E239" s="29">
        <v>-1518</v>
      </c>
      <c r="F239" s="29">
        <v>-1930</v>
      </c>
      <c r="G239" s="29">
        <v>-4016</v>
      </c>
      <c r="H239" s="29">
        <v>-6030</v>
      </c>
      <c r="I239" s="29">
        <v>-16019</v>
      </c>
      <c r="J239" s="29">
        <v>0</v>
      </c>
    </row>
    <row r="240" spans="1:10">
      <c r="A240" s="1"/>
      <c r="B240" s="1" t="s">
        <v>4</v>
      </c>
      <c r="C240" s="29">
        <v>-3975</v>
      </c>
      <c r="D240" s="29">
        <v>-423</v>
      </c>
      <c r="E240" s="29">
        <v>-218</v>
      </c>
      <c r="F240" s="29">
        <v>-270</v>
      </c>
      <c r="G240" s="29">
        <v>-859</v>
      </c>
      <c r="H240" s="29" t="s">
        <v>120</v>
      </c>
      <c r="I240" s="29">
        <v>-2422</v>
      </c>
      <c r="J240" s="29" t="s">
        <v>120</v>
      </c>
    </row>
    <row r="241" spans="1:10">
      <c r="A241" s="1"/>
      <c r="B241" s="1" t="s">
        <v>83</v>
      </c>
      <c r="C241" s="29">
        <v>-459799</v>
      </c>
      <c r="D241" s="29">
        <v>-189235</v>
      </c>
      <c r="E241" s="29">
        <v>-86265</v>
      </c>
      <c r="F241" s="29">
        <v>-64412</v>
      </c>
      <c r="G241" s="29">
        <v>-78435</v>
      </c>
      <c r="H241" s="29">
        <v>-33684</v>
      </c>
      <c r="I241" s="29">
        <v>-452031</v>
      </c>
      <c r="J241" s="29">
        <v>-7768</v>
      </c>
    </row>
    <row r="242" spans="1:10">
      <c r="A242" s="1"/>
      <c r="B242" s="1" t="s">
        <v>84</v>
      </c>
      <c r="C242" s="29">
        <v>-222874</v>
      </c>
      <c r="D242" s="29">
        <v>-32359</v>
      </c>
      <c r="E242" s="29">
        <v>-24462</v>
      </c>
      <c r="F242" s="29">
        <v>-29827</v>
      </c>
      <c r="G242" s="29">
        <v>-73542</v>
      </c>
      <c r="H242" s="29">
        <v>-48669</v>
      </c>
      <c r="I242" s="29">
        <v>-208859</v>
      </c>
      <c r="J242" s="29">
        <v>-14015</v>
      </c>
    </row>
    <row r="243" spans="1:10">
      <c r="A243" s="1"/>
      <c r="B243" s="1" t="s">
        <v>42</v>
      </c>
      <c r="C243" s="29">
        <v>-154970</v>
      </c>
      <c r="D243" s="29" t="s">
        <v>120</v>
      </c>
      <c r="E243" s="29">
        <v>-20592</v>
      </c>
      <c r="F243" s="29">
        <v>-21093</v>
      </c>
      <c r="G243" s="29">
        <v>-41746</v>
      </c>
      <c r="H243" s="29">
        <v>-20369</v>
      </c>
      <c r="I243" s="29">
        <v>-148741</v>
      </c>
      <c r="J243" s="29">
        <v>-6229</v>
      </c>
    </row>
    <row r="244" spans="1:10">
      <c r="A244" s="1"/>
      <c r="B244" s="1" t="s">
        <v>85</v>
      </c>
      <c r="C244" s="29">
        <v>-350518</v>
      </c>
      <c r="D244" s="29">
        <v>-118347</v>
      </c>
      <c r="E244" s="29">
        <v>-69819</v>
      </c>
      <c r="F244" s="29">
        <v>-52708</v>
      </c>
      <c r="G244" s="29">
        <v>-78176</v>
      </c>
      <c r="H244" s="29">
        <v>-26883</v>
      </c>
      <c r="I244" s="29">
        <v>-345933</v>
      </c>
      <c r="J244" s="29" t="s">
        <v>120</v>
      </c>
    </row>
    <row r="245" spans="1:10">
      <c r="A245" s="1"/>
      <c r="B245" s="1" t="s">
        <v>5</v>
      </c>
      <c r="C245" s="29">
        <v>-112820</v>
      </c>
      <c r="D245" s="29" t="s">
        <v>120</v>
      </c>
      <c r="E245" s="29">
        <v>-13782</v>
      </c>
      <c r="F245" s="29">
        <v>-14142</v>
      </c>
      <c r="G245" s="29">
        <v>-25542</v>
      </c>
      <c r="H245" s="29">
        <v>-13954</v>
      </c>
      <c r="I245" s="29">
        <v>-99930</v>
      </c>
      <c r="J245" s="29">
        <v>-12890</v>
      </c>
    </row>
    <row r="246" spans="1:10">
      <c r="A246" s="1"/>
      <c r="B246" s="1" t="s">
        <v>6</v>
      </c>
      <c r="C246" s="29">
        <v>-60814</v>
      </c>
      <c r="D246" s="29">
        <v>-10945</v>
      </c>
      <c r="E246" s="29">
        <v>-5615</v>
      </c>
      <c r="F246" s="29">
        <v>-6475</v>
      </c>
      <c r="G246" s="29">
        <v>-16182</v>
      </c>
      <c r="H246" s="29">
        <v>-11217</v>
      </c>
      <c r="I246" s="29">
        <v>-50434</v>
      </c>
      <c r="J246" s="29">
        <v>-10380</v>
      </c>
    </row>
    <row r="247" spans="1:10">
      <c r="A247" s="1"/>
      <c r="B247" s="1" t="s">
        <v>7</v>
      </c>
      <c r="C247" s="29">
        <v>-124094</v>
      </c>
      <c r="D247" s="29">
        <v>-43586</v>
      </c>
      <c r="E247" s="29">
        <v>-14400</v>
      </c>
      <c r="F247" s="29">
        <v>-11529</v>
      </c>
      <c r="G247" s="29">
        <v>-20903</v>
      </c>
      <c r="H247" s="29">
        <v>-15912</v>
      </c>
      <c r="I247" s="29">
        <v>-106330</v>
      </c>
      <c r="J247" s="29">
        <v>-17764</v>
      </c>
    </row>
    <row r="248" spans="1:10">
      <c r="A248" s="1"/>
      <c r="B248" s="1" t="s">
        <v>8</v>
      </c>
      <c r="C248" s="29">
        <v>-114139</v>
      </c>
      <c r="D248" s="29" t="s">
        <v>120</v>
      </c>
      <c r="E248" s="29">
        <v>-15040</v>
      </c>
      <c r="F248" s="29">
        <v>-11459</v>
      </c>
      <c r="G248" s="29">
        <v>-17626</v>
      </c>
      <c r="H248" s="29">
        <v>-8883</v>
      </c>
      <c r="I248" s="29">
        <v>-109256</v>
      </c>
      <c r="J248" s="29">
        <v>-4883</v>
      </c>
    </row>
    <row r="249" spans="1:10">
      <c r="A249" s="1"/>
      <c r="B249" s="1" t="s">
        <v>9</v>
      </c>
      <c r="C249" s="29">
        <v>-313199</v>
      </c>
      <c r="D249" s="29" t="s">
        <v>120</v>
      </c>
      <c r="E249" s="29">
        <v>-37074</v>
      </c>
      <c r="F249" s="29">
        <v>-34072</v>
      </c>
      <c r="G249" s="29">
        <v>-56631</v>
      </c>
      <c r="H249" s="29">
        <v>-38634</v>
      </c>
      <c r="I249" s="29">
        <v>-287691</v>
      </c>
      <c r="J249" s="29">
        <v>-25508</v>
      </c>
    </row>
    <row r="250" spans="1:10">
      <c r="A250" s="1"/>
      <c r="B250" s="1" t="s">
        <v>10</v>
      </c>
      <c r="C250" s="29">
        <v>-7159</v>
      </c>
      <c r="D250" s="29">
        <v>-746</v>
      </c>
      <c r="E250" s="29">
        <v>-414</v>
      </c>
      <c r="F250" s="29">
        <v>-425</v>
      </c>
      <c r="G250" s="29">
        <v>-1149</v>
      </c>
      <c r="H250" s="29">
        <v>-2386</v>
      </c>
      <c r="I250" s="29">
        <v>-5120</v>
      </c>
      <c r="J250" s="29" t="s">
        <v>120</v>
      </c>
    </row>
    <row r="251" spans="1:10">
      <c r="A251" s="1"/>
      <c r="B251" s="1" t="s">
        <v>31</v>
      </c>
      <c r="C251" s="29">
        <v>-367253</v>
      </c>
      <c r="D251" s="29">
        <v>-57309</v>
      </c>
      <c r="E251" s="29">
        <v>-27407</v>
      </c>
      <c r="F251" s="29">
        <v>-28516</v>
      </c>
      <c r="G251" s="29">
        <v>-66016</v>
      </c>
      <c r="H251" s="29">
        <v>-75328</v>
      </c>
      <c r="I251" s="29">
        <v>-254576</v>
      </c>
      <c r="J251" s="29">
        <v>-112677</v>
      </c>
    </row>
    <row r="252" spans="1:10">
      <c r="A252" s="1"/>
      <c r="B252" s="1" t="s">
        <v>11</v>
      </c>
      <c r="C252" s="29">
        <v>-47039</v>
      </c>
      <c r="D252" s="29" t="s">
        <v>120</v>
      </c>
      <c r="E252" s="29">
        <v>-5604</v>
      </c>
      <c r="F252" s="29">
        <v>-7126</v>
      </c>
      <c r="G252" s="29">
        <v>-13372</v>
      </c>
      <c r="H252" s="29">
        <v>-7315</v>
      </c>
      <c r="I252" s="29">
        <v>-42415</v>
      </c>
      <c r="J252" s="29" t="s">
        <v>120</v>
      </c>
    </row>
    <row r="253" spans="1:10">
      <c r="A253" s="1"/>
      <c r="B253" s="1" t="s">
        <v>12</v>
      </c>
      <c r="C253" s="29">
        <v>-317887</v>
      </c>
      <c r="D253" s="29">
        <v>-55139</v>
      </c>
      <c r="E253" s="29">
        <v>-41501</v>
      </c>
      <c r="F253" s="29">
        <v>-40933</v>
      </c>
      <c r="G253" s="29">
        <v>-74863</v>
      </c>
      <c r="H253" s="29">
        <v>-82315</v>
      </c>
      <c r="I253" s="29">
        <v>-294751</v>
      </c>
      <c r="J253" s="29">
        <v>-23136</v>
      </c>
    </row>
    <row r="254" spans="1:10">
      <c r="A254" s="1"/>
      <c r="B254" s="1" t="s">
        <v>13</v>
      </c>
      <c r="C254" s="29">
        <v>-73271</v>
      </c>
      <c r="D254" s="29">
        <v>-16372</v>
      </c>
      <c r="E254" s="29">
        <v>-10632</v>
      </c>
      <c r="F254" s="29">
        <v>-11697</v>
      </c>
      <c r="G254" s="29">
        <v>-23214</v>
      </c>
      <c r="H254" s="29">
        <v>-10140</v>
      </c>
      <c r="I254" s="29">
        <v>-72055</v>
      </c>
      <c r="J254" s="29" t="s">
        <v>120</v>
      </c>
    </row>
    <row r="255" spans="1:10">
      <c r="A255" s="1"/>
      <c r="B255" s="1" t="s">
        <v>14</v>
      </c>
      <c r="C255" s="29">
        <v>-509154</v>
      </c>
      <c r="D255" s="29">
        <v>-63765</v>
      </c>
      <c r="E255" s="29">
        <v>-83973</v>
      </c>
      <c r="F255" s="29">
        <v>-119861</v>
      </c>
      <c r="G255" s="29">
        <v>-189319</v>
      </c>
      <c r="H255" s="29">
        <v>-41660</v>
      </c>
      <c r="I255" s="29">
        <v>-498578</v>
      </c>
      <c r="J255" s="29">
        <v>-10576</v>
      </c>
    </row>
    <row r="256" spans="1:10">
      <c r="A256" s="1"/>
      <c r="B256" s="1" t="s">
        <v>15</v>
      </c>
      <c r="C256" s="29">
        <v>-185382</v>
      </c>
      <c r="D256" s="29">
        <v>-79117</v>
      </c>
      <c r="E256" s="29">
        <v>-37105</v>
      </c>
      <c r="F256" s="29">
        <v>-27453</v>
      </c>
      <c r="G256" s="29">
        <v>-27609</v>
      </c>
      <c r="H256" s="29">
        <v>-10755</v>
      </c>
      <c r="I256" s="29">
        <v>-182039</v>
      </c>
      <c r="J256" s="29">
        <v>-3343</v>
      </c>
    </row>
    <row r="257" spans="1:10">
      <c r="A257" s="1"/>
      <c r="B257" s="1" t="s">
        <v>86</v>
      </c>
      <c r="C257" s="29">
        <v>-8004</v>
      </c>
      <c r="D257" s="29" t="s">
        <v>120</v>
      </c>
      <c r="E257" s="29">
        <v>-1554</v>
      </c>
      <c r="F257" s="29">
        <v>-993</v>
      </c>
      <c r="G257" s="29">
        <v>-539</v>
      </c>
      <c r="H257" s="29">
        <v>0</v>
      </c>
      <c r="I257" s="29">
        <v>-8004</v>
      </c>
      <c r="J257" s="29">
        <v>0</v>
      </c>
    </row>
    <row r="258" spans="1:10">
      <c r="A258" s="1" t="s">
        <v>135</v>
      </c>
      <c r="B258" s="1" t="s">
        <v>19</v>
      </c>
      <c r="C258" s="29">
        <v>-2506520</v>
      </c>
      <c r="D258" s="29" t="s">
        <v>120</v>
      </c>
      <c r="E258" s="29">
        <v>-5637</v>
      </c>
      <c r="F258" s="29">
        <v>-15775</v>
      </c>
      <c r="G258" s="29">
        <v>-121693</v>
      </c>
      <c r="H258" s="29">
        <v>-271756</v>
      </c>
      <c r="I258" s="29">
        <v>-417413</v>
      </c>
      <c r="J258" s="29">
        <v>-2089107</v>
      </c>
    </row>
    <row r="259" spans="1:10">
      <c r="A259" s="1"/>
      <c r="B259" s="1" t="s">
        <v>3</v>
      </c>
      <c r="C259" s="29">
        <v>-938</v>
      </c>
      <c r="D259" s="29">
        <v>0</v>
      </c>
      <c r="E259" s="29" t="s">
        <v>120</v>
      </c>
      <c r="F259" s="29" t="s">
        <v>120</v>
      </c>
      <c r="G259" s="29">
        <v>-20</v>
      </c>
      <c r="H259" s="29" t="s">
        <v>120</v>
      </c>
      <c r="I259" s="29"/>
      <c r="J259" s="29"/>
    </row>
    <row r="260" spans="1:10">
      <c r="A260" s="1"/>
      <c r="B260" s="1" t="s">
        <v>82</v>
      </c>
      <c r="C260" s="29">
        <v>-15853</v>
      </c>
      <c r="D260" s="29" t="s">
        <v>120</v>
      </c>
      <c r="E260" s="29" t="s">
        <v>120</v>
      </c>
      <c r="F260" s="29" t="s">
        <v>120</v>
      </c>
      <c r="G260" s="29">
        <v>-571</v>
      </c>
      <c r="H260" s="29">
        <v>-1032</v>
      </c>
      <c r="I260" s="29"/>
      <c r="J260" s="29"/>
    </row>
    <row r="261" spans="1:10">
      <c r="A261" s="1"/>
      <c r="B261" s="1" t="s">
        <v>4</v>
      </c>
      <c r="C261" s="29">
        <v>-15293</v>
      </c>
      <c r="D261" s="29" t="s">
        <v>120</v>
      </c>
      <c r="E261" s="29" t="s">
        <v>120</v>
      </c>
      <c r="F261" s="29">
        <v>-54</v>
      </c>
      <c r="G261" s="29" t="s">
        <v>120</v>
      </c>
      <c r="H261" s="29">
        <v>-536</v>
      </c>
      <c r="I261" s="29">
        <v>-709</v>
      </c>
      <c r="J261" s="29">
        <v>-14584</v>
      </c>
    </row>
    <row r="262" spans="1:10">
      <c r="A262" s="1"/>
      <c r="B262" s="1" t="s">
        <v>83</v>
      </c>
      <c r="C262" s="29">
        <v>-55048</v>
      </c>
      <c r="D262" s="29" t="s">
        <v>120</v>
      </c>
      <c r="E262" s="29">
        <v>-59</v>
      </c>
      <c r="F262" s="29" t="s">
        <v>120</v>
      </c>
      <c r="G262" s="29">
        <v>-1621</v>
      </c>
      <c r="H262" s="29">
        <v>-5847</v>
      </c>
      <c r="I262" s="29">
        <v>-7682</v>
      </c>
      <c r="J262" s="29">
        <v>-47366</v>
      </c>
    </row>
    <row r="263" spans="1:10">
      <c r="A263" s="1"/>
      <c r="B263" s="1" t="s">
        <v>84</v>
      </c>
      <c r="C263" s="29">
        <v>-273690</v>
      </c>
      <c r="D263" s="29">
        <v>-79</v>
      </c>
      <c r="E263" s="29">
        <v>-252</v>
      </c>
      <c r="F263" s="29">
        <v>-792</v>
      </c>
      <c r="G263" s="29">
        <v>-12685</v>
      </c>
      <c r="H263" s="29">
        <v>-45241</v>
      </c>
      <c r="I263" s="29">
        <v>-59049</v>
      </c>
      <c r="J263" s="29">
        <v>-214641</v>
      </c>
    </row>
    <row r="264" spans="1:10">
      <c r="A264" s="1"/>
      <c r="B264" s="1" t="s">
        <v>42</v>
      </c>
      <c r="C264" s="29">
        <v>-141777</v>
      </c>
      <c r="D264" s="29" t="s">
        <v>120</v>
      </c>
      <c r="E264" s="29">
        <v>-560</v>
      </c>
      <c r="F264" s="29">
        <v>-1565</v>
      </c>
      <c r="G264" s="29">
        <v>-12927</v>
      </c>
      <c r="H264" s="29">
        <v>-18741</v>
      </c>
      <c r="I264" s="29">
        <v>-34136</v>
      </c>
      <c r="J264" s="29">
        <v>-107641</v>
      </c>
    </row>
    <row r="265" spans="1:10">
      <c r="A265" s="1"/>
      <c r="B265" s="1" t="s">
        <v>85</v>
      </c>
      <c r="C265" s="29">
        <v>-337870</v>
      </c>
      <c r="D265" s="29" t="s">
        <v>120</v>
      </c>
      <c r="E265" s="29">
        <v>-1521</v>
      </c>
      <c r="F265" s="29">
        <v>-4073</v>
      </c>
      <c r="G265" s="29">
        <v>-17840</v>
      </c>
      <c r="H265" s="29">
        <v>-26402</v>
      </c>
      <c r="I265" s="29">
        <v>-50462</v>
      </c>
      <c r="J265" s="29">
        <v>-287408</v>
      </c>
    </row>
    <row r="266" spans="1:10">
      <c r="A266" s="1"/>
      <c r="B266" s="1" t="s">
        <v>5</v>
      </c>
      <c r="C266" s="29">
        <v>-106808</v>
      </c>
      <c r="D266" s="29" t="s">
        <v>120</v>
      </c>
      <c r="E266" s="29">
        <v>-124</v>
      </c>
      <c r="F266" s="29">
        <v>-529</v>
      </c>
      <c r="G266" s="29">
        <v>-3448</v>
      </c>
      <c r="H266" s="29">
        <v>-8775</v>
      </c>
      <c r="I266" s="29">
        <v>-12962</v>
      </c>
      <c r="J266" s="29">
        <v>-93846</v>
      </c>
    </row>
    <row r="267" spans="1:10">
      <c r="A267" s="1"/>
      <c r="B267" s="1" t="s">
        <v>6</v>
      </c>
      <c r="C267" s="29">
        <v>-149301</v>
      </c>
      <c r="D267" s="29">
        <v>-68</v>
      </c>
      <c r="E267" s="29" t="s">
        <v>120</v>
      </c>
      <c r="F267" s="29">
        <v>-418</v>
      </c>
      <c r="G267" s="29">
        <v>-3160</v>
      </c>
      <c r="H267" s="29">
        <v>-7670</v>
      </c>
      <c r="I267" s="29">
        <v>-11408</v>
      </c>
      <c r="J267" s="29">
        <v>-137893</v>
      </c>
    </row>
    <row r="268" spans="1:10">
      <c r="A268" s="1"/>
      <c r="B268" s="1" t="s">
        <v>7</v>
      </c>
      <c r="C268" s="29">
        <v>-242255</v>
      </c>
      <c r="D268" s="29" t="s">
        <v>120</v>
      </c>
      <c r="E268" s="29">
        <v>-668</v>
      </c>
      <c r="F268" s="29">
        <v>-1548</v>
      </c>
      <c r="G268" s="29">
        <v>-9523</v>
      </c>
      <c r="H268" s="29">
        <v>-16388</v>
      </c>
      <c r="I268" s="29">
        <v>-28411</v>
      </c>
      <c r="J268" s="29">
        <v>-213844</v>
      </c>
    </row>
    <row r="269" spans="1:10">
      <c r="A269" s="1"/>
      <c r="B269" s="1" t="s">
        <v>8</v>
      </c>
      <c r="C269" s="29">
        <v>-63873</v>
      </c>
      <c r="D269" s="29">
        <v>-167</v>
      </c>
      <c r="E269" s="29">
        <v>-396</v>
      </c>
      <c r="F269" s="29">
        <v>-775</v>
      </c>
      <c r="G269" s="29">
        <v>-4806</v>
      </c>
      <c r="H269" s="29">
        <v>-8323</v>
      </c>
      <c r="I269" s="29">
        <v>-14467</v>
      </c>
      <c r="J269" s="29">
        <v>-49406</v>
      </c>
    </row>
    <row r="270" spans="1:10">
      <c r="A270" s="1"/>
      <c r="B270" s="1" t="s">
        <v>9</v>
      </c>
      <c r="C270" s="29">
        <v>-186882</v>
      </c>
      <c r="D270" s="29" t="s">
        <v>120</v>
      </c>
      <c r="E270" s="29">
        <v>-343</v>
      </c>
      <c r="F270" s="29">
        <v>-1069</v>
      </c>
      <c r="G270" s="29">
        <v>-8185</v>
      </c>
      <c r="H270" s="29">
        <v>-17035</v>
      </c>
      <c r="I270" s="29">
        <v>-26818</v>
      </c>
      <c r="J270" s="29">
        <v>-160064</v>
      </c>
    </row>
    <row r="271" spans="1:10">
      <c r="A271" s="1"/>
      <c r="B271" s="1" t="s">
        <v>10</v>
      </c>
      <c r="C271" s="29">
        <v>-135784</v>
      </c>
      <c r="D271" s="29" t="s">
        <v>120</v>
      </c>
      <c r="E271" s="29">
        <v>-192</v>
      </c>
      <c r="F271" s="29">
        <v>-377</v>
      </c>
      <c r="G271" s="29">
        <v>-3549</v>
      </c>
      <c r="H271" s="29">
        <v>-12033</v>
      </c>
      <c r="I271" s="29">
        <v>-16264</v>
      </c>
      <c r="J271" s="29">
        <v>-119520</v>
      </c>
    </row>
    <row r="272" spans="1:10">
      <c r="A272" s="1"/>
      <c r="B272" s="1" t="s">
        <v>31</v>
      </c>
      <c r="C272" s="29">
        <v>-300769</v>
      </c>
      <c r="D272" s="29">
        <v>-79</v>
      </c>
      <c r="E272" s="29">
        <v>-151</v>
      </c>
      <c r="F272" s="29" t="s">
        <v>120</v>
      </c>
      <c r="G272" s="29">
        <v>-4741</v>
      </c>
      <c r="H272" s="29">
        <v>-23599</v>
      </c>
      <c r="I272" s="29">
        <v>-28914</v>
      </c>
      <c r="J272" s="29">
        <v>-271855</v>
      </c>
    </row>
    <row r="273" spans="1:10">
      <c r="A273" s="1"/>
      <c r="B273" s="1" t="s">
        <v>11</v>
      </c>
      <c r="C273" s="29">
        <v>-14497</v>
      </c>
      <c r="D273" s="29" t="s">
        <v>120</v>
      </c>
      <c r="E273" s="29" t="s">
        <v>120</v>
      </c>
      <c r="F273" s="29">
        <v>-131</v>
      </c>
      <c r="G273" s="29">
        <v>-1166</v>
      </c>
      <c r="H273" s="29">
        <v>-2698</v>
      </c>
      <c r="I273" s="29">
        <v>-4036</v>
      </c>
      <c r="J273" s="29">
        <v>-10461</v>
      </c>
    </row>
    <row r="274" spans="1:10">
      <c r="A274" s="1"/>
      <c r="B274" s="1" t="s">
        <v>12</v>
      </c>
      <c r="C274" s="29">
        <v>-198340</v>
      </c>
      <c r="D274" s="29" t="s">
        <v>120</v>
      </c>
      <c r="E274" s="29">
        <v>-500</v>
      </c>
      <c r="F274" s="29">
        <v>-1322</v>
      </c>
      <c r="G274" s="29">
        <v>-12849</v>
      </c>
      <c r="H274" s="29">
        <v>-31619</v>
      </c>
      <c r="I274" s="29">
        <v>-46490</v>
      </c>
      <c r="J274" s="29">
        <v>-151850</v>
      </c>
    </row>
    <row r="275" spans="1:10">
      <c r="A275" s="1"/>
      <c r="B275" s="1" t="s">
        <v>13</v>
      </c>
      <c r="C275" s="29">
        <v>-15660</v>
      </c>
      <c r="D275" s="29">
        <v>-18</v>
      </c>
      <c r="E275" s="29">
        <v>-43</v>
      </c>
      <c r="F275" s="29" t="s">
        <v>120</v>
      </c>
      <c r="G275" s="29">
        <v>-1080</v>
      </c>
      <c r="H275" s="29">
        <v>-2754</v>
      </c>
      <c r="I275" s="29">
        <v>-4089</v>
      </c>
      <c r="J275" s="29">
        <v>-11571</v>
      </c>
    </row>
    <row r="276" spans="1:10">
      <c r="A276" s="1"/>
      <c r="B276" s="1" t="s">
        <v>14</v>
      </c>
      <c r="C276" s="29">
        <v>-204407</v>
      </c>
      <c r="D276" s="29" t="s">
        <v>120</v>
      </c>
      <c r="E276" s="29">
        <v>-339</v>
      </c>
      <c r="F276" s="29">
        <v>-1383</v>
      </c>
      <c r="G276" s="29">
        <v>-18369</v>
      </c>
      <c r="H276" s="29">
        <v>-38532</v>
      </c>
      <c r="I276" s="29">
        <v>-58732</v>
      </c>
      <c r="J276" s="29">
        <v>-145675</v>
      </c>
    </row>
    <row r="277" spans="1:10">
      <c r="A277" s="1"/>
      <c r="B277" s="1" t="s">
        <v>15</v>
      </c>
      <c r="C277" s="29">
        <v>-47475</v>
      </c>
      <c r="D277" s="29">
        <v>-126</v>
      </c>
      <c r="E277" s="29">
        <v>-355</v>
      </c>
      <c r="F277" s="29">
        <v>-942</v>
      </c>
      <c r="G277" s="29">
        <v>-5039</v>
      </c>
      <c r="H277" s="29">
        <v>-4406</v>
      </c>
      <c r="I277" s="29">
        <v>-10868</v>
      </c>
      <c r="J277" s="29">
        <v>-36607</v>
      </c>
    </row>
    <row r="278" spans="1:10">
      <c r="A278" s="1"/>
      <c r="B278" s="1" t="s">
        <v>86</v>
      </c>
      <c r="C278" s="29">
        <v>0</v>
      </c>
      <c r="D278" s="29">
        <v>0</v>
      </c>
      <c r="E278" s="29">
        <v>0</v>
      </c>
      <c r="F278" s="29">
        <v>0</v>
      </c>
      <c r="G278" s="29">
        <v>0</v>
      </c>
      <c r="H278" s="29">
        <v>0</v>
      </c>
      <c r="I278" s="29">
        <v>0</v>
      </c>
      <c r="J278" s="29">
        <v>0</v>
      </c>
    </row>
    <row r="279" spans="1:10">
      <c r="A279" s="1" t="s">
        <v>79</v>
      </c>
      <c r="B279" s="1" t="s">
        <v>19</v>
      </c>
      <c r="C279" s="29">
        <v>8479288</v>
      </c>
      <c r="D279" s="29">
        <v>1130307</v>
      </c>
      <c r="E279" s="29">
        <v>693393</v>
      </c>
      <c r="F279" s="29">
        <v>659967</v>
      </c>
      <c r="G279" s="29">
        <v>1272731</v>
      </c>
      <c r="H279" s="29">
        <v>1004779</v>
      </c>
      <c r="I279" s="29">
        <v>4761177</v>
      </c>
      <c r="J279" s="29">
        <v>3718111</v>
      </c>
    </row>
    <row r="280" spans="1:10">
      <c r="A280" s="1"/>
      <c r="B280" s="1" t="s">
        <v>3</v>
      </c>
      <c r="C280" s="29">
        <v>14106</v>
      </c>
      <c r="D280" s="29">
        <v>4032</v>
      </c>
      <c r="E280" s="29">
        <v>2243</v>
      </c>
      <c r="F280" s="29">
        <v>1725</v>
      </c>
      <c r="G280" s="29">
        <v>2242</v>
      </c>
      <c r="H280" s="29">
        <v>1566</v>
      </c>
      <c r="I280" s="29">
        <f>+I216+I279</f>
        <v>5160010</v>
      </c>
      <c r="J280" s="29">
        <f>+J216+J279</f>
        <v>5807944</v>
      </c>
    </row>
    <row r="281" spans="1:10">
      <c r="A281" s="1"/>
      <c r="B281" s="1" t="s">
        <v>82</v>
      </c>
      <c r="C281" s="29">
        <v>61010</v>
      </c>
      <c r="D281" s="29">
        <v>4817</v>
      </c>
      <c r="E281" s="29">
        <v>2733</v>
      </c>
      <c r="F281" s="29">
        <v>3585</v>
      </c>
      <c r="G281" s="29">
        <v>8719</v>
      </c>
      <c r="H281" s="29">
        <v>8849</v>
      </c>
      <c r="I281" s="29"/>
      <c r="J281" s="29"/>
    </row>
    <row r="282" spans="1:10">
      <c r="A282" s="1"/>
      <c r="B282" s="1" t="s">
        <v>4</v>
      </c>
      <c r="C282" s="29">
        <v>42376</v>
      </c>
      <c r="D282" s="29">
        <v>962</v>
      </c>
      <c r="E282" s="29">
        <v>582</v>
      </c>
      <c r="F282" s="29">
        <v>1256</v>
      </c>
      <c r="G282" s="29">
        <v>1962</v>
      </c>
      <c r="H282" s="29">
        <v>2740</v>
      </c>
      <c r="I282" s="29">
        <v>7502</v>
      </c>
      <c r="J282" s="29">
        <v>34874</v>
      </c>
    </row>
    <row r="283" spans="1:10">
      <c r="A283" s="1"/>
      <c r="B283" s="1" t="s">
        <v>83</v>
      </c>
      <c r="C283" s="29">
        <v>587037</v>
      </c>
      <c r="D283" s="29">
        <v>148985</v>
      </c>
      <c r="E283" s="29">
        <v>79666</v>
      </c>
      <c r="F283" s="29">
        <v>73802</v>
      </c>
      <c r="G283" s="29">
        <v>137603</v>
      </c>
      <c r="H283" s="29">
        <v>70378</v>
      </c>
      <c r="I283" s="29">
        <v>510434</v>
      </c>
      <c r="J283" s="29">
        <v>76603</v>
      </c>
    </row>
    <row r="284" spans="1:10">
      <c r="A284" s="1"/>
      <c r="B284" s="1" t="s">
        <v>84</v>
      </c>
      <c r="C284" s="29">
        <v>580421</v>
      </c>
      <c r="D284" s="29">
        <v>37582</v>
      </c>
      <c r="E284" s="29">
        <v>30326</v>
      </c>
      <c r="F284" s="29">
        <v>37486</v>
      </c>
      <c r="G284" s="29">
        <v>105123</v>
      </c>
      <c r="H284" s="29">
        <v>92427</v>
      </c>
      <c r="I284" s="29">
        <v>302944</v>
      </c>
      <c r="J284" s="29">
        <v>277477</v>
      </c>
    </row>
    <row r="285" spans="1:10">
      <c r="A285" s="1"/>
      <c r="B285" s="1" t="s">
        <v>42</v>
      </c>
      <c r="C285" s="29">
        <v>431409</v>
      </c>
      <c r="D285" s="29">
        <v>57342</v>
      </c>
      <c r="E285" s="29">
        <v>35737</v>
      </c>
      <c r="F285" s="29">
        <v>35512</v>
      </c>
      <c r="G285" s="29">
        <v>68614</v>
      </c>
      <c r="H285" s="29">
        <v>49221</v>
      </c>
      <c r="I285" s="29">
        <v>246426</v>
      </c>
      <c r="J285" s="29">
        <v>184983</v>
      </c>
    </row>
    <row r="286" spans="1:10">
      <c r="A286" s="1"/>
      <c r="B286" s="1" t="s">
        <v>85</v>
      </c>
      <c r="C286" s="29">
        <v>838848</v>
      </c>
      <c r="D286" s="29">
        <v>124722</v>
      </c>
      <c r="E286" s="29">
        <v>75545</v>
      </c>
      <c r="F286" s="29">
        <v>57083</v>
      </c>
      <c r="G286" s="29">
        <v>75971</v>
      </c>
      <c r="H286" s="29">
        <v>48346</v>
      </c>
      <c r="I286" s="29">
        <v>381667</v>
      </c>
      <c r="J286" s="29">
        <v>457181</v>
      </c>
    </row>
    <row r="287" spans="1:10">
      <c r="A287" s="1"/>
      <c r="B287" s="1" t="s">
        <v>5</v>
      </c>
      <c r="C287" s="29">
        <v>271470</v>
      </c>
      <c r="D287" s="29">
        <v>30959</v>
      </c>
      <c r="E287" s="29">
        <v>17347</v>
      </c>
      <c r="F287" s="29">
        <v>17009</v>
      </c>
      <c r="G287" s="29">
        <v>33012</v>
      </c>
      <c r="H287" s="29">
        <v>28529</v>
      </c>
      <c r="I287" s="29">
        <v>126856</v>
      </c>
      <c r="J287" s="29">
        <v>144614</v>
      </c>
    </row>
    <row r="288" spans="1:10">
      <c r="A288" s="1"/>
      <c r="B288" s="1" t="s">
        <v>6</v>
      </c>
      <c r="C288" s="29">
        <v>236968</v>
      </c>
      <c r="D288" s="29">
        <v>12283</v>
      </c>
      <c r="E288" s="29">
        <v>8266</v>
      </c>
      <c r="F288" s="29">
        <v>10187</v>
      </c>
      <c r="G288" s="29">
        <v>25747</v>
      </c>
      <c r="H288" s="29">
        <v>22313</v>
      </c>
      <c r="I288" s="29">
        <v>78796</v>
      </c>
      <c r="J288" s="29">
        <v>158172</v>
      </c>
    </row>
    <row r="289" spans="1:10">
      <c r="A289" s="1"/>
      <c r="B289" s="1" t="s">
        <v>7</v>
      </c>
      <c r="C289" s="29">
        <v>459614</v>
      </c>
      <c r="D289" s="29">
        <v>47571</v>
      </c>
      <c r="E289" s="29">
        <v>19292</v>
      </c>
      <c r="F289" s="29">
        <v>16143</v>
      </c>
      <c r="G289" s="29">
        <v>41562</v>
      </c>
      <c r="H289" s="29">
        <v>46120</v>
      </c>
      <c r="I289" s="29">
        <v>170688</v>
      </c>
      <c r="J289" s="29">
        <v>288926</v>
      </c>
    </row>
    <row r="290" spans="1:10">
      <c r="A290" s="1"/>
      <c r="B290" s="1" t="s">
        <v>8</v>
      </c>
      <c r="C290" s="29">
        <v>170440</v>
      </c>
      <c r="D290" s="29">
        <v>43780</v>
      </c>
      <c r="E290" s="29">
        <v>18726</v>
      </c>
      <c r="F290" s="29">
        <v>13621</v>
      </c>
      <c r="G290" s="29">
        <v>23881</v>
      </c>
      <c r="H290" s="29">
        <v>18812</v>
      </c>
      <c r="I290" s="29">
        <v>118820</v>
      </c>
      <c r="J290" s="29">
        <v>51620</v>
      </c>
    </row>
    <row r="291" spans="1:10">
      <c r="A291" s="1"/>
      <c r="B291" s="1" t="s">
        <v>9</v>
      </c>
      <c r="C291" s="29">
        <v>732996</v>
      </c>
      <c r="D291" s="29">
        <v>140378</v>
      </c>
      <c r="E291" s="29">
        <v>68310</v>
      </c>
      <c r="F291" s="29">
        <v>64119</v>
      </c>
      <c r="G291" s="29">
        <v>115887</v>
      </c>
      <c r="H291" s="29">
        <v>80081</v>
      </c>
      <c r="I291" s="29">
        <v>468775</v>
      </c>
      <c r="J291" s="29">
        <v>264221</v>
      </c>
    </row>
    <row r="292" spans="1:10">
      <c r="A292" s="1"/>
      <c r="B292" s="1" t="s">
        <v>10</v>
      </c>
      <c r="C292" s="29">
        <v>301803</v>
      </c>
      <c r="D292" s="29">
        <v>950</v>
      </c>
      <c r="E292" s="29" t="s">
        <v>120</v>
      </c>
      <c r="F292" s="29">
        <v>1608</v>
      </c>
      <c r="G292" s="29">
        <v>6384</v>
      </c>
      <c r="H292" s="29">
        <v>22318</v>
      </c>
      <c r="I292" s="29">
        <v>32068</v>
      </c>
      <c r="J292" s="29">
        <v>269735</v>
      </c>
    </row>
    <row r="293" spans="1:10">
      <c r="A293" s="1"/>
      <c r="B293" s="1" t="s">
        <v>31</v>
      </c>
      <c r="C293" s="29">
        <v>909416</v>
      </c>
      <c r="D293" s="29">
        <v>76548</v>
      </c>
      <c r="E293" s="29">
        <v>48897</v>
      </c>
      <c r="F293" s="29">
        <v>50190</v>
      </c>
      <c r="G293" s="29">
        <v>109063</v>
      </c>
      <c r="H293" s="29">
        <v>130537</v>
      </c>
      <c r="I293" s="29">
        <v>415235</v>
      </c>
      <c r="J293" s="29">
        <v>494181</v>
      </c>
    </row>
    <row r="294" spans="1:10">
      <c r="A294" s="1"/>
      <c r="B294" s="1" t="s">
        <v>11</v>
      </c>
      <c r="C294" s="29">
        <v>227295</v>
      </c>
      <c r="D294" s="29">
        <v>18594</v>
      </c>
      <c r="E294" s="29">
        <v>12403</v>
      </c>
      <c r="F294" s="29">
        <v>14085</v>
      </c>
      <c r="G294" s="29">
        <v>42613</v>
      </c>
      <c r="H294" s="29">
        <v>38790</v>
      </c>
      <c r="I294" s="29">
        <v>126485</v>
      </c>
      <c r="J294" s="29">
        <v>100810</v>
      </c>
    </row>
    <row r="295" spans="1:10">
      <c r="A295" s="1"/>
      <c r="B295" s="1" t="s">
        <v>12</v>
      </c>
      <c r="C295" s="29">
        <v>1262772</v>
      </c>
      <c r="D295" s="29">
        <v>134067</v>
      </c>
      <c r="E295" s="29">
        <v>106371</v>
      </c>
      <c r="F295" s="29">
        <v>95685</v>
      </c>
      <c r="G295" s="29">
        <v>198207</v>
      </c>
      <c r="H295" s="29">
        <v>209002</v>
      </c>
      <c r="I295" s="29">
        <v>743332</v>
      </c>
      <c r="J295" s="29">
        <v>519440</v>
      </c>
    </row>
    <row r="296" spans="1:10">
      <c r="A296" s="1"/>
      <c r="B296" s="1" t="s">
        <v>13</v>
      </c>
      <c r="C296" s="29">
        <v>163697</v>
      </c>
      <c r="D296" s="29">
        <v>25492</v>
      </c>
      <c r="E296" s="29">
        <v>15395</v>
      </c>
      <c r="F296" s="29">
        <v>15818</v>
      </c>
      <c r="G296" s="29">
        <v>30544</v>
      </c>
      <c r="H296" s="29">
        <v>22367</v>
      </c>
      <c r="I296" s="29">
        <v>109616</v>
      </c>
      <c r="J296" s="29">
        <v>54081</v>
      </c>
    </row>
    <row r="297" spans="1:10">
      <c r="A297" s="1"/>
      <c r="B297" s="1" t="s">
        <v>14</v>
      </c>
      <c r="C297" s="29">
        <v>764467</v>
      </c>
      <c r="D297" s="29">
        <v>94243</v>
      </c>
      <c r="E297" s="29">
        <v>76288</v>
      </c>
      <c r="F297" s="29">
        <v>91684</v>
      </c>
      <c r="G297" s="29">
        <v>165909</v>
      </c>
      <c r="H297" s="29">
        <v>84109</v>
      </c>
      <c r="I297" s="29">
        <v>512233</v>
      </c>
      <c r="J297" s="29">
        <v>252234</v>
      </c>
    </row>
    <row r="298" spans="1:10">
      <c r="A298" s="1"/>
      <c r="B298" s="1" t="s">
        <v>15</v>
      </c>
      <c r="C298" s="29">
        <v>422250</v>
      </c>
      <c r="D298" s="29">
        <v>126206</v>
      </c>
      <c r="E298" s="29">
        <v>74397</v>
      </c>
      <c r="F298" s="29">
        <v>59333</v>
      </c>
      <c r="G298" s="29">
        <v>79686</v>
      </c>
      <c r="H298" s="29">
        <v>28274</v>
      </c>
      <c r="I298" s="29">
        <v>367896</v>
      </c>
      <c r="J298" s="29">
        <v>54354</v>
      </c>
    </row>
    <row r="299" spans="1:10">
      <c r="A299" s="1"/>
      <c r="B299" s="1" t="s">
        <v>86</v>
      </c>
      <c r="C299" s="29">
        <v>893</v>
      </c>
      <c r="D299" s="29">
        <v>794</v>
      </c>
      <c r="E299" s="29">
        <v>61</v>
      </c>
      <c r="F299" s="29" t="s">
        <v>120</v>
      </c>
      <c r="G299" s="29" t="s">
        <v>120</v>
      </c>
      <c r="H299" s="29">
        <v>0</v>
      </c>
      <c r="I299" s="29">
        <v>893</v>
      </c>
      <c r="J299" s="29">
        <v>0</v>
      </c>
    </row>
    <row r="300" spans="1:10">
      <c r="A300" s="1" t="s">
        <v>80</v>
      </c>
      <c r="B300" s="1" t="s">
        <v>19</v>
      </c>
      <c r="C300" s="29">
        <v>-14071153</v>
      </c>
      <c r="D300" s="29">
        <v>-481430</v>
      </c>
      <c r="E300" s="29">
        <v>-935812</v>
      </c>
      <c r="F300" s="29">
        <v>-1113985</v>
      </c>
      <c r="G300" s="29">
        <v>-2589113</v>
      </c>
      <c r="H300" s="29">
        <v>-2225990</v>
      </c>
      <c r="I300" s="29">
        <v>-7346330</v>
      </c>
      <c r="J300" s="29">
        <v>-6724823</v>
      </c>
    </row>
    <row r="301" spans="1:10">
      <c r="A301" s="1"/>
      <c r="B301" s="1" t="s">
        <v>3</v>
      </c>
      <c r="C301" s="29">
        <v>-22127</v>
      </c>
      <c r="D301" s="29">
        <v>-1889</v>
      </c>
      <c r="E301" s="29">
        <v>-3546</v>
      </c>
      <c r="F301" s="29">
        <v>-3915</v>
      </c>
      <c r="G301" s="29">
        <v>-6412</v>
      </c>
      <c r="H301" s="29">
        <v>-4003</v>
      </c>
      <c r="I301" s="29">
        <f>+I258+I300</f>
        <v>-7763743</v>
      </c>
      <c r="J301" s="29">
        <f>+J258+J300</f>
        <v>-8813930</v>
      </c>
    </row>
    <row r="302" spans="1:10">
      <c r="A302" s="1"/>
      <c r="B302" s="1" t="s">
        <v>82</v>
      </c>
      <c r="C302" s="29">
        <v>-82989</v>
      </c>
      <c r="D302" s="29">
        <v>-1239</v>
      </c>
      <c r="E302" s="29">
        <v>-2957</v>
      </c>
      <c r="F302" s="29">
        <v>-4645</v>
      </c>
      <c r="G302" s="29">
        <v>-13986</v>
      </c>
      <c r="H302" s="29">
        <v>-15653</v>
      </c>
      <c r="I302" s="29"/>
      <c r="J302" s="29"/>
    </row>
    <row r="303" spans="1:10">
      <c r="A303" s="1"/>
      <c r="B303" s="1" t="s">
        <v>4</v>
      </c>
      <c r="C303" s="29">
        <v>-41825</v>
      </c>
      <c r="D303" s="29">
        <v>-325</v>
      </c>
      <c r="E303" s="29">
        <v>-505</v>
      </c>
      <c r="F303" s="29">
        <v>-390</v>
      </c>
      <c r="G303" s="29">
        <v>-1528</v>
      </c>
      <c r="H303" s="29">
        <v>-2225</v>
      </c>
      <c r="I303" s="29">
        <v>-4973</v>
      </c>
      <c r="J303" s="29">
        <v>-36852</v>
      </c>
    </row>
    <row r="304" spans="1:10">
      <c r="A304" s="1"/>
      <c r="B304" s="1" t="s">
        <v>83</v>
      </c>
      <c r="C304" s="29">
        <v>-1438610</v>
      </c>
      <c r="D304" s="29">
        <v>-83765</v>
      </c>
      <c r="E304" s="29">
        <v>-169942</v>
      </c>
      <c r="F304" s="29">
        <v>-202121</v>
      </c>
      <c r="G304" s="29">
        <v>-463525</v>
      </c>
      <c r="H304" s="29">
        <v>-288590</v>
      </c>
      <c r="I304" s="29">
        <v>-1207943</v>
      </c>
      <c r="J304" s="29">
        <v>-230667</v>
      </c>
    </row>
    <row r="305" spans="1:10">
      <c r="A305" s="1"/>
      <c r="B305" s="1" t="s">
        <v>84</v>
      </c>
      <c r="C305" s="29">
        <v>-1738189</v>
      </c>
      <c r="D305" s="29">
        <v>-21195</v>
      </c>
      <c r="E305" s="29">
        <v>-54935</v>
      </c>
      <c r="F305" s="29">
        <v>-88164</v>
      </c>
      <c r="G305" s="29">
        <v>-327846</v>
      </c>
      <c r="H305" s="29">
        <v>-369004</v>
      </c>
      <c r="I305" s="29">
        <v>-861144</v>
      </c>
      <c r="J305" s="29">
        <v>-877045</v>
      </c>
    </row>
    <row r="306" spans="1:10">
      <c r="A306" s="1"/>
      <c r="B306" s="1" t="s">
        <v>42</v>
      </c>
      <c r="C306" s="29">
        <v>-695888</v>
      </c>
      <c r="D306" s="29">
        <v>-22964</v>
      </c>
      <c r="E306" s="29">
        <v>-45770</v>
      </c>
      <c r="F306" s="29">
        <v>-59906</v>
      </c>
      <c r="G306" s="29">
        <v>-148266</v>
      </c>
      <c r="H306" s="29">
        <v>-132696</v>
      </c>
      <c r="I306" s="29">
        <v>-409602</v>
      </c>
      <c r="J306" s="29">
        <v>-286286</v>
      </c>
    </row>
    <row r="307" spans="1:10">
      <c r="A307" s="1"/>
      <c r="B307" s="1" t="s">
        <v>85</v>
      </c>
      <c r="C307" s="29">
        <v>-1599319</v>
      </c>
      <c r="D307" s="29">
        <v>-64927</v>
      </c>
      <c r="E307" s="29">
        <v>-130072</v>
      </c>
      <c r="F307" s="29">
        <v>-135952</v>
      </c>
      <c r="G307" s="29">
        <v>-259828</v>
      </c>
      <c r="H307" s="29">
        <v>-176937</v>
      </c>
      <c r="I307" s="29">
        <v>-767716</v>
      </c>
      <c r="J307" s="29">
        <v>-831603</v>
      </c>
    </row>
    <row r="308" spans="1:10">
      <c r="A308" s="1"/>
      <c r="B308" s="1" t="s">
        <v>5</v>
      </c>
      <c r="C308" s="29">
        <v>-527683</v>
      </c>
      <c r="D308" s="29">
        <v>-13036</v>
      </c>
      <c r="E308" s="29">
        <v>-24459</v>
      </c>
      <c r="F308" s="29">
        <v>-29654</v>
      </c>
      <c r="G308" s="29">
        <v>-71430</v>
      </c>
      <c r="H308" s="29">
        <v>-68349</v>
      </c>
      <c r="I308" s="29">
        <v>-206928</v>
      </c>
      <c r="J308" s="29">
        <v>-320755</v>
      </c>
    </row>
    <row r="309" spans="1:10">
      <c r="A309" s="1"/>
      <c r="B309" s="1" t="s">
        <v>6</v>
      </c>
      <c r="C309" s="29">
        <v>-373926</v>
      </c>
      <c r="D309" s="29">
        <v>-4596</v>
      </c>
      <c r="E309" s="29">
        <v>-9298</v>
      </c>
      <c r="F309" s="29">
        <v>-12477</v>
      </c>
      <c r="G309" s="29">
        <v>-34011</v>
      </c>
      <c r="H309" s="29">
        <v>-41798</v>
      </c>
      <c r="I309" s="29">
        <v>-102180</v>
      </c>
      <c r="J309" s="29">
        <v>-271746</v>
      </c>
    </row>
    <row r="310" spans="1:10">
      <c r="A310" s="1"/>
      <c r="B310" s="1" t="s">
        <v>7</v>
      </c>
      <c r="C310" s="29">
        <v>-718256</v>
      </c>
      <c r="D310" s="29">
        <v>-22061</v>
      </c>
      <c r="E310" s="29">
        <v>-27682</v>
      </c>
      <c r="F310" s="29">
        <v>-21437</v>
      </c>
      <c r="G310" s="29">
        <v>-46655</v>
      </c>
      <c r="H310" s="29">
        <v>-59821</v>
      </c>
      <c r="I310" s="29">
        <v>-177656</v>
      </c>
      <c r="J310" s="29">
        <v>-540600</v>
      </c>
    </row>
    <row r="311" spans="1:10">
      <c r="A311" s="1"/>
      <c r="B311" s="1" t="s">
        <v>8</v>
      </c>
      <c r="C311" s="29">
        <v>-289391</v>
      </c>
      <c r="D311" s="29">
        <v>-22813</v>
      </c>
      <c r="E311" s="29">
        <v>-29560</v>
      </c>
      <c r="F311" s="29">
        <v>-25888</v>
      </c>
      <c r="G311" s="29">
        <v>-47304</v>
      </c>
      <c r="H311" s="29">
        <v>-38402</v>
      </c>
      <c r="I311" s="29">
        <v>-163967</v>
      </c>
      <c r="J311" s="29">
        <v>-125424</v>
      </c>
    </row>
    <row r="312" spans="1:10">
      <c r="A312" s="1"/>
      <c r="B312" s="1" t="s">
        <v>9</v>
      </c>
      <c r="C312" s="29">
        <v>-923049</v>
      </c>
      <c r="D312" s="29">
        <v>-61861</v>
      </c>
      <c r="E312" s="29">
        <v>-91417</v>
      </c>
      <c r="F312" s="29">
        <v>-91631</v>
      </c>
      <c r="G312" s="29">
        <v>-168320</v>
      </c>
      <c r="H312" s="29">
        <v>-129230</v>
      </c>
      <c r="I312" s="29">
        <v>-542459</v>
      </c>
      <c r="J312" s="29">
        <v>-380590</v>
      </c>
    </row>
    <row r="313" spans="1:10">
      <c r="A313" s="1"/>
      <c r="B313" s="1" t="s">
        <v>10</v>
      </c>
      <c r="C313" s="29">
        <v>-348772</v>
      </c>
      <c r="D313" s="29" t="s">
        <v>120</v>
      </c>
      <c r="E313" s="29">
        <v>-367</v>
      </c>
      <c r="F313" s="29">
        <v>-822</v>
      </c>
      <c r="G313" s="29">
        <v>-8866</v>
      </c>
      <c r="H313" s="29">
        <v>-35505</v>
      </c>
      <c r="I313" s="29">
        <v>-45771</v>
      </c>
      <c r="J313" s="29">
        <v>-303001</v>
      </c>
    </row>
    <row r="314" spans="1:10">
      <c r="A314" s="1"/>
      <c r="B314" s="1" t="s">
        <v>31</v>
      </c>
      <c r="C314" s="29">
        <v>-1934694</v>
      </c>
      <c r="D314" s="29">
        <v>-28435</v>
      </c>
      <c r="E314" s="29">
        <v>-52890</v>
      </c>
      <c r="F314" s="29">
        <v>-63342</v>
      </c>
      <c r="G314" s="29">
        <v>-186449</v>
      </c>
      <c r="H314" s="29">
        <v>-304305</v>
      </c>
      <c r="I314" s="29">
        <v>-635421</v>
      </c>
      <c r="J314" s="29">
        <v>-1299273</v>
      </c>
    </row>
    <row r="315" spans="1:10">
      <c r="A315" s="1"/>
      <c r="B315" s="1" t="s">
        <v>11</v>
      </c>
      <c r="C315" s="29">
        <v>-152783</v>
      </c>
      <c r="D315" s="29">
        <v>-4469</v>
      </c>
      <c r="E315" s="29">
        <v>-10227</v>
      </c>
      <c r="F315" s="29">
        <v>-14214</v>
      </c>
      <c r="G315" s="29">
        <v>-37411</v>
      </c>
      <c r="H315" s="29">
        <v>-30309</v>
      </c>
      <c r="I315" s="29">
        <v>-96630</v>
      </c>
      <c r="J315" s="29">
        <v>-56153</v>
      </c>
    </row>
    <row r="316" spans="1:10">
      <c r="A316" s="1"/>
      <c r="B316" s="1" t="s">
        <v>12</v>
      </c>
      <c r="C316" s="29">
        <v>-990255</v>
      </c>
      <c r="D316" s="29">
        <v>-36380</v>
      </c>
      <c r="E316" s="29">
        <v>-87100</v>
      </c>
      <c r="F316" s="29">
        <v>-96015</v>
      </c>
      <c r="G316" s="29">
        <v>-174577</v>
      </c>
      <c r="H316" s="29">
        <v>-198098</v>
      </c>
      <c r="I316" s="29">
        <v>-592170</v>
      </c>
      <c r="J316" s="29">
        <v>-398085</v>
      </c>
    </row>
    <row r="317" spans="1:10">
      <c r="A317" s="1"/>
      <c r="B317" s="1" t="s">
        <v>13</v>
      </c>
      <c r="C317" s="29">
        <v>-224853</v>
      </c>
      <c r="D317" s="29">
        <v>-7037</v>
      </c>
      <c r="E317" s="29">
        <v>-15309</v>
      </c>
      <c r="F317" s="29">
        <v>-21353</v>
      </c>
      <c r="G317" s="29">
        <v>-63703</v>
      </c>
      <c r="H317" s="29">
        <v>-48389</v>
      </c>
      <c r="I317" s="29">
        <v>-155791</v>
      </c>
      <c r="J317" s="29">
        <v>-69062</v>
      </c>
    </row>
    <row r="318" spans="1:10">
      <c r="A318" s="1"/>
      <c r="B318" s="1" t="s">
        <v>14</v>
      </c>
      <c r="C318" s="29">
        <v>-1395894</v>
      </c>
      <c r="D318" s="29">
        <v>-25772</v>
      </c>
      <c r="E318" s="29">
        <v>-77009</v>
      </c>
      <c r="F318" s="29">
        <v>-145042</v>
      </c>
      <c r="G318" s="29">
        <v>-386733</v>
      </c>
      <c r="H318" s="29">
        <v>-216990</v>
      </c>
      <c r="I318" s="29">
        <v>-851546</v>
      </c>
      <c r="J318" s="29">
        <v>-544348</v>
      </c>
    </row>
    <row r="319" spans="1:10">
      <c r="A319" s="1"/>
      <c r="B319" s="1" t="s">
        <v>15</v>
      </c>
      <c r="C319" s="29">
        <v>-571771</v>
      </c>
      <c r="D319" s="29">
        <v>-57994</v>
      </c>
      <c r="E319" s="29">
        <v>-102539</v>
      </c>
      <c r="F319" s="29">
        <v>-96879</v>
      </c>
      <c r="G319" s="29">
        <v>-142211</v>
      </c>
      <c r="H319" s="29">
        <v>-65686</v>
      </c>
      <c r="I319" s="29">
        <v>-465309</v>
      </c>
      <c r="J319" s="29">
        <v>-106462</v>
      </c>
    </row>
    <row r="320" spans="1:10">
      <c r="A320" s="1"/>
      <c r="B320" s="1" t="s">
        <v>86</v>
      </c>
      <c r="C320" s="29">
        <v>-879</v>
      </c>
      <c r="D320" s="29" t="s">
        <v>120</v>
      </c>
      <c r="E320" s="29">
        <v>-228</v>
      </c>
      <c r="F320" s="29">
        <v>-138</v>
      </c>
      <c r="G320" s="29">
        <v>-52</v>
      </c>
      <c r="H320" s="29">
        <v>0</v>
      </c>
      <c r="I320" s="29">
        <v>-879</v>
      </c>
      <c r="J320" s="29">
        <v>0</v>
      </c>
    </row>
    <row r="321" spans="1:10">
      <c r="A321" s="1" t="s">
        <v>54</v>
      </c>
      <c r="B321" s="1" t="s">
        <v>19</v>
      </c>
      <c r="C321" s="29">
        <v>-6371738</v>
      </c>
      <c r="D321" s="29">
        <v>425144</v>
      </c>
      <c r="E321" s="29">
        <v>-344330</v>
      </c>
      <c r="F321" s="29">
        <v>-512619</v>
      </c>
      <c r="G321" s="29">
        <v>-1458928</v>
      </c>
      <c r="H321" s="29">
        <v>-1384384</v>
      </c>
      <c r="I321" s="29">
        <v>-3275117</v>
      </c>
      <c r="J321" s="29">
        <v>-3096621</v>
      </c>
    </row>
    <row r="322" spans="1:10">
      <c r="A322" s="14"/>
      <c r="B322" s="1" t="s">
        <v>3</v>
      </c>
      <c r="C322" s="29">
        <v>-12543</v>
      </c>
      <c r="D322" s="29">
        <v>897</v>
      </c>
      <c r="E322" s="29">
        <v>-1905</v>
      </c>
      <c r="F322" s="29">
        <v>-2529</v>
      </c>
      <c r="G322" s="29">
        <v>-4138</v>
      </c>
      <c r="H322" s="29">
        <v>-3249</v>
      </c>
      <c r="I322" s="29">
        <v>-10924</v>
      </c>
      <c r="J322" s="29">
        <v>-1619</v>
      </c>
    </row>
    <row r="323" spans="1:10">
      <c r="A323" s="14"/>
      <c r="B323" s="1" t="s">
        <v>82</v>
      </c>
      <c r="C323" s="29">
        <v>-21498</v>
      </c>
      <c r="D323" s="29">
        <v>3802</v>
      </c>
      <c r="E323" s="29">
        <v>-22</v>
      </c>
      <c r="F323" s="29">
        <v>-933</v>
      </c>
      <c r="G323" s="29">
        <v>-4662</v>
      </c>
      <c r="H323" s="29">
        <v>-8653</v>
      </c>
      <c r="I323" s="29">
        <v>-10468</v>
      </c>
      <c r="J323" s="29">
        <v>-11030</v>
      </c>
    </row>
    <row r="324" spans="1:10">
      <c r="A324" s="14"/>
      <c r="B324" s="1" t="s">
        <v>4</v>
      </c>
      <c r="C324" s="29">
        <v>5172</v>
      </c>
      <c r="D324" s="29">
        <v>594</v>
      </c>
      <c r="E324" s="29">
        <v>139</v>
      </c>
      <c r="F324" s="29">
        <v>1282</v>
      </c>
      <c r="G324" s="29">
        <v>293</v>
      </c>
      <c r="H324" s="29">
        <v>525</v>
      </c>
      <c r="I324" s="29">
        <v>2833</v>
      </c>
      <c r="J324" s="29">
        <v>2339</v>
      </c>
    </row>
    <row r="325" spans="1:10">
      <c r="A325" s="14"/>
      <c r="B325" s="1" t="s">
        <v>83</v>
      </c>
      <c r="C325" s="29">
        <v>-1084745</v>
      </c>
      <c r="D325" s="29">
        <v>-28792</v>
      </c>
      <c r="E325" s="29">
        <v>-135328</v>
      </c>
      <c r="F325" s="29">
        <v>-158526</v>
      </c>
      <c r="G325" s="29">
        <v>-362757</v>
      </c>
      <c r="H325" s="29">
        <v>-235504</v>
      </c>
      <c r="I325" s="29">
        <v>-920907</v>
      </c>
      <c r="J325" s="29">
        <v>-163838</v>
      </c>
    </row>
    <row r="326" spans="1:10">
      <c r="A326" s="26"/>
      <c r="B326" s="1" t="s">
        <v>84</v>
      </c>
      <c r="C326" s="29">
        <v>-1392607</v>
      </c>
      <c r="D326" s="29">
        <v>2850</v>
      </c>
      <c r="E326" s="29">
        <v>-34800</v>
      </c>
      <c r="F326" s="29">
        <v>-63158</v>
      </c>
      <c r="G326" s="29">
        <v>-260870</v>
      </c>
      <c r="H326" s="29">
        <v>-303900</v>
      </c>
      <c r="I326" s="29">
        <v>-659878</v>
      </c>
      <c r="J326" s="29">
        <v>-732729</v>
      </c>
    </row>
    <row r="327" spans="1:10">
      <c r="A327" s="14"/>
      <c r="B327" s="1" t="s">
        <v>42</v>
      </c>
      <c r="C327" s="29">
        <v>-367161</v>
      </c>
      <c r="D327" s="29">
        <v>20525</v>
      </c>
      <c r="E327" s="29">
        <v>-16488</v>
      </c>
      <c r="F327" s="29">
        <v>-34539</v>
      </c>
      <c r="G327" s="29">
        <v>-108239</v>
      </c>
      <c r="H327" s="29">
        <v>-98392</v>
      </c>
      <c r="I327" s="29">
        <v>-237133</v>
      </c>
      <c r="J327" s="29">
        <v>-130028</v>
      </c>
    </row>
    <row r="328" spans="1:10" s="10" customFormat="1">
      <c r="A328" s="14"/>
      <c r="B328" s="1" t="s">
        <v>85</v>
      </c>
      <c r="C328" s="29">
        <v>-820469</v>
      </c>
      <c r="D328" s="29">
        <v>30565</v>
      </c>
      <c r="E328" s="29">
        <v>-74853</v>
      </c>
      <c r="F328" s="29">
        <v>-93642</v>
      </c>
      <c r="G328" s="29">
        <v>-219871</v>
      </c>
      <c r="H328" s="29">
        <v>-139163</v>
      </c>
      <c r="I328" s="29">
        <v>-496964</v>
      </c>
      <c r="J328" s="29">
        <v>-323505</v>
      </c>
    </row>
    <row r="329" spans="1:10" s="10" customFormat="1">
      <c r="A329" s="14"/>
      <c r="B329" s="1" t="s">
        <v>5</v>
      </c>
      <c r="C329" s="29">
        <v>-294268</v>
      </c>
      <c r="D329" s="29">
        <v>10684</v>
      </c>
      <c r="E329" s="29">
        <v>-9331</v>
      </c>
      <c r="F329" s="29">
        <v>-17341</v>
      </c>
      <c r="G329" s="29">
        <v>-47206</v>
      </c>
      <c r="H329" s="29">
        <v>-44647</v>
      </c>
      <c r="I329" s="29">
        <v>-107841</v>
      </c>
      <c r="J329" s="29">
        <v>-186427</v>
      </c>
    </row>
    <row r="330" spans="1:10" s="10" customFormat="1">
      <c r="A330" s="14"/>
      <c r="B330" s="1" t="s">
        <v>6</v>
      </c>
      <c r="C330" s="29">
        <v>-153122</v>
      </c>
      <c r="D330" s="29">
        <v>5691</v>
      </c>
      <c r="E330" s="29">
        <v>-2364</v>
      </c>
      <c r="F330" s="29">
        <v>5769</v>
      </c>
      <c r="G330" s="29">
        <v>-15931</v>
      </c>
      <c r="H330" s="29">
        <v>-25714</v>
      </c>
      <c r="I330" s="29">
        <v>-32549</v>
      </c>
      <c r="J330" s="29">
        <v>-120573</v>
      </c>
    </row>
    <row r="331" spans="1:10" s="10" customFormat="1">
      <c r="A331" s="14"/>
      <c r="B331" s="1" t="s">
        <v>7</v>
      </c>
      <c r="C331" s="29">
        <v>-303173</v>
      </c>
      <c r="D331" s="29">
        <v>11904</v>
      </c>
      <c r="E331" s="29">
        <v>-13778</v>
      </c>
      <c r="F331" s="29">
        <v>-8922</v>
      </c>
      <c r="G331" s="29">
        <v>-16495</v>
      </c>
      <c r="H331" s="29">
        <v>-17048</v>
      </c>
      <c r="I331" s="29">
        <v>-44339</v>
      </c>
      <c r="J331" s="29">
        <v>-258834</v>
      </c>
    </row>
    <row r="332" spans="1:10" s="10" customFormat="1">
      <c r="A332" s="14"/>
      <c r="B332" s="1" t="s">
        <v>8</v>
      </c>
      <c r="C332" s="29">
        <v>-158566</v>
      </c>
      <c r="D332" s="29">
        <v>777</v>
      </c>
      <c r="E332" s="29">
        <v>-14443</v>
      </c>
      <c r="F332" s="29">
        <v>-13968</v>
      </c>
      <c r="G332" s="29">
        <v>-27896</v>
      </c>
      <c r="H332" s="29">
        <v>-20972</v>
      </c>
      <c r="I332" s="29">
        <v>-76502</v>
      </c>
      <c r="J332" s="29">
        <v>-82064</v>
      </c>
    </row>
    <row r="333" spans="1:10" s="10" customFormat="1">
      <c r="A333" s="14"/>
      <c r="B333" s="1" t="s">
        <v>9</v>
      </c>
      <c r="C333" s="29">
        <v>-188118</v>
      </c>
      <c r="D333" s="29">
        <v>63381</v>
      </c>
      <c r="E333" s="29">
        <v>-27261</v>
      </c>
      <c r="F333" s="29">
        <v>-30570</v>
      </c>
      <c r="G333" s="29">
        <v>-71528</v>
      </c>
      <c r="H333" s="29">
        <v>-62421</v>
      </c>
      <c r="I333" s="29">
        <v>-128399</v>
      </c>
      <c r="J333" s="29">
        <v>-59719</v>
      </c>
    </row>
    <row r="334" spans="1:10" s="10" customFormat="1">
      <c r="A334" s="2"/>
      <c r="B334" s="1" t="s">
        <v>10</v>
      </c>
      <c r="C334" s="29">
        <v>-45359</v>
      </c>
      <c r="D334" s="29">
        <v>726</v>
      </c>
      <c r="E334" s="29">
        <v>279</v>
      </c>
      <c r="F334" s="29">
        <v>942</v>
      </c>
      <c r="G334" s="29">
        <v>-2231</v>
      </c>
      <c r="H334" s="29">
        <v>-10556</v>
      </c>
      <c r="I334" s="29">
        <v>-10840</v>
      </c>
      <c r="J334" s="29">
        <v>-34519</v>
      </c>
    </row>
    <row r="335" spans="1:10" s="10" customFormat="1">
      <c r="A335" s="2"/>
      <c r="B335" s="1" t="s">
        <v>31</v>
      </c>
      <c r="C335" s="29">
        <v>-1159707</v>
      </c>
      <c r="D335" s="29">
        <v>38195</v>
      </c>
      <c r="E335" s="29">
        <v>-7976</v>
      </c>
      <c r="F335" s="29">
        <v>-18042</v>
      </c>
      <c r="G335" s="29">
        <v>-92510</v>
      </c>
      <c r="H335" s="29">
        <v>-210316</v>
      </c>
      <c r="I335" s="29">
        <v>-290649</v>
      </c>
      <c r="J335" s="29">
        <v>-869058</v>
      </c>
    </row>
    <row r="336" spans="1:10" s="10" customFormat="1">
      <c r="A336" s="2"/>
      <c r="B336" s="1" t="s">
        <v>11</v>
      </c>
      <c r="C336" s="29">
        <v>70453</v>
      </c>
      <c r="D336" s="29">
        <v>14720</v>
      </c>
      <c r="E336" s="29">
        <v>3510</v>
      </c>
      <c r="F336" s="29">
        <v>457</v>
      </c>
      <c r="G336" s="29">
        <v>2907</v>
      </c>
      <c r="H336" s="29">
        <v>7902</v>
      </c>
      <c r="I336" s="29">
        <v>29496</v>
      </c>
      <c r="J336" s="29">
        <v>40957</v>
      </c>
    </row>
    <row r="337" spans="1:10" s="10" customFormat="1">
      <c r="A337" s="2"/>
      <c r="B337" s="1" t="s">
        <v>12</v>
      </c>
      <c r="C337" s="29">
        <v>285185</v>
      </c>
      <c r="D337" s="29">
        <v>105542</v>
      </c>
      <c r="E337" s="29">
        <v>24909</v>
      </c>
      <c r="F337" s="29">
        <v>5597</v>
      </c>
      <c r="G337" s="29">
        <v>15568</v>
      </c>
      <c r="H337" s="29">
        <v>-25176</v>
      </c>
      <c r="I337" s="29">
        <v>126440</v>
      </c>
      <c r="J337" s="29">
        <v>158745</v>
      </c>
    </row>
    <row r="338" spans="1:10" s="10" customFormat="1">
      <c r="A338" s="2"/>
      <c r="B338" s="1" t="s">
        <v>13</v>
      </c>
      <c r="C338" s="29">
        <v>-61484</v>
      </c>
      <c r="D338" s="29">
        <v>16500</v>
      </c>
      <c r="E338" s="29">
        <v>-1508</v>
      </c>
      <c r="F338" s="29">
        <v>-6298</v>
      </c>
      <c r="G338" s="29">
        <v>-34601</v>
      </c>
      <c r="H338" s="29">
        <v>-29085</v>
      </c>
      <c r="I338" s="29">
        <v>-54992</v>
      </c>
      <c r="J338" s="29">
        <v>-6492</v>
      </c>
    </row>
    <row r="339" spans="1:10" s="10" customFormat="1">
      <c r="A339" s="2"/>
      <c r="B339" s="1" t="s">
        <v>14</v>
      </c>
      <c r="C339" s="29">
        <v>-490683</v>
      </c>
      <c r="D339" s="29">
        <v>61749</v>
      </c>
      <c r="E339" s="29">
        <v>-2220</v>
      </c>
      <c r="F339" s="29">
        <v>-40550</v>
      </c>
      <c r="G339" s="29">
        <v>-144544</v>
      </c>
      <c r="H339" s="29">
        <v>-118412</v>
      </c>
      <c r="I339" s="29">
        <v>-243977</v>
      </c>
      <c r="J339" s="29">
        <v>-246706</v>
      </c>
    </row>
    <row r="340" spans="1:10">
      <c r="A340" s="2"/>
      <c r="B340" s="1" t="s">
        <v>15</v>
      </c>
      <c r="C340" s="29">
        <v>-183584</v>
      </c>
      <c r="D340" s="29">
        <v>61415</v>
      </c>
      <c r="E340" s="29">
        <v>-31014</v>
      </c>
      <c r="F340" s="29">
        <v>-38531</v>
      </c>
      <c r="G340" s="29">
        <v>-64330</v>
      </c>
      <c r="H340" s="29">
        <v>-39603</v>
      </c>
      <c r="I340" s="29">
        <v>-112063</v>
      </c>
      <c r="J340" s="29">
        <v>-71521</v>
      </c>
    </row>
    <row r="341" spans="1:10">
      <c r="A341" s="3"/>
      <c r="B341" s="3" t="s">
        <v>86</v>
      </c>
      <c r="C341" s="30" t="s">
        <v>120</v>
      </c>
      <c r="D341" s="30" t="s">
        <v>120</v>
      </c>
      <c r="E341" s="30">
        <v>124</v>
      </c>
      <c r="F341" s="30">
        <v>883</v>
      </c>
      <c r="G341" s="30">
        <v>113</v>
      </c>
      <c r="H341" s="30">
        <v>0</v>
      </c>
      <c r="I341" s="30" t="s">
        <v>120</v>
      </c>
      <c r="J341" s="30">
        <v>0</v>
      </c>
    </row>
    <row r="342" spans="1:10" ht="10.5" customHeight="1">
      <c r="A342" s="1" t="s">
        <v>33</v>
      </c>
    </row>
    <row r="343" spans="1:10" ht="2.25" customHeight="1"/>
    <row r="344" spans="1:10">
      <c r="A344" s="21" t="s">
        <v>119</v>
      </c>
    </row>
    <row r="346" spans="1:10">
      <c r="I346" s="23"/>
      <c r="J346" s="23"/>
    </row>
    <row r="347" spans="1:10">
      <c r="I347" s="23"/>
      <c r="J347" s="23"/>
    </row>
  </sheetData>
  <printOptions horizontalCentered="1"/>
  <pageMargins left="0.35" right="0.35" top="0.25" bottom="0.25" header="0.5" footer="0.5"/>
  <pageSetup orientation="landscape" r:id="rId1"/>
  <headerFooter alignWithMargins="0"/>
  <rowBreaks count="7" manualBreakCount="7">
    <brk id="47" max="16383" man="1"/>
    <brk id="89" max="16383" man="1"/>
    <brk id="131" max="16383" man="1"/>
    <brk id="173" max="16383" man="1"/>
    <brk id="215" max="16383" man="1"/>
    <brk id="257" max="16383" man="1"/>
    <brk id="29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7"/>
  <sheetViews>
    <sheetView zoomScaleNormal="100" workbookViewId="0">
      <pane xSplit="2" ySplit="5" topLeftCell="C265" activePane="bottomRight" state="frozen"/>
      <selection pane="topRight" activeCell="C1" sqref="C1"/>
      <selection pane="bottomLeft" activeCell="A6" sqref="A6"/>
      <selection pane="bottomRight" activeCell="I279" sqref="I279"/>
    </sheetView>
  </sheetViews>
  <sheetFormatPr defaultRowHeight="12"/>
  <cols>
    <col min="1" max="1" width="18.28515625" style="5" customWidth="1"/>
    <col min="2" max="2" width="33.42578125" style="5" customWidth="1"/>
    <col min="3" max="3" width="9.85546875" style="5" customWidth="1"/>
    <col min="4" max="10" width="9.7109375" style="5" customWidth="1"/>
    <col min="11" max="11" width="9.42578125" style="5" bestFit="1" customWidth="1"/>
    <col min="12" max="256" width="9.140625" style="5"/>
    <col min="257" max="257" width="18.28515625" style="5" customWidth="1"/>
    <col min="258" max="258" width="33.42578125" style="5" customWidth="1"/>
    <col min="259" max="259" width="9.85546875" style="5" customWidth="1"/>
    <col min="260" max="266" width="9.7109375" style="5" customWidth="1"/>
    <col min="267" max="512" width="9.140625" style="5"/>
    <col min="513" max="513" width="18.28515625" style="5" customWidth="1"/>
    <col min="514" max="514" width="33.42578125" style="5" customWidth="1"/>
    <col min="515" max="515" width="9.85546875" style="5" customWidth="1"/>
    <col min="516" max="522" width="9.7109375" style="5" customWidth="1"/>
    <col min="523" max="768" width="9.140625" style="5"/>
    <col min="769" max="769" width="18.28515625" style="5" customWidth="1"/>
    <col min="770" max="770" width="33.42578125" style="5" customWidth="1"/>
    <col min="771" max="771" width="9.85546875" style="5" customWidth="1"/>
    <col min="772" max="778" width="9.7109375" style="5" customWidth="1"/>
    <col min="779" max="1024" width="9.140625" style="5"/>
    <col min="1025" max="1025" width="18.28515625" style="5" customWidth="1"/>
    <col min="1026" max="1026" width="33.42578125" style="5" customWidth="1"/>
    <col min="1027" max="1027" width="9.85546875" style="5" customWidth="1"/>
    <col min="1028" max="1034" width="9.7109375" style="5" customWidth="1"/>
    <col min="1035" max="1280" width="9.140625" style="5"/>
    <col min="1281" max="1281" width="18.28515625" style="5" customWidth="1"/>
    <col min="1282" max="1282" width="33.42578125" style="5" customWidth="1"/>
    <col min="1283" max="1283" width="9.85546875" style="5" customWidth="1"/>
    <col min="1284" max="1290" width="9.7109375" style="5" customWidth="1"/>
    <col min="1291" max="1536" width="9.140625" style="5"/>
    <col min="1537" max="1537" width="18.28515625" style="5" customWidth="1"/>
    <col min="1538" max="1538" width="33.42578125" style="5" customWidth="1"/>
    <col min="1539" max="1539" width="9.85546875" style="5" customWidth="1"/>
    <col min="1540" max="1546" width="9.7109375" style="5" customWidth="1"/>
    <col min="1547" max="1792" width="9.140625" style="5"/>
    <col min="1793" max="1793" width="18.28515625" style="5" customWidth="1"/>
    <col min="1794" max="1794" width="33.42578125" style="5" customWidth="1"/>
    <col min="1795" max="1795" width="9.85546875" style="5" customWidth="1"/>
    <col min="1796" max="1802" width="9.7109375" style="5" customWidth="1"/>
    <col min="1803" max="2048" width="9.140625" style="5"/>
    <col min="2049" max="2049" width="18.28515625" style="5" customWidth="1"/>
    <col min="2050" max="2050" width="33.42578125" style="5" customWidth="1"/>
    <col min="2051" max="2051" width="9.85546875" style="5" customWidth="1"/>
    <col min="2052" max="2058" width="9.7109375" style="5" customWidth="1"/>
    <col min="2059" max="2304" width="9.140625" style="5"/>
    <col min="2305" max="2305" width="18.28515625" style="5" customWidth="1"/>
    <col min="2306" max="2306" width="33.42578125" style="5" customWidth="1"/>
    <col min="2307" max="2307" width="9.85546875" style="5" customWidth="1"/>
    <col min="2308" max="2314" width="9.7109375" style="5" customWidth="1"/>
    <col min="2315" max="2560" width="9.140625" style="5"/>
    <col min="2561" max="2561" width="18.28515625" style="5" customWidth="1"/>
    <col min="2562" max="2562" width="33.42578125" style="5" customWidth="1"/>
    <col min="2563" max="2563" width="9.85546875" style="5" customWidth="1"/>
    <col min="2564" max="2570" width="9.7109375" style="5" customWidth="1"/>
    <col min="2571" max="2816" width="9.140625" style="5"/>
    <col min="2817" max="2817" width="18.28515625" style="5" customWidth="1"/>
    <col min="2818" max="2818" width="33.42578125" style="5" customWidth="1"/>
    <col min="2819" max="2819" width="9.85546875" style="5" customWidth="1"/>
    <col min="2820" max="2826" width="9.7109375" style="5" customWidth="1"/>
    <col min="2827" max="3072" width="9.140625" style="5"/>
    <col min="3073" max="3073" width="18.28515625" style="5" customWidth="1"/>
    <col min="3074" max="3074" width="33.42578125" style="5" customWidth="1"/>
    <col min="3075" max="3075" width="9.85546875" style="5" customWidth="1"/>
    <col min="3076" max="3082" width="9.7109375" style="5" customWidth="1"/>
    <col min="3083" max="3328" width="9.140625" style="5"/>
    <col min="3329" max="3329" width="18.28515625" style="5" customWidth="1"/>
    <col min="3330" max="3330" width="33.42578125" style="5" customWidth="1"/>
    <col min="3331" max="3331" width="9.85546875" style="5" customWidth="1"/>
    <col min="3332" max="3338" width="9.7109375" style="5" customWidth="1"/>
    <col min="3339" max="3584" width="9.140625" style="5"/>
    <col min="3585" max="3585" width="18.28515625" style="5" customWidth="1"/>
    <col min="3586" max="3586" width="33.42578125" style="5" customWidth="1"/>
    <col min="3587" max="3587" width="9.85546875" style="5" customWidth="1"/>
    <col min="3588" max="3594" width="9.7109375" style="5" customWidth="1"/>
    <col min="3595" max="3840" width="9.140625" style="5"/>
    <col min="3841" max="3841" width="18.28515625" style="5" customWidth="1"/>
    <col min="3842" max="3842" width="33.42578125" style="5" customWidth="1"/>
    <col min="3843" max="3843" width="9.85546875" style="5" customWidth="1"/>
    <col min="3844" max="3850" width="9.7109375" style="5" customWidth="1"/>
    <col min="3851" max="4096" width="9.140625" style="5"/>
    <col min="4097" max="4097" width="18.28515625" style="5" customWidth="1"/>
    <col min="4098" max="4098" width="33.42578125" style="5" customWidth="1"/>
    <col min="4099" max="4099" width="9.85546875" style="5" customWidth="1"/>
    <col min="4100" max="4106" width="9.7109375" style="5" customWidth="1"/>
    <col min="4107" max="4352" width="9.140625" style="5"/>
    <col min="4353" max="4353" width="18.28515625" style="5" customWidth="1"/>
    <col min="4354" max="4354" width="33.42578125" style="5" customWidth="1"/>
    <col min="4355" max="4355" width="9.85546875" style="5" customWidth="1"/>
    <col min="4356" max="4362" width="9.7109375" style="5" customWidth="1"/>
    <col min="4363" max="4608" width="9.140625" style="5"/>
    <col min="4609" max="4609" width="18.28515625" style="5" customWidth="1"/>
    <col min="4610" max="4610" width="33.42578125" style="5" customWidth="1"/>
    <col min="4611" max="4611" width="9.85546875" style="5" customWidth="1"/>
    <col min="4612" max="4618" width="9.7109375" style="5" customWidth="1"/>
    <col min="4619" max="4864" width="9.140625" style="5"/>
    <col min="4865" max="4865" width="18.28515625" style="5" customWidth="1"/>
    <col min="4866" max="4866" width="33.42578125" style="5" customWidth="1"/>
    <col min="4867" max="4867" width="9.85546875" style="5" customWidth="1"/>
    <col min="4868" max="4874" width="9.7109375" style="5" customWidth="1"/>
    <col min="4875" max="5120" width="9.140625" style="5"/>
    <col min="5121" max="5121" width="18.28515625" style="5" customWidth="1"/>
    <col min="5122" max="5122" width="33.42578125" style="5" customWidth="1"/>
    <col min="5123" max="5123" width="9.85546875" style="5" customWidth="1"/>
    <col min="5124" max="5130" width="9.7109375" style="5" customWidth="1"/>
    <col min="5131" max="5376" width="9.140625" style="5"/>
    <col min="5377" max="5377" width="18.28515625" style="5" customWidth="1"/>
    <col min="5378" max="5378" width="33.42578125" style="5" customWidth="1"/>
    <col min="5379" max="5379" width="9.85546875" style="5" customWidth="1"/>
    <col min="5380" max="5386" width="9.7109375" style="5" customWidth="1"/>
    <col min="5387" max="5632" width="9.140625" style="5"/>
    <col min="5633" max="5633" width="18.28515625" style="5" customWidth="1"/>
    <col min="5634" max="5634" width="33.42578125" style="5" customWidth="1"/>
    <col min="5635" max="5635" width="9.85546875" style="5" customWidth="1"/>
    <col min="5636" max="5642" width="9.7109375" style="5" customWidth="1"/>
    <col min="5643" max="5888" width="9.140625" style="5"/>
    <col min="5889" max="5889" width="18.28515625" style="5" customWidth="1"/>
    <col min="5890" max="5890" width="33.42578125" style="5" customWidth="1"/>
    <col min="5891" max="5891" width="9.85546875" style="5" customWidth="1"/>
    <col min="5892" max="5898" width="9.7109375" style="5" customWidth="1"/>
    <col min="5899" max="6144" width="9.140625" style="5"/>
    <col min="6145" max="6145" width="18.28515625" style="5" customWidth="1"/>
    <col min="6146" max="6146" width="33.42578125" style="5" customWidth="1"/>
    <col min="6147" max="6147" width="9.85546875" style="5" customWidth="1"/>
    <col min="6148" max="6154" width="9.7109375" style="5" customWidth="1"/>
    <col min="6155" max="6400" width="9.140625" style="5"/>
    <col min="6401" max="6401" width="18.28515625" style="5" customWidth="1"/>
    <col min="6402" max="6402" width="33.42578125" style="5" customWidth="1"/>
    <col min="6403" max="6403" width="9.85546875" style="5" customWidth="1"/>
    <col min="6404" max="6410" width="9.7109375" style="5" customWidth="1"/>
    <col min="6411" max="6656" width="9.140625" style="5"/>
    <col min="6657" max="6657" width="18.28515625" style="5" customWidth="1"/>
    <col min="6658" max="6658" width="33.42578125" style="5" customWidth="1"/>
    <col min="6659" max="6659" width="9.85546875" style="5" customWidth="1"/>
    <col min="6660" max="6666" width="9.7109375" style="5" customWidth="1"/>
    <col min="6667" max="6912" width="9.140625" style="5"/>
    <col min="6913" max="6913" width="18.28515625" style="5" customWidth="1"/>
    <col min="6914" max="6914" width="33.42578125" style="5" customWidth="1"/>
    <col min="6915" max="6915" width="9.85546875" style="5" customWidth="1"/>
    <col min="6916" max="6922" width="9.7109375" style="5" customWidth="1"/>
    <col min="6923" max="7168" width="9.140625" style="5"/>
    <col min="7169" max="7169" width="18.28515625" style="5" customWidth="1"/>
    <col min="7170" max="7170" width="33.42578125" style="5" customWidth="1"/>
    <col min="7171" max="7171" width="9.85546875" style="5" customWidth="1"/>
    <col min="7172" max="7178" width="9.7109375" style="5" customWidth="1"/>
    <col min="7179" max="7424" width="9.140625" style="5"/>
    <col min="7425" max="7425" width="18.28515625" style="5" customWidth="1"/>
    <col min="7426" max="7426" width="33.42578125" style="5" customWidth="1"/>
    <col min="7427" max="7427" width="9.85546875" style="5" customWidth="1"/>
    <col min="7428" max="7434" width="9.7109375" style="5" customWidth="1"/>
    <col min="7435" max="7680" width="9.140625" style="5"/>
    <col min="7681" max="7681" width="18.28515625" style="5" customWidth="1"/>
    <col min="7682" max="7682" width="33.42578125" style="5" customWidth="1"/>
    <col min="7683" max="7683" width="9.85546875" style="5" customWidth="1"/>
    <col min="7684" max="7690" width="9.7109375" style="5" customWidth="1"/>
    <col min="7691" max="7936" width="9.140625" style="5"/>
    <col min="7937" max="7937" width="18.28515625" style="5" customWidth="1"/>
    <col min="7938" max="7938" width="33.42578125" style="5" customWidth="1"/>
    <col min="7939" max="7939" width="9.85546875" style="5" customWidth="1"/>
    <col min="7940" max="7946" width="9.7109375" style="5" customWidth="1"/>
    <col min="7947" max="8192" width="9.140625" style="5"/>
    <col min="8193" max="8193" width="18.28515625" style="5" customWidth="1"/>
    <col min="8194" max="8194" width="33.42578125" style="5" customWidth="1"/>
    <col min="8195" max="8195" width="9.85546875" style="5" customWidth="1"/>
    <col min="8196" max="8202" width="9.7109375" style="5" customWidth="1"/>
    <col min="8203" max="8448" width="9.140625" style="5"/>
    <col min="8449" max="8449" width="18.28515625" style="5" customWidth="1"/>
    <col min="8450" max="8450" width="33.42578125" style="5" customWidth="1"/>
    <col min="8451" max="8451" width="9.85546875" style="5" customWidth="1"/>
    <col min="8452" max="8458" width="9.7109375" style="5" customWidth="1"/>
    <col min="8459" max="8704" width="9.140625" style="5"/>
    <col min="8705" max="8705" width="18.28515625" style="5" customWidth="1"/>
    <col min="8706" max="8706" width="33.42578125" style="5" customWidth="1"/>
    <col min="8707" max="8707" width="9.85546875" style="5" customWidth="1"/>
    <col min="8708" max="8714" width="9.7109375" style="5" customWidth="1"/>
    <col min="8715" max="8960" width="9.140625" style="5"/>
    <col min="8961" max="8961" width="18.28515625" style="5" customWidth="1"/>
    <col min="8962" max="8962" width="33.42578125" style="5" customWidth="1"/>
    <col min="8963" max="8963" width="9.85546875" style="5" customWidth="1"/>
    <col min="8964" max="8970" width="9.7109375" style="5" customWidth="1"/>
    <col min="8971" max="9216" width="9.140625" style="5"/>
    <col min="9217" max="9217" width="18.28515625" style="5" customWidth="1"/>
    <col min="9218" max="9218" width="33.42578125" style="5" customWidth="1"/>
    <col min="9219" max="9219" width="9.85546875" style="5" customWidth="1"/>
    <col min="9220" max="9226" width="9.7109375" style="5" customWidth="1"/>
    <col min="9227" max="9472" width="9.140625" style="5"/>
    <col min="9473" max="9473" width="18.28515625" style="5" customWidth="1"/>
    <col min="9474" max="9474" width="33.42578125" style="5" customWidth="1"/>
    <col min="9475" max="9475" width="9.85546875" style="5" customWidth="1"/>
    <col min="9476" max="9482" width="9.7109375" style="5" customWidth="1"/>
    <col min="9483" max="9728" width="9.140625" style="5"/>
    <col min="9729" max="9729" width="18.28515625" style="5" customWidth="1"/>
    <col min="9730" max="9730" width="33.42578125" style="5" customWidth="1"/>
    <col min="9731" max="9731" width="9.85546875" style="5" customWidth="1"/>
    <col min="9732" max="9738" width="9.7109375" style="5" customWidth="1"/>
    <col min="9739" max="9984" width="9.140625" style="5"/>
    <col min="9985" max="9985" width="18.28515625" style="5" customWidth="1"/>
    <col min="9986" max="9986" width="33.42578125" style="5" customWidth="1"/>
    <col min="9987" max="9987" width="9.85546875" style="5" customWidth="1"/>
    <col min="9988" max="9994" width="9.7109375" style="5" customWidth="1"/>
    <col min="9995" max="10240" width="9.140625" style="5"/>
    <col min="10241" max="10241" width="18.28515625" style="5" customWidth="1"/>
    <col min="10242" max="10242" width="33.42578125" style="5" customWidth="1"/>
    <col min="10243" max="10243" width="9.85546875" style="5" customWidth="1"/>
    <col min="10244" max="10250" width="9.7109375" style="5" customWidth="1"/>
    <col min="10251" max="10496" width="9.140625" style="5"/>
    <col min="10497" max="10497" width="18.28515625" style="5" customWidth="1"/>
    <col min="10498" max="10498" width="33.42578125" style="5" customWidth="1"/>
    <col min="10499" max="10499" width="9.85546875" style="5" customWidth="1"/>
    <col min="10500" max="10506" width="9.7109375" style="5" customWidth="1"/>
    <col min="10507" max="10752" width="9.140625" style="5"/>
    <col min="10753" max="10753" width="18.28515625" style="5" customWidth="1"/>
    <col min="10754" max="10754" width="33.42578125" style="5" customWidth="1"/>
    <col min="10755" max="10755" width="9.85546875" style="5" customWidth="1"/>
    <col min="10756" max="10762" width="9.7109375" style="5" customWidth="1"/>
    <col min="10763" max="11008" width="9.140625" style="5"/>
    <col min="11009" max="11009" width="18.28515625" style="5" customWidth="1"/>
    <col min="11010" max="11010" width="33.42578125" style="5" customWidth="1"/>
    <col min="11011" max="11011" width="9.85546875" style="5" customWidth="1"/>
    <col min="11012" max="11018" width="9.7109375" style="5" customWidth="1"/>
    <col min="11019" max="11264" width="9.140625" style="5"/>
    <col min="11265" max="11265" width="18.28515625" style="5" customWidth="1"/>
    <col min="11266" max="11266" width="33.42578125" style="5" customWidth="1"/>
    <col min="11267" max="11267" width="9.85546875" style="5" customWidth="1"/>
    <col min="11268" max="11274" width="9.7109375" style="5" customWidth="1"/>
    <col min="11275" max="11520" width="9.140625" style="5"/>
    <col min="11521" max="11521" width="18.28515625" style="5" customWidth="1"/>
    <col min="11522" max="11522" width="33.42578125" style="5" customWidth="1"/>
    <col min="11523" max="11523" width="9.85546875" style="5" customWidth="1"/>
    <col min="11524" max="11530" width="9.7109375" style="5" customWidth="1"/>
    <col min="11531" max="11776" width="9.140625" style="5"/>
    <col min="11777" max="11777" width="18.28515625" style="5" customWidth="1"/>
    <col min="11778" max="11778" width="33.42578125" style="5" customWidth="1"/>
    <col min="11779" max="11779" width="9.85546875" style="5" customWidth="1"/>
    <col min="11780" max="11786" width="9.7109375" style="5" customWidth="1"/>
    <col min="11787" max="12032" width="9.140625" style="5"/>
    <col min="12033" max="12033" width="18.28515625" style="5" customWidth="1"/>
    <col min="12034" max="12034" width="33.42578125" style="5" customWidth="1"/>
    <col min="12035" max="12035" width="9.85546875" style="5" customWidth="1"/>
    <col min="12036" max="12042" width="9.7109375" style="5" customWidth="1"/>
    <col min="12043" max="12288" width="9.140625" style="5"/>
    <col min="12289" max="12289" width="18.28515625" style="5" customWidth="1"/>
    <col min="12290" max="12290" width="33.42578125" style="5" customWidth="1"/>
    <col min="12291" max="12291" width="9.85546875" style="5" customWidth="1"/>
    <col min="12292" max="12298" width="9.7109375" style="5" customWidth="1"/>
    <col min="12299" max="12544" width="9.140625" style="5"/>
    <col min="12545" max="12545" width="18.28515625" style="5" customWidth="1"/>
    <col min="12546" max="12546" width="33.42578125" style="5" customWidth="1"/>
    <col min="12547" max="12547" width="9.85546875" style="5" customWidth="1"/>
    <col min="12548" max="12554" width="9.7109375" style="5" customWidth="1"/>
    <col min="12555" max="12800" width="9.140625" style="5"/>
    <col min="12801" max="12801" width="18.28515625" style="5" customWidth="1"/>
    <col min="12802" max="12802" width="33.42578125" style="5" customWidth="1"/>
    <col min="12803" max="12803" width="9.85546875" style="5" customWidth="1"/>
    <col min="12804" max="12810" width="9.7109375" style="5" customWidth="1"/>
    <col min="12811" max="13056" width="9.140625" style="5"/>
    <col min="13057" max="13057" width="18.28515625" style="5" customWidth="1"/>
    <col min="13058" max="13058" width="33.42578125" style="5" customWidth="1"/>
    <col min="13059" max="13059" width="9.85546875" style="5" customWidth="1"/>
    <col min="13060" max="13066" width="9.7109375" style="5" customWidth="1"/>
    <col min="13067" max="13312" width="9.140625" style="5"/>
    <col min="13313" max="13313" width="18.28515625" style="5" customWidth="1"/>
    <col min="13314" max="13314" width="33.42578125" style="5" customWidth="1"/>
    <col min="13315" max="13315" width="9.85546875" style="5" customWidth="1"/>
    <col min="13316" max="13322" width="9.7109375" style="5" customWidth="1"/>
    <col min="13323" max="13568" width="9.140625" style="5"/>
    <col min="13569" max="13569" width="18.28515625" style="5" customWidth="1"/>
    <col min="13570" max="13570" width="33.42578125" style="5" customWidth="1"/>
    <col min="13571" max="13571" width="9.85546875" style="5" customWidth="1"/>
    <col min="13572" max="13578" width="9.7109375" style="5" customWidth="1"/>
    <col min="13579" max="13824" width="9.140625" style="5"/>
    <col min="13825" max="13825" width="18.28515625" style="5" customWidth="1"/>
    <col min="13826" max="13826" width="33.42578125" style="5" customWidth="1"/>
    <col min="13827" max="13827" width="9.85546875" style="5" customWidth="1"/>
    <col min="13828" max="13834" width="9.7109375" style="5" customWidth="1"/>
    <col min="13835" max="14080" width="9.140625" style="5"/>
    <col min="14081" max="14081" width="18.28515625" style="5" customWidth="1"/>
    <col min="14082" max="14082" width="33.42578125" style="5" customWidth="1"/>
    <col min="14083" max="14083" width="9.85546875" style="5" customWidth="1"/>
    <col min="14084" max="14090" width="9.7109375" style="5" customWidth="1"/>
    <col min="14091" max="14336" width="9.140625" style="5"/>
    <col min="14337" max="14337" width="18.28515625" style="5" customWidth="1"/>
    <col min="14338" max="14338" width="33.42578125" style="5" customWidth="1"/>
    <col min="14339" max="14339" width="9.85546875" style="5" customWidth="1"/>
    <col min="14340" max="14346" width="9.7109375" style="5" customWidth="1"/>
    <col min="14347" max="14592" width="9.140625" style="5"/>
    <col min="14593" max="14593" width="18.28515625" style="5" customWidth="1"/>
    <col min="14594" max="14594" width="33.42578125" style="5" customWidth="1"/>
    <col min="14595" max="14595" width="9.85546875" style="5" customWidth="1"/>
    <col min="14596" max="14602" width="9.7109375" style="5" customWidth="1"/>
    <col min="14603" max="14848" width="9.140625" style="5"/>
    <col min="14849" max="14849" width="18.28515625" style="5" customWidth="1"/>
    <col min="14850" max="14850" width="33.42578125" style="5" customWidth="1"/>
    <col min="14851" max="14851" width="9.85546875" style="5" customWidth="1"/>
    <col min="14852" max="14858" width="9.7109375" style="5" customWidth="1"/>
    <col min="14859" max="15104" width="9.140625" style="5"/>
    <col min="15105" max="15105" width="18.28515625" style="5" customWidth="1"/>
    <col min="15106" max="15106" width="33.42578125" style="5" customWidth="1"/>
    <col min="15107" max="15107" width="9.85546875" style="5" customWidth="1"/>
    <col min="15108" max="15114" width="9.7109375" style="5" customWidth="1"/>
    <col min="15115" max="15360" width="9.140625" style="5"/>
    <col min="15361" max="15361" width="18.28515625" style="5" customWidth="1"/>
    <col min="15362" max="15362" width="33.42578125" style="5" customWidth="1"/>
    <col min="15363" max="15363" width="9.85546875" style="5" customWidth="1"/>
    <col min="15364" max="15370" width="9.7109375" style="5" customWidth="1"/>
    <col min="15371" max="15616" width="9.140625" style="5"/>
    <col min="15617" max="15617" width="18.28515625" style="5" customWidth="1"/>
    <col min="15618" max="15618" width="33.42578125" style="5" customWidth="1"/>
    <col min="15619" max="15619" width="9.85546875" style="5" customWidth="1"/>
    <col min="15620" max="15626" width="9.7109375" style="5" customWidth="1"/>
    <col min="15627" max="15872" width="9.140625" style="5"/>
    <col min="15873" max="15873" width="18.28515625" style="5" customWidth="1"/>
    <col min="15874" max="15874" width="33.42578125" style="5" customWidth="1"/>
    <col min="15875" max="15875" width="9.85546875" style="5" customWidth="1"/>
    <col min="15876" max="15882" width="9.7109375" style="5" customWidth="1"/>
    <col min="15883" max="16128" width="9.140625" style="5"/>
    <col min="16129" max="16129" width="18.28515625" style="5" customWidth="1"/>
    <col min="16130" max="16130" width="33.42578125" style="5" customWidth="1"/>
    <col min="16131" max="16131" width="9.85546875" style="5" customWidth="1"/>
    <col min="16132" max="16138" width="9.7109375" style="5" customWidth="1"/>
    <col min="16139" max="16384" width="9.140625" style="5"/>
  </cols>
  <sheetData>
    <row r="1" spans="1:10" s="1" customFormat="1" ht="11.25">
      <c r="A1" s="8" t="s">
        <v>126</v>
      </c>
      <c r="B1" s="8"/>
      <c r="C1" s="8"/>
      <c r="D1" s="8"/>
      <c r="E1" s="8"/>
      <c r="F1" s="8"/>
      <c r="G1" s="8"/>
      <c r="H1" s="8"/>
      <c r="I1" s="8"/>
      <c r="J1" s="8"/>
    </row>
    <row r="2" spans="1:10" ht="2.25" customHeight="1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s="2" customFormat="1" ht="11.25">
      <c r="D3" s="7" t="s">
        <v>18</v>
      </c>
      <c r="E3" s="7"/>
      <c r="F3" s="7"/>
      <c r="G3" s="7"/>
      <c r="H3" s="7"/>
      <c r="I3" s="7"/>
      <c r="J3" s="7"/>
    </row>
    <row r="4" spans="1:10" s="1" customFormat="1" ht="11.25">
      <c r="A4" s="3"/>
      <c r="B4" s="3" t="s">
        <v>88</v>
      </c>
      <c r="C4" s="4" t="s">
        <v>19</v>
      </c>
      <c r="D4" s="24" t="s">
        <v>28</v>
      </c>
      <c r="E4" s="24" t="s">
        <v>20</v>
      </c>
      <c r="F4" s="24" t="s">
        <v>21</v>
      </c>
      <c r="G4" s="4" t="s">
        <v>23</v>
      </c>
      <c r="H4" s="4" t="s">
        <v>24</v>
      </c>
      <c r="I4" s="4" t="s">
        <v>25</v>
      </c>
      <c r="J4" s="4" t="s">
        <v>26</v>
      </c>
    </row>
    <row r="5" spans="1:10" ht="2.25" customHeight="1">
      <c r="A5" s="10"/>
      <c r="B5" s="10"/>
      <c r="C5" s="11"/>
      <c r="D5" s="12"/>
      <c r="E5" s="12"/>
      <c r="F5" s="12"/>
      <c r="G5" s="13"/>
      <c r="H5" s="13"/>
      <c r="I5" s="13"/>
      <c r="J5" s="13"/>
    </row>
    <row r="6" spans="1:10">
      <c r="A6" s="1" t="s">
        <v>43</v>
      </c>
      <c r="B6" s="1" t="s">
        <v>19</v>
      </c>
      <c r="C6" s="29">
        <v>6914693</v>
      </c>
      <c r="D6" s="29">
        <v>2949782</v>
      </c>
      <c r="E6" s="29">
        <v>1072641</v>
      </c>
      <c r="F6" s="29">
        <v>681170</v>
      </c>
      <c r="G6" s="29">
        <v>719777</v>
      </c>
      <c r="H6" s="29">
        <v>351847</v>
      </c>
      <c r="I6" s="29">
        <v>5775217</v>
      </c>
      <c r="J6" s="29">
        <v>1139476</v>
      </c>
    </row>
    <row r="7" spans="1:10">
      <c r="A7" s="1"/>
      <c r="B7" s="1" t="s">
        <v>3</v>
      </c>
      <c r="C7" s="29">
        <v>19831</v>
      </c>
      <c r="D7" s="29">
        <v>11954</v>
      </c>
      <c r="E7" s="29">
        <v>3776</v>
      </c>
      <c r="F7" s="29">
        <v>1994</v>
      </c>
      <c r="G7" s="29">
        <v>1239</v>
      </c>
      <c r="H7" s="29">
        <v>387</v>
      </c>
      <c r="I7" s="29">
        <v>19350</v>
      </c>
      <c r="J7" s="29">
        <v>481</v>
      </c>
    </row>
    <row r="8" spans="1:10">
      <c r="A8" s="1"/>
      <c r="B8" s="1" t="s">
        <v>82</v>
      </c>
      <c r="C8" s="29">
        <v>23897</v>
      </c>
      <c r="D8" s="29">
        <v>8990</v>
      </c>
      <c r="E8" s="29">
        <v>3215</v>
      </c>
      <c r="F8" s="29">
        <v>2525</v>
      </c>
      <c r="G8" s="29">
        <v>3285</v>
      </c>
      <c r="H8" s="29">
        <v>1501</v>
      </c>
      <c r="I8" s="29">
        <v>19516</v>
      </c>
      <c r="J8" s="29">
        <v>4381</v>
      </c>
    </row>
    <row r="9" spans="1:10">
      <c r="A9" s="1"/>
      <c r="B9" s="1" t="s">
        <v>4</v>
      </c>
      <c r="C9" s="29">
        <v>16152</v>
      </c>
      <c r="D9" s="29">
        <v>2783</v>
      </c>
      <c r="E9" s="29">
        <v>1029</v>
      </c>
      <c r="F9" s="29">
        <v>588</v>
      </c>
      <c r="G9" s="29">
        <v>1404</v>
      </c>
      <c r="H9" s="29">
        <v>1269</v>
      </c>
      <c r="I9" s="29">
        <v>7073</v>
      </c>
      <c r="J9" s="29">
        <v>9079</v>
      </c>
    </row>
    <row r="10" spans="1:10">
      <c r="A10" s="1"/>
      <c r="B10" s="1" t="s">
        <v>83</v>
      </c>
      <c r="C10" s="29">
        <v>695163</v>
      </c>
      <c r="D10" s="29">
        <v>408888</v>
      </c>
      <c r="E10" s="29">
        <v>131738</v>
      </c>
      <c r="F10" s="29">
        <v>76528</v>
      </c>
      <c r="G10" s="29">
        <v>59671</v>
      </c>
      <c r="H10" s="29">
        <v>9941</v>
      </c>
      <c r="I10" s="29">
        <v>686766</v>
      </c>
      <c r="J10" s="29">
        <v>8397</v>
      </c>
    </row>
    <row r="11" spans="1:10">
      <c r="A11" s="1"/>
      <c r="B11" s="1" t="s">
        <v>84</v>
      </c>
      <c r="C11" s="29">
        <v>311403</v>
      </c>
      <c r="D11" s="29">
        <v>95082</v>
      </c>
      <c r="E11" s="29">
        <v>53534</v>
      </c>
      <c r="F11" s="29">
        <v>45220</v>
      </c>
      <c r="G11" s="29">
        <v>59538</v>
      </c>
      <c r="H11" s="29">
        <v>22959</v>
      </c>
      <c r="I11" s="29">
        <v>276333</v>
      </c>
      <c r="J11" s="29">
        <v>35070</v>
      </c>
    </row>
    <row r="12" spans="1:10">
      <c r="A12" s="1"/>
      <c r="B12" s="1" t="s">
        <v>42</v>
      </c>
      <c r="C12" s="29">
        <v>401455</v>
      </c>
      <c r="D12" s="29">
        <v>158914</v>
      </c>
      <c r="E12" s="29">
        <v>58850</v>
      </c>
      <c r="F12" s="29">
        <v>42756</v>
      </c>
      <c r="G12" s="29">
        <v>53103</v>
      </c>
      <c r="H12" s="29">
        <v>28168</v>
      </c>
      <c r="I12" s="29">
        <v>341791</v>
      </c>
      <c r="J12" s="29">
        <v>59664</v>
      </c>
    </row>
    <row r="13" spans="1:10">
      <c r="A13" s="1"/>
      <c r="B13" s="1" t="s">
        <v>85</v>
      </c>
      <c r="C13" s="29">
        <v>1041170</v>
      </c>
      <c r="D13" s="29">
        <v>343904</v>
      </c>
      <c r="E13" s="29">
        <v>150053</v>
      </c>
      <c r="F13" s="29">
        <v>91146</v>
      </c>
      <c r="G13" s="29">
        <v>92061</v>
      </c>
      <c r="H13" s="29">
        <v>48122</v>
      </c>
      <c r="I13" s="29">
        <v>725286</v>
      </c>
      <c r="J13" s="29">
        <v>315884</v>
      </c>
    </row>
    <row r="14" spans="1:10">
      <c r="A14" s="1"/>
      <c r="B14" s="1" t="s">
        <v>5</v>
      </c>
      <c r="C14" s="29">
        <v>194450</v>
      </c>
      <c r="D14" s="29">
        <v>87673</v>
      </c>
      <c r="E14" s="29">
        <v>24691</v>
      </c>
      <c r="F14" s="29">
        <v>17051</v>
      </c>
      <c r="G14" s="29">
        <v>19065</v>
      </c>
      <c r="H14" s="29">
        <v>9769</v>
      </c>
      <c r="I14" s="29">
        <v>158249</v>
      </c>
      <c r="J14" s="29">
        <v>36201</v>
      </c>
    </row>
    <row r="15" spans="1:10">
      <c r="A15" s="1"/>
      <c r="B15" s="1" t="s">
        <v>6</v>
      </c>
      <c r="C15" s="29">
        <v>129682</v>
      </c>
      <c r="D15" s="29">
        <v>34276</v>
      </c>
      <c r="E15" s="29">
        <v>11403</v>
      </c>
      <c r="F15" s="29">
        <v>8308</v>
      </c>
      <c r="G15" s="29">
        <v>10368</v>
      </c>
      <c r="H15" s="29">
        <v>5943</v>
      </c>
      <c r="I15" s="29">
        <v>70298</v>
      </c>
      <c r="J15" s="29">
        <v>59384</v>
      </c>
    </row>
    <row r="16" spans="1:10">
      <c r="A16" s="1"/>
      <c r="B16" s="1" t="s">
        <v>7</v>
      </c>
      <c r="C16" s="29">
        <v>470718</v>
      </c>
      <c r="D16" s="29">
        <v>158544</v>
      </c>
      <c r="E16" s="29">
        <v>39276</v>
      </c>
      <c r="F16" s="29">
        <v>20815</v>
      </c>
      <c r="G16" s="29">
        <v>37094</v>
      </c>
      <c r="H16" s="29">
        <v>35490</v>
      </c>
      <c r="I16" s="29">
        <v>291219</v>
      </c>
      <c r="J16" s="29">
        <v>179499</v>
      </c>
    </row>
    <row r="17" spans="1:10">
      <c r="A17" s="1"/>
      <c r="B17" s="1" t="s">
        <v>8</v>
      </c>
      <c r="C17" s="29">
        <v>328048</v>
      </c>
      <c r="D17" s="29">
        <v>185035</v>
      </c>
      <c r="E17" s="29">
        <v>35960</v>
      </c>
      <c r="F17" s="29">
        <v>18375</v>
      </c>
      <c r="G17" s="29">
        <v>19502</v>
      </c>
      <c r="H17" s="29">
        <v>14966</v>
      </c>
      <c r="I17" s="29">
        <v>273838</v>
      </c>
      <c r="J17" s="29">
        <v>54210</v>
      </c>
    </row>
    <row r="18" spans="1:10">
      <c r="A18" s="1"/>
      <c r="B18" s="1" t="s">
        <v>9</v>
      </c>
      <c r="C18" s="29">
        <v>744364</v>
      </c>
      <c r="D18" s="29">
        <v>449651</v>
      </c>
      <c r="E18" s="29">
        <v>106957</v>
      </c>
      <c r="F18" s="29">
        <v>61140</v>
      </c>
      <c r="G18" s="29">
        <v>53038</v>
      </c>
      <c r="H18" s="29">
        <v>20460</v>
      </c>
      <c r="I18" s="29">
        <v>691246</v>
      </c>
      <c r="J18" s="29">
        <v>53118</v>
      </c>
    </row>
    <row r="19" spans="1:10">
      <c r="A19" s="1"/>
      <c r="B19" s="1" t="s">
        <v>10</v>
      </c>
      <c r="C19" s="29">
        <v>48766</v>
      </c>
      <c r="D19" s="29">
        <v>2638</v>
      </c>
      <c r="E19" s="29">
        <v>834</v>
      </c>
      <c r="F19" s="29">
        <v>1198</v>
      </c>
      <c r="G19" s="29">
        <v>6489</v>
      </c>
      <c r="H19" s="29">
        <v>9853</v>
      </c>
      <c r="I19" s="29">
        <v>21012</v>
      </c>
      <c r="J19" s="29">
        <v>27754</v>
      </c>
    </row>
    <row r="20" spans="1:10">
      <c r="A20" s="1"/>
      <c r="B20" s="1" t="s">
        <v>31</v>
      </c>
      <c r="C20" s="29">
        <v>327368</v>
      </c>
      <c r="D20" s="29">
        <v>152063</v>
      </c>
      <c r="E20" s="29">
        <v>49321</v>
      </c>
      <c r="F20" s="29">
        <v>30986</v>
      </c>
      <c r="G20" s="29">
        <v>32495</v>
      </c>
      <c r="H20" s="29">
        <v>15282</v>
      </c>
      <c r="I20" s="29">
        <v>280147</v>
      </c>
      <c r="J20" s="29">
        <v>47221</v>
      </c>
    </row>
    <row r="21" spans="1:10">
      <c r="A21" s="1"/>
      <c r="B21" s="1" t="s">
        <v>11</v>
      </c>
      <c r="C21" s="29">
        <v>77152</v>
      </c>
      <c r="D21" s="29">
        <v>28480</v>
      </c>
      <c r="E21" s="29">
        <v>11916</v>
      </c>
      <c r="F21" s="29">
        <v>9969</v>
      </c>
      <c r="G21" s="29">
        <v>14823</v>
      </c>
      <c r="H21" s="29">
        <v>5444</v>
      </c>
      <c r="I21" s="29">
        <v>70632</v>
      </c>
      <c r="J21" s="29">
        <v>6520</v>
      </c>
    </row>
    <row r="22" spans="1:10">
      <c r="A22" s="1"/>
      <c r="B22" s="1" t="s">
        <v>12</v>
      </c>
      <c r="C22" s="29">
        <v>729426</v>
      </c>
      <c r="D22" s="29">
        <v>261850</v>
      </c>
      <c r="E22" s="29">
        <v>142695</v>
      </c>
      <c r="F22" s="29">
        <v>84089</v>
      </c>
      <c r="G22" s="29">
        <v>87182</v>
      </c>
      <c r="H22" s="29">
        <v>64036</v>
      </c>
      <c r="I22" s="29">
        <v>639852</v>
      </c>
      <c r="J22" s="29">
        <v>89574</v>
      </c>
    </row>
    <row r="23" spans="1:10">
      <c r="A23" s="1"/>
      <c r="B23" s="1" t="s">
        <v>13</v>
      </c>
      <c r="C23" s="29">
        <v>101136</v>
      </c>
      <c r="D23" s="29">
        <v>48331</v>
      </c>
      <c r="E23" s="29">
        <v>16583</v>
      </c>
      <c r="F23" s="29">
        <v>12167</v>
      </c>
      <c r="G23" s="29">
        <v>14054</v>
      </c>
      <c r="H23" s="29">
        <v>4024</v>
      </c>
      <c r="I23" s="29">
        <v>95159</v>
      </c>
      <c r="J23" s="29">
        <v>5977</v>
      </c>
    </row>
    <row r="24" spans="1:10">
      <c r="A24" s="1"/>
      <c r="B24" s="1" t="s">
        <v>14</v>
      </c>
      <c r="C24" s="29">
        <v>565757</v>
      </c>
      <c r="D24" s="29">
        <v>139198</v>
      </c>
      <c r="E24" s="29">
        <v>92511</v>
      </c>
      <c r="F24" s="29">
        <v>86234</v>
      </c>
      <c r="G24" s="29">
        <v>100912</v>
      </c>
      <c r="H24" s="29">
        <v>37913</v>
      </c>
      <c r="I24" s="29">
        <v>456768</v>
      </c>
      <c r="J24" s="29">
        <v>108989</v>
      </c>
    </row>
    <row r="25" spans="1:10">
      <c r="A25" s="1"/>
      <c r="B25" s="1" t="s">
        <v>15</v>
      </c>
      <c r="C25" s="29">
        <v>683795</v>
      </c>
      <c r="D25" s="29">
        <v>366974</v>
      </c>
      <c r="E25" s="29">
        <v>138020</v>
      </c>
      <c r="F25" s="29">
        <v>69991</v>
      </c>
      <c r="G25" s="29">
        <v>54417</v>
      </c>
      <c r="H25" s="29">
        <v>16320</v>
      </c>
      <c r="I25" s="29">
        <v>645722</v>
      </c>
      <c r="J25" s="29">
        <v>38073</v>
      </c>
    </row>
    <row r="26" spans="1:10">
      <c r="A26" s="1"/>
      <c r="B26" s="1" t="s">
        <v>86</v>
      </c>
      <c r="C26" s="29">
        <v>4960</v>
      </c>
      <c r="D26" s="29">
        <v>4554</v>
      </c>
      <c r="E26" s="29">
        <v>279</v>
      </c>
      <c r="F26" s="29">
        <v>90</v>
      </c>
      <c r="G26" s="29">
        <v>37</v>
      </c>
      <c r="H26" s="29"/>
      <c r="I26" s="29">
        <v>4960</v>
      </c>
      <c r="J26" s="29"/>
    </row>
    <row r="27" spans="1:10">
      <c r="A27" s="1" t="s">
        <v>128</v>
      </c>
      <c r="B27" s="1" t="s">
        <v>19</v>
      </c>
      <c r="C27" s="29">
        <v>594935</v>
      </c>
      <c r="D27" s="29">
        <v>459656</v>
      </c>
      <c r="E27" s="29">
        <v>73247</v>
      </c>
      <c r="F27" s="29">
        <v>36835</v>
      </c>
      <c r="G27" s="29">
        <v>22934</v>
      </c>
      <c r="H27" s="29">
        <v>2065</v>
      </c>
      <c r="I27" s="29">
        <v>594737</v>
      </c>
      <c r="J27" s="29">
        <v>198</v>
      </c>
    </row>
    <row r="28" spans="1:10">
      <c r="A28" s="1"/>
      <c r="B28" s="1" t="s">
        <v>3</v>
      </c>
      <c r="C28" s="29">
        <v>2064</v>
      </c>
      <c r="D28" s="29">
        <v>1738</v>
      </c>
      <c r="E28" s="29">
        <v>199</v>
      </c>
      <c r="F28" s="29">
        <v>80</v>
      </c>
      <c r="G28" s="29">
        <v>40</v>
      </c>
      <c r="H28" s="29">
        <v>7</v>
      </c>
      <c r="I28" s="29">
        <v>2064</v>
      </c>
      <c r="J28" s="29">
        <v>0</v>
      </c>
    </row>
    <row r="29" spans="1:10">
      <c r="A29" s="1"/>
      <c r="B29" s="1" t="s">
        <v>82</v>
      </c>
      <c r="C29" s="29">
        <v>2017</v>
      </c>
      <c r="D29" s="29">
        <v>1486</v>
      </c>
      <c r="E29" s="29">
        <v>262</v>
      </c>
      <c r="F29" s="29">
        <v>145</v>
      </c>
      <c r="G29" s="29">
        <v>101</v>
      </c>
      <c r="H29" s="29">
        <v>22</v>
      </c>
      <c r="I29" s="29">
        <v>2016</v>
      </c>
      <c r="J29" s="29">
        <v>1</v>
      </c>
    </row>
    <row r="30" spans="1:10">
      <c r="A30" s="1"/>
      <c r="B30" s="1" t="s">
        <v>4</v>
      </c>
      <c r="C30" s="29">
        <v>304</v>
      </c>
      <c r="D30" s="29">
        <v>216</v>
      </c>
      <c r="E30" s="29">
        <v>35</v>
      </c>
      <c r="F30" s="29">
        <v>23</v>
      </c>
      <c r="G30" s="29">
        <v>25</v>
      </c>
      <c r="H30" s="29">
        <v>4</v>
      </c>
      <c r="I30" s="29">
        <v>303</v>
      </c>
      <c r="J30" s="29">
        <v>1</v>
      </c>
    </row>
    <row r="31" spans="1:10">
      <c r="A31" s="1"/>
      <c r="B31" s="1" t="s">
        <v>83</v>
      </c>
      <c r="C31" s="29">
        <v>83910</v>
      </c>
      <c r="D31" s="29">
        <v>69359</v>
      </c>
      <c r="E31" s="29">
        <v>9189</v>
      </c>
      <c r="F31" s="29">
        <v>3544</v>
      </c>
      <c r="G31" s="29">
        <v>1695</v>
      </c>
      <c r="H31" s="29">
        <v>118</v>
      </c>
      <c r="I31" s="29">
        <v>83905</v>
      </c>
      <c r="J31" s="29">
        <v>5</v>
      </c>
    </row>
    <row r="32" spans="1:10">
      <c r="A32" s="1"/>
      <c r="B32" s="1" t="s">
        <v>84</v>
      </c>
      <c r="C32" s="29">
        <v>18211</v>
      </c>
      <c r="D32" s="29">
        <v>12083</v>
      </c>
      <c r="E32" s="29">
        <v>2738</v>
      </c>
      <c r="F32" s="29">
        <v>1609</v>
      </c>
      <c r="G32" s="29">
        <v>1492</v>
      </c>
      <c r="H32" s="29">
        <v>256</v>
      </c>
      <c r="I32" s="29">
        <v>18178</v>
      </c>
      <c r="J32" s="29">
        <v>33</v>
      </c>
    </row>
    <row r="33" spans="1:10">
      <c r="A33" s="1"/>
      <c r="B33" s="1" t="s">
        <v>42</v>
      </c>
      <c r="C33" s="29">
        <v>26056</v>
      </c>
      <c r="D33" s="29">
        <v>21639</v>
      </c>
      <c r="E33" s="29">
        <v>2522</v>
      </c>
      <c r="F33" s="29">
        <v>1142</v>
      </c>
      <c r="G33" s="29">
        <v>643</v>
      </c>
      <c r="H33" s="29">
        <v>102</v>
      </c>
      <c r="I33" s="29">
        <v>26048</v>
      </c>
      <c r="J33" s="29">
        <v>8</v>
      </c>
    </row>
    <row r="34" spans="1:10">
      <c r="A34" s="1"/>
      <c r="B34" s="1" t="s">
        <v>85</v>
      </c>
      <c r="C34" s="29">
        <v>67388</v>
      </c>
      <c r="D34" s="29">
        <v>52278</v>
      </c>
      <c r="E34" s="29">
        <v>9420</v>
      </c>
      <c r="F34" s="29">
        <v>3871</v>
      </c>
      <c r="G34" s="29">
        <v>1679</v>
      </c>
      <c r="H34" s="29">
        <v>138</v>
      </c>
      <c r="I34" s="29">
        <v>67386</v>
      </c>
      <c r="J34" s="29">
        <v>2</v>
      </c>
    </row>
    <row r="35" spans="1:10">
      <c r="A35" s="1"/>
      <c r="B35" s="1" t="s">
        <v>5</v>
      </c>
      <c r="C35" s="29">
        <v>20842</v>
      </c>
      <c r="D35" s="29">
        <v>17194</v>
      </c>
      <c r="E35" s="29">
        <v>2146</v>
      </c>
      <c r="F35" s="29">
        <v>929</v>
      </c>
      <c r="G35" s="29">
        <v>516</v>
      </c>
      <c r="H35" s="29">
        <v>53</v>
      </c>
      <c r="I35" s="29">
        <v>20838</v>
      </c>
      <c r="J35" s="29">
        <v>4</v>
      </c>
    </row>
    <row r="36" spans="1:10">
      <c r="A36" s="1"/>
      <c r="B36" s="1" t="s">
        <v>6</v>
      </c>
      <c r="C36" s="29">
        <v>7875</v>
      </c>
      <c r="D36" s="29">
        <v>6249</v>
      </c>
      <c r="E36" s="29">
        <v>870</v>
      </c>
      <c r="F36" s="29">
        <v>411</v>
      </c>
      <c r="G36" s="29">
        <v>292</v>
      </c>
      <c r="H36" s="29">
        <v>46</v>
      </c>
      <c r="I36" s="29">
        <v>7868</v>
      </c>
      <c r="J36" s="29">
        <v>7</v>
      </c>
    </row>
    <row r="37" spans="1:10">
      <c r="A37" s="1"/>
      <c r="B37" s="1" t="s">
        <v>7</v>
      </c>
      <c r="C37" s="29">
        <v>23953</v>
      </c>
      <c r="D37" s="29">
        <v>20699</v>
      </c>
      <c r="E37" s="29">
        <v>1934</v>
      </c>
      <c r="F37" s="29">
        <v>755</v>
      </c>
      <c r="G37" s="29">
        <v>476</v>
      </c>
      <c r="H37" s="29">
        <v>72</v>
      </c>
      <c r="I37" s="29">
        <v>23936</v>
      </c>
      <c r="J37" s="29">
        <v>17</v>
      </c>
    </row>
    <row r="38" spans="1:10">
      <c r="A38" s="1"/>
      <c r="B38" s="1" t="s">
        <v>8</v>
      </c>
      <c r="C38" s="29">
        <v>29760</v>
      </c>
      <c r="D38" s="29">
        <v>26075</v>
      </c>
      <c r="E38" s="29">
        <v>2218</v>
      </c>
      <c r="F38" s="29">
        <v>926</v>
      </c>
      <c r="G38" s="29">
        <v>489</v>
      </c>
      <c r="H38" s="29">
        <v>49</v>
      </c>
      <c r="I38" s="29">
        <v>29757</v>
      </c>
      <c r="J38" s="29">
        <v>3</v>
      </c>
    </row>
    <row r="39" spans="1:10">
      <c r="A39" s="1"/>
      <c r="B39" s="1" t="s">
        <v>9</v>
      </c>
      <c r="C39" s="29">
        <v>84703</v>
      </c>
      <c r="D39" s="29">
        <v>74466</v>
      </c>
      <c r="E39" s="29">
        <v>6198</v>
      </c>
      <c r="F39" s="29">
        <v>2545</v>
      </c>
      <c r="G39" s="29">
        <v>1332</v>
      </c>
      <c r="H39" s="29">
        <v>139</v>
      </c>
      <c r="I39" s="29">
        <v>84680</v>
      </c>
      <c r="J39" s="29">
        <v>23</v>
      </c>
    </row>
    <row r="40" spans="1:10">
      <c r="A40" s="1"/>
      <c r="B40" s="1" t="s">
        <v>10</v>
      </c>
      <c r="C40" s="29">
        <v>690</v>
      </c>
      <c r="D40" s="29">
        <v>475</v>
      </c>
      <c r="E40" s="29">
        <v>81</v>
      </c>
      <c r="F40" s="29">
        <v>55</v>
      </c>
      <c r="G40" s="29">
        <v>61</v>
      </c>
      <c r="H40" s="29">
        <v>16</v>
      </c>
      <c r="I40" s="29">
        <v>688</v>
      </c>
      <c r="J40" s="29">
        <v>2</v>
      </c>
    </row>
    <row r="41" spans="1:10">
      <c r="A41" s="1"/>
      <c r="B41" s="1" t="s">
        <v>31</v>
      </c>
      <c r="C41" s="29">
        <v>37963</v>
      </c>
      <c r="D41" s="29">
        <v>29588</v>
      </c>
      <c r="E41" s="29">
        <v>4402</v>
      </c>
      <c r="F41" s="29">
        <v>2085</v>
      </c>
      <c r="G41" s="29">
        <v>1538</v>
      </c>
      <c r="H41" s="29">
        <v>296</v>
      </c>
      <c r="I41" s="29">
        <v>37909</v>
      </c>
      <c r="J41" s="29">
        <v>54</v>
      </c>
    </row>
    <row r="42" spans="1:10">
      <c r="A42" s="1"/>
      <c r="B42" s="1" t="s">
        <v>11</v>
      </c>
      <c r="C42" s="29">
        <v>7892</v>
      </c>
      <c r="D42" s="29">
        <v>5745</v>
      </c>
      <c r="E42" s="29">
        <v>1173</v>
      </c>
      <c r="F42" s="29">
        <v>611</v>
      </c>
      <c r="G42" s="29">
        <v>332</v>
      </c>
      <c r="H42" s="29">
        <v>29</v>
      </c>
      <c r="I42" s="29">
        <v>7890</v>
      </c>
      <c r="J42" s="29">
        <v>2</v>
      </c>
    </row>
    <row r="43" spans="1:10">
      <c r="A43" s="1"/>
      <c r="B43" s="1" t="s">
        <v>12</v>
      </c>
      <c r="C43" s="29">
        <v>49550</v>
      </c>
      <c r="D43" s="29">
        <v>35754</v>
      </c>
      <c r="E43" s="29">
        <v>7701</v>
      </c>
      <c r="F43" s="29">
        <v>3648</v>
      </c>
      <c r="G43" s="29">
        <v>2147</v>
      </c>
      <c r="H43" s="29">
        <v>283</v>
      </c>
      <c r="I43" s="29">
        <v>49533</v>
      </c>
      <c r="J43" s="29">
        <v>17</v>
      </c>
    </row>
    <row r="44" spans="1:10">
      <c r="A44" s="1"/>
      <c r="B44" s="1" t="s">
        <v>13</v>
      </c>
      <c r="C44" s="29">
        <v>12531</v>
      </c>
      <c r="D44" s="29">
        <v>9194</v>
      </c>
      <c r="E44" s="29">
        <v>1705</v>
      </c>
      <c r="F44" s="29">
        <v>910</v>
      </c>
      <c r="G44" s="29">
        <v>668</v>
      </c>
      <c r="H44" s="29">
        <v>51</v>
      </c>
      <c r="I44" s="29">
        <v>12528</v>
      </c>
      <c r="J44" s="29">
        <v>3</v>
      </c>
    </row>
    <row r="45" spans="1:10">
      <c r="A45" s="1"/>
      <c r="B45" s="1" t="s">
        <v>14</v>
      </c>
      <c r="C45" s="29">
        <v>61125</v>
      </c>
      <c r="D45" s="29">
        <v>27487</v>
      </c>
      <c r="E45" s="29">
        <v>13715</v>
      </c>
      <c r="F45" s="29">
        <v>11093</v>
      </c>
      <c r="G45" s="29">
        <v>8465</v>
      </c>
      <c r="H45" s="29">
        <v>352</v>
      </c>
      <c r="I45" s="29">
        <v>61112</v>
      </c>
      <c r="J45" s="29">
        <v>13</v>
      </c>
    </row>
    <row r="46" spans="1:10">
      <c r="A46" s="1"/>
      <c r="B46" s="1" t="s">
        <v>15</v>
      </c>
      <c r="C46" s="29">
        <v>53325</v>
      </c>
      <c r="D46" s="29">
        <v>43591</v>
      </c>
      <c r="E46" s="29">
        <v>6418</v>
      </c>
      <c r="F46" s="29">
        <v>2358</v>
      </c>
      <c r="G46" s="29">
        <v>923</v>
      </c>
      <c r="H46" s="29">
        <v>32</v>
      </c>
      <c r="I46" s="29">
        <v>53322</v>
      </c>
      <c r="J46" s="29">
        <v>3</v>
      </c>
    </row>
    <row r="47" spans="1:10">
      <c r="A47" s="1"/>
      <c r="B47" s="1" t="s">
        <v>86</v>
      </c>
      <c r="C47" s="29">
        <v>4776</v>
      </c>
      <c r="D47" s="29">
        <v>4340</v>
      </c>
      <c r="E47" s="29">
        <v>321</v>
      </c>
      <c r="F47" s="29">
        <v>95</v>
      </c>
      <c r="G47" s="29">
        <v>20</v>
      </c>
      <c r="H47" s="29"/>
      <c r="I47" s="29">
        <v>4776</v>
      </c>
      <c r="J47" s="29"/>
    </row>
    <row r="48" spans="1:10">
      <c r="A48" s="1" t="s">
        <v>129</v>
      </c>
      <c r="B48" s="1" t="s">
        <v>19</v>
      </c>
      <c r="C48" s="29">
        <v>133245</v>
      </c>
      <c r="D48" s="29">
        <v>557</v>
      </c>
      <c r="E48" s="29">
        <v>697</v>
      </c>
      <c r="F48" s="29">
        <v>1762</v>
      </c>
      <c r="G48" s="29">
        <v>10749</v>
      </c>
      <c r="H48" s="29">
        <v>17371</v>
      </c>
      <c r="I48" s="29">
        <v>31136</v>
      </c>
      <c r="J48" s="29">
        <v>102109</v>
      </c>
    </row>
    <row r="49" spans="1:10">
      <c r="A49" s="1"/>
      <c r="B49" s="1" t="s">
        <v>3</v>
      </c>
      <c r="C49" s="29">
        <v>56</v>
      </c>
      <c r="D49" s="29">
        <v>0</v>
      </c>
      <c r="E49" s="29">
        <v>0</v>
      </c>
      <c r="F49" s="29">
        <v>1</v>
      </c>
      <c r="G49" s="29">
        <v>18</v>
      </c>
      <c r="H49" s="29">
        <v>13</v>
      </c>
      <c r="I49" s="29">
        <v>32</v>
      </c>
      <c r="J49" s="29">
        <v>24</v>
      </c>
    </row>
    <row r="50" spans="1:10">
      <c r="A50" s="1"/>
      <c r="B50" s="1" t="s">
        <v>82</v>
      </c>
      <c r="C50" s="29">
        <v>800</v>
      </c>
      <c r="D50" s="29">
        <v>5</v>
      </c>
      <c r="E50" s="29">
        <v>5</v>
      </c>
      <c r="F50" s="29">
        <v>2</v>
      </c>
      <c r="G50" s="29">
        <v>24</v>
      </c>
      <c r="H50" s="29">
        <v>107</v>
      </c>
      <c r="I50" s="29">
        <v>143</v>
      </c>
      <c r="J50" s="29">
        <v>657</v>
      </c>
    </row>
    <row r="51" spans="1:10">
      <c r="A51" s="1"/>
      <c r="B51" s="1" t="s">
        <v>4</v>
      </c>
      <c r="C51" s="29">
        <v>1040</v>
      </c>
      <c r="D51" s="29">
        <v>2</v>
      </c>
      <c r="E51" s="29">
        <v>1</v>
      </c>
      <c r="F51" s="29">
        <v>6</v>
      </c>
      <c r="G51" s="29">
        <v>31</v>
      </c>
      <c r="H51" s="29">
        <v>92</v>
      </c>
      <c r="I51" s="29">
        <v>132</v>
      </c>
      <c r="J51" s="29">
        <v>908</v>
      </c>
    </row>
    <row r="52" spans="1:10">
      <c r="A52" s="1"/>
      <c r="B52" s="1" t="s">
        <v>83</v>
      </c>
      <c r="C52" s="29">
        <v>1117</v>
      </c>
      <c r="D52" s="29">
        <v>3</v>
      </c>
      <c r="E52" s="29">
        <v>8</v>
      </c>
      <c r="F52" s="29">
        <v>27</v>
      </c>
      <c r="G52" s="29">
        <v>123</v>
      </c>
      <c r="H52" s="29">
        <v>208</v>
      </c>
      <c r="I52" s="29">
        <v>369</v>
      </c>
      <c r="J52" s="29">
        <v>748</v>
      </c>
    </row>
    <row r="53" spans="1:10">
      <c r="A53" s="1"/>
      <c r="B53" s="1" t="s">
        <v>84</v>
      </c>
      <c r="C53" s="29">
        <v>2157</v>
      </c>
      <c r="D53" s="29">
        <v>11</v>
      </c>
      <c r="E53" s="29">
        <v>11</v>
      </c>
      <c r="F53" s="29">
        <v>42</v>
      </c>
      <c r="G53" s="29">
        <v>341</v>
      </c>
      <c r="H53" s="29">
        <v>581</v>
      </c>
      <c r="I53" s="29">
        <v>986</v>
      </c>
      <c r="J53" s="29">
        <v>1171</v>
      </c>
    </row>
    <row r="54" spans="1:10">
      <c r="A54" s="1"/>
      <c r="B54" s="1" t="s">
        <v>42</v>
      </c>
      <c r="C54" s="29">
        <v>8099</v>
      </c>
      <c r="D54" s="29">
        <v>50</v>
      </c>
      <c r="E54" s="29">
        <v>53</v>
      </c>
      <c r="F54" s="29">
        <v>129</v>
      </c>
      <c r="G54" s="29">
        <v>599</v>
      </c>
      <c r="H54" s="29">
        <v>1235</v>
      </c>
      <c r="I54" s="29">
        <v>2066</v>
      </c>
      <c r="J54" s="29">
        <v>6033</v>
      </c>
    </row>
    <row r="55" spans="1:10">
      <c r="A55" s="1"/>
      <c r="B55" s="1" t="s">
        <v>85</v>
      </c>
      <c r="C55" s="29">
        <v>20918</v>
      </c>
      <c r="D55" s="29">
        <v>170</v>
      </c>
      <c r="E55" s="29">
        <v>200</v>
      </c>
      <c r="F55" s="29">
        <v>438</v>
      </c>
      <c r="G55" s="29">
        <v>2112</v>
      </c>
      <c r="H55" s="29">
        <v>3700</v>
      </c>
      <c r="I55" s="29">
        <v>6620</v>
      </c>
      <c r="J55" s="29">
        <v>14298</v>
      </c>
    </row>
    <row r="56" spans="1:10">
      <c r="A56" s="1"/>
      <c r="B56" s="1" t="s">
        <v>5</v>
      </c>
      <c r="C56" s="29">
        <v>4873</v>
      </c>
      <c r="D56" s="29">
        <v>21</v>
      </c>
      <c r="E56" s="29">
        <v>20</v>
      </c>
      <c r="F56" s="29">
        <v>39</v>
      </c>
      <c r="G56" s="29">
        <v>271</v>
      </c>
      <c r="H56" s="29">
        <v>590</v>
      </c>
      <c r="I56" s="29">
        <v>941</v>
      </c>
      <c r="J56" s="29">
        <v>3932</v>
      </c>
    </row>
    <row r="57" spans="1:10">
      <c r="A57" s="1"/>
      <c r="B57" s="1" t="s">
        <v>6</v>
      </c>
      <c r="C57" s="29">
        <v>8361</v>
      </c>
      <c r="D57" s="29">
        <v>8</v>
      </c>
      <c r="E57" s="29">
        <v>7</v>
      </c>
      <c r="F57" s="29">
        <v>15</v>
      </c>
      <c r="G57" s="29">
        <v>173</v>
      </c>
      <c r="H57" s="29">
        <v>371</v>
      </c>
      <c r="I57" s="29">
        <v>574</v>
      </c>
      <c r="J57" s="29">
        <v>7787</v>
      </c>
    </row>
    <row r="58" spans="1:10">
      <c r="A58" s="1"/>
      <c r="B58" s="1" t="s">
        <v>7</v>
      </c>
      <c r="C58" s="29">
        <v>25459</v>
      </c>
      <c r="D58" s="29">
        <v>69</v>
      </c>
      <c r="E58" s="29">
        <v>100</v>
      </c>
      <c r="F58" s="29">
        <v>242</v>
      </c>
      <c r="G58" s="29">
        <v>1353</v>
      </c>
      <c r="H58" s="29">
        <v>1795</v>
      </c>
      <c r="I58" s="29">
        <v>3559</v>
      </c>
      <c r="J58" s="29">
        <v>21900</v>
      </c>
    </row>
    <row r="59" spans="1:10">
      <c r="A59" s="1"/>
      <c r="B59" s="1" t="s">
        <v>8</v>
      </c>
      <c r="C59" s="29">
        <v>9755</v>
      </c>
      <c r="D59" s="29">
        <v>49</v>
      </c>
      <c r="E59" s="29">
        <v>69</v>
      </c>
      <c r="F59" s="29">
        <v>150</v>
      </c>
      <c r="G59" s="29">
        <v>804</v>
      </c>
      <c r="H59" s="29">
        <v>1871</v>
      </c>
      <c r="I59" s="29">
        <v>2943</v>
      </c>
      <c r="J59" s="29">
        <v>6812</v>
      </c>
    </row>
    <row r="60" spans="1:10">
      <c r="A60" s="1"/>
      <c r="B60" s="1" t="s">
        <v>9</v>
      </c>
      <c r="C60" s="29">
        <v>7111</v>
      </c>
      <c r="D60" s="29">
        <v>33</v>
      </c>
      <c r="E60" s="29">
        <v>27</v>
      </c>
      <c r="F60" s="29">
        <v>120</v>
      </c>
      <c r="G60" s="29">
        <v>734</v>
      </c>
      <c r="H60" s="29">
        <v>980</v>
      </c>
      <c r="I60" s="29">
        <v>1894</v>
      </c>
      <c r="J60" s="29">
        <v>5217</v>
      </c>
    </row>
    <row r="61" spans="1:10">
      <c r="A61" s="1"/>
      <c r="B61" s="1" t="s">
        <v>10</v>
      </c>
      <c r="C61" s="29">
        <v>3776</v>
      </c>
      <c r="D61" s="29">
        <v>12</v>
      </c>
      <c r="E61" s="29">
        <v>35</v>
      </c>
      <c r="F61" s="29">
        <v>57</v>
      </c>
      <c r="G61" s="29">
        <v>322</v>
      </c>
      <c r="H61" s="29">
        <v>529</v>
      </c>
      <c r="I61" s="29">
        <v>955</v>
      </c>
      <c r="J61" s="29">
        <v>2821</v>
      </c>
    </row>
    <row r="62" spans="1:10">
      <c r="A62" s="1"/>
      <c r="B62" s="1" t="s">
        <v>31</v>
      </c>
      <c r="C62" s="29">
        <v>8914</v>
      </c>
      <c r="D62" s="29">
        <v>11</v>
      </c>
      <c r="E62" s="29">
        <v>18</v>
      </c>
      <c r="F62" s="29">
        <v>46</v>
      </c>
      <c r="G62" s="29">
        <v>318</v>
      </c>
      <c r="H62" s="29">
        <v>648</v>
      </c>
      <c r="I62" s="29">
        <v>1041</v>
      </c>
      <c r="J62" s="29">
        <v>7873</v>
      </c>
    </row>
    <row r="63" spans="1:10">
      <c r="A63" s="1"/>
      <c r="B63" s="1" t="s">
        <v>11</v>
      </c>
      <c r="C63" s="29">
        <v>810</v>
      </c>
      <c r="D63" s="29">
        <v>1</v>
      </c>
      <c r="E63" s="29">
        <v>3</v>
      </c>
      <c r="F63" s="29">
        <v>15</v>
      </c>
      <c r="G63" s="29">
        <v>140</v>
      </c>
      <c r="H63" s="29">
        <v>167</v>
      </c>
      <c r="I63" s="29">
        <v>326</v>
      </c>
      <c r="J63" s="29">
        <v>484</v>
      </c>
    </row>
    <row r="64" spans="1:10">
      <c r="A64" s="1"/>
      <c r="B64" s="1" t="s">
        <v>12</v>
      </c>
      <c r="C64" s="29">
        <v>12291</v>
      </c>
      <c r="D64" s="29">
        <v>25</v>
      </c>
      <c r="E64" s="29">
        <v>31</v>
      </c>
      <c r="F64" s="29">
        <v>171</v>
      </c>
      <c r="G64" s="29">
        <v>1255</v>
      </c>
      <c r="H64" s="29">
        <v>2160</v>
      </c>
      <c r="I64" s="29">
        <v>3642</v>
      </c>
      <c r="J64" s="29">
        <v>8649</v>
      </c>
    </row>
    <row r="65" spans="1:10">
      <c r="A65" s="1"/>
      <c r="B65" s="1" t="s">
        <v>13</v>
      </c>
      <c r="C65" s="29">
        <v>718</v>
      </c>
      <c r="D65" s="29">
        <v>14</v>
      </c>
      <c r="E65" s="29">
        <v>11</v>
      </c>
      <c r="F65" s="29">
        <v>9</v>
      </c>
      <c r="G65" s="29">
        <v>107</v>
      </c>
      <c r="H65" s="29">
        <v>109</v>
      </c>
      <c r="I65" s="29">
        <v>250</v>
      </c>
      <c r="J65" s="29">
        <v>468</v>
      </c>
    </row>
    <row r="66" spans="1:10">
      <c r="A66" s="1"/>
      <c r="B66" s="1" t="s">
        <v>14</v>
      </c>
      <c r="C66" s="29">
        <v>11802</v>
      </c>
      <c r="D66" s="29">
        <v>52</v>
      </c>
      <c r="E66" s="29">
        <v>46</v>
      </c>
      <c r="F66" s="29">
        <v>159</v>
      </c>
      <c r="G66" s="29">
        <v>1421</v>
      </c>
      <c r="H66" s="29">
        <v>1689</v>
      </c>
      <c r="I66" s="29">
        <v>3367</v>
      </c>
      <c r="J66" s="29">
        <v>8435</v>
      </c>
    </row>
    <row r="67" spans="1:10">
      <c r="A67" s="1"/>
      <c r="B67" s="1" t="s">
        <v>15</v>
      </c>
      <c r="C67" s="29">
        <v>5188</v>
      </c>
      <c r="D67" s="29">
        <v>21</v>
      </c>
      <c r="E67" s="29">
        <v>52</v>
      </c>
      <c r="F67" s="29">
        <v>94</v>
      </c>
      <c r="G67" s="29">
        <v>603</v>
      </c>
      <c r="H67" s="29">
        <v>526</v>
      </c>
      <c r="I67" s="29">
        <v>1296</v>
      </c>
      <c r="J67" s="29">
        <v>3892</v>
      </c>
    </row>
    <row r="68" spans="1:10">
      <c r="A68" s="1"/>
      <c r="B68" s="1" t="s">
        <v>86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/>
      <c r="I68" s="29">
        <v>0</v>
      </c>
      <c r="J68" s="29"/>
    </row>
    <row r="69" spans="1:10">
      <c r="A69" s="1" t="s">
        <v>130</v>
      </c>
      <c r="B69" s="1" t="s">
        <v>19</v>
      </c>
      <c r="C69" s="29">
        <v>635300</v>
      </c>
      <c r="D69" s="29">
        <v>500840</v>
      </c>
      <c r="E69" s="29">
        <v>72933</v>
      </c>
      <c r="F69" s="29">
        <v>36775</v>
      </c>
      <c r="G69" s="29">
        <v>22451</v>
      </c>
      <c r="H69" s="29">
        <v>2127</v>
      </c>
      <c r="I69" s="29">
        <v>635126</v>
      </c>
      <c r="J69" s="29">
        <v>174</v>
      </c>
    </row>
    <row r="70" spans="1:10">
      <c r="A70" s="1"/>
      <c r="B70" s="1" t="s">
        <v>3</v>
      </c>
      <c r="C70" s="29">
        <v>2717</v>
      </c>
      <c r="D70" s="29">
        <v>2250</v>
      </c>
      <c r="E70" s="29">
        <v>289</v>
      </c>
      <c r="F70" s="29">
        <v>119</v>
      </c>
      <c r="G70" s="29">
        <v>51</v>
      </c>
      <c r="H70" s="29">
        <v>8</v>
      </c>
      <c r="I70" s="29">
        <v>2717</v>
      </c>
      <c r="J70" s="29">
        <v>0</v>
      </c>
    </row>
    <row r="71" spans="1:10">
      <c r="A71" s="1"/>
      <c r="B71" s="1" t="s">
        <v>82</v>
      </c>
      <c r="C71" s="29">
        <v>1783</v>
      </c>
      <c r="D71" s="29">
        <v>1264</v>
      </c>
      <c r="E71" s="29">
        <v>227</v>
      </c>
      <c r="F71" s="29">
        <v>150</v>
      </c>
      <c r="G71" s="29">
        <v>125</v>
      </c>
      <c r="H71" s="29">
        <v>16</v>
      </c>
      <c r="I71" s="29">
        <v>1782</v>
      </c>
      <c r="J71" s="29">
        <v>1</v>
      </c>
    </row>
    <row r="72" spans="1:10">
      <c r="A72" s="1"/>
      <c r="B72" s="1" t="s">
        <v>4</v>
      </c>
      <c r="C72" s="29">
        <v>372</v>
      </c>
      <c r="D72" s="29">
        <v>257</v>
      </c>
      <c r="E72" s="29">
        <v>66</v>
      </c>
      <c r="F72" s="29">
        <v>25</v>
      </c>
      <c r="G72" s="29">
        <v>23</v>
      </c>
      <c r="H72" s="29">
        <v>1</v>
      </c>
      <c r="I72" s="29">
        <v>372</v>
      </c>
      <c r="J72" s="29">
        <v>0</v>
      </c>
    </row>
    <row r="73" spans="1:10">
      <c r="A73" s="1"/>
      <c r="B73" s="1" t="s">
        <v>83</v>
      </c>
      <c r="C73" s="29">
        <v>108582</v>
      </c>
      <c r="D73" s="29">
        <v>90275</v>
      </c>
      <c r="E73" s="29">
        <v>11373</v>
      </c>
      <c r="F73" s="29">
        <v>4589</v>
      </c>
      <c r="G73" s="29">
        <v>2186</v>
      </c>
      <c r="H73" s="29">
        <v>152</v>
      </c>
      <c r="I73" s="29">
        <v>108575</v>
      </c>
      <c r="J73" s="29">
        <v>7</v>
      </c>
    </row>
    <row r="74" spans="1:10">
      <c r="A74" s="1"/>
      <c r="B74" s="1" t="s">
        <v>84</v>
      </c>
      <c r="C74" s="29">
        <v>22376</v>
      </c>
      <c r="D74" s="29">
        <v>14828</v>
      </c>
      <c r="E74" s="29">
        <v>3205</v>
      </c>
      <c r="F74" s="29">
        <v>2102</v>
      </c>
      <c r="G74" s="29">
        <v>1937</v>
      </c>
      <c r="H74" s="29">
        <v>284</v>
      </c>
      <c r="I74" s="29">
        <v>22356</v>
      </c>
      <c r="J74" s="29">
        <v>20</v>
      </c>
    </row>
    <row r="75" spans="1:10">
      <c r="A75" s="1"/>
      <c r="B75" s="1" t="s">
        <v>42</v>
      </c>
      <c r="C75" s="29">
        <v>28943</v>
      </c>
      <c r="D75" s="29">
        <v>23215</v>
      </c>
      <c r="E75" s="29">
        <v>2886</v>
      </c>
      <c r="F75" s="29">
        <v>1605</v>
      </c>
      <c r="G75" s="29">
        <v>1135</v>
      </c>
      <c r="H75" s="29">
        <v>99</v>
      </c>
      <c r="I75" s="29">
        <v>28940</v>
      </c>
      <c r="J75" s="29">
        <v>3</v>
      </c>
    </row>
    <row r="76" spans="1:10">
      <c r="A76" s="1"/>
      <c r="B76" s="1" t="s">
        <v>85</v>
      </c>
      <c r="C76" s="29">
        <v>76824</v>
      </c>
      <c r="D76" s="29">
        <v>59865</v>
      </c>
      <c r="E76" s="29">
        <v>10478</v>
      </c>
      <c r="F76" s="29">
        <v>4314</v>
      </c>
      <c r="G76" s="29">
        <v>2057</v>
      </c>
      <c r="H76" s="29">
        <v>106</v>
      </c>
      <c r="I76" s="29">
        <v>76820</v>
      </c>
      <c r="J76" s="29">
        <v>4</v>
      </c>
    </row>
    <row r="77" spans="1:10">
      <c r="A77" s="1"/>
      <c r="B77" s="1" t="s">
        <v>5</v>
      </c>
      <c r="C77" s="29">
        <v>22453</v>
      </c>
      <c r="D77" s="29">
        <v>18647</v>
      </c>
      <c r="E77" s="29">
        <v>1970</v>
      </c>
      <c r="F77" s="29">
        <v>1038</v>
      </c>
      <c r="G77" s="29">
        <v>721</v>
      </c>
      <c r="H77" s="29">
        <v>70</v>
      </c>
      <c r="I77" s="29">
        <v>22446</v>
      </c>
      <c r="J77" s="29">
        <v>7</v>
      </c>
    </row>
    <row r="78" spans="1:10">
      <c r="A78" s="1"/>
      <c r="B78" s="1" t="s">
        <v>6</v>
      </c>
      <c r="C78" s="29">
        <v>8055</v>
      </c>
      <c r="D78" s="29">
        <v>6365</v>
      </c>
      <c r="E78" s="29">
        <v>833</v>
      </c>
      <c r="F78" s="29">
        <v>463</v>
      </c>
      <c r="G78" s="29">
        <v>345</v>
      </c>
      <c r="H78" s="29">
        <v>44</v>
      </c>
      <c r="I78" s="29">
        <v>8050</v>
      </c>
      <c r="J78" s="29">
        <v>5</v>
      </c>
    </row>
    <row r="79" spans="1:10">
      <c r="A79" s="1"/>
      <c r="B79" s="1" t="s">
        <v>7</v>
      </c>
      <c r="C79" s="29">
        <v>29699</v>
      </c>
      <c r="D79" s="29">
        <v>25360</v>
      </c>
      <c r="E79" s="29">
        <v>2520</v>
      </c>
      <c r="F79" s="29">
        <v>1037</v>
      </c>
      <c r="G79" s="29">
        <v>688</v>
      </c>
      <c r="H79" s="29">
        <v>85</v>
      </c>
      <c r="I79" s="29">
        <v>29690</v>
      </c>
      <c r="J79" s="29">
        <v>9</v>
      </c>
    </row>
    <row r="80" spans="1:10">
      <c r="A80" s="1"/>
      <c r="B80" s="1" t="s">
        <v>8</v>
      </c>
      <c r="C80" s="29">
        <v>40618</v>
      </c>
      <c r="D80" s="29">
        <v>36439</v>
      </c>
      <c r="E80" s="29">
        <v>2596</v>
      </c>
      <c r="F80" s="29">
        <v>1003</v>
      </c>
      <c r="G80" s="29">
        <v>516</v>
      </c>
      <c r="H80" s="29">
        <v>61</v>
      </c>
      <c r="I80" s="29">
        <v>40615</v>
      </c>
      <c r="J80" s="29">
        <v>3</v>
      </c>
    </row>
    <row r="81" spans="1:10">
      <c r="A81" s="1"/>
      <c r="B81" s="1" t="s">
        <v>9</v>
      </c>
      <c r="C81" s="29">
        <v>80011</v>
      </c>
      <c r="D81" s="29">
        <v>70323</v>
      </c>
      <c r="E81" s="29">
        <v>5462</v>
      </c>
      <c r="F81" s="29">
        <v>2623</v>
      </c>
      <c r="G81" s="29">
        <v>1409</v>
      </c>
      <c r="H81" s="29">
        <v>171</v>
      </c>
      <c r="I81" s="29">
        <v>79988</v>
      </c>
      <c r="J81" s="29">
        <v>23</v>
      </c>
    </row>
    <row r="82" spans="1:10">
      <c r="A82" s="1"/>
      <c r="B82" s="1" t="s">
        <v>10</v>
      </c>
      <c r="C82" s="29">
        <v>635</v>
      </c>
      <c r="D82" s="29">
        <v>506</v>
      </c>
      <c r="E82" s="29">
        <v>57</v>
      </c>
      <c r="F82" s="29">
        <v>38</v>
      </c>
      <c r="G82" s="29">
        <v>25</v>
      </c>
      <c r="H82" s="29">
        <v>8</v>
      </c>
      <c r="I82" s="29">
        <v>634</v>
      </c>
      <c r="J82" s="29">
        <v>1</v>
      </c>
    </row>
    <row r="83" spans="1:10">
      <c r="A83" s="1"/>
      <c r="B83" s="1" t="s">
        <v>31</v>
      </c>
      <c r="C83" s="29">
        <v>37390</v>
      </c>
      <c r="D83" s="29">
        <v>29256</v>
      </c>
      <c r="E83" s="29">
        <v>3973</v>
      </c>
      <c r="F83" s="29">
        <v>2081</v>
      </c>
      <c r="G83" s="29">
        <v>1646</v>
      </c>
      <c r="H83" s="29">
        <v>380</v>
      </c>
      <c r="I83" s="29">
        <v>37336</v>
      </c>
      <c r="J83" s="29">
        <v>54</v>
      </c>
    </row>
    <row r="84" spans="1:10">
      <c r="A84" s="1"/>
      <c r="B84" s="1" t="s">
        <v>11</v>
      </c>
      <c r="C84" s="29">
        <v>6630</v>
      </c>
      <c r="D84" s="29">
        <v>4821</v>
      </c>
      <c r="E84" s="29">
        <v>882</v>
      </c>
      <c r="F84" s="29">
        <v>503</v>
      </c>
      <c r="G84" s="29">
        <v>383</v>
      </c>
      <c r="H84" s="29">
        <v>37</v>
      </c>
      <c r="I84" s="29">
        <v>6626</v>
      </c>
      <c r="J84" s="29">
        <v>4</v>
      </c>
    </row>
    <row r="85" spans="1:10">
      <c r="A85" s="1"/>
      <c r="B85" s="1" t="s">
        <v>12</v>
      </c>
      <c r="C85" s="29">
        <v>42486</v>
      </c>
      <c r="D85" s="29">
        <v>30747</v>
      </c>
      <c r="E85" s="29">
        <v>6326</v>
      </c>
      <c r="F85" s="29">
        <v>3163</v>
      </c>
      <c r="G85" s="29">
        <v>1944</v>
      </c>
      <c r="H85" s="29">
        <v>291</v>
      </c>
      <c r="I85" s="29">
        <v>42471</v>
      </c>
      <c r="J85" s="29">
        <v>15</v>
      </c>
    </row>
    <row r="86" spans="1:10">
      <c r="A86" s="1"/>
      <c r="B86" s="1" t="s">
        <v>13</v>
      </c>
      <c r="C86" s="29">
        <v>12550</v>
      </c>
      <c r="D86" s="29">
        <v>9339</v>
      </c>
      <c r="E86" s="29">
        <v>1628</v>
      </c>
      <c r="F86" s="29">
        <v>902</v>
      </c>
      <c r="G86" s="29">
        <v>629</v>
      </c>
      <c r="H86" s="29">
        <v>49</v>
      </c>
      <c r="I86" s="29">
        <v>12547</v>
      </c>
      <c r="J86" s="29">
        <v>3</v>
      </c>
    </row>
    <row r="87" spans="1:10">
      <c r="A87" s="1"/>
      <c r="B87" s="1" t="s">
        <v>14</v>
      </c>
      <c r="C87" s="29">
        <v>57070</v>
      </c>
      <c r="D87" s="29">
        <v>30296</v>
      </c>
      <c r="E87" s="29">
        <v>12084</v>
      </c>
      <c r="F87" s="29">
        <v>8759</v>
      </c>
      <c r="G87" s="29">
        <v>5703</v>
      </c>
      <c r="H87" s="29">
        <v>217</v>
      </c>
      <c r="I87" s="29">
        <v>57059</v>
      </c>
      <c r="J87" s="29">
        <v>11</v>
      </c>
    </row>
    <row r="88" spans="1:10">
      <c r="A88" s="1"/>
      <c r="B88" s="1" t="s">
        <v>15</v>
      </c>
      <c r="C88" s="29">
        <v>53357</v>
      </c>
      <c r="D88" s="29">
        <v>44310</v>
      </c>
      <c r="E88" s="29">
        <v>5899</v>
      </c>
      <c r="F88" s="29">
        <v>2195</v>
      </c>
      <c r="G88" s="29">
        <v>901</v>
      </c>
      <c r="H88" s="29">
        <v>48</v>
      </c>
      <c r="I88" s="29">
        <v>53353</v>
      </c>
      <c r="J88" s="29">
        <v>4</v>
      </c>
    </row>
    <row r="89" spans="1:10">
      <c r="A89" s="1"/>
      <c r="B89" s="1" t="s">
        <v>86</v>
      </c>
      <c r="C89" s="29">
        <v>2749</v>
      </c>
      <c r="D89" s="29">
        <v>2477</v>
      </c>
      <c r="E89" s="29">
        <v>179</v>
      </c>
      <c r="F89" s="29">
        <v>66</v>
      </c>
      <c r="G89" s="29">
        <v>27</v>
      </c>
      <c r="H89" s="29"/>
      <c r="I89" s="29">
        <v>2749</v>
      </c>
      <c r="J89" s="29"/>
    </row>
    <row r="90" spans="1:10">
      <c r="A90" s="1" t="s">
        <v>131</v>
      </c>
      <c r="B90" s="1" t="s">
        <v>19</v>
      </c>
      <c r="C90" s="29">
        <v>129860</v>
      </c>
      <c r="D90" s="29">
        <v>2060</v>
      </c>
      <c r="E90" s="29">
        <v>2757</v>
      </c>
      <c r="F90" s="29">
        <v>4551</v>
      </c>
      <c r="G90" s="29">
        <v>14226</v>
      </c>
      <c r="H90" s="29">
        <v>14255</v>
      </c>
      <c r="I90" s="29">
        <v>37849</v>
      </c>
      <c r="J90" s="29">
        <v>92011</v>
      </c>
    </row>
    <row r="91" spans="1:10">
      <c r="A91" s="1"/>
      <c r="B91" s="1" t="s">
        <v>3</v>
      </c>
      <c r="C91" s="29">
        <v>73</v>
      </c>
      <c r="D91" s="29">
        <v>8</v>
      </c>
      <c r="E91" s="29">
        <v>4</v>
      </c>
      <c r="F91" s="29">
        <v>5</v>
      </c>
      <c r="G91" s="29">
        <v>15</v>
      </c>
      <c r="H91" s="29">
        <v>9</v>
      </c>
      <c r="I91" s="29">
        <v>41</v>
      </c>
      <c r="J91" s="29">
        <v>32</v>
      </c>
    </row>
    <row r="92" spans="1:10">
      <c r="A92" s="1"/>
      <c r="B92" s="1" t="s">
        <v>82</v>
      </c>
      <c r="C92" s="29">
        <v>444</v>
      </c>
      <c r="D92" s="29">
        <v>6</v>
      </c>
      <c r="E92" s="29">
        <v>7</v>
      </c>
      <c r="F92" s="29">
        <v>12</v>
      </c>
      <c r="G92" s="29">
        <v>54</v>
      </c>
      <c r="H92" s="29">
        <v>49</v>
      </c>
      <c r="I92" s="29">
        <v>128</v>
      </c>
      <c r="J92" s="29">
        <v>316</v>
      </c>
    </row>
    <row r="93" spans="1:10">
      <c r="A93" s="1"/>
      <c r="B93" s="1" t="s">
        <v>4</v>
      </c>
      <c r="C93" s="29">
        <v>761</v>
      </c>
      <c r="D93" s="29">
        <v>2</v>
      </c>
      <c r="E93" s="29">
        <v>0</v>
      </c>
      <c r="F93" s="29">
        <v>5</v>
      </c>
      <c r="G93" s="29">
        <v>19</v>
      </c>
      <c r="H93" s="29">
        <v>29</v>
      </c>
      <c r="I93" s="29">
        <v>55</v>
      </c>
      <c r="J93" s="29">
        <v>706</v>
      </c>
    </row>
    <row r="94" spans="1:10">
      <c r="A94" s="1"/>
      <c r="B94" s="1" t="s">
        <v>83</v>
      </c>
      <c r="C94" s="29">
        <v>998</v>
      </c>
      <c r="D94" s="29">
        <v>18</v>
      </c>
      <c r="E94" s="29">
        <v>23</v>
      </c>
      <c r="F94" s="29">
        <v>34</v>
      </c>
      <c r="G94" s="29">
        <v>98</v>
      </c>
      <c r="H94" s="29">
        <v>170</v>
      </c>
      <c r="I94" s="29">
        <v>343</v>
      </c>
      <c r="J94" s="29">
        <v>655</v>
      </c>
    </row>
    <row r="95" spans="1:10">
      <c r="A95" s="1"/>
      <c r="B95" s="1" t="s">
        <v>84</v>
      </c>
      <c r="C95" s="29">
        <v>3226</v>
      </c>
      <c r="D95" s="29">
        <v>48</v>
      </c>
      <c r="E95" s="29">
        <v>46</v>
      </c>
      <c r="F95" s="29">
        <v>90</v>
      </c>
      <c r="G95" s="29">
        <v>513</v>
      </c>
      <c r="H95" s="29">
        <v>656</v>
      </c>
      <c r="I95" s="29">
        <v>1353</v>
      </c>
      <c r="J95" s="29">
        <v>1873</v>
      </c>
    </row>
    <row r="96" spans="1:10">
      <c r="A96" s="1"/>
      <c r="B96" s="1" t="s">
        <v>42</v>
      </c>
      <c r="C96" s="29">
        <v>8835</v>
      </c>
      <c r="D96" s="29">
        <v>237</v>
      </c>
      <c r="E96" s="29">
        <v>272</v>
      </c>
      <c r="F96" s="29">
        <v>401</v>
      </c>
      <c r="G96" s="29">
        <v>1133</v>
      </c>
      <c r="H96" s="29">
        <v>1188</v>
      </c>
      <c r="I96" s="29">
        <v>3231</v>
      </c>
      <c r="J96" s="29">
        <v>5604</v>
      </c>
    </row>
    <row r="97" spans="1:10">
      <c r="A97" s="1"/>
      <c r="B97" s="1" t="s">
        <v>85</v>
      </c>
      <c r="C97" s="29">
        <v>23830</v>
      </c>
      <c r="D97" s="29">
        <v>587</v>
      </c>
      <c r="E97" s="29">
        <v>889</v>
      </c>
      <c r="F97" s="29">
        <v>1434</v>
      </c>
      <c r="G97" s="29">
        <v>3568</v>
      </c>
      <c r="H97" s="29">
        <v>2617</v>
      </c>
      <c r="I97" s="29">
        <v>9095</v>
      </c>
      <c r="J97" s="29">
        <v>14735</v>
      </c>
    </row>
    <row r="98" spans="1:10">
      <c r="A98" s="1"/>
      <c r="B98" s="1" t="s">
        <v>5</v>
      </c>
      <c r="C98" s="29">
        <v>4516</v>
      </c>
      <c r="D98" s="29">
        <v>37</v>
      </c>
      <c r="E98" s="29">
        <v>47</v>
      </c>
      <c r="F98" s="29">
        <v>88</v>
      </c>
      <c r="G98" s="29">
        <v>336</v>
      </c>
      <c r="H98" s="29">
        <v>383</v>
      </c>
      <c r="I98" s="29">
        <v>891</v>
      </c>
      <c r="J98" s="29">
        <v>3625</v>
      </c>
    </row>
    <row r="99" spans="1:10">
      <c r="A99" s="1"/>
      <c r="B99" s="1" t="s">
        <v>6</v>
      </c>
      <c r="C99" s="29">
        <v>8389</v>
      </c>
      <c r="D99" s="29">
        <v>31</v>
      </c>
      <c r="E99" s="29">
        <v>41</v>
      </c>
      <c r="F99" s="29">
        <v>60</v>
      </c>
      <c r="G99" s="29">
        <v>236</v>
      </c>
      <c r="H99" s="29">
        <v>312</v>
      </c>
      <c r="I99" s="29">
        <v>680</v>
      </c>
      <c r="J99" s="29">
        <v>7709</v>
      </c>
    </row>
    <row r="100" spans="1:10">
      <c r="A100" s="1"/>
      <c r="B100" s="1" t="s">
        <v>7</v>
      </c>
      <c r="C100" s="29">
        <v>23810</v>
      </c>
      <c r="D100" s="29">
        <v>174</v>
      </c>
      <c r="E100" s="29">
        <v>199</v>
      </c>
      <c r="F100" s="29">
        <v>330</v>
      </c>
      <c r="G100" s="29">
        <v>1143</v>
      </c>
      <c r="H100" s="29">
        <v>1537</v>
      </c>
      <c r="I100" s="29">
        <v>3383</v>
      </c>
      <c r="J100" s="29">
        <v>20427</v>
      </c>
    </row>
    <row r="101" spans="1:10">
      <c r="A101" s="1"/>
      <c r="B101" s="1" t="s">
        <v>8</v>
      </c>
      <c r="C101" s="29">
        <v>8224</v>
      </c>
      <c r="D101" s="29">
        <v>163</v>
      </c>
      <c r="E101" s="29">
        <v>254</v>
      </c>
      <c r="F101" s="29">
        <v>293</v>
      </c>
      <c r="G101" s="29">
        <v>766</v>
      </c>
      <c r="H101" s="29">
        <v>925</v>
      </c>
      <c r="I101" s="29">
        <v>2401</v>
      </c>
      <c r="J101" s="29">
        <v>5823</v>
      </c>
    </row>
    <row r="102" spans="1:10">
      <c r="A102" s="1"/>
      <c r="B102" s="1" t="s">
        <v>9</v>
      </c>
      <c r="C102" s="29">
        <v>9549</v>
      </c>
      <c r="D102" s="29">
        <v>137</v>
      </c>
      <c r="E102" s="29">
        <v>169</v>
      </c>
      <c r="F102" s="29">
        <v>295</v>
      </c>
      <c r="G102" s="29">
        <v>897</v>
      </c>
      <c r="H102" s="29">
        <v>911</v>
      </c>
      <c r="I102" s="29">
        <v>2409</v>
      </c>
      <c r="J102" s="29">
        <v>7140</v>
      </c>
    </row>
    <row r="103" spans="1:10">
      <c r="A103" s="1"/>
      <c r="B103" s="1" t="s">
        <v>10</v>
      </c>
      <c r="C103" s="29">
        <v>3956</v>
      </c>
      <c r="D103" s="29">
        <v>82</v>
      </c>
      <c r="E103" s="29">
        <v>80</v>
      </c>
      <c r="F103" s="29">
        <v>98</v>
      </c>
      <c r="G103" s="29">
        <v>320</v>
      </c>
      <c r="H103" s="29">
        <v>421</v>
      </c>
      <c r="I103" s="29">
        <v>1001</v>
      </c>
      <c r="J103" s="29">
        <v>2955</v>
      </c>
    </row>
    <row r="104" spans="1:10">
      <c r="A104" s="1"/>
      <c r="B104" s="1" t="s">
        <v>31</v>
      </c>
      <c r="C104" s="29">
        <v>6126</v>
      </c>
      <c r="D104" s="29">
        <v>69</v>
      </c>
      <c r="E104" s="29">
        <v>79</v>
      </c>
      <c r="F104" s="29">
        <v>105</v>
      </c>
      <c r="G104" s="29">
        <v>468</v>
      </c>
      <c r="H104" s="29">
        <v>672</v>
      </c>
      <c r="I104" s="29">
        <v>1393</v>
      </c>
      <c r="J104" s="29">
        <v>4733</v>
      </c>
    </row>
    <row r="105" spans="1:10">
      <c r="A105" s="1"/>
      <c r="B105" s="1" t="s">
        <v>11</v>
      </c>
      <c r="C105" s="29">
        <v>612</v>
      </c>
      <c r="D105" s="29">
        <v>7</v>
      </c>
      <c r="E105" s="29">
        <v>10</v>
      </c>
      <c r="F105" s="29">
        <v>19</v>
      </c>
      <c r="G105" s="29">
        <v>142</v>
      </c>
      <c r="H105" s="29">
        <v>147</v>
      </c>
      <c r="I105" s="29">
        <v>325</v>
      </c>
      <c r="J105" s="29">
        <v>287</v>
      </c>
    </row>
    <row r="106" spans="1:10">
      <c r="A106" s="1"/>
      <c r="B106" s="1" t="s">
        <v>12</v>
      </c>
      <c r="C106" s="29">
        <v>10664</v>
      </c>
      <c r="D106" s="29">
        <v>196</v>
      </c>
      <c r="E106" s="29">
        <v>240</v>
      </c>
      <c r="F106" s="29">
        <v>424</v>
      </c>
      <c r="G106" s="29">
        <v>1574</v>
      </c>
      <c r="H106" s="29">
        <v>1951</v>
      </c>
      <c r="I106" s="29">
        <v>4385</v>
      </c>
      <c r="J106" s="29">
        <v>6279</v>
      </c>
    </row>
    <row r="107" spans="1:10">
      <c r="A107" s="1"/>
      <c r="B107" s="1" t="s">
        <v>13</v>
      </c>
      <c r="C107" s="29">
        <v>743</v>
      </c>
      <c r="D107" s="29">
        <v>21</v>
      </c>
      <c r="E107" s="29">
        <v>21</v>
      </c>
      <c r="F107" s="29">
        <v>24</v>
      </c>
      <c r="G107" s="29">
        <v>155</v>
      </c>
      <c r="H107" s="29">
        <v>72</v>
      </c>
      <c r="I107" s="29">
        <v>293</v>
      </c>
      <c r="J107" s="29">
        <v>450</v>
      </c>
    </row>
    <row r="108" spans="1:10">
      <c r="A108" s="1"/>
      <c r="B108" s="1" t="s">
        <v>14</v>
      </c>
      <c r="C108" s="29">
        <v>8943</v>
      </c>
      <c r="D108" s="29">
        <v>105</v>
      </c>
      <c r="E108" s="29">
        <v>119</v>
      </c>
      <c r="F108" s="29">
        <v>344</v>
      </c>
      <c r="G108" s="29">
        <v>1687</v>
      </c>
      <c r="H108" s="29">
        <v>1542</v>
      </c>
      <c r="I108" s="29">
        <v>3797</v>
      </c>
      <c r="J108" s="29">
        <v>5146</v>
      </c>
    </row>
    <row r="109" spans="1:10">
      <c r="A109" s="1"/>
      <c r="B109" s="1" t="s">
        <v>15</v>
      </c>
      <c r="C109" s="29">
        <v>6161</v>
      </c>
      <c r="D109" s="29">
        <v>132</v>
      </c>
      <c r="E109" s="29">
        <v>257</v>
      </c>
      <c r="F109" s="29">
        <v>490</v>
      </c>
      <c r="G109" s="29">
        <v>1102</v>
      </c>
      <c r="H109" s="29">
        <v>664</v>
      </c>
      <c r="I109" s="29">
        <v>2645</v>
      </c>
      <c r="J109" s="29">
        <v>3516</v>
      </c>
    </row>
    <row r="110" spans="1:10">
      <c r="A110" s="1"/>
      <c r="B110" s="1" t="s">
        <v>86</v>
      </c>
      <c r="C110" s="29">
        <v>0</v>
      </c>
      <c r="D110" s="29">
        <v>0</v>
      </c>
      <c r="E110" s="29">
        <v>0</v>
      </c>
      <c r="F110" s="29">
        <v>0</v>
      </c>
      <c r="G110" s="29">
        <v>0</v>
      </c>
      <c r="H110" s="29"/>
      <c r="I110" s="29">
        <v>0</v>
      </c>
      <c r="J110" s="29"/>
    </row>
    <row r="111" spans="1:10">
      <c r="A111" s="1" t="s">
        <v>50</v>
      </c>
      <c r="B111" s="1" t="s">
        <v>19</v>
      </c>
      <c r="C111" s="29">
        <v>1825561</v>
      </c>
      <c r="D111" s="29">
        <v>539096</v>
      </c>
      <c r="E111" s="29">
        <v>299234</v>
      </c>
      <c r="F111" s="29">
        <v>221679</v>
      </c>
      <c r="G111" s="29">
        <v>267894</v>
      </c>
      <c r="H111" s="29">
        <v>134544</v>
      </c>
      <c r="I111" s="29">
        <v>1462447</v>
      </c>
      <c r="J111" s="29">
        <v>363114</v>
      </c>
    </row>
    <row r="112" spans="1:10">
      <c r="A112" s="1"/>
      <c r="B112" s="1" t="s">
        <v>3</v>
      </c>
      <c r="C112" s="29">
        <v>4346</v>
      </c>
      <c r="D112" s="29">
        <v>2116</v>
      </c>
      <c r="E112" s="29">
        <v>1003</v>
      </c>
      <c r="F112" s="29">
        <v>625</v>
      </c>
      <c r="G112" s="29">
        <v>387</v>
      </c>
      <c r="H112" s="29">
        <v>99</v>
      </c>
      <c r="I112" s="29">
        <v>4230</v>
      </c>
      <c r="J112" s="29">
        <v>116</v>
      </c>
    </row>
    <row r="113" spans="1:10">
      <c r="A113" s="1"/>
      <c r="B113" s="1" t="s">
        <v>82</v>
      </c>
      <c r="C113" s="29">
        <v>6631</v>
      </c>
      <c r="D113" s="29">
        <v>1841</v>
      </c>
      <c r="E113" s="29">
        <v>942</v>
      </c>
      <c r="F113" s="29">
        <v>805</v>
      </c>
      <c r="G113" s="29">
        <v>1104</v>
      </c>
      <c r="H113" s="29">
        <v>506</v>
      </c>
      <c r="I113" s="29">
        <v>5198</v>
      </c>
      <c r="J113" s="29">
        <v>1433</v>
      </c>
    </row>
    <row r="114" spans="1:10">
      <c r="A114" s="1"/>
      <c r="B114" s="1" t="s">
        <v>4</v>
      </c>
      <c r="C114" s="29">
        <v>4218</v>
      </c>
      <c r="D114" s="29">
        <v>482</v>
      </c>
      <c r="E114" s="29">
        <v>259</v>
      </c>
      <c r="F114" s="29">
        <v>181</v>
      </c>
      <c r="G114" s="29">
        <v>492</v>
      </c>
      <c r="H114" s="29">
        <v>384</v>
      </c>
      <c r="I114" s="29">
        <v>1798</v>
      </c>
      <c r="J114" s="29">
        <v>2420</v>
      </c>
    </row>
    <row r="115" spans="1:10">
      <c r="A115" s="1"/>
      <c r="B115" s="1" t="s">
        <v>83</v>
      </c>
      <c r="C115" s="29">
        <v>162487</v>
      </c>
      <c r="D115" s="29">
        <v>77474</v>
      </c>
      <c r="E115" s="29">
        <v>34660</v>
      </c>
      <c r="F115" s="29">
        <v>23232</v>
      </c>
      <c r="G115" s="29">
        <v>20583</v>
      </c>
      <c r="H115" s="29">
        <v>3706</v>
      </c>
      <c r="I115" s="29">
        <v>159655</v>
      </c>
      <c r="J115" s="29">
        <v>2832</v>
      </c>
    </row>
    <row r="116" spans="1:10">
      <c r="A116" s="1"/>
      <c r="B116" s="1" t="s">
        <v>84</v>
      </c>
      <c r="C116" s="29">
        <v>95396</v>
      </c>
      <c r="D116" s="29">
        <v>20065</v>
      </c>
      <c r="E116" s="29">
        <v>15440</v>
      </c>
      <c r="F116" s="29">
        <v>15376</v>
      </c>
      <c r="G116" s="29">
        <v>23496</v>
      </c>
      <c r="H116" s="29">
        <v>8981</v>
      </c>
      <c r="I116" s="29">
        <v>83358</v>
      </c>
      <c r="J116" s="29">
        <v>12038</v>
      </c>
    </row>
    <row r="117" spans="1:10">
      <c r="A117" s="1"/>
      <c r="B117" s="1" t="s">
        <v>42</v>
      </c>
      <c r="C117" s="29">
        <v>106450</v>
      </c>
      <c r="D117" s="29">
        <v>26935</v>
      </c>
      <c r="E117" s="29">
        <v>16869</v>
      </c>
      <c r="F117" s="29">
        <v>14569</v>
      </c>
      <c r="G117" s="29">
        <v>20052</v>
      </c>
      <c r="H117" s="29">
        <v>10125</v>
      </c>
      <c r="I117" s="29">
        <v>88550</v>
      </c>
      <c r="J117" s="29">
        <v>17900</v>
      </c>
    </row>
    <row r="118" spans="1:10">
      <c r="A118" s="1"/>
      <c r="B118" s="1" t="s">
        <v>85</v>
      </c>
      <c r="C118" s="29">
        <v>298276</v>
      </c>
      <c r="D118" s="29">
        <v>68397</v>
      </c>
      <c r="E118" s="29">
        <v>39909</v>
      </c>
      <c r="F118" s="29">
        <v>27262</v>
      </c>
      <c r="G118" s="29">
        <v>32142</v>
      </c>
      <c r="H118" s="29">
        <v>17595</v>
      </c>
      <c r="I118" s="29">
        <v>185305</v>
      </c>
      <c r="J118" s="29">
        <v>112971</v>
      </c>
    </row>
    <row r="119" spans="1:10">
      <c r="A119" s="1"/>
      <c r="B119" s="1" t="s">
        <v>5</v>
      </c>
      <c r="C119" s="29">
        <v>51194</v>
      </c>
      <c r="D119" s="29">
        <v>14754</v>
      </c>
      <c r="E119" s="29">
        <v>7185</v>
      </c>
      <c r="F119" s="29">
        <v>5664</v>
      </c>
      <c r="G119" s="29">
        <v>7089</v>
      </c>
      <c r="H119" s="29">
        <v>3813</v>
      </c>
      <c r="I119" s="29">
        <v>38505</v>
      </c>
      <c r="J119" s="29">
        <v>12689</v>
      </c>
    </row>
    <row r="120" spans="1:10">
      <c r="A120" s="1"/>
      <c r="B120" s="1" t="s">
        <v>6</v>
      </c>
      <c r="C120" s="29">
        <v>31772</v>
      </c>
      <c r="D120" s="29">
        <v>5834</v>
      </c>
      <c r="E120" s="29">
        <v>3355</v>
      </c>
      <c r="F120" s="29">
        <v>2904</v>
      </c>
      <c r="G120" s="29">
        <v>4063</v>
      </c>
      <c r="H120" s="29">
        <v>2131</v>
      </c>
      <c r="I120" s="29">
        <v>18287</v>
      </c>
      <c r="J120" s="29">
        <v>13485</v>
      </c>
    </row>
    <row r="121" spans="1:10">
      <c r="A121" s="1"/>
      <c r="B121" s="1" t="s">
        <v>7</v>
      </c>
      <c r="C121" s="29">
        <v>106001</v>
      </c>
      <c r="D121" s="29">
        <v>24194</v>
      </c>
      <c r="E121" s="29">
        <v>8764</v>
      </c>
      <c r="F121" s="29">
        <v>5960</v>
      </c>
      <c r="G121" s="29">
        <v>11879</v>
      </c>
      <c r="H121" s="29">
        <v>11230</v>
      </c>
      <c r="I121" s="29">
        <v>62027</v>
      </c>
      <c r="J121" s="29">
        <v>43974</v>
      </c>
    </row>
    <row r="122" spans="1:10">
      <c r="A122" s="1"/>
      <c r="B122" s="1" t="s">
        <v>8</v>
      </c>
      <c r="C122" s="29">
        <v>60216</v>
      </c>
      <c r="D122" s="29">
        <v>22553</v>
      </c>
      <c r="E122" s="29">
        <v>8228</v>
      </c>
      <c r="F122" s="29">
        <v>5200</v>
      </c>
      <c r="G122" s="29">
        <v>6122</v>
      </c>
      <c r="H122" s="29">
        <v>4413</v>
      </c>
      <c r="I122" s="29">
        <v>46516</v>
      </c>
      <c r="J122" s="29">
        <v>13700</v>
      </c>
    </row>
    <row r="123" spans="1:10">
      <c r="A123" s="1"/>
      <c r="B123" s="1" t="s">
        <v>9</v>
      </c>
      <c r="C123" s="29">
        <v>169496</v>
      </c>
      <c r="D123" s="29">
        <v>71500</v>
      </c>
      <c r="E123" s="29">
        <v>31531</v>
      </c>
      <c r="F123" s="29">
        <v>21832</v>
      </c>
      <c r="G123" s="29">
        <v>21821</v>
      </c>
      <c r="H123" s="29">
        <v>8451</v>
      </c>
      <c r="I123" s="29">
        <v>155135</v>
      </c>
      <c r="J123" s="29">
        <v>14361</v>
      </c>
    </row>
    <row r="124" spans="1:10">
      <c r="A124" s="1"/>
      <c r="B124" s="1" t="s">
        <v>10</v>
      </c>
      <c r="C124" s="29">
        <v>14544</v>
      </c>
      <c r="D124" s="29">
        <v>248</v>
      </c>
      <c r="E124" s="29">
        <v>169</v>
      </c>
      <c r="F124" s="29">
        <v>309</v>
      </c>
      <c r="G124" s="29">
        <v>1888</v>
      </c>
      <c r="H124" s="29">
        <v>3668</v>
      </c>
      <c r="I124" s="29">
        <v>6282</v>
      </c>
      <c r="J124" s="29">
        <v>8262</v>
      </c>
    </row>
    <row r="125" spans="1:10">
      <c r="A125" s="1"/>
      <c r="B125" s="1" t="s">
        <v>31</v>
      </c>
      <c r="C125" s="29">
        <v>89021</v>
      </c>
      <c r="D125" s="29">
        <v>30442</v>
      </c>
      <c r="E125" s="29">
        <v>14674</v>
      </c>
      <c r="F125" s="29">
        <v>10556</v>
      </c>
      <c r="G125" s="29">
        <v>12624</v>
      </c>
      <c r="H125" s="29">
        <v>6046</v>
      </c>
      <c r="I125" s="29">
        <v>74342</v>
      </c>
      <c r="J125" s="29">
        <v>14679</v>
      </c>
    </row>
    <row r="126" spans="1:10">
      <c r="A126" s="1"/>
      <c r="B126" s="1" t="s">
        <v>11</v>
      </c>
      <c r="C126" s="29">
        <v>26025</v>
      </c>
      <c r="D126" s="29">
        <v>6155</v>
      </c>
      <c r="E126" s="29">
        <v>4062</v>
      </c>
      <c r="F126" s="29">
        <v>3827</v>
      </c>
      <c r="G126" s="29">
        <v>6678</v>
      </c>
      <c r="H126" s="29">
        <v>2691</v>
      </c>
      <c r="I126" s="29">
        <v>23413</v>
      </c>
      <c r="J126" s="29">
        <v>2612</v>
      </c>
    </row>
    <row r="127" spans="1:10">
      <c r="A127" s="1"/>
      <c r="B127" s="1" t="s">
        <v>12</v>
      </c>
      <c r="C127" s="29">
        <v>223075</v>
      </c>
      <c r="D127" s="29">
        <v>54742</v>
      </c>
      <c r="E127" s="29">
        <v>42460</v>
      </c>
      <c r="F127" s="29">
        <v>29411</v>
      </c>
      <c r="G127" s="29">
        <v>35987</v>
      </c>
      <c r="H127" s="29">
        <v>26878</v>
      </c>
      <c r="I127" s="29">
        <v>189478</v>
      </c>
      <c r="J127" s="29">
        <v>33597</v>
      </c>
    </row>
    <row r="128" spans="1:10">
      <c r="A128" s="1"/>
      <c r="B128" s="1" t="s">
        <v>13</v>
      </c>
      <c r="C128" s="29">
        <v>27487</v>
      </c>
      <c r="D128" s="29">
        <v>9123</v>
      </c>
      <c r="E128" s="29">
        <v>4924</v>
      </c>
      <c r="F128" s="29">
        <v>4081</v>
      </c>
      <c r="G128" s="29">
        <v>5391</v>
      </c>
      <c r="H128" s="29">
        <v>1843</v>
      </c>
      <c r="I128" s="29">
        <v>25362</v>
      </c>
      <c r="J128" s="29">
        <v>2125</v>
      </c>
    </row>
    <row r="129" spans="1:10">
      <c r="A129" s="1"/>
      <c r="B129" s="1" t="s">
        <v>14</v>
      </c>
      <c r="C129" s="29">
        <v>181695</v>
      </c>
      <c r="D129" s="29">
        <v>32589</v>
      </c>
      <c r="E129" s="29">
        <v>27564</v>
      </c>
      <c r="F129" s="29">
        <v>27535</v>
      </c>
      <c r="G129" s="29">
        <v>36132</v>
      </c>
      <c r="H129" s="29">
        <v>15922</v>
      </c>
      <c r="I129" s="29">
        <v>139742</v>
      </c>
      <c r="J129" s="29">
        <v>41953</v>
      </c>
    </row>
    <row r="130" spans="1:10">
      <c r="A130" s="1"/>
      <c r="B130" s="1" t="s">
        <v>15</v>
      </c>
      <c r="C130" s="29">
        <v>166841</v>
      </c>
      <c r="D130" s="29">
        <v>69295</v>
      </c>
      <c r="E130" s="29">
        <v>37211</v>
      </c>
      <c r="F130" s="29">
        <v>22343</v>
      </c>
      <c r="G130" s="29">
        <v>19963</v>
      </c>
      <c r="H130" s="29">
        <v>6062</v>
      </c>
      <c r="I130" s="29">
        <v>154874</v>
      </c>
      <c r="J130" s="29">
        <v>11967</v>
      </c>
    </row>
    <row r="131" spans="1:10">
      <c r="A131" s="1"/>
      <c r="B131" s="1" t="s">
        <v>86</v>
      </c>
      <c r="C131" s="29">
        <v>390</v>
      </c>
      <c r="D131" s="29">
        <v>357</v>
      </c>
      <c r="E131" s="29">
        <v>25</v>
      </c>
      <c r="F131" s="29">
        <v>7</v>
      </c>
      <c r="G131" s="29">
        <v>1</v>
      </c>
      <c r="H131" s="29"/>
      <c r="I131" s="29">
        <v>390</v>
      </c>
      <c r="J131" s="29"/>
    </row>
    <row r="132" spans="1:10">
      <c r="A132" s="1" t="s">
        <v>51</v>
      </c>
      <c r="B132" s="1" t="s">
        <v>19</v>
      </c>
      <c r="C132" s="29">
        <v>1884070</v>
      </c>
      <c r="D132" s="29">
        <v>397720</v>
      </c>
      <c r="E132" s="29">
        <v>407209</v>
      </c>
      <c r="F132" s="29">
        <v>295963</v>
      </c>
      <c r="G132" s="29">
        <v>292566</v>
      </c>
      <c r="H132" s="29">
        <v>112485</v>
      </c>
      <c r="I132" s="29">
        <v>1505943</v>
      </c>
      <c r="J132" s="29">
        <v>378127</v>
      </c>
    </row>
    <row r="133" spans="1:10">
      <c r="A133" s="1"/>
      <c r="B133" s="1" t="s">
        <v>3</v>
      </c>
      <c r="C133" s="29">
        <v>4917</v>
      </c>
      <c r="D133" s="29">
        <v>1601</v>
      </c>
      <c r="E133" s="29">
        <v>1514</v>
      </c>
      <c r="F133" s="29">
        <v>960</v>
      </c>
      <c r="G133" s="29">
        <v>551</v>
      </c>
      <c r="H133" s="29">
        <v>125</v>
      </c>
      <c r="I133" s="29">
        <v>4751</v>
      </c>
      <c r="J133" s="29">
        <v>166</v>
      </c>
    </row>
    <row r="134" spans="1:10">
      <c r="A134" s="1"/>
      <c r="B134" s="1" t="s">
        <v>82</v>
      </c>
      <c r="C134" s="29">
        <v>7634</v>
      </c>
      <c r="D134" s="29">
        <v>1058</v>
      </c>
      <c r="E134" s="29">
        <v>1284</v>
      </c>
      <c r="F134" s="29">
        <v>1182</v>
      </c>
      <c r="G134" s="29">
        <v>1632</v>
      </c>
      <c r="H134" s="29">
        <v>716</v>
      </c>
      <c r="I134" s="29">
        <v>5872</v>
      </c>
      <c r="J134" s="29">
        <v>1762</v>
      </c>
    </row>
    <row r="135" spans="1:10">
      <c r="A135" s="1"/>
      <c r="B135" s="1" t="s">
        <v>4</v>
      </c>
      <c r="C135" s="29">
        <v>3819</v>
      </c>
      <c r="D135" s="29">
        <v>295</v>
      </c>
      <c r="E135" s="29">
        <v>331</v>
      </c>
      <c r="F135" s="29">
        <v>191</v>
      </c>
      <c r="G135" s="29">
        <v>362</v>
      </c>
      <c r="H135" s="29">
        <v>293</v>
      </c>
      <c r="I135" s="29">
        <v>1472</v>
      </c>
      <c r="J135" s="29">
        <v>2347</v>
      </c>
    </row>
    <row r="136" spans="1:10">
      <c r="A136" s="1"/>
      <c r="B136" s="1" t="s">
        <v>83</v>
      </c>
      <c r="C136" s="29">
        <v>206315</v>
      </c>
      <c r="D136" s="29">
        <v>63402</v>
      </c>
      <c r="E136" s="29">
        <v>60503</v>
      </c>
      <c r="F136" s="29">
        <v>40366</v>
      </c>
      <c r="G136" s="29">
        <v>33394</v>
      </c>
      <c r="H136" s="29">
        <v>5250</v>
      </c>
      <c r="I136" s="29">
        <v>202915</v>
      </c>
      <c r="J136" s="29">
        <v>3400</v>
      </c>
    </row>
    <row r="137" spans="1:10">
      <c r="A137" s="1"/>
      <c r="B137" s="1" t="s">
        <v>84</v>
      </c>
      <c r="C137" s="29">
        <v>107431</v>
      </c>
      <c r="D137" s="29">
        <v>14649</v>
      </c>
      <c r="E137" s="29">
        <v>20433</v>
      </c>
      <c r="F137" s="29">
        <v>19860</v>
      </c>
      <c r="G137" s="29">
        <v>27681</v>
      </c>
      <c r="H137" s="29">
        <v>10304</v>
      </c>
      <c r="I137" s="29">
        <v>92927</v>
      </c>
      <c r="J137" s="29">
        <v>14504</v>
      </c>
    </row>
    <row r="138" spans="1:10">
      <c r="A138" s="1"/>
      <c r="B138" s="1" t="s">
        <v>42</v>
      </c>
      <c r="C138" s="29">
        <v>98331</v>
      </c>
      <c r="D138" s="29">
        <v>18777</v>
      </c>
      <c r="E138" s="29">
        <v>19915</v>
      </c>
      <c r="F138" s="29">
        <v>16441</v>
      </c>
      <c r="G138" s="29">
        <v>18308</v>
      </c>
      <c r="H138" s="29">
        <v>8213</v>
      </c>
      <c r="I138" s="29">
        <v>81654</v>
      </c>
      <c r="J138" s="29">
        <v>16677</v>
      </c>
    </row>
    <row r="139" spans="1:10">
      <c r="A139" s="1"/>
      <c r="B139" s="1" t="s">
        <v>85</v>
      </c>
      <c r="C139" s="29">
        <v>320456</v>
      </c>
      <c r="D139" s="29">
        <v>52060</v>
      </c>
      <c r="E139" s="29">
        <v>58054</v>
      </c>
      <c r="F139" s="29">
        <v>39676</v>
      </c>
      <c r="G139" s="29">
        <v>34865</v>
      </c>
      <c r="H139" s="29">
        <v>14965</v>
      </c>
      <c r="I139" s="29">
        <v>199620</v>
      </c>
      <c r="J139" s="29">
        <v>120836</v>
      </c>
    </row>
    <row r="140" spans="1:10">
      <c r="A140" s="1"/>
      <c r="B140" s="1" t="s">
        <v>5</v>
      </c>
      <c r="C140" s="29">
        <v>50506</v>
      </c>
      <c r="D140" s="29">
        <v>10838</v>
      </c>
      <c r="E140" s="29">
        <v>9628</v>
      </c>
      <c r="F140" s="29">
        <v>7467</v>
      </c>
      <c r="G140" s="29">
        <v>7885</v>
      </c>
      <c r="H140" s="29">
        <v>3187</v>
      </c>
      <c r="I140" s="29">
        <v>39005</v>
      </c>
      <c r="J140" s="29">
        <v>11501</v>
      </c>
    </row>
    <row r="141" spans="1:10">
      <c r="A141" s="1"/>
      <c r="B141" s="1" t="s">
        <v>6</v>
      </c>
      <c r="C141" s="29">
        <v>34860</v>
      </c>
      <c r="D141" s="29">
        <v>4034</v>
      </c>
      <c r="E141" s="29">
        <v>4072</v>
      </c>
      <c r="F141" s="29">
        <v>3291</v>
      </c>
      <c r="G141" s="29">
        <v>3772</v>
      </c>
      <c r="H141" s="29">
        <v>1899</v>
      </c>
      <c r="I141" s="29">
        <v>17068</v>
      </c>
      <c r="J141" s="29">
        <v>17792</v>
      </c>
    </row>
    <row r="142" spans="1:10">
      <c r="A142" s="1"/>
      <c r="B142" s="1" t="s">
        <v>7</v>
      </c>
      <c r="C142" s="29">
        <v>109197</v>
      </c>
      <c r="D142" s="29">
        <v>21032</v>
      </c>
      <c r="E142" s="29">
        <v>14724</v>
      </c>
      <c r="F142" s="29">
        <v>7453</v>
      </c>
      <c r="G142" s="29">
        <v>8835</v>
      </c>
      <c r="H142" s="29">
        <v>8105</v>
      </c>
      <c r="I142" s="29">
        <v>60149</v>
      </c>
      <c r="J142" s="29">
        <v>49048</v>
      </c>
    </row>
    <row r="143" spans="1:10">
      <c r="A143" s="1"/>
      <c r="B143" s="1" t="s">
        <v>8</v>
      </c>
      <c r="C143" s="29">
        <v>68379</v>
      </c>
      <c r="D143" s="29">
        <v>21612</v>
      </c>
      <c r="E143" s="29">
        <v>14186</v>
      </c>
      <c r="F143" s="29">
        <v>7795</v>
      </c>
      <c r="G143" s="29">
        <v>6714</v>
      </c>
      <c r="H143" s="29">
        <v>3751</v>
      </c>
      <c r="I143" s="29">
        <v>54058</v>
      </c>
      <c r="J143" s="29">
        <v>14321</v>
      </c>
    </row>
    <row r="144" spans="1:10">
      <c r="A144" s="1"/>
      <c r="B144" s="1" t="s">
        <v>9</v>
      </c>
      <c r="C144" s="29">
        <v>154288</v>
      </c>
      <c r="D144" s="29">
        <v>52873</v>
      </c>
      <c r="E144" s="29">
        <v>39440</v>
      </c>
      <c r="F144" s="29">
        <v>24754</v>
      </c>
      <c r="G144" s="29">
        <v>19595</v>
      </c>
      <c r="H144" s="29">
        <v>6072</v>
      </c>
      <c r="I144" s="29">
        <v>142734</v>
      </c>
      <c r="J144" s="29">
        <v>11554</v>
      </c>
    </row>
    <row r="145" spans="1:10">
      <c r="A145" s="1"/>
      <c r="B145" s="1" t="s">
        <v>10</v>
      </c>
      <c r="C145" s="29">
        <v>13066</v>
      </c>
      <c r="D145" s="29">
        <v>177</v>
      </c>
      <c r="E145" s="29">
        <v>213</v>
      </c>
      <c r="F145" s="29">
        <v>295</v>
      </c>
      <c r="G145" s="29">
        <v>1750</v>
      </c>
      <c r="H145" s="29">
        <v>2842</v>
      </c>
      <c r="I145" s="29">
        <v>5277</v>
      </c>
      <c r="J145" s="29">
        <v>7789</v>
      </c>
    </row>
    <row r="146" spans="1:10">
      <c r="A146" s="1"/>
      <c r="B146" s="1" t="s">
        <v>31</v>
      </c>
      <c r="C146" s="29">
        <v>92211</v>
      </c>
      <c r="D146" s="29">
        <v>21915</v>
      </c>
      <c r="E146" s="29">
        <v>19838</v>
      </c>
      <c r="F146" s="29">
        <v>13905</v>
      </c>
      <c r="G146" s="29">
        <v>14285</v>
      </c>
      <c r="H146" s="29">
        <v>5854</v>
      </c>
      <c r="I146" s="29">
        <v>75797</v>
      </c>
      <c r="J146" s="29">
        <v>16414</v>
      </c>
    </row>
    <row r="147" spans="1:10">
      <c r="A147" s="1"/>
      <c r="B147" s="1" t="s">
        <v>11</v>
      </c>
      <c r="C147" s="29">
        <v>21450</v>
      </c>
      <c r="D147" s="29">
        <v>3640</v>
      </c>
      <c r="E147" s="29">
        <v>4298</v>
      </c>
      <c r="F147" s="29">
        <v>4029</v>
      </c>
      <c r="G147" s="29">
        <v>5845</v>
      </c>
      <c r="H147" s="29">
        <v>1737</v>
      </c>
      <c r="I147" s="29">
        <v>19549</v>
      </c>
      <c r="J147" s="29">
        <v>1901</v>
      </c>
    </row>
    <row r="148" spans="1:10">
      <c r="A148" s="1"/>
      <c r="B148" s="1" t="s">
        <v>12</v>
      </c>
      <c r="C148" s="29">
        <v>190164</v>
      </c>
      <c r="D148" s="29">
        <v>31727</v>
      </c>
      <c r="E148" s="29">
        <v>47017</v>
      </c>
      <c r="F148" s="29">
        <v>33566</v>
      </c>
      <c r="G148" s="29">
        <v>30645</v>
      </c>
      <c r="H148" s="29">
        <v>18295</v>
      </c>
      <c r="I148" s="29">
        <v>161250</v>
      </c>
      <c r="J148" s="29">
        <v>28914</v>
      </c>
    </row>
    <row r="149" spans="1:10">
      <c r="A149" s="1"/>
      <c r="B149" s="1" t="s">
        <v>13</v>
      </c>
      <c r="C149" s="29">
        <v>28110</v>
      </c>
      <c r="D149" s="29">
        <v>5916</v>
      </c>
      <c r="E149" s="29">
        <v>6470</v>
      </c>
      <c r="F149" s="29">
        <v>5470</v>
      </c>
      <c r="G149" s="29">
        <v>6524</v>
      </c>
      <c r="H149" s="29">
        <v>1593</v>
      </c>
      <c r="I149" s="29">
        <v>25973</v>
      </c>
      <c r="J149" s="29">
        <v>2137</v>
      </c>
    </row>
    <row r="150" spans="1:10">
      <c r="A150" s="1"/>
      <c r="B150" s="1" t="s">
        <v>14</v>
      </c>
      <c r="C150" s="29">
        <v>202521</v>
      </c>
      <c r="D150" s="29">
        <v>21366</v>
      </c>
      <c r="E150" s="29">
        <v>34009</v>
      </c>
      <c r="F150" s="29">
        <v>38593</v>
      </c>
      <c r="G150" s="29">
        <v>47884</v>
      </c>
      <c r="H150" s="29">
        <v>14634</v>
      </c>
      <c r="I150" s="29">
        <v>156486</v>
      </c>
      <c r="J150" s="29">
        <v>46035</v>
      </c>
    </row>
    <row r="151" spans="1:10">
      <c r="A151" s="1"/>
      <c r="B151" s="1" t="s">
        <v>15</v>
      </c>
      <c r="C151" s="29">
        <v>170078</v>
      </c>
      <c r="D151" s="29">
        <v>50483</v>
      </c>
      <c r="E151" s="29">
        <v>51232</v>
      </c>
      <c r="F151" s="29">
        <v>30653</v>
      </c>
      <c r="G151" s="29">
        <v>22031</v>
      </c>
      <c r="H151" s="29">
        <v>4650</v>
      </c>
      <c r="I151" s="29">
        <v>159049</v>
      </c>
      <c r="J151" s="29">
        <v>11029</v>
      </c>
    </row>
    <row r="152" spans="1:10">
      <c r="A152" s="1"/>
      <c r="B152" s="1" t="s">
        <v>86</v>
      </c>
      <c r="C152" s="29">
        <v>337</v>
      </c>
      <c r="D152" s="29">
        <v>265</v>
      </c>
      <c r="E152" s="29">
        <v>48</v>
      </c>
      <c r="F152" s="29">
        <v>16</v>
      </c>
      <c r="G152" s="29">
        <v>8</v>
      </c>
      <c r="H152" s="29"/>
      <c r="I152" s="29">
        <v>337</v>
      </c>
      <c r="J152" s="29"/>
    </row>
    <row r="153" spans="1:10">
      <c r="A153" s="1" t="s">
        <v>52</v>
      </c>
      <c r="B153" s="1" t="s">
        <v>19</v>
      </c>
      <c r="C153" s="29">
        <v>-36980</v>
      </c>
      <c r="D153" s="29">
        <v>-42687</v>
      </c>
      <c r="E153" s="29">
        <v>-1746</v>
      </c>
      <c r="F153" s="29">
        <v>-2729</v>
      </c>
      <c r="G153" s="29">
        <v>-2994</v>
      </c>
      <c r="H153" s="29">
        <v>3054</v>
      </c>
      <c r="I153" s="29">
        <v>-47102</v>
      </c>
      <c r="J153" s="29">
        <v>10122</v>
      </c>
    </row>
    <row r="154" spans="1:10">
      <c r="A154" s="1"/>
      <c r="B154" s="1" t="s">
        <v>3</v>
      </c>
      <c r="C154" s="29">
        <v>-670</v>
      </c>
      <c r="D154" s="29">
        <v>-520</v>
      </c>
      <c r="E154" s="29">
        <v>-94</v>
      </c>
      <c r="F154" s="29">
        <v>-43</v>
      </c>
      <c r="G154" s="29">
        <v>-8</v>
      </c>
      <c r="H154" s="29">
        <v>3</v>
      </c>
      <c r="I154" s="29">
        <v>-662</v>
      </c>
      <c r="J154" s="29">
        <v>-8</v>
      </c>
    </row>
    <row r="155" spans="1:10">
      <c r="A155" s="14"/>
      <c r="B155" s="1" t="s">
        <v>82</v>
      </c>
      <c r="C155" s="29">
        <v>590</v>
      </c>
      <c r="D155" s="29">
        <v>221</v>
      </c>
      <c r="E155" s="29">
        <v>33</v>
      </c>
      <c r="F155" s="29">
        <v>-15</v>
      </c>
      <c r="G155" s="29">
        <v>-54</v>
      </c>
      <c r="H155" s="29">
        <v>64</v>
      </c>
      <c r="I155" s="29">
        <v>249</v>
      </c>
      <c r="J155" s="29">
        <v>341</v>
      </c>
    </row>
    <row r="156" spans="1:10">
      <c r="A156" s="1"/>
      <c r="B156" s="1" t="s">
        <v>4</v>
      </c>
      <c r="C156" s="29">
        <v>211</v>
      </c>
      <c r="D156" s="29">
        <v>-41</v>
      </c>
      <c r="E156" s="29">
        <v>-30</v>
      </c>
      <c r="F156" s="29">
        <v>-1</v>
      </c>
      <c r="G156" s="29">
        <v>14</v>
      </c>
      <c r="H156" s="29">
        <v>66</v>
      </c>
      <c r="I156" s="29">
        <v>8</v>
      </c>
      <c r="J156" s="29">
        <v>203</v>
      </c>
    </row>
    <row r="157" spans="1:10">
      <c r="A157" s="1"/>
      <c r="B157" s="1" t="s">
        <v>83</v>
      </c>
      <c r="C157" s="29">
        <v>-24553</v>
      </c>
      <c r="D157" s="29">
        <v>-20931</v>
      </c>
      <c r="E157" s="29">
        <v>-2199</v>
      </c>
      <c r="F157" s="29">
        <v>-1052</v>
      </c>
      <c r="G157" s="29">
        <v>-466</v>
      </c>
      <c r="H157" s="29">
        <v>4</v>
      </c>
      <c r="I157" s="29">
        <v>-24644</v>
      </c>
      <c r="J157" s="29">
        <v>91</v>
      </c>
    </row>
    <row r="158" spans="1:10">
      <c r="A158" s="1"/>
      <c r="B158" s="1" t="s">
        <v>84</v>
      </c>
      <c r="C158" s="29">
        <v>-5234</v>
      </c>
      <c r="D158" s="29">
        <v>-2782</v>
      </c>
      <c r="E158" s="29">
        <v>-502</v>
      </c>
      <c r="F158" s="29">
        <v>-541</v>
      </c>
      <c r="G158" s="29">
        <v>-617</v>
      </c>
      <c r="H158" s="29">
        <v>-103</v>
      </c>
      <c r="I158" s="29">
        <v>-4545</v>
      </c>
      <c r="J158" s="29">
        <v>-689</v>
      </c>
    </row>
    <row r="159" spans="1:10">
      <c r="A159" s="1"/>
      <c r="B159" s="1" t="s">
        <v>42</v>
      </c>
      <c r="C159" s="29">
        <v>-3623</v>
      </c>
      <c r="D159" s="29">
        <v>-1763</v>
      </c>
      <c r="E159" s="29">
        <v>-583</v>
      </c>
      <c r="F159" s="29">
        <v>-735</v>
      </c>
      <c r="G159" s="29">
        <v>-1026</v>
      </c>
      <c r="H159" s="29">
        <v>50</v>
      </c>
      <c r="I159" s="29">
        <v>-4057</v>
      </c>
      <c r="J159" s="29">
        <v>434</v>
      </c>
    </row>
    <row r="160" spans="1:10">
      <c r="A160" s="1"/>
      <c r="B160" s="1" t="s">
        <v>85</v>
      </c>
      <c r="C160" s="29">
        <v>-12348</v>
      </c>
      <c r="D160" s="29">
        <v>-8004</v>
      </c>
      <c r="E160" s="29">
        <v>-1747</v>
      </c>
      <c r="F160" s="29">
        <v>-1439</v>
      </c>
      <c r="G160" s="29">
        <v>-1834</v>
      </c>
      <c r="H160" s="29">
        <v>1115</v>
      </c>
      <c r="I160" s="29">
        <v>-11909</v>
      </c>
      <c r="J160" s="29">
        <v>-439</v>
      </c>
    </row>
    <row r="161" spans="1:10">
      <c r="A161" s="1"/>
      <c r="B161" s="1" t="s">
        <v>5</v>
      </c>
      <c r="C161" s="29">
        <v>-1254</v>
      </c>
      <c r="D161" s="29">
        <v>-1469</v>
      </c>
      <c r="E161" s="29">
        <v>149</v>
      </c>
      <c r="F161" s="29">
        <v>-158</v>
      </c>
      <c r="G161" s="29">
        <v>-270</v>
      </c>
      <c r="H161" s="29">
        <v>190</v>
      </c>
      <c r="I161" s="29">
        <v>-1558</v>
      </c>
      <c r="J161" s="29">
        <v>304</v>
      </c>
    </row>
    <row r="162" spans="1:10">
      <c r="A162" s="1"/>
      <c r="B162" s="1" t="s">
        <v>6</v>
      </c>
      <c r="C162" s="29">
        <v>-208</v>
      </c>
      <c r="D162" s="29">
        <v>-139</v>
      </c>
      <c r="E162" s="29">
        <v>3</v>
      </c>
      <c r="F162" s="29">
        <v>-97</v>
      </c>
      <c r="G162" s="29">
        <v>-116</v>
      </c>
      <c r="H162" s="29">
        <v>61</v>
      </c>
      <c r="I162" s="29">
        <v>-288</v>
      </c>
      <c r="J162" s="29">
        <v>80</v>
      </c>
    </row>
    <row r="163" spans="1:10">
      <c r="A163" s="1"/>
      <c r="B163" s="1" t="s">
        <v>7</v>
      </c>
      <c r="C163" s="29">
        <v>-4097</v>
      </c>
      <c r="D163" s="29">
        <v>-4766</v>
      </c>
      <c r="E163" s="29">
        <v>-685</v>
      </c>
      <c r="F163" s="29">
        <v>-370</v>
      </c>
      <c r="G163" s="29">
        <v>-2</v>
      </c>
      <c r="H163" s="29">
        <v>245</v>
      </c>
      <c r="I163" s="29">
        <v>-5578</v>
      </c>
      <c r="J163" s="29">
        <v>1481</v>
      </c>
    </row>
    <row r="164" spans="1:10">
      <c r="A164" s="1"/>
      <c r="B164" s="1" t="s">
        <v>8</v>
      </c>
      <c r="C164" s="29">
        <v>-9327</v>
      </c>
      <c r="D164" s="29">
        <v>-10478</v>
      </c>
      <c r="E164" s="29">
        <v>-563</v>
      </c>
      <c r="F164" s="29">
        <v>-220</v>
      </c>
      <c r="G164" s="29">
        <v>11</v>
      </c>
      <c r="H164" s="29">
        <v>934</v>
      </c>
      <c r="I164" s="29">
        <v>-10316</v>
      </c>
      <c r="J164" s="29">
        <v>989</v>
      </c>
    </row>
    <row r="165" spans="1:10">
      <c r="A165" s="1"/>
      <c r="B165" s="1" t="s">
        <v>9</v>
      </c>
      <c r="C165" s="29">
        <v>2254</v>
      </c>
      <c r="D165" s="29">
        <v>4039</v>
      </c>
      <c r="E165" s="29">
        <v>594</v>
      </c>
      <c r="F165" s="29">
        <v>-253</v>
      </c>
      <c r="G165" s="29">
        <v>-240</v>
      </c>
      <c r="H165" s="29">
        <v>37</v>
      </c>
      <c r="I165" s="29">
        <v>4177</v>
      </c>
      <c r="J165" s="29">
        <v>-1923</v>
      </c>
    </row>
    <row r="166" spans="1:10">
      <c r="A166" s="1"/>
      <c r="B166" s="1" t="s">
        <v>10</v>
      </c>
      <c r="C166" s="29">
        <v>-125</v>
      </c>
      <c r="D166" s="29">
        <v>-101</v>
      </c>
      <c r="E166" s="29">
        <v>-21</v>
      </c>
      <c r="F166" s="29">
        <v>-24</v>
      </c>
      <c r="G166" s="29">
        <v>38</v>
      </c>
      <c r="H166" s="29">
        <v>116</v>
      </c>
      <c r="I166" s="29">
        <v>8</v>
      </c>
      <c r="J166" s="29">
        <v>-133</v>
      </c>
    </row>
    <row r="167" spans="1:10">
      <c r="A167" s="1"/>
      <c r="B167" s="1" t="s">
        <v>31</v>
      </c>
      <c r="C167" s="29">
        <v>3361</v>
      </c>
      <c r="D167" s="29">
        <v>274</v>
      </c>
      <c r="E167" s="29">
        <v>368</v>
      </c>
      <c r="F167" s="29">
        <v>-55</v>
      </c>
      <c r="G167" s="29">
        <v>-258</v>
      </c>
      <c r="H167" s="29">
        <v>-108</v>
      </c>
      <c r="I167" s="29">
        <v>221</v>
      </c>
      <c r="J167" s="29">
        <v>3140</v>
      </c>
    </row>
    <row r="168" spans="1:10">
      <c r="A168" s="1"/>
      <c r="B168" s="1" t="s">
        <v>11</v>
      </c>
      <c r="C168" s="29">
        <v>1460</v>
      </c>
      <c r="D168" s="29">
        <v>918</v>
      </c>
      <c r="E168" s="29">
        <v>284</v>
      </c>
      <c r="F168" s="29">
        <v>104</v>
      </c>
      <c r="G168" s="29">
        <v>-53</v>
      </c>
      <c r="H168" s="29">
        <v>12</v>
      </c>
      <c r="I168" s="29">
        <v>1265</v>
      </c>
      <c r="J168" s="29">
        <v>195</v>
      </c>
    </row>
    <row r="169" spans="1:10">
      <c r="A169" s="1"/>
      <c r="B169" s="1" t="s">
        <v>12</v>
      </c>
      <c r="C169" s="29">
        <v>8691</v>
      </c>
      <c r="D169" s="29">
        <v>4836</v>
      </c>
      <c r="E169" s="29">
        <v>1166</v>
      </c>
      <c r="F169" s="29">
        <v>232</v>
      </c>
      <c r="G169" s="29">
        <v>-116</v>
      </c>
      <c r="H169" s="29">
        <v>201</v>
      </c>
      <c r="I169" s="29">
        <v>6319</v>
      </c>
      <c r="J169" s="29">
        <v>2372</v>
      </c>
    </row>
    <row r="170" spans="1:10">
      <c r="A170" s="1"/>
      <c r="B170" s="1" t="s">
        <v>13</v>
      </c>
      <c r="C170" s="29">
        <v>-44</v>
      </c>
      <c r="D170" s="29">
        <v>-152</v>
      </c>
      <c r="E170" s="29">
        <v>67</v>
      </c>
      <c r="F170" s="29">
        <v>-7</v>
      </c>
      <c r="G170" s="29">
        <v>-9</v>
      </c>
      <c r="H170" s="29">
        <v>39</v>
      </c>
      <c r="I170" s="29">
        <v>-62</v>
      </c>
      <c r="J170" s="29">
        <v>18</v>
      </c>
    </row>
    <row r="171" spans="1:10">
      <c r="A171" s="1"/>
      <c r="B171" s="1" t="s">
        <v>14</v>
      </c>
      <c r="C171" s="29">
        <v>6914</v>
      </c>
      <c r="D171" s="29">
        <v>-2862</v>
      </c>
      <c r="E171" s="29">
        <v>1558</v>
      </c>
      <c r="F171" s="29">
        <v>2149</v>
      </c>
      <c r="G171" s="29">
        <v>2496</v>
      </c>
      <c r="H171" s="29">
        <v>282</v>
      </c>
      <c r="I171" s="29">
        <v>3623</v>
      </c>
      <c r="J171" s="29">
        <v>3291</v>
      </c>
    </row>
    <row r="172" spans="1:10">
      <c r="A172" s="1"/>
      <c r="B172" s="1" t="s">
        <v>15</v>
      </c>
      <c r="C172" s="29">
        <v>-1005</v>
      </c>
      <c r="D172" s="29">
        <v>-830</v>
      </c>
      <c r="E172" s="29">
        <v>314</v>
      </c>
      <c r="F172" s="29">
        <v>-233</v>
      </c>
      <c r="G172" s="29">
        <v>-477</v>
      </c>
      <c r="H172" s="29">
        <v>-154</v>
      </c>
      <c r="I172" s="29">
        <v>-1380</v>
      </c>
      <c r="J172" s="29">
        <v>375</v>
      </c>
    </row>
    <row r="173" spans="1:10">
      <c r="A173" s="1"/>
      <c r="B173" s="1" t="s">
        <v>86</v>
      </c>
      <c r="C173" s="29">
        <v>2027</v>
      </c>
      <c r="D173" s="29">
        <v>1863</v>
      </c>
      <c r="E173" s="29">
        <v>142</v>
      </c>
      <c r="F173" s="29">
        <v>29</v>
      </c>
      <c r="G173" s="29">
        <v>-7</v>
      </c>
      <c r="H173" s="29"/>
      <c r="I173" s="29">
        <v>2027</v>
      </c>
      <c r="J173" s="29"/>
    </row>
    <row r="174" spans="1:10">
      <c r="A174" s="1" t="s">
        <v>53</v>
      </c>
      <c r="B174" s="1" t="s">
        <v>19</v>
      </c>
      <c r="C174" s="29">
        <v>120581294</v>
      </c>
      <c r="D174" s="29">
        <v>6134956</v>
      </c>
      <c r="E174" s="29">
        <v>6969756</v>
      </c>
      <c r="F174" s="29">
        <v>8651099</v>
      </c>
      <c r="G174" s="29">
        <v>20917074</v>
      </c>
      <c r="H174" s="29">
        <v>17171901</v>
      </c>
      <c r="I174" s="29">
        <v>59844786</v>
      </c>
      <c r="J174" s="29">
        <v>60736508</v>
      </c>
    </row>
    <row r="175" spans="1:10">
      <c r="A175" s="1"/>
      <c r="B175" s="1" t="s">
        <v>3</v>
      </c>
      <c r="C175" s="29">
        <v>172036</v>
      </c>
      <c r="D175" s="29">
        <v>24077</v>
      </c>
      <c r="E175" s="29">
        <v>24547</v>
      </c>
      <c r="F175" s="29">
        <v>25890</v>
      </c>
      <c r="G175" s="29">
        <v>39679</v>
      </c>
      <c r="H175" s="29">
        <v>29849</v>
      </c>
      <c r="I175" s="29">
        <v>144042</v>
      </c>
      <c r="J175" s="29">
        <v>27994</v>
      </c>
    </row>
    <row r="176" spans="1:10">
      <c r="A176" s="1"/>
      <c r="B176" s="1" t="s">
        <v>82</v>
      </c>
      <c r="C176" s="29">
        <v>700543</v>
      </c>
      <c r="D176" s="29">
        <v>17843</v>
      </c>
      <c r="E176" s="29">
        <v>21307</v>
      </c>
      <c r="F176" s="29">
        <v>33289</v>
      </c>
      <c r="G176" s="29">
        <v>107319</v>
      </c>
      <c r="H176" s="29">
        <v>102176</v>
      </c>
      <c r="I176" s="29">
        <v>281934</v>
      </c>
      <c r="J176" s="29">
        <v>418609</v>
      </c>
    </row>
    <row r="177" spans="1:10">
      <c r="A177" s="1"/>
      <c r="B177" s="1" t="s">
        <v>4</v>
      </c>
      <c r="C177" s="29">
        <v>622760</v>
      </c>
      <c r="D177" s="29">
        <v>6184</v>
      </c>
      <c r="E177" s="29">
        <v>6546</v>
      </c>
      <c r="F177" s="29">
        <v>6722</v>
      </c>
      <c r="G177" s="29">
        <v>38602</v>
      </c>
      <c r="H177" s="29">
        <v>52294</v>
      </c>
      <c r="I177" s="29">
        <v>110348</v>
      </c>
      <c r="J177" s="29">
        <v>512412</v>
      </c>
    </row>
    <row r="178" spans="1:10">
      <c r="A178" s="1"/>
      <c r="B178" s="1" t="s">
        <v>83</v>
      </c>
      <c r="C178" s="29">
        <v>7265662</v>
      </c>
      <c r="D178" s="29">
        <v>831267</v>
      </c>
      <c r="E178" s="29">
        <v>862661</v>
      </c>
      <c r="F178" s="29">
        <v>1021466</v>
      </c>
      <c r="G178" s="29">
        <v>2219194</v>
      </c>
      <c r="H178" s="29">
        <v>1253592</v>
      </c>
      <c r="I178" s="29">
        <v>6188180</v>
      </c>
      <c r="J178" s="29">
        <v>1077482</v>
      </c>
    </row>
    <row r="179" spans="1:10">
      <c r="A179" s="1"/>
      <c r="B179" s="1" t="s">
        <v>84</v>
      </c>
      <c r="C179" s="29">
        <v>13318963</v>
      </c>
      <c r="D179" s="29">
        <v>212960</v>
      </c>
      <c r="E179" s="29">
        <v>357865</v>
      </c>
      <c r="F179" s="29">
        <v>611849</v>
      </c>
      <c r="G179" s="29">
        <v>2288222</v>
      </c>
      <c r="H179" s="29">
        <v>2445605</v>
      </c>
      <c r="I179" s="29">
        <v>5916501</v>
      </c>
      <c r="J179" s="29">
        <v>7402462</v>
      </c>
    </row>
    <row r="180" spans="1:10">
      <c r="A180" s="1"/>
      <c r="B180" s="1" t="s">
        <v>42</v>
      </c>
      <c r="C180" s="29">
        <v>5964369</v>
      </c>
      <c r="D180" s="29">
        <v>325348</v>
      </c>
      <c r="E180" s="29">
        <v>377767</v>
      </c>
      <c r="F180" s="29">
        <v>525100</v>
      </c>
      <c r="G180" s="29">
        <v>1365687</v>
      </c>
      <c r="H180" s="29">
        <v>1041451</v>
      </c>
      <c r="I180" s="29">
        <v>3635353</v>
      </c>
      <c r="J180" s="29">
        <v>2329016</v>
      </c>
    </row>
    <row r="181" spans="1:10">
      <c r="A181" s="1"/>
      <c r="B181" s="1" t="s">
        <v>85</v>
      </c>
      <c r="C181" s="29">
        <v>15757247</v>
      </c>
      <c r="D181" s="29">
        <v>767948</v>
      </c>
      <c r="E181" s="29">
        <v>967666</v>
      </c>
      <c r="F181" s="29">
        <v>1075015</v>
      </c>
      <c r="G181" s="29">
        <v>2094116</v>
      </c>
      <c r="H181" s="29">
        <v>1231202</v>
      </c>
      <c r="I181" s="29">
        <v>6135947</v>
      </c>
      <c r="J181" s="29">
        <v>9621300</v>
      </c>
    </row>
    <row r="182" spans="1:10">
      <c r="A182" s="1"/>
      <c r="B182" s="1" t="s">
        <v>5</v>
      </c>
      <c r="C182" s="29">
        <v>4395078</v>
      </c>
      <c r="D182" s="29">
        <v>168721</v>
      </c>
      <c r="E182" s="29">
        <v>160706</v>
      </c>
      <c r="F182" s="29">
        <v>219802</v>
      </c>
      <c r="G182" s="29">
        <v>571919</v>
      </c>
      <c r="H182" s="29">
        <v>496577</v>
      </c>
      <c r="I182" s="29">
        <v>1617725</v>
      </c>
      <c r="J182" s="29">
        <v>2777353</v>
      </c>
    </row>
    <row r="183" spans="1:10">
      <c r="A183" s="1"/>
      <c r="B183" s="1" t="s">
        <v>6</v>
      </c>
      <c r="C183" s="29">
        <v>3399096</v>
      </c>
      <c r="D183" s="29">
        <v>67542</v>
      </c>
      <c r="E183" s="29">
        <v>74369</v>
      </c>
      <c r="F183" s="29">
        <v>106187</v>
      </c>
      <c r="G183" s="29">
        <v>305456</v>
      </c>
      <c r="H183" s="29">
        <v>323413</v>
      </c>
      <c r="I183" s="29">
        <v>876967</v>
      </c>
      <c r="J183" s="29">
        <v>2522129</v>
      </c>
    </row>
    <row r="184" spans="1:10">
      <c r="A184" s="1"/>
      <c r="B184" s="1" t="s">
        <v>7</v>
      </c>
      <c r="C184" s="29">
        <v>6548656</v>
      </c>
      <c r="D184" s="29">
        <v>324262</v>
      </c>
      <c r="E184" s="29">
        <v>241066</v>
      </c>
      <c r="F184" s="29">
        <v>221525</v>
      </c>
      <c r="G184" s="29">
        <v>623658</v>
      </c>
      <c r="H184" s="29">
        <v>723913</v>
      </c>
      <c r="I184" s="29">
        <v>2134424</v>
      </c>
      <c r="J184" s="29">
        <v>4414232</v>
      </c>
    </row>
    <row r="185" spans="1:10">
      <c r="A185" s="1"/>
      <c r="B185" s="1" t="s">
        <v>8</v>
      </c>
      <c r="C185" s="29">
        <v>2223869</v>
      </c>
      <c r="D185" s="29">
        <v>347531</v>
      </c>
      <c r="E185" s="29">
        <v>223579</v>
      </c>
      <c r="F185" s="29">
        <v>207207</v>
      </c>
      <c r="G185" s="29">
        <v>400082</v>
      </c>
      <c r="H185" s="29">
        <v>324774</v>
      </c>
      <c r="I185" s="29">
        <v>1503173</v>
      </c>
      <c r="J185" s="29">
        <v>720696</v>
      </c>
    </row>
    <row r="186" spans="1:10">
      <c r="A186" s="1"/>
      <c r="B186" s="1" t="s">
        <v>9</v>
      </c>
      <c r="C186" s="29">
        <v>8178150</v>
      </c>
      <c r="D186" s="29">
        <v>857978</v>
      </c>
      <c r="E186" s="29">
        <v>694094</v>
      </c>
      <c r="F186" s="29">
        <v>784405</v>
      </c>
      <c r="G186" s="29">
        <v>1526392</v>
      </c>
      <c r="H186" s="29">
        <v>1130707</v>
      </c>
      <c r="I186" s="29">
        <v>4993576</v>
      </c>
      <c r="J186" s="29">
        <v>3184574</v>
      </c>
    </row>
    <row r="187" spans="1:10">
      <c r="A187" s="1"/>
      <c r="B187" s="1" t="s">
        <v>10</v>
      </c>
      <c r="C187" s="29">
        <v>3121376</v>
      </c>
      <c r="D187" s="29">
        <v>4445</v>
      </c>
      <c r="E187" s="29">
        <v>3885</v>
      </c>
      <c r="F187" s="29">
        <v>7477</v>
      </c>
      <c r="G187" s="29">
        <v>77761</v>
      </c>
      <c r="H187" s="29">
        <v>289994</v>
      </c>
      <c r="I187" s="29">
        <v>383562</v>
      </c>
      <c r="J187" s="29">
        <v>2737814</v>
      </c>
    </row>
    <row r="188" spans="1:10">
      <c r="A188" s="1"/>
      <c r="B188" s="1" t="s">
        <v>31</v>
      </c>
      <c r="C188" s="29">
        <v>9981236</v>
      </c>
      <c r="D188" s="29">
        <v>313859</v>
      </c>
      <c r="E188" s="29">
        <v>321944</v>
      </c>
      <c r="F188" s="29">
        <v>408692</v>
      </c>
      <c r="G188" s="29">
        <v>1160487</v>
      </c>
      <c r="H188" s="29">
        <v>1517599</v>
      </c>
      <c r="I188" s="29">
        <v>3722581</v>
      </c>
      <c r="J188" s="29">
        <v>6258655</v>
      </c>
    </row>
    <row r="189" spans="1:10">
      <c r="A189" s="1"/>
      <c r="B189" s="1" t="s">
        <v>11</v>
      </c>
      <c r="C189" s="29">
        <v>3039036</v>
      </c>
      <c r="D189" s="29">
        <v>57892</v>
      </c>
      <c r="E189" s="29">
        <v>79150</v>
      </c>
      <c r="F189" s="29">
        <v>133151</v>
      </c>
      <c r="G189" s="29">
        <v>550513</v>
      </c>
      <c r="H189" s="29">
        <v>542627</v>
      </c>
      <c r="I189" s="29">
        <v>1363333</v>
      </c>
      <c r="J189" s="29">
        <v>1675703</v>
      </c>
    </row>
    <row r="190" spans="1:10">
      <c r="A190" s="1"/>
      <c r="B190" s="1" t="s">
        <v>12</v>
      </c>
      <c r="C190" s="29">
        <v>16795745</v>
      </c>
      <c r="D190" s="29">
        <v>581266</v>
      </c>
      <c r="E190" s="29">
        <v>936905</v>
      </c>
      <c r="F190" s="29">
        <v>1064961</v>
      </c>
      <c r="G190" s="29">
        <v>2363645</v>
      </c>
      <c r="H190" s="29">
        <v>3041210</v>
      </c>
      <c r="I190" s="29">
        <v>7987987</v>
      </c>
      <c r="J190" s="29">
        <v>8807758</v>
      </c>
    </row>
    <row r="191" spans="1:10">
      <c r="A191" s="1"/>
      <c r="B191" s="1" t="s">
        <v>13</v>
      </c>
      <c r="C191" s="29">
        <v>2008295</v>
      </c>
      <c r="D191" s="29">
        <v>95944</v>
      </c>
      <c r="E191" s="29">
        <v>108386</v>
      </c>
      <c r="F191" s="29">
        <v>161386</v>
      </c>
      <c r="G191" s="29">
        <v>516119</v>
      </c>
      <c r="H191" s="29">
        <v>431136</v>
      </c>
      <c r="I191" s="29">
        <v>1312971</v>
      </c>
      <c r="J191" s="29">
        <v>695324</v>
      </c>
    </row>
    <row r="192" spans="1:10">
      <c r="A192" s="1"/>
      <c r="B192" s="1" t="s">
        <v>14</v>
      </c>
      <c r="C192" s="29">
        <v>11559964</v>
      </c>
      <c r="D192" s="29">
        <v>327758</v>
      </c>
      <c r="E192" s="29">
        <v>615812</v>
      </c>
      <c r="F192" s="29">
        <v>1157609</v>
      </c>
      <c r="G192" s="29">
        <v>3186207</v>
      </c>
      <c r="H192" s="29">
        <v>1562436</v>
      </c>
      <c r="I192" s="29">
        <v>6849822</v>
      </c>
      <c r="J192" s="29">
        <v>4710142</v>
      </c>
    </row>
    <row r="193" spans="1:10">
      <c r="A193" s="1"/>
      <c r="B193" s="1" t="s">
        <v>15</v>
      </c>
      <c r="C193" s="29">
        <v>5518067</v>
      </c>
      <c r="D193" s="29">
        <v>794926</v>
      </c>
      <c r="E193" s="29">
        <v>889761</v>
      </c>
      <c r="F193" s="29">
        <v>878198</v>
      </c>
      <c r="G193" s="29">
        <v>1480983</v>
      </c>
      <c r="H193" s="29">
        <v>631346</v>
      </c>
      <c r="I193" s="29">
        <v>4675214</v>
      </c>
      <c r="J193" s="29">
        <v>842853</v>
      </c>
    </row>
    <row r="194" spans="1:10">
      <c r="A194" s="1"/>
      <c r="B194" s="1" t="s">
        <v>86</v>
      </c>
      <c r="C194" s="29">
        <v>11146</v>
      </c>
      <c r="D194" s="29" t="s">
        <v>124</v>
      </c>
      <c r="E194" s="29">
        <v>1740</v>
      </c>
      <c r="F194" s="29">
        <v>1168</v>
      </c>
      <c r="G194" s="29">
        <v>1033</v>
      </c>
      <c r="H194" s="29"/>
      <c r="I194" s="29">
        <v>11146</v>
      </c>
      <c r="J194" s="29"/>
    </row>
    <row r="195" spans="1:10">
      <c r="A195" s="1" t="s">
        <v>132</v>
      </c>
      <c r="B195" s="1" t="s">
        <v>19</v>
      </c>
      <c r="C195" s="29">
        <v>3286244</v>
      </c>
      <c r="D195" s="29">
        <v>818353</v>
      </c>
      <c r="E195" s="29">
        <v>473482</v>
      </c>
      <c r="F195" s="29">
        <v>488758</v>
      </c>
      <c r="G195" s="29">
        <v>839936</v>
      </c>
      <c r="H195" s="29">
        <v>364082</v>
      </c>
      <c r="I195" s="29">
        <v>2984611</v>
      </c>
      <c r="J195" s="29">
        <v>301633</v>
      </c>
    </row>
    <row r="196" spans="1:10">
      <c r="A196" s="1"/>
      <c r="B196" s="1" t="s">
        <v>3</v>
      </c>
      <c r="C196" s="29">
        <v>7877</v>
      </c>
      <c r="D196" s="29">
        <v>2995</v>
      </c>
      <c r="E196" s="29">
        <v>1246</v>
      </c>
      <c r="F196" s="29">
        <v>1027</v>
      </c>
      <c r="G196" s="29">
        <v>1283</v>
      </c>
      <c r="H196" s="29">
        <v>1326</v>
      </c>
      <c r="I196" s="29">
        <v>7877</v>
      </c>
      <c r="J196" s="29">
        <v>0</v>
      </c>
    </row>
    <row r="197" spans="1:10">
      <c r="A197" s="1"/>
      <c r="B197" s="1" t="s">
        <v>82</v>
      </c>
      <c r="C197" s="29">
        <v>15941</v>
      </c>
      <c r="D197" s="29">
        <v>2782</v>
      </c>
      <c r="E197" s="29">
        <v>1668</v>
      </c>
      <c r="F197" s="29">
        <v>1941</v>
      </c>
      <c r="G197" s="29">
        <v>3875</v>
      </c>
      <c r="H197" s="29">
        <v>5152</v>
      </c>
      <c r="I197" s="29">
        <v>15418</v>
      </c>
      <c r="J197" s="29" t="s">
        <v>120</v>
      </c>
    </row>
    <row r="198" spans="1:10">
      <c r="A198" s="1"/>
      <c r="B198" s="1" t="s">
        <v>4</v>
      </c>
      <c r="C198" s="29">
        <v>3847</v>
      </c>
      <c r="D198" s="29">
        <v>363</v>
      </c>
      <c r="E198" s="29">
        <v>215</v>
      </c>
      <c r="F198" s="29">
        <v>320</v>
      </c>
      <c r="G198" s="29">
        <v>840</v>
      </c>
      <c r="H198" s="29">
        <v>730</v>
      </c>
      <c r="I198" s="29">
        <v>2468</v>
      </c>
      <c r="J198" s="29" t="s">
        <v>120</v>
      </c>
    </row>
    <row r="199" spans="1:10">
      <c r="A199" s="1"/>
      <c r="B199" s="1" t="s">
        <v>83</v>
      </c>
      <c r="C199" s="29">
        <v>315078</v>
      </c>
      <c r="D199" s="29">
        <v>120760</v>
      </c>
      <c r="E199" s="29">
        <v>58845</v>
      </c>
      <c r="F199" s="29">
        <v>46111</v>
      </c>
      <c r="G199" s="29">
        <v>59691</v>
      </c>
      <c r="H199" s="29">
        <v>19679</v>
      </c>
      <c r="I199" s="29">
        <v>305086</v>
      </c>
      <c r="J199" s="29">
        <v>9992</v>
      </c>
    </row>
    <row r="200" spans="1:10">
      <c r="A200" s="1"/>
      <c r="B200" s="1" t="s">
        <v>84</v>
      </c>
      <c r="C200" s="29">
        <v>202980</v>
      </c>
      <c r="D200" s="29">
        <v>22801</v>
      </c>
      <c r="E200" s="29">
        <v>17931</v>
      </c>
      <c r="F200" s="29">
        <v>21734</v>
      </c>
      <c r="G200" s="29">
        <v>60519</v>
      </c>
      <c r="H200" s="29">
        <v>47005</v>
      </c>
      <c r="I200" s="29">
        <v>169990</v>
      </c>
      <c r="J200" s="29">
        <v>32990</v>
      </c>
    </row>
    <row r="201" spans="1:10">
      <c r="A201" s="1"/>
      <c r="B201" s="1" t="s">
        <v>42</v>
      </c>
      <c r="C201" s="29">
        <v>116597</v>
      </c>
      <c r="D201" s="29">
        <v>37341</v>
      </c>
      <c r="E201" s="29">
        <v>16151</v>
      </c>
      <c r="F201" s="29">
        <v>15033</v>
      </c>
      <c r="G201" s="29">
        <v>24140</v>
      </c>
      <c r="H201" s="29">
        <v>17968</v>
      </c>
      <c r="I201" s="29">
        <v>110633</v>
      </c>
      <c r="J201" s="29">
        <v>5964</v>
      </c>
    </row>
    <row r="202" spans="1:10">
      <c r="A202" s="1"/>
      <c r="B202" s="1" t="s">
        <v>85</v>
      </c>
      <c r="C202" s="29">
        <v>296377</v>
      </c>
      <c r="D202" s="29">
        <v>100607</v>
      </c>
      <c r="E202" s="29">
        <v>61059</v>
      </c>
      <c r="F202" s="29">
        <v>50617</v>
      </c>
      <c r="G202" s="29">
        <v>60491</v>
      </c>
      <c r="H202" s="29">
        <v>22527</v>
      </c>
      <c r="I202" s="29">
        <v>295301</v>
      </c>
      <c r="J202" s="29" t="s">
        <v>120</v>
      </c>
    </row>
    <row r="203" spans="1:10">
      <c r="A203" s="1"/>
      <c r="B203" s="1" t="s">
        <v>5</v>
      </c>
      <c r="C203" s="29">
        <v>84727</v>
      </c>
      <c r="D203" s="29">
        <v>29134</v>
      </c>
      <c r="E203" s="29">
        <v>13766</v>
      </c>
      <c r="F203" s="29">
        <v>12234</v>
      </c>
      <c r="G203" s="29">
        <v>18415</v>
      </c>
      <c r="H203" s="29">
        <v>8967</v>
      </c>
      <c r="I203" s="29">
        <v>82516</v>
      </c>
      <c r="J203" s="29">
        <v>2211</v>
      </c>
    </row>
    <row r="204" spans="1:10">
      <c r="A204" s="1"/>
      <c r="B204" s="1" t="s">
        <v>6</v>
      </c>
      <c r="C204" s="29">
        <v>50500</v>
      </c>
      <c r="D204" s="29">
        <v>10676</v>
      </c>
      <c r="E204" s="29">
        <v>5669</v>
      </c>
      <c r="F204" s="29">
        <v>5465</v>
      </c>
      <c r="G204" s="29">
        <v>11290</v>
      </c>
      <c r="H204" s="29">
        <v>9096</v>
      </c>
      <c r="I204" s="29">
        <v>42196</v>
      </c>
      <c r="J204" s="29">
        <v>8304</v>
      </c>
    </row>
    <row r="205" spans="1:10">
      <c r="A205" s="1"/>
      <c r="B205" s="1" t="s">
        <v>7</v>
      </c>
      <c r="C205" s="29">
        <v>131229</v>
      </c>
      <c r="D205" s="29">
        <v>35087</v>
      </c>
      <c r="E205" s="29">
        <v>12235</v>
      </c>
      <c r="F205" s="29">
        <v>9919</v>
      </c>
      <c r="G205" s="29">
        <v>18040</v>
      </c>
      <c r="H205" s="29">
        <v>13858</v>
      </c>
      <c r="I205" s="29">
        <v>89139</v>
      </c>
      <c r="J205" s="29">
        <v>42090</v>
      </c>
    </row>
    <row r="206" spans="1:10">
      <c r="A206" s="1"/>
      <c r="B206" s="1" t="s">
        <v>8</v>
      </c>
      <c r="C206" s="29">
        <v>98657</v>
      </c>
      <c r="D206" s="29" t="s">
        <v>120</v>
      </c>
      <c r="E206" s="29">
        <v>14305</v>
      </c>
      <c r="F206" s="29">
        <v>12211</v>
      </c>
      <c r="G206" s="29">
        <v>17201</v>
      </c>
      <c r="H206" s="29">
        <v>9161</v>
      </c>
      <c r="I206" s="29">
        <v>95642</v>
      </c>
      <c r="J206" s="29" t="s">
        <v>120</v>
      </c>
    </row>
    <row r="207" spans="1:10">
      <c r="A207" s="1"/>
      <c r="B207" s="1" t="s">
        <v>9</v>
      </c>
      <c r="C207" s="29">
        <v>304623</v>
      </c>
      <c r="D207" s="29" t="s">
        <v>120</v>
      </c>
      <c r="E207" s="29">
        <v>39380</v>
      </c>
      <c r="F207" s="29">
        <v>33357</v>
      </c>
      <c r="G207" s="29">
        <v>48512</v>
      </c>
      <c r="H207" s="29">
        <v>25378</v>
      </c>
      <c r="I207" s="29">
        <v>267208</v>
      </c>
      <c r="J207" s="29">
        <v>37415</v>
      </c>
    </row>
    <row r="208" spans="1:10">
      <c r="A208" s="1"/>
      <c r="B208" s="1" t="s">
        <v>10</v>
      </c>
      <c r="C208" s="29">
        <v>10240</v>
      </c>
      <c r="D208" s="29">
        <v>828</v>
      </c>
      <c r="E208" s="29">
        <v>546</v>
      </c>
      <c r="F208" s="29">
        <v>740</v>
      </c>
      <c r="G208" s="29">
        <v>2525</v>
      </c>
      <c r="H208" s="29" t="s">
        <v>120</v>
      </c>
      <c r="I208" s="29">
        <v>7275</v>
      </c>
      <c r="J208" s="29" t="s">
        <v>120</v>
      </c>
    </row>
    <row r="209" spans="1:11">
      <c r="A209" s="1"/>
      <c r="B209" s="1" t="s">
        <v>31</v>
      </c>
      <c r="C209" s="29">
        <v>351138</v>
      </c>
      <c r="D209" s="29">
        <v>53732</v>
      </c>
      <c r="E209" s="29">
        <v>28226</v>
      </c>
      <c r="F209" s="29">
        <v>27841</v>
      </c>
      <c r="G209" s="29">
        <v>61875</v>
      </c>
      <c r="H209" s="29">
        <v>58332</v>
      </c>
      <c r="I209" s="29">
        <v>230006</v>
      </c>
      <c r="J209" s="29">
        <v>121132</v>
      </c>
    </row>
    <row r="210" spans="1:11">
      <c r="A210" s="1"/>
      <c r="B210" s="1" t="s">
        <v>11</v>
      </c>
      <c r="C210" s="29">
        <v>44181</v>
      </c>
      <c r="D210" s="29">
        <v>10340</v>
      </c>
      <c r="E210" s="29">
        <v>7657</v>
      </c>
      <c r="F210" s="29">
        <v>8215</v>
      </c>
      <c r="G210" s="29">
        <v>11821</v>
      </c>
      <c r="H210" s="29">
        <v>4807</v>
      </c>
      <c r="I210" s="29">
        <v>42840</v>
      </c>
      <c r="J210" s="29" t="s">
        <v>120</v>
      </c>
    </row>
    <row r="211" spans="1:11">
      <c r="A211" s="1"/>
      <c r="B211" s="1" t="s">
        <v>12</v>
      </c>
      <c r="C211" s="29">
        <v>308148</v>
      </c>
      <c r="D211" s="29">
        <v>65898</v>
      </c>
      <c r="E211" s="29">
        <v>50106</v>
      </c>
      <c r="F211" s="29">
        <v>48317</v>
      </c>
      <c r="G211" s="29">
        <v>82607</v>
      </c>
      <c r="H211" s="29">
        <v>48304</v>
      </c>
      <c r="I211" s="29">
        <v>295232</v>
      </c>
      <c r="J211" s="29">
        <v>12916</v>
      </c>
    </row>
    <row r="212" spans="1:11">
      <c r="A212" s="1"/>
      <c r="B212" s="1" t="s">
        <v>13</v>
      </c>
      <c r="C212" s="29">
        <v>75668</v>
      </c>
      <c r="D212" s="29">
        <v>16273</v>
      </c>
      <c r="E212" s="29">
        <v>10965</v>
      </c>
      <c r="F212" s="29">
        <v>12236</v>
      </c>
      <c r="G212" s="29">
        <v>24586</v>
      </c>
      <c r="H212" s="29">
        <v>9444</v>
      </c>
      <c r="I212" s="29">
        <v>73504</v>
      </c>
      <c r="J212" s="29" t="s">
        <v>120</v>
      </c>
    </row>
    <row r="213" spans="1:11">
      <c r="A213" s="1"/>
      <c r="B213" s="1" t="s">
        <v>14</v>
      </c>
      <c r="C213" s="29">
        <v>670194</v>
      </c>
      <c r="D213" s="29">
        <v>59683</v>
      </c>
      <c r="E213" s="29">
        <v>90719</v>
      </c>
      <c r="F213" s="29">
        <v>149848</v>
      </c>
      <c r="G213" s="29">
        <v>301600</v>
      </c>
      <c r="H213" s="29">
        <v>54220</v>
      </c>
      <c r="I213" s="29">
        <v>656070</v>
      </c>
      <c r="J213" s="29">
        <v>14124</v>
      </c>
    </row>
    <row r="214" spans="1:11">
      <c r="A214" s="1"/>
      <c r="B214" s="1" t="s">
        <v>15</v>
      </c>
      <c r="C214" s="29">
        <v>187419</v>
      </c>
      <c r="D214" s="29">
        <v>78680</v>
      </c>
      <c r="E214" s="29">
        <v>40750</v>
      </c>
      <c r="F214" s="29">
        <v>30396</v>
      </c>
      <c r="G214" s="29">
        <v>30069</v>
      </c>
      <c r="H214" s="29">
        <v>5492</v>
      </c>
      <c r="I214" s="29">
        <v>185387</v>
      </c>
      <c r="J214" s="29">
        <v>2032</v>
      </c>
    </row>
    <row r="215" spans="1:11">
      <c r="A215" s="1"/>
      <c r="B215" s="1" t="s">
        <v>86</v>
      </c>
      <c r="C215" s="29">
        <v>10823</v>
      </c>
      <c r="D215" s="29" t="s">
        <v>120</v>
      </c>
      <c r="E215" s="29">
        <v>2043</v>
      </c>
      <c r="F215" s="29">
        <v>1196</v>
      </c>
      <c r="G215" s="29">
        <v>556</v>
      </c>
      <c r="H215" s="29">
        <v>0</v>
      </c>
      <c r="I215" s="29">
        <v>10823</v>
      </c>
      <c r="J215" s="29">
        <v>0</v>
      </c>
    </row>
    <row r="216" spans="1:11">
      <c r="A216" s="1" t="s">
        <v>133</v>
      </c>
      <c r="B216" s="1" t="s">
        <v>19</v>
      </c>
      <c r="C216" s="29">
        <v>2797334</v>
      </c>
      <c r="D216" s="29">
        <v>3158</v>
      </c>
      <c r="E216" s="29">
        <v>3586</v>
      </c>
      <c r="F216" s="29">
        <v>10311</v>
      </c>
      <c r="G216" s="29">
        <v>122108</v>
      </c>
      <c r="H216" s="29">
        <v>304438</v>
      </c>
      <c r="I216" s="29">
        <v>443601</v>
      </c>
      <c r="J216" s="29">
        <v>2353733</v>
      </c>
      <c r="K216" s="23">
        <f>+I216+I279</f>
        <v>6838472</v>
      </c>
    </row>
    <row r="217" spans="1:11">
      <c r="A217" s="1"/>
      <c r="B217" s="1" t="s">
        <v>3</v>
      </c>
      <c r="C217" s="29">
        <v>670</v>
      </c>
      <c r="D217" s="29">
        <v>0</v>
      </c>
      <c r="E217" s="29">
        <v>0</v>
      </c>
      <c r="F217" s="29" t="s">
        <v>120</v>
      </c>
      <c r="G217" s="29" t="s">
        <v>120</v>
      </c>
      <c r="H217" s="29">
        <v>101</v>
      </c>
      <c r="I217" s="29">
        <v>189</v>
      </c>
      <c r="J217" s="29">
        <v>481</v>
      </c>
    </row>
    <row r="218" spans="1:11">
      <c r="A218" s="1"/>
      <c r="B218" s="1" t="s">
        <v>82</v>
      </c>
      <c r="C218" s="29">
        <v>20855</v>
      </c>
      <c r="D218" s="29" t="s">
        <v>120</v>
      </c>
      <c r="E218" s="29" t="s">
        <v>120</v>
      </c>
      <c r="F218" s="29" t="s">
        <v>120</v>
      </c>
      <c r="G218" s="29">
        <v>1206</v>
      </c>
      <c r="H218" s="29">
        <v>2856</v>
      </c>
      <c r="I218" s="29">
        <v>4103</v>
      </c>
      <c r="J218" s="29">
        <v>16752</v>
      </c>
    </row>
    <row r="219" spans="1:11">
      <c r="A219" s="1"/>
      <c r="B219" s="1" t="s">
        <v>4</v>
      </c>
      <c r="C219" s="29">
        <v>22604</v>
      </c>
      <c r="D219" s="29" t="s">
        <v>120</v>
      </c>
      <c r="E219" s="29" t="s">
        <v>120</v>
      </c>
      <c r="F219" s="29" t="s">
        <v>120</v>
      </c>
      <c r="G219" s="29">
        <v>237</v>
      </c>
      <c r="H219" s="29">
        <v>968</v>
      </c>
      <c r="I219" s="29">
        <v>1308</v>
      </c>
      <c r="J219" s="29">
        <v>21296</v>
      </c>
    </row>
    <row r="220" spans="1:11">
      <c r="A220" s="1"/>
      <c r="B220" s="1" t="s">
        <v>83</v>
      </c>
      <c r="C220" s="29">
        <v>65152</v>
      </c>
      <c r="D220" s="29">
        <v>3</v>
      </c>
      <c r="E220" s="29">
        <v>16</v>
      </c>
      <c r="F220" s="29">
        <v>265</v>
      </c>
      <c r="G220" s="29">
        <v>2271</v>
      </c>
      <c r="H220" s="29">
        <v>6183</v>
      </c>
      <c r="I220" s="29">
        <v>8738</v>
      </c>
      <c r="J220" s="29">
        <v>56414</v>
      </c>
    </row>
    <row r="221" spans="1:11">
      <c r="A221" s="1"/>
      <c r="B221" s="1" t="s">
        <v>84</v>
      </c>
      <c r="C221" s="29">
        <v>122788</v>
      </c>
      <c r="D221" s="29">
        <v>116</v>
      </c>
      <c r="E221" s="29">
        <v>60</v>
      </c>
      <c r="F221" s="29">
        <v>501</v>
      </c>
      <c r="G221" s="29">
        <v>6808</v>
      </c>
      <c r="H221" s="29">
        <v>28893</v>
      </c>
      <c r="I221" s="29">
        <v>36378</v>
      </c>
      <c r="J221" s="29">
        <v>86410</v>
      </c>
    </row>
    <row r="222" spans="1:11">
      <c r="A222" s="1"/>
      <c r="B222" s="1" t="s">
        <v>42</v>
      </c>
      <c r="C222" s="29">
        <v>156795</v>
      </c>
      <c r="D222" s="29">
        <v>509</v>
      </c>
      <c r="E222" s="29">
        <v>155</v>
      </c>
      <c r="F222" s="29">
        <v>702</v>
      </c>
      <c r="G222" s="29">
        <v>9585</v>
      </c>
      <c r="H222" s="29">
        <v>18327</v>
      </c>
      <c r="I222" s="29">
        <v>29278</v>
      </c>
      <c r="J222" s="29">
        <v>127517</v>
      </c>
    </row>
    <row r="223" spans="1:11">
      <c r="A223" s="1"/>
      <c r="B223" s="1" t="s">
        <v>85</v>
      </c>
      <c r="C223" s="29">
        <v>394327</v>
      </c>
      <c r="D223" s="29" t="s">
        <v>120</v>
      </c>
      <c r="E223" s="29">
        <v>581</v>
      </c>
      <c r="F223" s="29">
        <v>1912</v>
      </c>
      <c r="G223" s="29">
        <v>20215</v>
      </c>
      <c r="H223" s="29">
        <v>47177</v>
      </c>
      <c r="I223" s="29">
        <v>70373</v>
      </c>
      <c r="J223" s="29">
        <v>323954</v>
      </c>
    </row>
    <row r="224" spans="1:11">
      <c r="A224" s="1"/>
      <c r="B224" s="1" t="s">
        <v>5</v>
      </c>
      <c r="C224" s="29">
        <v>87084</v>
      </c>
      <c r="D224" s="29">
        <v>172</v>
      </c>
      <c r="E224" s="29" t="s">
        <v>120</v>
      </c>
      <c r="F224" s="29">
        <v>270</v>
      </c>
      <c r="G224" s="29">
        <v>4013</v>
      </c>
      <c r="H224" s="29">
        <v>9842</v>
      </c>
      <c r="I224" s="29">
        <v>14343</v>
      </c>
      <c r="J224" s="29">
        <v>72741</v>
      </c>
    </row>
    <row r="225" spans="1:10">
      <c r="A225" s="1"/>
      <c r="B225" s="1" t="s">
        <v>6</v>
      </c>
      <c r="C225" s="29">
        <v>155817</v>
      </c>
      <c r="D225" s="29" t="s">
        <v>120</v>
      </c>
      <c r="E225" s="29">
        <v>193</v>
      </c>
      <c r="F225" s="29" t="s">
        <v>120</v>
      </c>
      <c r="G225" s="29">
        <v>2081</v>
      </c>
      <c r="H225" s="29">
        <v>7187</v>
      </c>
      <c r="I225" s="29">
        <v>9571</v>
      </c>
      <c r="J225" s="29">
        <v>146246</v>
      </c>
    </row>
    <row r="226" spans="1:10">
      <c r="A226" s="1"/>
      <c r="B226" s="1" t="s">
        <v>7</v>
      </c>
      <c r="C226" s="29">
        <v>309371</v>
      </c>
      <c r="D226" s="29" t="s">
        <v>120</v>
      </c>
      <c r="E226" s="29">
        <v>268</v>
      </c>
      <c r="F226" s="29">
        <v>1007</v>
      </c>
      <c r="G226" s="29">
        <v>8735</v>
      </c>
      <c r="H226" s="29">
        <v>17079</v>
      </c>
      <c r="I226" s="29">
        <v>27249</v>
      </c>
      <c r="J226" s="29">
        <v>282122</v>
      </c>
    </row>
    <row r="227" spans="1:10">
      <c r="A227" s="1"/>
      <c r="B227" s="1" t="s">
        <v>8</v>
      </c>
      <c r="C227" s="29">
        <v>59280</v>
      </c>
      <c r="D227" s="29" t="s">
        <v>120</v>
      </c>
      <c r="E227" s="29">
        <v>164</v>
      </c>
      <c r="F227" s="29">
        <v>484</v>
      </c>
      <c r="G227" s="29">
        <v>5256</v>
      </c>
      <c r="H227" s="29">
        <v>9812</v>
      </c>
      <c r="I227" s="29">
        <v>15889</v>
      </c>
      <c r="J227" s="29">
        <v>43391</v>
      </c>
    </row>
    <row r="228" spans="1:10">
      <c r="A228" s="1"/>
      <c r="B228" s="1" t="s">
        <v>9</v>
      </c>
      <c r="C228" s="29">
        <v>199619</v>
      </c>
      <c r="D228" s="29">
        <v>160</v>
      </c>
      <c r="E228" s="29">
        <v>289</v>
      </c>
      <c r="F228" s="29">
        <v>816</v>
      </c>
      <c r="G228" s="29">
        <v>6668</v>
      </c>
      <c r="H228" s="29">
        <v>18958</v>
      </c>
      <c r="I228" s="29">
        <v>26891</v>
      </c>
      <c r="J228" s="29">
        <v>172728</v>
      </c>
    </row>
    <row r="229" spans="1:10">
      <c r="A229" s="1"/>
      <c r="B229" s="1" t="s">
        <v>10</v>
      </c>
      <c r="C229" s="29">
        <v>162857</v>
      </c>
      <c r="D229" s="29">
        <v>28</v>
      </c>
      <c r="E229" s="29">
        <v>218</v>
      </c>
      <c r="F229" s="29">
        <v>582</v>
      </c>
      <c r="G229" s="29">
        <v>7091</v>
      </c>
      <c r="H229" s="29">
        <v>17061</v>
      </c>
      <c r="I229" s="29">
        <v>24980</v>
      </c>
      <c r="J229" s="29">
        <v>137877</v>
      </c>
    </row>
    <row r="230" spans="1:10">
      <c r="A230" s="1"/>
      <c r="B230" s="1" t="s">
        <v>31</v>
      </c>
      <c r="C230" s="29">
        <v>409072</v>
      </c>
      <c r="D230" s="29">
        <v>126</v>
      </c>
      <c r="E230" s="29">
        <v>305</v>
      </c>
      <c r="F230" s="29">
        <v>465</v>
      </c>
      <c r="G230" s="29">
        <v>4955</v>
      </c>
      <c r="H230" s="29">
        <v>20237</v>
      </c>
      <c r="I230" s="29">
        <v>26088</v>
      </c>
      <c r="J230" s="29">
        <v>382984</v>
      </c>
    </row>
    <row r="231" spans="1:10">
      <c r="A231" s="1"/>
      <c r="B231" s="1" t="s">
        <v>11</v>
      </c>
      <c r="C231" s="29">
        <v>16668</v>
      </c>
      <c r="D231" s="29" t="s">
        <v>120</v>
      </c>
      <c r="E231" s="29" t="s">
        <v>120</v>
      </c>
      <c r="F231" s="29" t="s">
        <v>120</v>
      </c>
      <c r="G231" s="29">
        <v>2037</v>
      </c>
      <c r="H231" s="29">
        <v>3321</v>
      </c>
      <c r="I231" s="29">
        <v>5667</v>
      </c>
      <c r="J231" s="29">
        <v>11001</v>
      </c>
    </row>
    <row r="232" spans="1:10">
      <c r="A232" s="1"/>
      <c r="B232" s="1" t="s">
        <v>12</v>
      </c>
      <c r="C232" s="29">
        <v>230124</v>
      </c>
      <c r="D232" s="29" t="s">
        <v>120</v>
      </c>
      <c r="E232" s="29">
        <v>152</v>
      </c>
      <c r="F232" s="29">
        <v>1363</v>
      </c>
      <c r="G232" s="29">
        <v>11821</v>
      </c>
      <c r="H232" s="29">
        <v>35944</v>
      </c>
      <c r="I232" s="29">
        <v>49499</v>
      </c>
      <c r="J232" s="29">
        <v>180625</v>
      </c>
    </row>
    <row r="233" spans="1:10">
      <c r="A233" s="1"/>
      <c r="B233" s="1" t="s">
        <v>13</v>
      </c>
      <c r="C233" s="29">
        <v>26752</v>
      </c>
      <c r="D233" s="29" t="s">
        <v>120</v>
      </c>
      <c r="E233" s="29">
        <v>117</v>
      </c>
      <c r="F233" s="29">
        <v>66</v>
      </c>
      <c r="G233" s="29">
        <v>1713</v>
      </c>
      <c r="H233" s="29">
        <v>4481</v>
      </c>
      <c r="I233" s="29">
        <v>6445</v>
      </c>
      <c r="J233" s="29">
        <v>20307</v>
      </c>
    </row>
    <row r="234" spans="1:10">
      <c r="A234" s="1"/>
      <c r="B234" s="1" t="s">
        <v>14</v>
      </c>
      <c r="C234" s="29">
        <v>311645</v>
      </c>
      <c r="D234" s="29">
        <v>667</v>
      </c>
      <c r="E234" s="29">
        <v>540</v>
      </c>
      <c r="F234" s="29">
        <v>1282</v>
      </c>
      <c r="G234" s="29">
        <v>23246</v>
      </c>
      <c r="H234" s="29">
        <v>51069</v>
      </c>
      <c r="I234" s="29">
        <v>76804</v>
      </c>
      <c r="J234" s="29">
        <v>234841</v>
      </c>
    </row>
    <row r="235" spans="1:10">
      <c r="A235" s="1"/>
      <c r="B235" s="1" t="s">
        <v>15</v>
      </c>
      <c r="C235" s="29">
        <v>45854</v>
      </c>
      <c r="D235" s="29">
        <v>245</v>
      </c>
      <c r="E235" s="29" t="s">
        <v>120</v>
      </c>
      <c r="F235" s="29">
        <v>369</v>
      </c>
      <c r="G235" s="29">
        <v>4099</v>
      </c>
      <c r="H235" s="29">
        <v>4942</v>
      </c>
      <c r="I235" s="29">
        <v>9808</v>
      </c>
      <c r="J235" s="29">
        <v>36046</v>
      </c>
    </row>
    <row r="236" spans="1:10">
      <c r="A236" s="1"/>
      <c r="B236" s="1" t="s">
        <v>86</v>
      </c>
      <c r="C236" s="29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</row>
    <row r="237" spans="1:10">
      <c r="A237" s="1" t="s">
        <v>134</v>
      </c>
      <c r="B237" s="1" t="s">
        <v>19</v>
      </c>
      <c r="C237" s="29">
        <v>-3236964</v>
      </c>
      <c r="D237" s="29">
        <v>-869094</v>
      </c>
      <c r="E237" s="29">
        <v>-471481</v>
      </c>
      <c r="F237" s="29">
        <v>-486813</v>
      </c>
      <c r="G237" s="29">
        <v>-822783</v>
      </c>
      <c r="H237" s="29">
        <v>-381872</v>
      </c>
      <c r="I237" s="29">
        <v>-3032043</v>
      </c>
      <c r="J237" s="29">
        <v>-204921</v>
      </c>
    </row>
    <row r="238" spans="1:10">
      <c r="A238" s="1"/>
      <c r="B238" s="1" t="s">
        <v>3</v>
      </c>
      <c r="C238" s="29">
        <v>-10813</v>
      </c>
      <c r="D238" s="29" t="s">
        <v>120</v>
      </c>
      <c r="E238" s="29">
        <v>-1850</v>
      </c>
      <c r="F238" s="29">
        <v>-1539</v>
      </c>
      <c r="G238" s="29">
        <v>-1860</v>
      </c>
      <c r="H238" s="29">
        <v>-1686</v>
      </c>
      <c r="I238" s="29">
        <v>-10813</v>
      </c>
      <c r="J238" s="29">
        <v>0</v>
      </c>
    </row>
    <row r="239" spans="1:10">
      <c r="A239" s="1"/>
      <c r="B239" s="1" t="s">
        <v>82</v>
      </c>
      <c r="C239" s="29">
        <v>-14572</v>
      </c>
      <c r="D239" s="29">
        <v>-2132</v>
      </c>
      <c r="E239" s="29">
        <v>-1501</v>
      </c>
      <c r="F239" s="29">
        <v>-2031</v>
      </c>
      <c r="G239" s="29">
        <v>-5005</v>
      </c>
      <c r="H239" s="29">
        <v>-3331</v>
      </c>
      <c r="I239" s="29">
        <v>-14000</v>
      </c>
      <c r="J239" s="29" t="s">
        <v>120</v>
      </c>
    </row>
    <row r="240" spans="1:10">
      <c r="A240" s="1"/>
      <c r="B240" s="1" t="s">
        <v>4</v>
      </c>
      <c r="C240" s="29">
        <v>-2124</v>
      </c>
      <c r="D240" s="29">
        <v>-456</v>
      </c>
      <c r="E240" s="29">
        <v>-420</v>
      </c>
      <c r="F240" s="29">
        <v>-312</v>
      </c>
      <c r="G240" s="29">
        <v>-813</v>
      </c>
      <c r="H240" s="29" t="s">
        <v>120</v>
      </c>
      <c r="I240" s="29">
        <v>-2124</v>
      </c>
      <c r="J240" s="29">
        <v>0</v>
      </c>
    </row>
    <row r="241" spans="1:10">
      <c r="A241" s="1"/>
      <c r="B241" s="1" t="s">
        <v>83</v>
      </c>
      <c r="C241" s="29">
        <v>-399155</v>
      </c>
      <c r="D241" s="29" t="s">
        <v>120</v>
      </c>
      <c r="E241" s="29">
        <v>-72799</v>
      </c>
      <c r="F241" s="29">
        <v>-59898</v>
      </c>
      <c r="G241" s="29">
        <v>-77019</v>
      </c>
      <c r="H241" s="29">
        <v>-27587</v>
      </c>
      <c r="I241" s="29">
        <v>-392071</v>
      </c>
      <c r="J241" s="29" t="s">
        <v>120</v>
      </c>
    </row>
    <row r="242" spans="1:10">
      <c r="A242" s="1"/>
      <c r="B242" s="1" t="s">
        <v>84</v>
      </c>
      <c r="C242" s="29">
        <v>-221970</v>
      </c>
      <c r="D242" s="29">
        <v>-27011</v>
      </c>
      <c r="E242" s="29">
        <v>-21175</v>
      </c>
      <c r="F242" s="29">
        <v>-28120</v>
      </c>
      <c r="G242" s="29">
        <v>-77829</v>
      </c>
      <c r="H242" s="29">
        <v>-49066</v>
      </c>
      <c r="I242" s="29">
        <v>-203201</v>
      </c>
      <c r="J242" s="29">
        <v>-18769</v>
      </c>
    </row>
    <row r="243" spans="1:10">
      <c r="A243" s="1"/>
      <c r="B243" s="1" t="s">
        <v>42</v>
      </c>
      <c r="C243" s="29">
        <v>-140540</v>
      </c>
      <c r="D243" s="29" t="s">
        <v>120</v>
      </c>
      <c r="E243" s="29">
        <v>-18668</v>
      </c>
      <c r="F243" s="29">
        <v>-21312</v>
      </c>
      <c r="G243" s="29">
        <v>-42318</v>
      </c>
      <c r="H243" s="29">
        <v>-18151</v>
      </c>
      <c r="I243" s="29">
        <v>-139088</v>
      </c>
      <c r="J243" s="29" t="s">
        <v>120</v>
      </c>
    </row>
    <row r="244" spans="1:10">
      <c r="A244" s="1"/>
      <c r="B244" s="1" t="s">
        <v>85</v>
      </c>
      <c r="C244" s="29">
        <v>-329844</v>
      </c>
      <c r="D244" s="29">
        <v>-111799</v>
      </c>
      <c r="E244" s="29">
        <v>-67834</v>
      </c>
      <c r="F244" s="29">
        <v>-56442</v>
      </c>
      <c r="G244" s="29">
        <v>-73668</v>
      </c>
      <c r="H244" s="29">
        <v>-16602</v>
      </c>
      <c r="I244" s="29">
        <v>-326345</v>
      </c>
      <c r="J244" s="29">
        <v>-3499</v>
      </c>
    </row>
    <row r="245" spans="1:10">
      <c r="A245" s="1"/>
      <c r="B245" s="1" t="s">
        <v>5</v>
      </c>
      <c r="C245" s="29">
        <v>-100028</v>
      </c>
      <c r="D245" s="29" t="s">
        <v>120</v>
      </c>
      <c r="E245" s="29">
        <v>-12652</v>
      </c>
      <c r="F245" s="29">
        <v>-13533</v>
      </c>
      <c r="G245" s="29">
        <v>-26028</v>
      </c>
      <c r="H245" s="29">
        <v>-12454</v>
      </c>
      <c r="I245" s="29">
        <v>-95323</v>
      </c>
      <c r="J245" s="29">
        <v>-4705</v>
      </c>
    </row>
    <row r="246" spans="1:10">
      <c r="A246" s="1"/>
      <c r="B246" s="1" t="s">
        <v>6</v>
      </c>
      <c r="C246" s="29">
        <v>-59564</v>
      </c>
      <c r="D246" s="29" t="s">
        <v>120</v>
      </c>
      <c r="E246" s="29">
        <v>-5417</v>
      </c>
      <c r="F246" s="29">
        <v>-6202</v>
      </c>
      <c r="G246" s="29">
        <v>-13673</v>
      </c>
      <c r="H246" s="29">
        <v>-8579</v>
      </c>
      <c r="I246" s="29">
        <v>-44475</v>
      </c>
      <c r="J246" s="29">
        <v>-15089</v>
      </c>
    </row>
    <row r="247" spans="1:10">
      <c r="A247" s="1"/>
      <c r="B247" s="1" t="s">
        <v>7</v>
      </c>
      <c r="C247" s="29">
        <v>-130104</v>
      </c>
      <c r="D247" s="29">
        <v>-42813</v>
      </c>
      <c r="E247" s="29">
        <v>-15982</v>
      </c>
      <c r="F247" s="29">
        <v>-13391</v>
      </c>
      <c r="G247" s="29">
        <v>-25951</v>
      </c>
      <c r="H247" s="29">
        <v>-17495</v>
      </c>
      <c r="I247" s="29">
        <v>-115632</v>
      </c>
      <c r="J247" s="29" t="s">
        <v>120</v>
      </c>
    </row>
    <row r="248" spans="1:10">
      <c r="A248" s="1"/>
      <c r="B248" s="1" t="s">
        <v>8</v>
      </c>
      <c r="C248" s="29">
        <v>-118978</v>
      </c>
      <c r="D248" s="29" t="s">
        <v>120</v>
      </c>
      <c r="E248" s="29">
        <v>-16583</v>
      </c>
      <c r="F248" s="29">
        <v>-13188</v>
      </c>
      <c r="G248" s="29">
        <v>-18300</v>
      </c>
      <c r="H248" s="29">
        <v>-10605</v>
      </c>
      <c r="I248" s="29">
        <v>-116859</v>
      </c>
      <c r="J248" s="29">
        <v>-2119</v>
      </c>
    </row>
    <row r="249" spans="1:10">
      <c r="A249" s="1"/>
      <c r="B249" s="1" t="s">
        <v>9</v>
      </c>
      <c r="C249" s="29">
        <v>-300767</v>
      </c>
      <c r="D249" s="29" t="s">
        <v>120</v>
      </c>
      <c r="E249" s="29">
        <v>-35032</v>
      </c>
      <c r="F249" s="29">
        <v>-34658</v>
      </c>
      <c r="G249" s="29">
        <v>-52471</v>
      </c>
      <c r="H249" s="29">
        <v>-30110</v>
      </c>
      <c r="I249" s="29">
        <v>-262994</v>
      </c>
      <c r="J249" s="29">
        <v>-37773</v>
      </c>
    </row>
    <row r="250" spans="1:10">
      <c r="A250" s="1"/>
      <c r="B250" s="1" t="s">
        <v>10</v>
      </c>
      <c r="C250" s="29">
        <v>-5672</v>
      </c>
      <c r="D250" s="29">
        <v>-756</v>
      </c>
      <c r="E250" s="29">
        <v>-384</v>
      </c>
      <c r="F250" s="29">
        <v>-489</v>
      </c>
      <c r="G250" s="29">
        <v>-1177</v>
      </c>
      <c r="H250" s="29" t="s">
        <v>120</v>
      </c>
      <c r="I250" s="29">
        <v>-4765</v>
      </c>
      <c r="J250" s="29" t="s">
        <v>120</v>
      </c>
    </row>
    <row r="251" spans="1:10">
      <c r="A251" s="1"/>
      <c r="B251" s="1" t="s">
        <v>31</v>
      </c>
      <c r="C251" s="29">
        <v>-312187</v>
      </c>
      <c r="D251" s="29">
        <v>-51875</v>
      </c>
      <c r="E251" s="29">
        <v>-25560</v>
      </c>
      <c r="F251" s="29">
        <v>-27746</v>
      </c>
      <c r="G251" s="29">
        <v>-67568</v>
      </c>
      <c r="H251" s="29">
        <v>-76134</v>
      </c>
      <c r="I251" s="29">
        <v>-248883</v>
      </c>
      <c r="J251" s="29">
        <v>-63304</v>
      </c>
    </row>
    <row r="252" spans="1:10">
      <c r="A252" s="1"/>
      <c r="B252" s="1" t="s">
        <v>11</v>
      </c>
      <c r="C252" s="29">
        <v>-47287</v>
      </c>
      <c r="D252" s="29" t="s">
        <v>120</v>
      </c>
      <c r="E252" s="29">
        <v>-5848</v>
      </c>
      <c r="F252" s="29">
        <v>-6782</v>
      </c>
      <c r="G252" s="29">
        <v>-14620</v>
      </c>
      <c r="H252" s="29">
        <v>-6480</v>
      </c>
      <c r="I252" s="29">
        <v>-42029</v>
      </c>
      <c r="J252" s="29">
        <v>-5258</v>
      </c>
    </row>
    <row r="253" spans="1:10">
      <c r="A253" s="1"/>
      <c r="B253" s="1" t="s">
        <v>12</v>
      </c>
      <c r="C253" s="29">
        <v>-280521</v>
      </c>
      <c r="D253" s="29">
        <v>-55683</v>
      </c>
      <c r="E253" s="29">
        <v>-41020</v>
      </c>
      <c r="F253" s="29">
        <v>-42337</v>
      </c>
      <c r="G253" s="29">
        <v>-75328</v>
      </c>
      <c r="H253" s="29">
        <v>-49661</v>
      </c>
      <c r="I253" s="29">
        <v>-264029</v>
      </c>
      <c r="J253" s="29">
        <v>-16492</v>
      </c>
    </row>
    <row r="254" spans="1:10">
      <c r="A254" s="1"/>
      <c r="B254" s="1" t="s">
        <v>13</v>
      </c>
      <c r="C254" s="29">
        <v>-73260</v>
      </c>
      <c r="D254" s="29">
        <v>-16303</v>
      </c>
      <c r="E254" s="29">
        <v>-10398</v>
      </c>
      <c r="F254" s="29">
        <v>-12006</v>
      </c>
      <c r="G254" s="29">
        <v>-23851</v>
      </c>
      <c r="H254" s="29">
        <v>-8769</v>
      </c>
      <c r="I254" s="29">
        <v>-71327</v>
      </c>
      <c r="J254" s="29">
        <v>-1933</v>
      </c>
    </row>
    <row r="255" spans="1:10">
      <c r="A255" s="1"/>
      <c r="B255" s="1" t="s">
        <v>14</v>
      </c>
      <c r="C255" s="29">
        <v>-496810</v>
      </c>
      <c r="D255" s="29">
        <v>-62709</v>
      </c>
      <c r="E255" s="29">
        <v>-79694</v>
      </c>
      <c r="F255" s="29">
        <v>-117465</v>
      </c>
      <c r="G255" s="29">
        <v>-193993</v>
      </c>
      <c r="H255" s="29">
        <v>-35123</v>
      </c>
      <c r="I255" s="29">
        <v>-488984</v>
      </c>
      <c r="J255" s="29">
        <v>-7826</v>
      </c>
    </row>
    <row r="256" spans="1:10">
      <c r="A256" s="1"/>
      <c r="B256" s="1" t="s">
        <v>15</v>
      </c>
      <c r="C256" s="29">
        <v>-186030</v>
      </c>
      <c r="D256" s="29">
        <v>-77840</v>
      </c>
      <c r="E256" s="29">
        <v>-37528</v>
      </c>
      <c r="F256" s="29">
        <v>-28502</v>
      </c>
      <c r="G256" s="29">
        <v>-30536</v>
      </c>
      <c r="H256" s="29">
        <v>-7957</v>
      </c>
      <c r="I256" s="29">
        <v>-182363</v>
      </c>
      <c r="J256" s="29" t="s">
        <v>120</v>
      </c>
    </row>
    <row r="257" spans="1:10">
      <c r="A257" s="1"/>
      <c r="B257" s="1" t="s">
        <v>86</v>
      </c>
      <c r="C257" s="29">
        <v>-6738</v>
      </c>
      <c r="D257" s="29" t="s">
        <v>120</v>
      </c>
      <c r="E257" s="29">
        <v>-1136</v>
      </c>
      <c r="F257" s="29">
        <v>-860</v>
      </c>
      <c r="G257" s="29">
        <v>-775</v>
      </c>
      <c r="H257" s="29">
        <v>0</v>
      </c>
      <c r="I257" s="29">
        <v>-6738</v>
      </c>
      <c r="J257" s="29">
        <v>0</v>
      </c>
    </row>
    <row r="258" spans="1:10">
      <c r="A258" s="1" t="s">
        <v>135</v>
      </c>
      <c r="B258" s="1" t="s">
        <v>19</v>
      </c>
      <c r="C258" s="29">
        <v>-2614207</v>
      </c>
      <c r="D258" s="29" t="s">
        <v>120</v>
      </c>
      <c r="E258" s="29">
        <v>-8482</v>
      </c>
      <c r="F258" s="29">
        <v>-23176</v>
      </c>
      <c r="G258" s="29">
        <v>-151546</v>
      </c>
      <c r="H258" s="29">
        <v>-267424</v>
      </c>
      <c r="I258" s="29">
        <v>-453966</v>
      </c>
      <c r="J258" s="29">
        <v>-2160241</v>
      </c>
    </row>
    <row r="259" spans="1:10">
      <c r="A259" s="1"/>
      <c r="B259" s="1" t="s">
        <v>3</v>
      </c>
      <c r="C259" s="29">
        <v>-698</v>
      </c>
      <c r="D259" s="29" t="s">
        <v>120</v>
      </c>
      <c r="E259" s="29">
        <v>-17</v>
      </c>
      <c r="F259" s="29" t="s">
        <v>120</v>
      </c>
      <c r="G259" s="29">
        <v>-219</v>
      </c>
      <c r="H259" s="29" t="s">
        <v>120</v>
      </c>
      <c r="I259" s="29">
        <v>-464</v>
      </c>
      <c r="J259" s="29">
        <v>-234</v>
      </c>
    </row>
    <row r="260" spans="1:10">
      <c r="A260" s="1"/>
      <c r="B260" s="1" t="s">
        <v>82</v>
      </c>
      <c r="C260" s="29">
        <v>-20066</v>
      </c>
      <c r="D260" s="29" t="s">
        <v>120</v>
      </c>
      <c r="E260" s="29">
        <v>-17</v>
      </c>
      <c r="F260" s="29" t="s">
        <v>120</v>
      </c>
      <c r="G260" s="29">
        <v>-628</v>
      </c>
      <c r="H260" s="29">
        <v>-1511</v>
      </c>
      <c r="I260" s="29">
        <v>-2239</v>
      </c>
      <c r="J260" s="29">
        <v>-17827</v>
      </c>
    </row>
    <row r="261" spans="1:10">
      <c r="A261" s="1"/>
      <c r="B261" s="1" t="s">
        <v>4</v>
      </c>
      <c r="C261" s="29">
        <v>-16393</v>
      </c>
      <c r="D261" s="29" t="s">
        <v>120</v>
      </c>
      <c r="E261" s="29">
        <v>0</v>
      </c>
      <c r="F261" s="29" t="s">
        <v>120</v>
      </c>
      <c r="G261" s="29">
        <v>-306</v>
      </c>
      <c r="H261" s="29">
        <v>-953</v>
      </c>
      <c r="I261" s="29">
        <v>-1281</v>
      </c>
      <c r="J261" s="29">
        <v>-15112</v>
      </c>
    </row>
    <row r="262" spans="1:10">
      <c r="A262" s="1"/>
      <c r="B262" s="1" t="s">
        <v>83</v>
      </c>
      <c r="C262" s="29">
        <v>-42662</v>
      </c>
      <c r="D262" s="29">
        <v>-28</v>
      </c>
      <c r="E262" s="29">
        <v>-74</v>
      </c>
      <c r="F262" s="29">
        <v>-261</v>
      </c>
      <c r="G262" s="29">
        <v>-1573</v>
      </c>
      <c r="H262" s="29">
        <v>-5380</v>
      </c>
      <c r="I262" s="29">
        <v>-7316</v>
      </c>
      <c r="J262" s="29">
        <v>-35346</v>
      </c>
    </row>
    <row r="263" spans="1:10">
      <c r="A263" s="1"/>
      <c r="B263" s="1" t="s">
        <v>84</v>
      </c>
      <c r="C263" s="29">
        <v>-237909</v>
      </c>
      <c r="D263" s="29">
        <v>-82</v>
      </c>
      <c r="E263" s="29">
        <v>-194</v>
      </c>
      <c r="F263" s="29">
        <v>-725</v>
      </c>
      <c r="G263" s="29">
        <v>-10604</v>
      </c>
      <c r="H263" s="29">
        <v>-34991</v>
      </c>
      <c r="I263" s="29">
        <v>-46596</v>
      </c>
      <c r="J263" s="29">
        <v>-191313</v>
      </c>
    </row>
    <row r="264" spans="1:10">
      <c r="A264" s="1"/>
      <c r="B264" s="1" t="s">
        <v>42</v>
      </c>
      <c r="C264" s="29">
        <v>-155726</v>
      </c>
      <c r="D264" s="29" t="s">
        <v>120</v>
      </c>
      <c r="E264" s="29">
        <v>-867</v>
      </c>
      <c r="F264" s="29">
        <v>-2298</v>
      </c>
      <c r="G264" s="29">
        <v>-13839</v>
      </c>
      <c r="H264" s="29">
        <v>-20323</v>
      </c>
      <c r="I264" s="29">
        <v>-37713</v>
      </c>
      <c r="J264" s="29">
        <v>-118013</v>
      </c>
    </row>
    <row r="265" spans="1:10">
      <c r="A265" s="1"/>
      <c r="B265" s="1" t="s">
        <v>85</v>
      </c>
      <c r="C265" s="29">
        <v>-286543</v>
      </c>
      <c r="D265" s="29" t="s">
        <v>120</v>
      </c>
      <c r="E265" s="29">
        <v>-2687</v>
      </c>
      <c r="F265" s="29">
        <v>-6892</v>
      </c>
      <c r="G265" s="29">
        <v>-29401</v>
      </c>
      <c r="H265" s="29">
        <v>-28532</v>
      </c>
      <c r="I265" s="29">
        <v>-68478</v>
      </c>
      <c r="J265" s="29">
        <v>-218065</v>
      </c>
    </row>
    <row r="266" spans="1:10">
      <c r="A266" s="1"/>
      <c r="B266" s="1" t="s">
        <v>5</v>
      </c>
      <c r="C266" s="29">
        <v>-102057</v>
      </c>
      <c r="D266" s="29" t="s">
        <v>120</v>
      </c>
      <c r="E266" s="29">
        <v>-144</v>
      </c>
      <c r="F266" s="29" t="s">
        <v>120</v>
      </c>
      <c r="G266" s="29">
        <v>-4286</v>
      </c>
      <c r="H266" s="29">
        <v>-6715</v>
      </c>
      <c r="I266" s="29">
        <v>-11660</v>
      </c>
      <c r="J266" s="29">
        <v>-90397</v>
      </c>
    </row>
    <row r="267" spans="1:10">
      <c r="A267" s="1"/>
      <c r="B267" s="1" t="s">
        <v>6</v>
      </c>
      <c r="C267" s="29">
        <v>-124520</v>
      </c>
      <c r="D267" s="29" t="s">
        <v>120</v>
      </c>
      <c r="E267" s="29">
        <v>-145</v>
      </c>
      <c r="F267" s="29">
        <v>-423</v>
      </c>
      <c r="G267" s="29">
        <v>-2794</v>
      </c>
      <c r="H267" s="29">
        <v>-7974</v>
      </c>
      <c r="I267" s="29">
        <v>-11393</v>
      </c>
      <c r="J267" s="29">
        <v>-113127</v>
      </c>
    </row>
    <row r="268" spans="1:10">
      <c r="A268" s="1"/>
      <c r="B268" s="1" t="s">
        <v>7</v>
      </c>
      <c r="C268" s="29">
        <v>-307473</v>
      </c>
      <c r="D268" s="29" t="s">
        <v>120</v>
      </c>
      <c r="E268" s="29">
        <v>-575</v>
      </c>
      <c r="F268" s="29">
        <v>-1494</v>
      </c>
      <c r="G268" s="29">
        <v>-9994</v>
      </c>
      <c r="H268" s="29">
        <v>-16873</v>
      </c>
      <c r="I268" s="29">
        <v>-29229</v>
      </c>
      <c r="J268" s="29">
        <v>-278244</v>
      </c>
    </row>
    <row r="269" spans="1:10">
      <c r="A269" s="1"/>
      <c r="B269" s="1" t="s">
        <v>8</v>
      </c>
      <c r="C269" s="29">
        <v>-63356</v>
      </c>
      <c r="D269" s="29">
        <v>-263</v>
      </c>
      <c r="E269" s="29">
        <v>-760</v>
      </c>
      <c r="F269" s="29">
        <v>-1106</v>
      </c>
      <c r="G269" s="29">
        <v>-5090</v>
      </c>
      <c r="H269" s="29">
        <v>-9130</v>
      </c>
      <c r="I269" s="29">
        <v>-16349</v>
      </c>
      <c r="J269" s="29">
        <v>-47007</v>
      </c>
    </row>
    <row r="270" spans="1:10">
      <c r="A270" s="1"/>
      <c r="B270" s="1" t="s">
        <v>9</v>
      </c>
      <c r="C270" s="29">
        <v>-212699</v>
      </c>
      <c r="D270" s="29">
        <v>-210</v>
      </c>
      <c r="E270" s="29">
        <v>-518</v>
      </c>
      <c r="F270" s="29">
        <v>-1587</v>
      </c>
      <c r="G270" s="29">
        <v>-10089</v>
      </c>
      <c r="H270" s="29">
        <v>-17809</v>
      </c>
      <c r="I270" s="29">
        <v>-30213</v>
      </c>
      <c r="J270" s="29">
        <v>-182486</v>
      </c>
    </row>
    <row r="271" spans="1:10">
      <c r="A271" s="1"/>
      <c r="B271" s="1" t="s">
        <v>10</v>
      </c>
      <c r="C271" s="29">
        <v>-156661</v>
      </c>
      <c r="D271" s="29" t="s">
        <v>120</v>
      </c>
      <c r="E271" s="29">
        <v>-241</v>
      </c>
      <c r="F271" s="29">
        <v>-532</v>
      </c>
      <c r="G271" s="29">
        <v>-3873</v>
      </c>
      <c r="H271" s="29">
        <v>-13244</v>
      </c>
      <c r="I271" s="29">
        <v>-18025</v>
      </c>
      <c r="J271" s="29">
        <v>-138636</v>
      </c>
    </row>
    <row r="272" spans="1:10">
      <c r="A272" s="1"/>
      <c r="B272" s="1" t="s">
        <v>31</v>
      </c>
      <c r="C272" s="29">
        <v>-378433</v>
      </c>
      <c r="D272" s="29" t="s">
        <v>120</v>
      </c>
      <c r="E272" s="29">
        <v>-230</v>
      </c>
      <c r="F272" s="29">
        <v>-611</v>
      </c>
      <c r="G272" s="29">
        <v>-5850</v>
      </c>
      <c r="H272" s="29">
        <v>-20749</v>
      </c>
      <c r="I272" s="29">
        <v>-27555</v>
      </c>
      <c r="J272" s="29">
        <v>-350878</v>
      </c>
    </row>
    <row r="273" spans="1:10">
      <c r="A273" s="1"/>
      <c r="B273" s="1" t="s">
        <v>11</v>
      </c>
      <c r="C273" s="29">
        <v>-11140</v>
      </c>
      <c r="D273" s="29" t="s">
        <v>120</v>
      </c>
      <c r="E273" s="29" t="s">
        <v>120</v>
      </c>
      <c r="F273" s="29">
        <v>-90</v>
      </c>
      <c r="G273" s="29">
        <v>-1544</v>
      </c>
      <c r="H273" s="29">
        <v>-2149</v>
      </c>
      <c r="I273" s="29">
        <v>-3819</v>
      </c>
      <c r="J273" s="29">
        <v>-7321</v>
      </c>
    </row>
    <row r="274" spans="1:10">
      <c r="A274" s="1"/>
      <c r="B274" s="1" t="s">
        <v>12</v>
      </c>
      <c r="C274" s="29">
        <v>-212650</v>
      </c>
      <c r="D274" s="29" t="s">
        <v>120</v>
      </c>
      <c r="E274" s="29">
        <v>-764</v>
      </c>
      <c r="F274" s="29">
        <v>-2214</v>
      </c>
      <c r="G274" s="29">
        <v>-16512</v>
      </c>
      <c r="H274" s="29">
        <v>-33899</v>
      </c>
      <c r="I274" s="29">
        <v>-53705</v>
      </c>
      <c r="J274" s="29">
        <v>-158945</v>
      </c>
    </row>
    <row r="275" spans="1:10">
      <c r="A275" s="1"/>
      <c r="B275" s="1" t="s">
        <v>13</v>
      </c>
      <c r="C275" s="29">
        <v>-26000</v>
      </c>
      <c r="D275" s="29" t="s">
        <v>120</v>
      </c>
      <c r="E275" s="29">
        <v>-58</v>
      </c>
      <c r="F275" s="29" t="s">
        <v>120</v>
      </c>
      <c r="G275" s="29">
        <v>-1743</v>
      </c>
      <c r="H275" s="29">
        <v>-2572</v>
      </c>
      <c r="I275" s="29">
        <v>-4560</v>
      </c>
      <c r="J275" s="29" t="s">
        <v>120</v>
      </c>
    </row>
    <row r="276" spans="1:10">
      <c r="A276" s="1"/>
      <c r="B276" s="1" t="s">
        <v>14</v>
      </c>
      <c r="C276" s="29">
        <v>-204811</v>
      </c>
      <c r="D276" s="29">
        <v>-162</v>
      </c>
      <c r="E276" s="29">
        <v>-449</v>
      </c>
      <c r="F276" s="29">
        <v>-2173</v>
      </c>
      <c r="G276" s="29">
        <v>-25073</v>
      </c>
      <c r="H276" s="29">
        <v>-37844</v>
      </c>
      <c r="I276" s="29">
        <v>-65701</v>
      </c>
      <c r="J276" s="29">
        <v>-139110</v>
      </c>
    </row>
    <row r="277" spans="1:10">
      <c r="A277" s="1"/>
      <c r="B277" s="1" t="s">
        <v>15</v>
      </c>
      <c r="C277" s="29">
        <v>-54410</v>
      </c>
      <c r="D277" s="29" t="s">
        <v>120</v>
      </c>
      <c r="E277" s="29">
        <v>-719</v>
      </c>
      <c r="F277" s="29">
        <v>-2025</v>
      </c>
      <c r="G277" s="29">
        <v>-8128</v>
      </c>
      <c r="H277" s="29">
        <v>-6597</v>
      </c>
      <c r="I277" s="29">
        <v>-17670</v>
      </c>
      <c r="J277" s="29">
        <v>-36740</v>
      </c>
    </row>
    <row r="278" spans="1:10">
      <c r="A278" s="1"/>
      <c r="B278" s="1" t="s">
        <v>86</v>
      </c>
      <c r="C278" s="29">
        <v>0</v>
      </c>
      <c r="D278" s="29">
        <v>0</v>
      </c>
      <c r="E278" s="29">
        <v>0</v>
      </c>
      <c r="F278" s="29">
        <v>0</v>
      </c>
      <c r="G278" s="29">
        <v>0</v>
      </c>
      <c r="H278" s="29">
        <v>0</v>
      </c>
      <c r="I278" s="29">
        <v>0</v>
      </c>
      <c r="J278" s="29">
        <v>0</v>
      </c>
    </row>
    <row r="279" spans="1:10">
      <c r="A279" s="1" t="s">
        <v>79</v>
      </c>
      <c r="B279" s="1" t="s">
        <v>19</v>
      </c>
      <c r="C279" s="29">
        <v>11514605</v>
      </c>
      <c r="D279" s="29">
        <v>1235799</v>
      </c>
      <c r="E279" s="29">
        <v>820233</v>
      </c>
      <c r="F279" s="29">
        <v>875643</v>
      </c>
      <c r="G279" s="29">
        <v>1908394</v>
      </c>
      <c r="H279" s="29">
        <v>1554802</v>
      </c>
      <c r="I279" s="29">
        <v>6394871</v>
      </c>
      <c r="J279" s="29">
        <v>5119734</v>
      </c>
    </row>
    <row r="280" spans="1:10">
      <c r="A280" s="1"/>
      <c r="B280" s="1" t="s">
        <v>3</v>
      </c>
      <c r="C280" s="29">
        <v>19055</v>
      </c>
      <c r="D280" s="29">
        <v>4610</v>
      </c>
      <c r="E280" s="29">
        <v>2667</v>
      </c>
      <c r="F280" s="29">
        <v>2699</v>
      </c>
      <c r="G280" s="29">
        <v>5075</v>
      </c>
      <c r="H280" s="29">
        <v>2061</v>
      </c>
      <c r="I280" s="29">
        <v>17112</v>
      </c>
      <c r="J280" s="29">
        <v>1943</v>
      </c>
    </row>
    <row r="281" spans="1:10">
      <c r="A281" s="1"/>
      <c r="B281" s="1" t="s">
        <v>82</v>
      </c>
      <c r="C281" s="29">
        <v>71848</v>
      </c>
      <c r="D281" s="29">
        <v>4982</v>
      </c>
      <c r="E281" s="29">
        <v>3734</v>
      </c>
      <c r="F281" s="29">
        <v>4105</v>
      </c>
      <c r="G281" s="29">
        <v>12740</v>
      </c>
      <c r="H281" s="29">
        <v>8727</v>
      </c>
      <c r="I281" s="29">
        <v>34288</v>
      </c>
      <c r="J281" s="29">
        <v>37560</v>
      </c>
    </row>
    <row r="282" spans="1:10">
      <c r="A282" s="1"/>
      <c r="B282" s="1" t="s">
        <v>4</v>
      </c>
      <c r="C282" s="29">
        <v>41403</v>
      </c>
      <c r="D282" s="29">
        <v>885</v>
      </c>
      <c r="E282" s="29">
        <v>643</v>
      </c>
      <c r="F282" s="29">
        <v>600</v>
      </c>
      <c r="G282" s="29">
        <v>2189</v>
      </c>
      <c r="H282" s="29">
        <v>2981</v>
      </c>
      <c r="I282" s="29">
        <v>7298</v>
      </c>
      <c r="J282" s="29">
        <v>34105</v>
      </c>
    </row>
    <row r="283" spans="1:10">
      <c r="A283" s="1"/>
      <c r="B283" s="1" t="s">
        <v>83</v>
      </c>
      <c r="C283" s="29">
        <v>929696</v>
      </c>
      <c r="D283" s="29">
        <v>186368</v>
      </c>
      <c r="E283" s="29">
        <v>113881</v>
      </c>
      <c r="F283" s="29">
        <v>122884</v>
      </c>
      <c r="G283" s="29">
        <v>235904</v>
      </c>
      <c r="H283" s="29">
        <v>131724</v>
      </c>
      <c r="I283" s="29">
        <v>790761</v>
      </c>
      <c r="J283" s="29">
        <v>138935</v>
      </c>
    </row>
    <row r="284" spans="1:10">
      <c r="A284" s="1"/>
      <c r="B284" s="1" t="s">
        <v>84</v>
      </c>
      <c r="C284" s="29">
        <v>898522</v>
      </c>
      <c r="D284" s="29">
        <v>47030</v>
      </c>
      <c r="E284" s="29">
        <v>42434</v>
      </c>
      <c r="F284" s="29">
        <v>58755</v>
      </c>
      <c r="G284" s="29">
        <v>174798</v>
      </c>
      <c r="H284" s="29">
        <v>166571</v>
      </c>
      <c r="I284" s="29">
        <v>489588</v>
      </c>
      <c r="J284" s="29">
        <v>408934</v>
      </c>
    </row>
    <row r="285" spans="1:10">
      <c r="A285" s="1"/>
      <c r="B285" s="1" t="s">
        <v>42</v>
      </c>
      <c r="C285" s="29">
        <v>566610</v>
      </c>
      <c r="D285" s="29">
        <v>60189</v>
      </c>
      <c r="E285" s="29">
        <v>45798</v>
      </c>
      <c r="F285" s="29">
        <v>52135</v>
      </c>
      <c r="G285" s="29">
        <v>111503</v>
      </c>
      <c r="H285" s="29">
        <v>82730</v>
      </c>
      <c r="I285" s="29">
        <v>352355</v>
      </c>
      <c r="J285" s="29">
        <v>214255</v>
      </c>
    </row>
    <row r="286" spans="1:10">
      <c r="A286" s="1"/>
      <c r="B286" s="1" t="s">
        <v>85</v>
      </c>
      <c r="C286" s="29">
        <v>1264658</v>
      </c>
      <c r="D286" s="29">
        <v>140883</v>
      </c>
      <c r="E286" s="29">
        <v>96411</v>
      </c>
      <c r="F286" s="29">
        <v>87109</v>
      </c>
      <c r="G286" s="29">
        <v>168202</v>
      </c>
      <c r="H286" s="29">
        <v>95800</v>
      </c>
      <c r="I286" s="29">
        <v>588405</v>
      </c>
      <c r="J286" s="29">
        <v>676253</v>
      </c>
    </row>
    <row r="287" spans="1:10">
      <c r="A287" s="1"/>
      <c r="B287" s="1" t="s">
        <v>5</v>
      </c>
      <c r="C287" s="29">
        <v>414537</v>
      </c>
      <c r="D287" s="29">
        <v>34734</v>
      </c>
      <c r="E287" s="29">
        <v>20432</v>
      </c>
      <c r="F287" s="29">
        <v>23886</v>
      </c>
      <c r="G287" s="29">
        <v>52534</v>
      </c>
      <c r="H287" s="29">
        <v>42625</v>
      </c>
      <c r="I287" s="29">
        <v>174211</v>
      </c>
      <c r="J287" s="29">
        <v>240326</v>
      </c>
    </row>
    <row r="288" spans="1:10">
      <c r="A288" s="1"/>
      <c r="B288" s="1" t="s">
        <v>6</v>
      </c>
      <c r="C288" s="29">
        <v>340710</v>
      </c>
      <c r="D288" s="29">
        <v>15257</v>
      </c>
      <c r="E288" s="29">
        <v>10382</v>
      </c>
      <c r="F288" s="29">
        <v>13528</v>
      </c>
      <c r="G288" s="29">
        <v>33964</v>
      </c>
      <c r="H288" s="29">
        <v>40220</v>
      </c>
      <c r="I288" s="29">
        <v>113351</v>
      </c>
      <c r="J288" s="29">
        <v>227359</v>
      </c>
    </row>
    <row r="289" spans="1:10">
      <c r="A289" s="1"/>
      <c r="B289" s="1" t="s">
        <v>7</v>
      </c>
      <c r="C289" s="29">
        <v>584633</v>
      </c>
      <c r="D289" s="29">
        <v>46130</v>
      </c>
      <c r="E289" s="29">
        <v>20283</v>
      </c>
      <c r="F289" s="29">
        <v>19178</v>
      </c>
      <c r="G289" s="29">
        <v>50256</v>
      </c>
      <c r="H289" s="29">
        <v>58644</v>
      </c>
      <c r="I289" s="29">
        <v>194491</v>
      </c>
      <c r="J289" s="29">
        <v>390142</v>
      </c>
    </row>
    <row r="290" spans="1:10">
      <c r="A290" s="1"/>
      <c r="B290" s="1" t="s">
        <v>8</v>
      </c>
      <c r="C290" s="29">
        <v>250848</v>
      </c>
      <c r="D290" s="29">
        <v>46214</v>
      </c>
      <c r="E290" s="29">
        <v>20124</v>
      </c>
      <c r="F290" s="29">
        <v>17810</v>
      </c>
      <c r="G290" s="29">
        <v>37704</v>
      </c>
      <c r="H290" s="29">
        <v>31235</v>
      </c>
      <c r="I290" s="29">
        <v>153087</v>
      </c>
      <c r="J290" s="29">
        <v>97761</v>
      </c>
    </row>
    <row r="291" spans="1:10">
      <c r="A291" s="1"/>
      <c r="B291" s="1" t="s">
        <v>9</v>
      </c>
      <c r="C291" s="29">
        <v>925635</v>
      </c>
      <c r="D291" s="29">
        <v>148476</v>
      </c>
      <c r="E291" s="29">
        <v>80085</v>
      </c>
      <c r="F291" s="29">
        <v>82596</v>
      </c>
      <c r="G291" s="29">
        <v>163082</v>
      </c>
      <c r="H291" s="29">
        <v>123615</v>
      </c>
      <c r="I291" s="29">
        <v>597854</v>
      </c>
      <c r="J291" s="29">
        <v>327781</v>
      </c>
    </row>
    <row r="292" spans="1:10">
      <c r="A292" s="1"/>
      <c r="B292" s="1" t="s">
        <v>10</v>
      </c>
      <c r="C292" s="29">
        <v>380720</v>
      </c>
      <c r="D292" s="29">
        <v>985</v>
      </c>
      <c r="E292" s="29">
        <v>752</v>
      </c>
      <c r="F292" s="29">
        <v>1174</v>
      </c>
      <c r="G292" s="29">
        <v>12620</v>
      </c>
      <c r="H292" s="29">
        <v>34509</v>
      </c>
      <c r="I292" s="29">
        <v>50040</v>
      </c>
      <c r="J292" s="29">
        <v>330680</v>
      </c>
    </row>
    <row r="293" spans="1:10">
      <c r="A293" s="1"/>
      <c r="B293" s="1" t="s">
        <v>31</v>
      </c>
      <c r="C293" s="29">
        <v>1372562</v>
      </c>
      <c r="D293" s="29">
        <v>85738</v>
      </c>
      <c r="E293" s="29">
        <v>54911</v>
      </c>
      <c r="F293" s="29">
        <v>57638</v>
      </c>
      <c r="G293" s="29">
        <v>159033</v>
      </c>
      <c r="H293" s="29">
        <v>207925</v>
      </c>
      <c r="I293" s="29">
        <v>565245</v>
      </c>
      <c r="J293" s="29">
        <v>807317</v>
      </c>
    </row>
    <row r="294" spans="1:10">
      <c r="A294" s="1"/>
      <c r="B294" s="1" t="s">
        <v>11</v>
      </c>
      <c r="C294" s="29">
        <v>223863</v>
      </c>
      <c r="D294" s="29">
        <v>17810</v>
      </c>
      <c r="E294" s="29">
        <v>12704</v>
      </c>
      <c r="F294" s="29">
        <v>16852</v>
      </c>
      <c r="G294" s="29">
        <v>44689</v>
      </c>
      <c r="H294" s="29">
        <v>38424</v>
      </c>
      <c r="I294" s="29">
        <v>130479</v>
      </c>
      <c r="J294" s="29">
        <v>93384</v>
      </c>
    </row>
    <row r="295" spans="1:10">
      <c r="A295" s="1"/>
      <c r="B295" s="1" t="s">
        <v>12</v>
      </c>
      <c r="C295" s="29">
        <v>1357606</v>
      </c>
      <c r="D295" s="29">
        <v>131610</v>
      </c>
      <c r="E295" s="29">
        <v>105265</v>
      </c>
      <c r="F295" s="29">
        <v>104036</v>
      </c>
      <c r="G295" s="29">
        <v>235767</v>
      </c>
      <c r="H295" s="29">
        <v>253923</v>
      </c>
      <c r="I295" s="29">
        <v>830601</v>
      </c>
      <c r="J295" s="29">
        <v>527005</v>
      </c>
    </row>
    <row r="296" spans="1:10">
      <c r="A296" s="1"/>
      <c r="B296" s="1" t="s">
        <v>13</v>
      </c>
      <c r="C296" s="29">
        <v>204245</v>
      </c>
      <c r="D296" s="29">
        <v>26225</v>
      </c>
      <c r="E296" s="29">
        <v>17063</v>
      </c>
      <c r="F296" s="29">
        <v>20900</v>
      </c>
      <c r="G296" s="29">
        <v>43808</v>
      </c>
      <c r="H296" s="29">
        <v>33286</v>
      </c>
      <c r="I296" s="29">
        <v>141282</v>
      </c>
      <c r="J296" s="29">
        <v>62963</v>
      </c>
    </row>
    <row r="297" spans="1:10">
      <c r="A297" s="1"/>
      <c r="B297" s="1" t="s">
        <v>14</v>
      </c>
      <c r="C297" s="29">
        <v>1102750</v>
      </c>
      <c r="D297" s="29">
        <v>96599</v>
      </c>
      <c r="E297" s="29">
        <v>86800</v>
      </c>
      <c r="F297" s="29">
        <v>115528</v>
      </c>
      <c r="G297" s="29">
        <v>253657</v>
      </c>
      <c r="H297" s="29">
        <v>140519</v>
      </c>
      <c r="I297" s="29">
        <v>693103</v>
      </c>
      <c r="J297" s="29">
        <v>409647</v>
      </c>
    </row>
    <row r="298" spans="1:10">
      <c r="A298" s="1"/>
      <c r="B298" s="1" t="s">
        <v>15</v>
      </c>
      <c r="C298" s="29">
        <v>564060</v>
      </c>
      <c r="D298" s="29">
        <v>140548</v>
      </c>
      <c r="E298" s="29">
        <v>85791</v>
      </c>
      <c r="F298" s="29">
        <v>74202</v>
      </c>
      <c r="G298" s="29">
        <v>110852</v>
      </c>
      <c r="H298" s="29">
        <v>59283</v>
      </c>
      <c r="I298" s="29">
        <v>470676</v>
      </c>
      <c r="J298" s="29">
        <v>93384</v>
      </c>
    </row>
    <row r="299" spans="1:10">
      <c r="A299" s="1"/>
      <c r="B299" s="1" t="s">
        <v>86</v>
      </c>
      <c r="C299" s="29">
        <v>644</v>
      </c>
      <c r="D299" s="29" t="s">
        <v>120</v>
      </c>
      <c r="E299" s="29">
        <v>73</v>
      </c>
      <c r="F299" s="29">
        <v>28</v>
      </c>
      <c r="G299" s="29" t="s">
        <v>120</v>
      </c>
      <c r="H299" s="29">
        <v>0</v>
      </c>
      <c r="I299" s="29">
        <v>644</v>
      </c>
      <c r="J299" s="29">
        <v>0</v>
      </c>
    </row>
    <row r="300" spans="1:10">
      <c r="A300" s="1" t="s">
        <v>80</v>
      </c>
      <c r="B300" s="1" t="s">
        <v>19</v>
      </c>
      <c r="C300" s="29">
        <v>-11396611</v>
      </c>
      <c r="D300" s="29">
        <v>-464988</v>
      </c>
      <c r="E300" s="29">
        <v>-846060</v>
      </c>
      <c r="F300" s="29">
        <v>-975755</v>
      </c>
      <c r="G300" s="29">
        <v>-2014521</v>
      </c>
      <c r="H300" s="29">
        <v>-1535371</v>
      </c>
      <c r="I300" s="29">
        <v>-5836695</v>
      </c>
      <c r="J300" s="29">
        <v>-5559916</v>
      </c>
    </row>
    <row r="301" spans="1:10">
      <c r="A301" s="1"/>
      <c r="B301" s="1" t="s">
        <v>3</v>
      </c>
      <c r="C301" s="29">
        <v>-21010</v>
      </c>
      <c r="D301" s="29">
        <v>-1867</v>
      </c>
      <c r="E301" s="29">
        <v>-3355</v>
      </c>
      <c r="F301" s="29">
        <v>-3605</v>
      </c>
      <c r="G301" s="29">
        <v>-4310</v>
      </c>
      <c r="H301" s="29">
        <v>-3044</v>
      </c>
      <c r="I301" s="29">
        <v>-16181</v>
      </c>
      <c r="J301" s="29">
        <v>-4829</v>
      </c>
    </row>
    <row r="302" spans="1:10">
      <c r="A302" s="1"/>
      <c r="B302" s="1" t="s">
        <v>82</v>
      </c>
      <c r="C302" s="29">
        <v>-156374</v>
      </c>
      <c r="D302" s="29" t="s">
        <v>120</v>
      </c>
      <c r="E302" s="29">
        <v>-3407</v>
      </c>
      <c r="F302" s="29">
        <v>-5530</v>
      </c>
      <c r="G302" s="29">
        <v>-20800</v>
      </c>
      <c r="H302" s="29">
        <v>-23636</v>
      </c>
      <c r="I302" s="29">
        <v>-54588</v>
      </c>
      <c r="J302" s="29">
        <v>-101786</v>
      </c>
    </row>
    <row r="303" spans="1:10">
      <c r="A303" s="1"/>
      <c r="B303" s="1" t="s">
        <v>4</v>
      </c>
      <c r="C303" s="29">
        <v>-42043</v>
      </c>
      <c r="D303" s="29">
        <v>-343</v>
      </c>
      <c r="E303" s="29">
        <v>-606</v>
      </c>
      <c r="F303" s="29">
        <v>-554</v>
      </c>
      <c r="G303" s="29">
        <v>-1500</v>
      </c>
      <c r="H303" s="29">
        <v>-2009</v>
      </c>
      <c r="I303" s="29">
        <v>-5012</v>
      </c>
      <c r="J303" s="29">
        <v>-37031</v>
      </c>
    </row>
    <row r="304" spans="1:10">
      <c r="A304" s="1"/>
      <c r="B304" s="1" t="s">
        <v>83</v>
      </c>
      <c r="C304" s="29">
        <v>-1139674</v>
      </c>
      <c r="D304" s="29">
        <v>-78655</v>
      </c>
      <c r="E304" s="29">
        <v>-147404</v>
      </c>
      <c r="F304" s="29">
        <v>-169456</v>
      </c>
      <c r="G304" s="29">
        <v>-353982</v>
      </c>
      <c r="H304" s="29">
        <v>-212559</v>
      </c>
      <c r="I304" s="29">
        <v>-962056</v>
      </c>
      <c r="J304" s="29">
        <v>-177618</v>
      </c>
    </row>
    <row r="305" spans="1:10">
      <c r="A305" s="1"/>
      <c r="B305" s="1" t="s">
        <v>84</v>
      </c>
      <c r="C305" s="29">
        <v>-1035687</v>
      </c>
      <c r="D305" s="29">
        <v>-17515</v>
      </c>
      <c r="E305" s="29">
        <v>-40516</v>
      </c>
      <c r="F305" s="29">
        <v>-58703</v>
      </c>
      <c r="G305" s="29">
        <v>-187855</v>
      </c>
      <c r="H305" s="29">
        <v>-193696</v>
      </c>
      <c r="I305" s="29">
        <v>-498285</v>
      </c>
      <c r="J305" s="29">
        <v>-537402</v>
      </c>
    </row>
    <row r="306" spans="1:10">
      <c r="A306" s="1"/>
      <c r="B306" s="1" t="s">
        <v>42</v>
      </c>
      <c r="C306" s="29">
        <v>-540306</v>
      </c>
      <c r="D306" s="29">
        <v>-21844</v>
      </c>
      <c r="E306" s="29">
        <v>-38766</v>
      </c>
      <c r="F306" s="29">
        <v>-46820</v>
      </c>
      <c r="G306" s="29">
        <v>-101835</v>
      </c>
      <c r="H306" s="29">
        <v>-81152</v>
      </c>
      <c r="I306" s="29">
        <v>-290417</v>
      </c>
      <c r="J306" s="29">
        <v>-249889</v>
      </c>
    </row>
    <row r="307" spans="1:10">
      <c r="A307" s="1"/>
      <c r="B307" s="1" t="s">
        <v>85</v>
      </c>
      <c r="C307" s="29">
        <v>-1355465</v>
      </c>
      <c r="D307" s="29">
        <v>-61447</v>
      </c>
      <c r="E307" s="29">
        <v>-115896</v>
      </c>
      <c r="F307" s="29">
        <v>-119462</v>
      </c>
      <c r="G307" s="29">
        <v>-190770</v>
      </c>
      <c r="H307" s="29">
        <v>-114612</v>
      </c>
      <c r="I307" s="29">
        <v>-602187</v>
      </c>
      <c r="J307" s="29">
        <v>-753278</v>
      </c>
    </row>
    <row r="308" spans="1:10">
      <c r="A308" s="1"/>
      <c r="B308" s="1" t="s">
        <v>5</v>
      </c>
      <c r="C308" s="29">
        <v>-379282</v>
      </c>
      <c r="D308" s="29">
        <v>-12455</v>
      </c>
      <c r="E308" s="29">
        <v>-21151</v>
      </c>
      <c r="F308" s="29">
        <v>-25899</v>
      </c>
      <c r="G308" s="29">
        <v>-52582</v>
      </c>
      <c r="H308" s="29">
        <v>-40967</v>
      </c>
      <c r="I308" s="29">
        <v>-153054</v>
      </c>
      <c r="J308" s="29">
        <v>-226228</v>
      </c>
    </row>
    <row r="309" spans="1:10">
      <c r="A309" s="1"/>
      <c r="B309" s="1" t="s">
        <v>6</v>
      </c>
      <c r="C309" s="29">
        <v>-352434</v>
      </c>
      <c r="D309" s="29">
        <v>-4578</v>
      </c>
      <c r="E309" s="29">
        <v>-8616</v>
      </c>
      <c r="F309" s="29">
        <v>-10629</v>
      </c>
      <c r="G309" s="29">
        <v>-24007</v>
      </c>
      <c r="H309" s="29">
        <v>-26911</v>
      </c>
      <c r="I309" s="29">
        <v>-74741</v>
      </c>
      <c r="J309" s="29">
        <v>-277693</v>
      </c>
    </row>
    <row r="310" spans="1:10">
      <c r="A310" s="1"/>
      <c r="B310" s="1" t="s">
        <v>7</v>
      </c>
      <c r="C310" s="29">
        <v>-667035</v>
      </c>
      <c r="D310" s="29">
        <v>-23621</v>
      </c>
      <c r="E310" s="29">
        <v>-30974</v>
      </c>
      <c r="F310" s="29">
        <v>-25291</v>
      </c>
      <c r="G310" s="29">
        <v>-52391</v>
      </c>
      <c r="H310" s="29">
        <v>-60337</v>
      </c>
      <c r="I310" s="29">
        <v>-192614</v>
      </c>
      <c r="J310" s="29">
        <v>-474421</v>
      </c>
    </row>
    <row r="311" spans="1:10">
      <c r="A311" s="1"/>
      <c r="B311" s="1" t="s">
        <v>8</v>
      </c>
      <c r="C311" s="29">
        <v>-238485</v>
      </c>
      <c r="D311" s="29">
        <v>-24514</v>
      </c>
      <c r="E311" s="29">
        <v>-30458</v>
      </c>
      <c r="F311" s="29">
        <v>-26729</v>
      </c>
      <c r="G311" s="29">
        <v>-44052</v>
      </c>
      <c r="H311" s="29">
        <v>-32917</v>
      </c>
      <c r="I311" s="29">
        <v>-158670</v>
      </c>
      <c r="J311" s="29">
        <v>-79815</v>
      </c>
    </row>
    <row r="312" spans="1:10">
      <c r="A312" s="1"/>
      <c r="B312" s="1" t="s">
        <v>9</v>
      </c>
      <c r="C312" s="29">
        <v>-792756</v>
      </c>
      <c r="D312" s="29">
        <v>-58618</v>
      </c>
      <c r="E312" s="29">
        <v>-79897</v>
      </c>
      <c r="F312" s="29">
        <v>-76809</v>
      </c>
      <c r="G312" s="29">
        <v>-126328</v>
      </c>
      <c r="H312" s="29">
        <v>-92838</v>
      </c>
      <c r="I312" s="29">
        <v>-434490</v>
      </c>
      <c r="J312" s="29">
        <v>-358266</v>
      </c>
    </row>
    <row r="313" spans="1:10">
      <c r="A313" s="1"/>
      <c r="B313" s="1" t="s">
        <v>10</v>
      </c>
      <c r="C313" s="29">
        <v>-426031</v>
      </c>
      <c r="D313" s="29" t="s">
        <v>120</v>
      </c>
      <c r="E313" s="29">
        <v>-455</v>
      </c>
      <c r="F313" s="29">
        <v>-800</v>
      </c>
      <c r="G313" s="29">
        <v>-9255</v>
      </c>
      <c r="H313" s="29">
        <v>-31993</v>
      </c>
      <c r="I313" s="29">
        <v>-42696</v>
      </c>
      <c r="J313" s="29">
        <v>-383335</v>
      </c>
    </row>
    <row r="314" spans="1:10">
      <c r="A314" s="1"/>
      <c r="B314" s="1" t="s">
        <v>31</v>
      </c>
      <c r="C314" s="29">
        <v>-1338070</v>
      </c>
      <c r="D314" s="29">
        <v>-26126</v>
      </c>
      <c r="E314" s="29">
        <v>-45295</v>
      </c>
      <c r="F314" s="29">
        <v>-53639</v>
      </c>
      <c r="G314" s="29">
        <v>-138662</v>
      </c>
      <c r="H314" s="29">
        <v>-195180</v>
      </c>
      <c r="I314" s="29">
        <v>-458902</v>
      </c>
      <c r="J314" s="29">
        <v>-879168</v>
      </c>
    </row>
    <row r="315" spans="1:10">
      <c r="A315" s="1"/>
      <c r="B315" s="1" t="s">
        <v>11</v>
      </c>
      <c r="C315" s="29">
        <v>-142177</v>
      </c>
      <c r="D315" s="29">
        <v>-4244</v>
      </c>
      <c r="E315" s="29">
        <v>-9328</v>
      </c>
      <c r="F315" s="29">
        <v>-13207</v>
      </c>
      <c r="G315" s="29">
        <v>-33406</v>
      </c>
      <c r="H315" s="29">
        <v>-24182</v>
      </c>
      <c r="I315" s="29">
        <v>-84367</v>
      </c>
      <c r="J315" s="29">
        <v>-57810</v>
      </c>
    </row>
    <row r="316" spans="1:10">
      <c r="A316" s="1"/>
      <c r="B316" s="1" t="s">
        <v>12</v>
      </c>
      <c r="C316" s="29">
        <v>-983549</v>
      </c>
      <c r="D316" s="29">
        <v>-36728</v>
      </c>
      <c r="E316" s="29">
        <v>-85165</v>
      </c>
      <c r="F316" s="29">
        <v>-92662</v>
      </c>
      <c r="G316" s="29">
        <v>-168224</v>
      </c>
      <c r="H316" s="29">
        <v>-176043</v>
      </c>
      <c r="I316" s="29">
        <v>-558822</v>
      </c>
      <c r="J316" s="29">
        <v>-424727</v>
      </c>
    </row>
    <row r="317" spans="1:10">
      <c r="A317" s="1"/>
      <c r="B317" s="1" t="s">
        <v>13</v>
      </c>
      <c r="C317" s="29">
        <v>-164591</v>
      </c>
      <c r="D317" s="29">
        <v>-6987</v>
      </c>
      <c r="E317" s="29">
        <v>-14483</v>
      </c>
      <c r="F317" s="29">
        <v>-20529</v>
      </c>
      <c r="G317" s="29">
        <v>-51699</v>
      </c>
      <c r="H317" s="29">
        <v>-31557</v>
      </c>
      <c r="I317" s="29">
        <v>-125255</v>
      </c>
      <c r="J317" s="29">
        <v>-39336</v>
      </c>
    </row>
    <row r="318" spans="1:10">
      <c r="A318" s="1"/>
      <c r="B318" s="1" t="s">
        <v>14</v>
      </c>
      <c r="C318" s="29">
        <v>-1109103</v>
      </c>
      <c r="D318" s="29">
        <v>-25733</v>
      </c>
      <c r="E318" s="29">
        <v>-72473</v>
      </c>
      <c r="F318" s="29">
        <v>-132663</v>
      </c>
      <c r="G318" s="29">
        <v>-322793</v>
      </c>
      <c r="H318" s="29">
        <v>-147627</v>
      </c>
      <c r="I318" s="29">
        <v>-701289</v>
      </c>
      <c r="J318" s="29">
        <v>-407814</v>
      </c>
    </row>
    <row r="319" spans="1:10">
      <c r="A319" s="1"/>
      <c r="B319" s="1" t="s">
        <v>15</v>
      </c>
      <c r="C319" s="29">
        <v>-511846</v>
      </c>
      <c r="D319" s="29">
        <v>-58013</v>
      </c>
      <c r="E319" s="29">
        <v>-97674</v>
      </c>
      <c r="F319" s="29">
        <v>-92636</v>
      </c>
      <c r="G319" s="29">
        <v>-129942</v>
      </c>
      <c r="H319" s="29">
        <v>-44111</v>
      </c>
      <c r="I319" s="29">
        <v>-422376</v>
      </c>
      <c r="J319" s="29">
        <v>-89470</v>
      </c>
    </row>
    <row r="320" spans="1:10">
      <c r="A320" s="1"/>
      <c r="B320" s="1" t="s">
        <v>86</v>
      </c>
      <c r="C320" s="29" t="s">
        <v>120</v>
      </c>
      <c r="D320" s="29" t="s">
        <v>120</v>
      </c>
      <c r="E320" s="29">
        <v>-141</v>
      </c>
      <c r="F320" s="29">
        <v>-132</v>
      </c>
      <c r="G320" s="29">
        <v>-128</v>
      </c>
      <c r="H320" s="29">
        <v>0</v>
      </c>
      <c r="I320" s="29" t="s">
        <v>120</v>
      </c>
      <c r="J320" s="29">
        <v>0</v>
      </c>
    </row>
    <row r="321" spans="1:10">
      <c r="A321" s="1" t="s">
        <v>54</v>
      </c>
      <c r="B321" s="1" t="s">
        <v>19</v>
      </c>
      <c r="C321" s="29">
        <v>350401</v>
      </c>
      <c r="D321" s="29">
        <v>719890</v>
      </c>
      <c r="E321" s="29">
        <v>-28722</v>
      </c>
      <c r="F321" s="29">
        <v>-111032</v>
      </c>
      <c r="G321" s="29">
        <v>-118412</v>
      </c>
      <c r="H321" s="29">
        <v>38655</v>
      </c>
      <c r="I321" s="29">
        <v>500379</v>
      </c>
      <c r="J321" s="29">
        <v>-149978</v>
      </c>
    </row>
    <row r="322" spans="1:10">
      <c r="A322" s="14"/>
      <c r="B322" s="1" t="s">
        <v>3</v>
      </c>
      <c r="C322" s="29">
        <v>-4919</v>
      </c>
      <c r="D322" s="29">
        <v>1849</v>
      </c>
      <c r="E322" s="29">
        <v>-1309</v>
      </c>
      <c r="F322" s="29">
        <v>-1439</v>
      </c>
      <c r="G322" s="29">
        <v>40</v>
      </c>
      <c r="H322" s="29">
        <v>-1421</v>
      </c>
      <c r="I322" s="29">
        <v>-2280</v>
      </c>
      <c r="J322" s="29">
        <v>-2639</v>
      </c>
    </row>
    <row r="323" spans="1:10">
      <c r="A323" s="14"/>
      <c r="B323" s="1" t="s">
        <v>82</v>
      </c>
      <c r="C323" s="29">
        <v>-82368</v>
      </c>
      <c r="D323" s="29">
        <v>4417</v>
      </c>
      <c r="E323" s="29">
        <v>494</v>
      </c>
      <c r="F323" s="29">
        <v>-1574</v>
      </c>
      <c r="G323" s="29">
        <v>-8612</v>
      </c>
      <c r="H323" s="29">
        <v>-11743</v>
      </c>
      <c r="I323" s="29">
        <v>-17018</v>
      </c>
      <c r="J323" s="29">
        <v>-65350</v>
      </c>
    </row>
    <row r="324" spans="1:10">
      <c r="A324" s="14"/>
      <c r="B324" s="1" t="s">
        <v>4</v>
      </c>
      <c r="C324" s="29">
        <v>7294</v>
      </c>
      <c r="D324" s="29">
        <v>450</v>
      </c>
      <c r="E324" s="29">
        <v>-94</v>
      </c>
      <c r="F324" s="29">
        <v>60</v>
      </c>
      <c r="G324" s="29">
        <v>647</v>
      </c>
      <c r="H324" s="29">
        <v>1594</v>
      </c>
      <c r="I324" s="29">
        <v>2657</v>
      </c>
      <c r="J324" s="29">
        <v>4637</v>
      </c>
    </row>
    <row r="325" spans="1:10">
      <c r="A325" s="14"/>
      <c r="B325" s="1" t="s">
        <v>83</v>
      </c>
      <c r="C325" s="29">
        <v>-271565</v>
      </c>
      <c r="D325" s="29">
        <v>73680</v>
      </c>
      <c r="E325" s="29">
        <v>-47535</v>
      </c>
      <c r="F325" s="29">
        <v>-60355</v>
      </c>
      <c r="G325" s="29">
        <v>-134708</v>
      </c>
      <c r="H325" s="29">
        <v>-87940</v>
      </c>
      <c r="I325" s="29">
        <v>-256858</v>
      </c>
      <c r="J325" s="29">
        <v>-14707</v>
      </c>
    </row>
    <row r="326" spans="1:10">
      <c r="A326" s="26"/>
      <c r="B326" s="1" t="s">
        <v>84</v>
      </c>
      <c r="C326" s="29">
        <v>-271276</v>
      </c>
      <c r="D326" s="29">
        <v>25339</v>
      </c>
      <c r="E326" s="29">
        <v>-1460</v>
      </c>
      <c r="F326" s="29">
        <v>-6558</v>
      </c>
      <c r="G326" s="29">
        <v>-34163</v>
      </c>
      <c r="H326" s="29">
        <v>-35284</v>
      </c>
      <c r="I326" s="29">
        <v>-52126</v>
      </c>
      <c r="J326" s="29">
        <v>-219150</v>
      </c>
    </row>
    <row r="327" spans="1:10">
      <c r="A327" s="14"/>
      <c r="B327" s="1" t="s">
        <v>42</v>
      </c>
      <c r="C327" s="29">
        <v>3430</v>
      </c>
      <c r="D327" s="29">
        <v>37170</v>
      </c>
      <c r="E327" s="29">
        <v>3803</v>
      </c>
      <c r="F327" s="29">
        <v>-2560</v>
      </c>
      <c r="G327" s="29">
        <v>-12764</v>
      </c>
      <c r="H327" s="29">
        <v>-601</v>
      </c>
      <c r="I327" s="29">
        <v>25048</v>
      </c>
      <c r="J327" s="29">
        <v>-21618</v>
      </c>
    </row>
    <row r="328" spans="1:10" s="10" customFormat="1">
      <c r="A328" s="14"/>
      <c r="B328" s="1" t="s">
        <v>85</v>
      </c>
      <c r="C328" s="29">
        <v>-16490</v>
      </c>
      <c r="D328" s="29">
        <v>67766</v>
      </c>
      <c r="E328" s="29">
        <v>-28366</v>
      </c>
      <c r="F328" s="29">
        <v>-43158</v>
      </c>
      <c r="G328" s="29">
        <v>-44931</v>
      </c>
      <c r="H328" s="29">
        <v>5758</v>
      </c>
      <c r="I328" s="29">
        <v>-42931</v>
      </c>
      <c r="J328" s="29">
        <v>26441</v>
      </c>
    </row>
    <row r="329" spans="1:10" s="10" customFormat="1">
      <c r="A329" s="14"/>
      <c r="B329" s="1" t="s">
        <v>5</v>
      </c>
      <c r="C329" s="29">
        <v>4981</v>
      </c>
      <c r="D329" s="29">
        <v>20873</v>
      </c>
      <c r="E329" s="29">
        <v>297</v>
      </c>
      <c r="F329" s="29">
        <v>-3501</v>
      </c>
      <c r="G329" s="29">
        <v>-7934</v>
      </c>
      <c r="H329" s="29">
        <v>1298</v>
      </c>
      <c r="I329" s="29">
        <v>11033</v>
      </c>
      <c r="J329" s="29">
        <v>-6052</v>
      </c>
    </row>
    <row r="330" spans="1:10" s="10" customFormat="1">
      <c r="A330" s="14"/>
      <c r="B330" s="1" t="s">
        <v>6</v>
      </c>
      <c r="C330" s="29">
        <v>10509</v>
      </c>
      <c r="D330" s="29">
        <v>10703</v>
      </c>
      <c r="E330" s="29">
        <v>2066</v>
      </c>
      <c r="F330" s="29">
        <v>1840</v>
      </c>
      <c r="G330" s="29">
        <v>6861</v>
      </c>
      <c r="H330" s="29">
        <v>13039</v>
      </c>
      <c r="I330" s="29">
        <v>34509</v>
      </c>
      <c r="J330" s="29">
        <v>-24000</v>
      </c>
    </row>
    <row r="331" spans="1:10" s="10" customFormat="1">
      <c r="A331" s="14"/>
      <c r="B331" s="1" t="s">
        <v>7</v>
      </c>
      <c r="C331" s="29">
        <v>-79379</v>
      </c>
      <c r="D331" s="29">
        <v>14650</v>
      </c>
      <c r="E331" s="29">
        <v>-14745</v>
      </c>
      <c r="F331" s="29">
        <v>-10072</v>
      </c>
      <c r="G331" s="29">
        <v>-11305</v>
      </c>
      <c r="H331" s="29">
        <v>-5124</v>
      </c>
      <c r="I331" s="29">
        <v>-26596</v>
      </c>
      <c r="J331" s="29">
        <v>-52783</v>
      </c>
    </row>
    <row r="332" spans="1:10" s="10" customFormat="1">
      <c r="A332" s="14"/>
      <c r="B332" s="1" t="s">
        <v>8</v>
      </c>
      <c r="C332" s="29">
        <v>-12034</v>
      </c>
      <c r="D332" s="29">
        <v>6191</v>
      </c>
      <c r="E332" s="29">
        <v>-13208</v>
      </c>
      <c r="F332" s="29">
        <v>-10518</v>
      </c>
      <c r="G332" s="29">
        <v>-7281</v>
      </c>
      <c r="H332" s="29">
        <v>-2444</v>
      </c>
      <c r="I332" s="29">
        <v>-27260</v>
      </c>
      <c r="J332" s="29">
        <v>15226</v>
      </c>
    </row>
    <row r="333" spans="1:10" s="10" customFormat="1">
      <c r="A333" s="14"/>
      <c r="B333" s="1" t="s">
        <v>9</v>
      </c>
      <c r="C333" s="29">
        <v>123655</v>
      </c>
      <c r="D333" s="29">
        <v>99666</v>
      </c>
      <c r="E333" s="29">
        <v>4307</v>
      </c>
      <c r="F333" s="29">
        <v>3715</v>
      </c>
      <c r="G333" s="29">
        <v>29374</v>
      </c>
      <c r="H333" s="29">
        <v>27194</v>
      </c>
      <c r="I333" s="29">
        <v>164256</v>
      </c>
      <c r="J333" s="29">
        <v>-40601</v>
      </c>
    </row>
    <row r="334" spans="1:10" s="10" customFormat="1">
      <c r="A334" s="2"/>
      <c r="B334" s="1" t="s">
        <v>10</v>
      </c>
      <c r="C334" s="29">
        <v>-34547</v>
      </c>
      <c r="D334" s="29">
        <v>757</v>
      </c>
      <c r="E334" s="29">
        <v>436</v>
      </c>
      <c r="F334" s="29">
        <v>675</v>
      </c>
      <c r="G334" s="29">
        <v>7931</v>
      </c>
      <c r="H334" s="29">
        <v>7010</v>
      </c>
      <c r="I334" s="29">
        <v>16809</v>
      </c>
      <c r="J334" s="29">
        <v>-51356</v>
      </c>
    </row>
    <row r="335" spans="1:10" s="10" customFormat="1">
      <c r="A335" s="2"/>
      <c r="B335" s="1" t="s">
        <v>31</v>
      </c>
      <c r="C335" s="29">
        <v>104082</v>
      </c>
      <c r="D335" s="29">
        <v>61480</v>
      </c>
      <c r="E335" s="29">
        <v>12357</v>
      </c>
      <c r="F335" s="29">
        <v>3948</v>
      </c>
      <c r="G335" s="29">
        <v>13783</v>
      </c>
      <c r="H335" s="29">
        <v>-5569</v>
      </c>
      <c r="I335" s="29">
        <v>85999</v>
      </c>
      <c r="J335" s="29">
        <v>18083</v>
      </c>
    </row>
    <row r="336" spans="1:10" s="10" customFormat="1">
      <c r="A336" s="2"/>
      <c r="B336" s="1" t="s">
        <v>11</v>
      </c>
      <c r="C336" s="29">
        <v>84108</v>
      </c>
      <c r="D336" s="29">
        <v>15595</v>
      </c>
      <c r="E336" s="29">
        <v>5400</v>
      </c>
      <c r="F336" s="29">
        <v>5058</v>
      </c>
      <c r="G336" s="29">
        <v>8977</v>
      </c>
      <c r="H336" s="29">
        <v>13741</v>
      </c>
      <c r="I336" s="29">
        <v>48771</v>
      </c>
      <c r="J336" s="29">
        <v>35337</v>
      </c>
    </row>
    <row r="337" spans="1:10" s="10" customFormat="1">
      <c r="A337" s="2"/>
      <c r="B337" s="1" t="s">
        <v>12</v>
      </c>
      <c r="C337" s="29">
        <v>419158</v>
      </c>
      <c r="D337" s="29">
        <v>105000</v>
      </c>
      <c r="E337" s="29">
        <v>28574</v>
      </c>
      <c r="F337" s="29">
        <v>16503</v>
      </c>
      <c r="G337" s="29">
        <v>70131</v>
      </c>
      <c r="H337" s="29">
        <v>78568</v>
      </c>
      <c r="I337" s="29">
        <v>298776</v>
      </c>
      <c r="J337" s="29">
        <v>120382</v>
      </c>
    </row>
    <row r="338" spans="1:10" s="10" customFormat="1">
      <c r="A338" s="2"/>
      <c r="B338" s="1" t="s">
        <v>13</v>
      </c>
      <c r="C338" s="29">
        <v>42814</v>
      </c>
      <c r="D338" s="29">
        <v>19245</v>
      </c>
      <c r="E338" s="29">
        <v>3206</v>
      </c>
      <c r="F338" s="29">
        <v>511</v>
      </c>
      <c r="G338" s="29">
        <v>-7186</v>
      </c>
      <c r="H338" s="29">
        <v>4313</v>
      </c>
      <c r="I338" s="29">
        <v>20089</v>
      </c>
      <c r="J338" s="29">
        <v>22725</v>
      </c>
    </row>
    <row r="339" spans="1:10" s="10" customFormat="1">
      <c r="A339" s="2"/>
      <c r="B339" s="1" t="s">
        <v>14</v>
      </c>
      <c r="C339" s="29">
        <v>273865</v>
      </c>
      <c r="D339" s="29">
        <v>68345</v>
      </c>
      <c r="E339" s="29">
        <v>25443</v>
      </c>
      <c r="F339" s="29">
        <v>14357</v>
      </c>
      <c r="G339" s="29">
        <v>36644</v>
      </c>
      <c r="H339" s="29">
        <v>25214</v>
      </c>
      <c r="I339" s="29">
        <v>170003</v>
      </c>
      <c r="J339" s="29">
        <v>103862</v>
      </c>
    </row>
    <row r="340" spans="1:10">
      <c r="A340" s="2"/>
      <c r="B340" s="1" t="s">
        <v>15</v>
      </c>
      <c r="C340" s="29">
        <v>45047</v>
      </c>
      <c r="D340" s="29">
        <v>83419</v>
      </c>
      <c r="E340" s="29">
        <v>-9227</v>
      </c>
      <c r="F340" s="29">
        <v>-18196</v>
      </c>
      <c r="G340" s="29">
        <v>-23586</v>
      </c>
      <c r="H340" s="29">
        <v>11052</v>
      </c>
      <c r="I340" s="29">
        <v>43462</v>
      </c>
      <c r="J340" s="29">
        <v>1585</v>
      </c>
    </row>
    <row r="341" spans="1:10">
      <c r="A341" s="3"/>
      <c r="B341" s="3" t="s">
        <v>86</v>
      </c>
      <c r="C341" s="30">
        <v>4036</v>
      </c>
      <c r="D341" s="30" t="s">
        <v>120</v>
      </c>
      <c r="E341" s="30">
        <v>839</v>
      </c>
      <c r="F341" s="30">
        <v>232</v>
      </c>
      <c r="G341" s="30">
        <v>-330</v>
      </c>
      <c r="H341" s="30">
        <v>0</v>
      </c>
      <c r="I341" s="30">
        <v>4036</v>
      </c>
      <c r="J341" s="30">
        <v>0</v>
      </c>
    </row>
    <row r="342" spans="1:10" ht="10.5" customHeight="1">
      <c r="A342" s="1" t="s">
        <v>33</v>
      </c>
    </row>
    <row r="343" spans="1:10" ht="2.25" customHeight="1"/>
    <row r="344" spans="1:10">
      <c r="A344" s="21" t="s">
        <v>119</v>
      </c>
    </row>
    <row r="346" spans="1:10">
      <c r="I346" s="23"/>
      <c r="J346" s="23"/>
    </row>
    <row r="347" spans="1:10">
      <c r="I347" s="23"/>
      <c r="J347" s="23"/>
    </row>
  </sheetData>
  <printOptions horizontalCentered="1"/>
  <pageMargins left="0.35" right="0.35" top="0.25" bottom="0.25" header="0.5" footer="0.5"/>
  <pageSetup orientation="landscape" r:id="rId1"/>
  <headerFooter alignWithMargins="0"/>
  <rowBreaks count="7" manualBreakCount="7">
    <brk id="47" max="16383" man="1"/>
    <brk id="89" max="16383" man="1"/>
    <brk id="131" max="16383" man="1"/>
    <brk id="173" max="16383" man="1"/>
    <brk id="215" max="16383" man="1"/>
    <brk id="257" max="16383" man="1"/>
    <brk id="29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7"/>
  <sheetViews>
    <sheetView zoomScaleNormal="100" workbookViewId="0">
      <pane xSplit="2" ySplit="5" topLeftCell="C247" activePane="bottomRight" state="frozen"/>
      <selection activeCell="G32" sqref="A1:N2151"/>
      <selection pane="topRight" activeCell="G32" sqref="A1:N2151"/>
      <selection pane="bottomLeft" activeCell="G32" sqref="A1:N2151"/>
      <selection pane="bottomRight" activeCell="K258" sqref="K258"/>
    </sheetView>
  </sheetViews>
  <sheetFormatPr defaultRowHeight="12"/>
  <cols>
    <col min="1" max="1" width="18.28515625" style="5" customWidth="1"/>
    <col min="2" max="2" width="33.42578125" style="5" customWidth="1"/>
    <col min="3" max="3" width="9.85546875" style="5" customWidth="1"/>
    <col min="4" max="10" width="9.7109375" style="5" customWidth="1"/>
    <col min="11" max="11" width="10" style="5" bestFit="1" customWidth="1"/>
    <col min="12" max="16384" width="9.140625" style="5"/>
  </cols>
  <sheetData>
    <row r="1" spans="1:10" s="1" customFormat="1" ht="11.25">
      <c r="A1" s="8" t="s">
        <v>126</v>
      </c>
      <c r="B1" s="8"/>
      <c r="C1" s="8"/>
      <c r="D1" s="8"/>
      <c r="E1" s="8"/>
      <c r="F1" s="8"/>
      <c r="G1" s="8"/>
      <c r="H1" s="8"/>
      <c r="I1" s="8"/>
      <c r="J1" s="8"/>
    </row>
    <row r="2" spans="1:10" ht="2.25" customHeight="1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s="2" customFormat="1" ht="11.25">
      <c r="D3" s="7" t="s">
        <v>18</v>
      </c>
      <c r="E3" s="7"/>
      <c r="F3" s="7"/>
      <c r="G3" s="7"/>
      <c r="H3" s="7"/>
      <c r="I3" s="7"/>
      <c r="J3" s="7"/>
    </row>
    <row r="4" spans="1:10" s="1" customFormat="1" ht="11.25">
      <c r="A4" s="3"/>
      <c r="B4" s="3" t="s">
        <v>88</v>
      </c>
      <c r="C4" s="4" t="s">
        <v>19</v>
      </c>
      <c r="D4" s="24" t="s">
        <v>28</v>
      </c>
      <c r="E4" s="24" t="s">
        <v>20</v>
      </c>
      <c r="F4" s="24" t="s">
        <v>21</v>
      </c>
      <c r="G4" s="4" t="s">
        <v>23</v>
      </c>
      <c r="H4" s="4" t="s">
        <v>24</v>
      </c>
      <c r="I4" s="4" t="s">
        <v>25</v>
      </c>
      <c r="J4" s="4" t="s">
        <v>26</v>
      </c>
    </row>
    <row r="5" spans="1:10" ht="2.25" customHeight="1">
      <c r="A5" s="10"/>
      <c r="B5" s="10"/>
      <c r="C5" s="11"/>
      <c r="D5" s="12"/>
      <c r="E5" s="12"/>
      <c r="F5" s="12"/>
      <c r="G5" s="13"/>
      <c r="H5" s="13"/>
      <c r="I5" s="13"/>
      <c r="J5" s="13"/>
    </row>
    <row r="6" spans="1:10">
      <c r="A6" s="1" t="s">
        <v>43</v>
      </c>
      <c r="B6" s="1" t="s">
        <v>19</v>
      </c>
      <c r="C6" s="29">
        <v>6914693</v>
      </c>
      <c r="D6" s="29">
        <v>2949782</v>
      </c>
      <c r="E6" s="29">
        <v>1072641</v>
      </c>
      <c r="F6" s="29">
        <v>681170</v>
      </c>
      <c r="G6" s="29">
        <v>719777</v>
      </c>
      <c r="H6" s="29">
        <v>351847</v>
      </c>
      <c r="I6" s="29">
        <v>5775217</v>
      </c>
      <c r="J6" s="29">
        <v>1139476</v>
      </c>
    </row>
    <row r="7" spans="1:10">
      <c r="A7" s="1"/>
      <c r="B7" s="1" t="s">
        <v>3</v>
      </c>
      <c r="C7" s="29">
        <v>19831</v>
      </c>
      <c r="D7" s="29">
        <v>11954</v>
      </c>
      <c r="E7" s="29">
        <v>3776</v>
      </c>
      <c r="F7" s="29">
        <v>1994</v>
      </c>
      <c r="G7" s="29">
        <v>1239</v>
      </c>
      <c r="H7" s="29">
        <v>387</v>
      </c>
      <c r="I7" s="29">
        <v>19350</v>
      </c>
      <c r="J7" s="29">
        <v>481</v>
      </c>
    </row>
    <row r="8" spans="1:10">
      <c r="A8" s="1"/>
      <c r="B8" s="1" t="s">
        <v>82</v>
      </c>
      <c r="C8" s="29">
        <v>23897</v>
      </c>
      <c r="D8" s="29">
        <v>8990</v>
      </c>
      <c r="E8" s="29">
        <v>3215</v>
      </c>
      <c r="F8" s="29">
        <v>2525</v>
      </c>
      <c r="G8" s="29">
        <v>3285</v>
      </c>
      <c r="H8" s="29">
        <v>1501</v>
      </c>
      <c r="I8" s="29">
        <v>19516</v>
      </c>
      <c r="J8" s="29">
        <v>4381</v>
      </c>
    </row>
    <row r="9" spans="1:10">
      <c r="A9" s="1"/>
      <c r="B9" s="1" t="s">
        <v>4</v>
      </c>
      <c r="C9" s="29">
        <v>16152</v>
      </c>
      <c r="D9" s="29">
        <v>2783</v>
      </c>
      <c r="E9" s="29">
        <v>1029</v>
      </c>
      <c r="F9" s="29">
        <v>588</v>
      </c>
      <c r="G9" s="29">
        <v>1404</v>
      </c>
      <c r="H9" s="29">
        <v>1269</v>
      </c>
      <c r="I9" s="29">
        <v>7073</v>
      </c>
      <c r="J9" s="29">
        <v>9079</v>
      </c>
    </row>
    <row r="10" spans="1:10">
      <c r="A10" s="1"/>
      <c r="B10" s="1" t="s">
        <v>83</v>
      </c>
      <c r="C10" s="29">
        <v>695163</v>
      </c>
      <c r="D10" s="29">
        <v>408888</v>
      </c>
      <c r="E10" s="29">
        <v>131738</v>
      </c>
      <c r="F10" s="29">
        <v>76528</v>
      </c>
      <c r="G10" s="29">
        <v>59671</v>
      </c>
      <c r="H10" s="29">
        <v>9941</v>
      </c>
      <c r="I10" s="29">
        <v>686766</v>
      </c>
      <c r="J10" s="29">
        <v>8397</v>
      </c>
    </row>
    <row r="11" spans="1:10">
      <c r="A11" s="1"/>
      <c r="B11" s="1" t="s">
        <v>84</v>
      </c>
      <c r="C11" s="29">
        <v>311403</v>
      </c>
      <c r="D11" s="29">
        <v>95082</v>
      </c>
      <c r="E11" s="29">
        <v>53534</v>
      </c>
      <c r="F11" s="29">
        <v>45220</v>
      </c>
      <c r="G11" s="29">
        <v>59538</v>
      </c>
      <c r="H11" s="29">
        <v>22959</v>
      </c>
      <c r="I11" s="29">
        <v>276333</v>
      </c>
      <c r="J11" s="29">
        <v>35070</v>
      </c>
    </row>
    <row r="12" spans="1:10">
      <c r="A12" s="1"/>
      <c r="B12" s="1" t="s">
        <v>42</v>
      </c>
      <c r="C12" s="29">
        <v>401455</v>
      </c>
      <c r="D12" s="29">
        <v>158914</v>
      </c>
      <c r="E12" s="29">
        <v>58850</v>
      </c>
      <c r="F12" s="29">
        <v>42756</v>
      </c>
      <c r="G12" s="29">
        <v>53103</v>
      </c>
      <c r="H12" s="29">
        <v>28168</v>
      </c>
      <c r="I12" s="29">
        <v>341791</v>
      </c>
      <c r="J12" s="29">
        <v>59664</v>
      </c>
    </row>
    <row r="13" spans="1:10">
      <c r="A13" s="1"/>
      <c r="B13" s="1" t="s">
        <v>85</v>
      </c>
      <c r="C13" s="29">
        <v>1041170</v>
      </c>
      <c r="D13" s="29">
        <v>343904</v>
      </c>
      <c r="E13" s="29">
        <v>150053</v>
      </c>
      <c r="F13" s="29">
        <v>91146</v>
      </c>
      <c r="G13" s="29">
        <v>92061</v>
      </c>
      <c r="H13" s="29">
        <v>48122</v>
      </c>
      <c r="I13" s="29">
        <v>725286</v>
      </c>
      <c r="J13" s="29">
        <v>315884</v>
      </c>
    </row>
    <row r="14" spans="1:10">
      <c r="A14" s="1"/>
      <c r="B14" s="1" t="s">
        <v>5</v>
      </c>
      <c r="C14" s="29">
        <v>194450</v>
      </c>
      <c r="D14" s="29">
        <v>87673</v>
      </c>
      <c r="E14" s="29">
        <v>24691</v>
      </c>
      <c r="F14" s="29">
        <v>17051</v>
      </c>
      <c r="G14" s="29">
        <v>19065</v>
      </c>
      <c r="H14" s="29">
        <v>9769</v>
      </c>
      <c r="I14" s="29">
        <v>158249</v>
      </c>
      <c r="J14" s="29">
        <v>36201</v>
      </c>
    </row>
    <row r="15" spans="1:10">
      <c r="A15" s="1"/>
      <c r="B15" s="1" t="s">
        <v>6</v>
      </c>
      <c r="C15" s="29">
        <v>129682</v>
      </c>
      <c r="D15" s="29">
        <v>34276</v>
      </c>
      <c r="E15" s="29">
        <v>11403</v>
      </c>
      <c r="F15" s="29">
        <v>8308</v>
      </c>
      <c r="G15" s="29">
        <v>10368</v>
      </c>
      <c r="H15" s="29">
        <v>5943</v>
      </c>
      <c r="I15" s="29">
        <v>70298</v>
      </c>
      <c r="J15" s="29">
        <v>59384</v>
      </c>
    </row>
    <row r="16" spans="1:10">
      <c r="A16" s="1"/>
      <c r="B16" s="1" t="s">
        <v>7</v>
      </c>
      <c r="C16" s="29">
        <v>470718</v>
      </c>
      <c r="D16" s="29">
        <v>158544</v>
      </c>
      <c r="E16" s="29">
        <v>39276</v>
      </c>
      <c r="F16" s="29">
        <v>20815</v>
      </c>
      <c r="G16" s="29">
        <v>37094</v>
      </c>
      <c r="H16" s="29">
        <v>35490</v>
      </c>
      <c r="I16" s="29">
        <v>291219</v>
      </c>
      <c r="J16" s="29">
        <v>179499</v>
      </c>
    </row>
    <row r="17" spans="1:10">
      <c r="A17" s="1"/>
      <c r="B17" s="1" t="s">
        <v>8</v>
      </c>
      <c r="C17" s="29">
        <v>328048</v>
      </c>
      <c r="D17" s="29">
        <v>185035</v>
      </c>
      <c r="E17" s="29">
        <v>35960</v>
      </c>
      <c r="F17" s="29">
        <v>18375</v>
      </c>
      <c r="G17" s="29">
        <v>19502</v>
      </c>
      <c r="H17" s="29">
        <v>14966</v>
      </c>
      <c r="I17" s="29">
        <v>273838</v>
      </c>
      <c r="J17" s="29">
        <v>54210</v>
      </c>
    </row>
    <row r="18" spans="1:10">
      <c r="A18" s="1"/>
      <c r="B18" s="1" t="s">
        <v>9</v>
      </c>
      <c r="C18" s="29">
        <v>744364</v>
      </c>
      <c r="D18" s="29">
        <v>449651</v>
      </c>
      <c r="E18" s="29">
        <v>106957</v>
      </c>
      <c r="F18" s="29">
        <v>61140</v>
      </c>
      <c r="G18" s="29">
        <v>53038</v>
      </c>
      <c r="H18" s="29">
        <v>20460</v>
      </c>
      <c r="I18" s="29">
        <v>691246</v>
      </c>
      <c r="J18" s="29">
        <v>53118</v>
      </c>
    </row>
    <row r="19" spans="1:10">
      <c r="A19" s="1"/>
      <c r="B19" s="1" t="s">
        <v>10</v>
      </c>
      <c r="C19" s="29">
        <v>48766</v>
      </c>
      <c r="D19" s="29">
        <v>2638</v>
      </c>
      <c r="E19" s="29">
        <v>834</v>
      </c>
      <c r="F19" s="29">
        <v>1198</v>
      </c>
      <c r="G19" s="29">
        <v>6489</v>
      </c>
      <c r="H19" s="29">
        <v>9853</v>
      </c>
      <c r="I19" s="29">
        <v>21012</v>
      </c>
      <c r="J19" s="29">
        <v>27754</v>
      </c>
    </row>
    <row r="20" spans="1:10">
      <c r="A20" s="1"/>
      <c r="B20" s="1" t="s">
        <v>31</v>
      </c>
      <c r="C20" s="29">
        <v>327368</v>
      </c>
      <c r="D20" s="29">
        <v>152063</v>
      </c>
      <c r="E20" s="29">
        <v>49321</v>
      </c>
      <c r="F20" s="29">
        <v>30986</v>
      </c>
      <c r="G20" s="29">
        <v>32495</v>
      </c>
      <c r="H20" s="29">
        <v>15282</v>
      </c>
      <c r="I20" s="29">
        <v>280147</v>
      </c>
      <c r="J20" s="29">
        <v>47221</v>
      </c>
    </row>
    <row r="21" spans="1:10">
      <c r="A21" s="1"/>
      <c r="B21" s="1" t="s">
        <v>11</v>
      </c>
      <c r="C21" s="29">
        <v>77152</v>
      </c>
      <c r="D21" s="29">
        <v>28480</v>
      </c>
      <c r="E21" s="29">
        <v>11916</v>
      </c>
      <c r="F21" s="29">
        <v>9969</v>
      </c>
      <c r="G21" s="29">
        <v>14823</v>
      </c>
      <c r="H21" s="29">
        <v>5444</v>
      </c>
      <c r="I21" s="29">
        <v>70632</v>
      </c>
      <c r="J21" s="29">
        <v>6520</v>
      </c>
    </row>
    <row r="22" spans="1:10">
      <c r="A22" s="1"/>
      <c r="B22" s="1" t="s">
        <v>12</v>
      </c>
      <c r="C22" s="29">
        <v>729426</v>
      </c>
      <c r="D22" s="29">
        <v>261850</v>
      </c>
      <c r="E22" s="29">
        <v>142695</v>
      </c>
      <c r="F22" s="29">
        <v>84089</v>
      </c>
      <c r="G22" s="29">
        <v>87182</v>
      </c>
      <c r="H22" s="29">
        <v>64036</v>
      </c>
      <c r="I22" s="29">
        <v>639852</v>
      </c>
      <c r="J22" s="29">
        <v>89574</v>
      </c>
    </row>
    <row r="23" spans="1:10">
      <c r="A23" s="1"/>
      <c r="B23" s="1" t="s">
        <v>13</v>
      </c>
      <c r="C23" s="29">
        <v>101136</v>
      </c>
      <c r="D23" s="29">
        <v>48331</v>
      </c>
      <c r="E23" s="29">
        <v>16583</v>
      </c>
      <c r="F23" s="29">
        <v>12167</v>
      </c>
      <c r="G23" s="29">
        <v>14054</v>
      </c>
      <c r="H23" s="29">
        <v>4024</v>
      </c>
      <c r="I23" s="29">
        <v>95159</v>
      </c>
      <c r="J23" s="29">
        <v>5977</v>
      </c>
    </row>
    <row r="24" spans="1:10">
      <c r="A24" s="1"/>
      <c r="B24" s="1" t="s">
        <v>14</v>
      </c>
      <c r="C24" s="29">
        <v>565757</v>
      </c>
      <c r="D24" s="29">
        <v>139198</v>
      </c>
      <c r="E24" s="29">
        <v>92511</v>
      </c>
      <c r="F24" s="29">
        <v>86234</v>
      </c>
      <c r="G24" s="29">
        <v>100912</v>
      </c>
      <c r="H24" s="29">
        <v>37913</v>
      </c>
      <c r="I24" s="29">
        <v>456768</v>
      </c>
      <c r="J24" s="29">
        <v>108989</v>
      </c>
    </row>
    <row r="25" spans="1:10">
      <c r="A25" s="1"/>
      <c r="B25" s="1" t="s">
        <v>15</v>
      </c>
      <c r="C25" s="29">
        <v>683795</v>
      </c>
      <c r="D25" s="29">
        <v>366974</v>
      </c>
      <c r="E25" s="29">
        <v>138020</v>
      </c>
      <c r="F25" s="29">
        <v>69991</v>
      </c>
      <c r="G25" s="29">
        <v>54417</v>
      </c>
      <c r="H25" s="29">
        <v>16320</v>
      </c>
      <c r="I25" s="29">
        <v>645722</v>
      </c>
      <c r="J25" s="29">
        <v>38073</v>
      </c>
    </row>
    <row r="26" spans="1:10">
      <c r="A26" s="1"/>
      <c r="B26" s="1" t="s">
        <v>86</v>
      </c>
      <c r="C26" s="29">
        <v>4960</v>
      </c>
      <c r="D26" s="29">
        <v>4554</v>
      </c>
      <c r="E26" s="29">
        <v>279</v>
      </c>
      <c r="F26" s="29">
        <v>90</v>
      </c>
      <c r="G26" s="29">
        <v>37</v>
      </c>
      <c r="H26" s="29"/>
      <c r="I26" s="29">
        <v>4960</v>
      </c>
      <c r="J26" s="29"/>
    </row>
    <row r="27" spans="1:10">
      <c r="A27" s="1" t="s">
        <v>44</v>
      </c>
      <c r="B27" s="1" t="s">
        <v>19</v>
      </c>
      <c r="C27" s="29">
        <v>597074</v>
      </c>
      <c r="D27" s="29">
        <v>459789</v>
      </c>
      <c r="E27" s="29">
        <v>73353</v>
      </c>
      <c r="F27" s="29">
        <v>37109</v>
      </c>
      <c r="G27" s="29">
        <v>24148</v>
      </c>
      <c r="H27" s="29">
        <v>2444</v>
      </c>
      <c r="I27" s="29">
        <v>596843</v>
      </c>
      <c r="J27" s="29">
        <v>231</v>
      </c>
    </row>
    <row r="28" spans="1:10">
      <c r="A28" s="1" t="s">
        <v>45</v>
      </c>
      <c r="B28" s="1" t="s">
        <v>3</v>
      </c>
      <c r="C28" s="29">
        <v>2065</v>
      </c>
      <c r="D28" s="29">
        <v>1738</v>
      </c>
      <c r="E28" s="29">
        <v>199</v>
      </c>
      <c r="F28" s="29">
        <v>81</v>
      </c>
      <c r="G28" s="29">
        <v>40</v>
      </c>
      <c r="H28" s="29">
        <v>7</v>
      </c>
      <c r="I28" s="29">
        <v>2065</v>
      </c>
      <c r="J28" s="29">
        <v>0</v>
      </c>
    </row>
    <row r="29" spans="1:10">
      <c r="A29" s="1"/>
      <c r="B29" s="1" t="s">
        <v>82</v>
      </c>
      <c r="C29" s="29">
        <v>2025</v>
      </c>
      <c r="D29" s="29">
        <v>1487</v>
      </c>
      <c r="E29" s="29">
        <v>263</v>
      </c>
      <c r="F29" s="29">
        <v>146</v>
      </c>
      <c r="G29" s="29">
        <v>103</v>
      </c>
      <c r="H29" s="29">
        <v>25</v>
      </c>
      <c r="I29" s="29">
        <v>2024</v>
      </c>
      <c r="J29" s="29">
        <v>1</v>
      </c>
    </row>
    <row r="30" spans="1:10">
      <c r="A30" s="1"/>
      <c r="B30" s="1" t="s">
        <v>4</v>
      </c>
      <c r="C30" s="29">
        <v>307</v>
      </c>
      <c r="D30" s="29">
        <v>217</v>
      </c>
      <c r="E30" s="29">
        <v>35</v>
      </c>
      <c r="F30" s="29">
        <v>23</v>
      </c>
      <c r="G30" s="29">
        <v>27</v>
      </c>
      <c r="H30" s="29">
        <v>4</v>
      </c>
      <c r="I30" s="29">
        <v>306</v>
      </c>
      <c r="J30" s="29">
        <v>1</v>
      </c>
    </row>
    <row r="31" spans="1:10">
      <c r="A31" s="1"/>
      <c r="B31" s="1" t="s">
        <v>83</v>
      </c>
      <c r="C31" s="29">
        <v>83976</v>
      </c>
      <c r="D31" s="29">
        <v>69361</v>
      </c>
      <c r="E31" s="29">
        <v>9191</v>
      </c>
      <c r="F31" s="29">
        <v>3554</v>
      </c>
      <c r="G31" s="29">
        <v>1734</v>
      </c>
      <c r="H31" s="29">
        <v>130</v>
      </c>
      <c r="I31" s="29">
        <v>83970</v>
      </c>
      <c r="J31" s="29">
        <v>6</v>
      </c>
    </row>
    <row r="32" spans="1:10">
      <c r="A32" s="1"/>
      <c r="B32" s="1" t="s">
        <v>84</v>
      </c>
      <c r="C32" s="29">
        <v>18343</v>
      </c>
      <c r="D32" s="29">
        <v>12087</v>
      </c>
      <c r="E32" s="29">
        <v>2739</v>
      </c>
      <c r="F32" s="29">
        <v>1618</v>
      </c>
      <c r="G32" s="29">
        <v>1564</v>
      </c>
      <c r="H32" s="29">
        <v>297</v>
      </c>
      <c r="I32" s="29">
        <v>18305</v>
      </c>
      <c r="J32" s="29">
        <v>38</v>
      </c>
    </row>
    <row r="33" spans="1:10">
      <c r="A33" s="1"/>
      <c r="B33" s="1" t="s">
        <v>42</v>
      </c>
      <c r="C33" s="29">
        <v>26199</v>
      </c>
      <c r="D33" s="29">
        <v>21651</v>
      </c>
      <c r="E33" s="29">
        <v>2532</v>
      </c>
      <c r="F33" s="29">
        <v>1164</v>
      </c>
      <c r="G33" s="29">
        <v>721</v>
      </c>
      <c r="H33" s="29">
        <v>121</v>
      </c>
      <c r="I33" s="29">
        <v>26189</v>
      </c>
      <c r="J33" s="29">
        <v>10</v>
      </c>
    </row>
    <row r="34" spans="1:10">
      <c r="A34" s="1"/>
      <c r="B34" s="1" t="s">
        <v>85</v>
      </c>
      <c r="C34" s="29">
        <v>67782</v>
      </c>
      <c r="D34" s="29">
        <v>52308</v>
      </c>
      <c r="E34" s="29">
        <v>9437</v>
      </c>
      <c r="F34" s="29">
        <v>3932</v>
      </c>
      <c r="G34" s="29">
        <v>1881</v>
      </c>
      <c r="H34" s="29">
        <v>222</v>
      </c>
      <c r="I34" s="29">
        <v>67780</v>
      </c>
      <c r="J34" s="29">
        <v>2</v>
      </c>
    </row>
    <row r="35" spans="1:10">
      <c r="A35" s="1"/>
      <c r="B35" s="1" t="s">
        <v>5</v>
      </c>
      <c r="C35" s="29">
        <v>20891</v>
      </c>
      <c r="D35" s="29">
        <v>17195</v>
      </c>
      <c r="E35" s="29">
        <v>2151</v>
      </c>
      <c r="F35" s="29">
        <v>934</v>
      </c>
      <c r="G35" s="29">
        <v>544</v>
      </c>
      <c r="H35" s="29">
        <v>63</v>
      </c>
      <c r="I35" s="29">
        <v>20887</v>
      </c>
      <c r="J35" s="29">
        <v>4</v>
      </c>
    </row>
    <row r="36" spans="1:10">
      <c r="A36" s="1"/>
      <c r="B36" s="1" t="s">
        <v>6</v>
      </c>
      <c r="C36" s="29">
        <v>7917</v>
      </c>
      <c r="D36" s="29">
        <v>6252</v>
      </c>
      <c r="E36" s="29">
        <v>872</v>
      </c>
      <c r="F36" s="29">
        <v>415</v>
      </c>
      <c r="G36" s="29">
        <v>313</v>
      </c>
      <c r="H36" s="29">
        <v>56</v>
      </c>
      <c r="I36" s="29">
        <v>7908</v>
      </c>
      <c r="J36" s="29">
        <v>9</v>
      </c>
    </row>
    <row r="37" spans="1:10">
      <c r="A37" s="1"/>
      <c r="B37" s="1" t="s">
        <v>7</v>
      </c>
      <c r="C37" s="29">
        <v>24060</v>
      </c>
      <c r="D37" s="29">
        <v>20718</v>
      </c>
      <c r="E37" s="29">
        <v>1945</v>
      </c>
      <c r="F37" s="29">
        <v>778</v>
      </c>
      <c r="G37" s="29">
        <v>521</v>
      </c>
      <c r="H37" s="29">
        <v>81</v>
      </c>
      <c r="I37" s="29">
        <v>24043</v>
      </c>
      <c r="J37" s="29">
        <v>17</v>
      </c>
    </row>
    <row r="38" spans="1:10">
      <c r="A38" s="1"/>
      <c r="B38" s="1" t="s">
        <v>8</v>
      </c>
      <c r="C38" s="29">
        <v>29844</v>
      </c>
      <c r="D38" s="29">
        <v>26085</v>
      </c>
      <c r="E38" s="29">
        <v>2229</v>
      </c>
      <c r="F38" s="29">
        <v>941</v>
      </c>
      <c r="G38" s="29">
        <v>532</v>
      </c>
      <c r="H38" s="29">
        <v>54</v>
      </c>
      <c r="I38" s="29">
        <v>29841</v>
      </c>
      <c r="J38" s="29">
        <v>3</v>
      </c>
    </row>
    <row r="39" spans="1:10">
      <c r="A39" s="1"/>
      <c r="B39" s="1" t="s">
        <v>9</v>
      </c>
      <c r="C39" s="29">
        <v>84812</v>
      </c>
      <c r="D39" s="29">
        <v>74475</v>
      </c>
      <c r="E39" s="29">
        <v>6207</v>
      </c>
      <c r="F39" s="29">
        <v>2572</v>
      </c>
      <c r="G39" s="29">
        <v>1379</v>
      </c>
      <c r="H39" s="29">
        <v>154</v>
      </c>
      <c r="I39" s="29">
        <v>84787</v>
      </c>
      <c r="J39" s="29">
        <v>25</v>
      </c>
    </row>
    <row r="40" spans="1:10">
      <c r="A40" s="1"/>
      <c r="B40" s="1" t="s">
        <v>10</v>
      </c>
      <c r="C40" s="29">
        <v>819</v>
      </c>
      <c r="D40" s="29">
        <v>482</v>
      </c>
      <c r="E40" s="29">
        <v>94</v>
      </c>
      <c r="F40" s="29">
        <v>76</v>
      </c>
      <c r="G40" s="29">
        <v>122</v>
      </c>
      <c r="H40" s="29">
        <v>40</v>
      </c>
      <c r="I40" s="29">
        <v>814</v>
      </c>
      <c r="J40" s="29">
        <v>5</v>
      </c>
    </row>
    <row r="41" spans="1:10">
      <c r="A41" s="1"/>
      <c r="B41" s="1" t="s">
        <v>31</v>
      </c>
      <c r="C41" s="29">
        <v>38071</v>
      </c>
      <c r="D41" s="29">
        <v>29590</v>
      </c>
      <c r="E41" s="29">
        <v>4409</v>
      </c>
      <c r="F41" s="29">
        <v>2096</v>
      </c>
      <c r="G41" s="29">
        <v>1587</v>
      </c>
      <c r="H41" s="29">
        <v>327</v>
      </c>
      <c r="I41" s="29">
        <v>38009</v>
      </c>
      <c r="J41" s="29">
        <v>62</v>
      </c>
    </row>
    <row r="42" spans="1:10">
      <c r="A42" s="1"/>
      <c r="B42" s="1" t="s">
        <v>11</v>
      </c>
      <c r="C42" s="29">
        <v>7913</v>
      </c>
      <c r="D42" s="29">
        <v>5745</v>
      </c>
      <c r="E42" s="29">
        <v>1173</v>
      </c>
      <c r="F42" s="29">
        <v>615</v>
      </c>
      <c r="G42" s="29">
        <v>347</v>
      </c>
      <c r="H42" s="29">
        <v>31</v>
      </c>
      <c r="I42" s="29">
        <v>7911</v>
      </c>
      <c r="J42" s="29">
        <v>2</v>
      </c>
    </row>
    <row r="43" spans="1:10">
      <c r="A43" s="1"/>
      <c r="B43" s="1" t="s">
        <v>12</v>
      </c>
      <c r="C43" s="29">
        <v>49793</v>
      </c>
      <c r="D43" s="29">
        <v>35767</v>
      </c>
      <c r="E43" s="29">
        <v>7708</v>
      </c>
      <c r="F43" s="29">
        <v>3678</v>
      </c>
      <c r="G43" s="29">
        <v>2312</v>
      </c>
      <c r="H43" s="29">
        <v>309</v>
      </c>
      <c r="I43" s="29">
        <v>49774</v>
      </c>
      <c r="J43" s="29">
        <v>19</v>
      </c>
    </row>
    <row r="44" spans="1:10">
      <c r="A44" s="1"/>
      <c r="B44" s="1" t="s">
        <v>13</v>
      </c>
      <c r="C44" s="29">
        <v>12562</v>
      </c>
      <c r="D44" s="29">
        <v>9197</v>
      </c>
      <c r="E44" s="29">
        <v>1705</v>
      </c>
      <c r="F44" s="29">
        <v>913</v>
      </c>
      <c r="G44" s="29">
        <v>685</v>
      </c>
      <c r="H44" s="29">
        <v>58</v>
      </c>
      <c r="I44" s="29">
        <v>12558</v>
      </c>
      <c r="J44" s="29">
        <v>4</v>
      </c>
    </row>
    <row r="45" spans="1:10">
      <c r="A45" s="1"/>
      <c r="B45" s="1" t="s">
        <v>14</v>
      </c>
      <c r="C45" s="29">
        <v>61515</v>
      </c>
      <c r="D45" s="29">
        <v>27497</v>
      </c>
      <c r="E45" s="29">
        <v>13721</v>
      </c>
      <c r="F45" s="29">
        <v>11114</v>
      </c>
      <c r="G45" s="29">
        <v>8737</v>
      </c>
      <c r="H45" s="29">
        <v>426</v>
      </c>
      <c r="I45" s="29">
        <v>61495</v>
      </c>
      <c r="J45" s="29">
        <v>20</v>
      </c>
    </row>
    <row r="46" spans="1:10">
      <c r="A46" s="1"/>
      <c r="B46" s="1" t="s">
        <v>15</v>
      </c>
      <c r="C46" s="29">
        <v>53404</v>
      </c>
      <c r="D46" s="29">
        <v>43597</v>
      </c>
      <c r="E46" s="29">
        <v>6422</v>
      </c>
      <c r="F46" s="29">
        <v>2364</v>
      </c>
      <c r="G46" s="29">
        <v>979</v>
      </c>
      <c r="H46" s="29">
        <v>39</v>
      </c>
      <c r="I46" s="29">
        <v>53401</v>
      </c>
      <c r="J46" s="29">
        <v>3</v>
      </c>
    </row>
    <row r="47" spans="1:10">
      <c r="A47" s="1"/>
      <c r="B47" s="1" t="s">
        <v>86</v>
      </c>
      <c r="C47" s="29">
        <v>4776</v>
      </c>
      <c r="D47" s="29">
        <v>4340</v>
      </c>
      <c r="E47" s="29">
        <v>321</v>
      </c>
      <c r="F47" s="29">
        <v>95</v>
      </c>
      <c r="G47" s="29">
        <v>20</v>
      </c>
      <c r="H47" s="29"/>
      <c r="I47" s="29">
        <v>4776</v>
      </c>
      <c r="J47" s="29"/>
    </row>
    <row r="48" spans="1:10">
      <c r="A48" s="1" t="s">
        <v>46</v>
      </c>
      <c r="B48" s="1" t="s">
        <v>19</v>
      </c>
      <c r="C48" s="29">
        <v>131106</v>
      </c>
      <c r="D48" s="29">
        <v>424</v>
      </c>
      <c r="E48" s="29">
        <v>591</v>
      </c>
      <c r="F48" s="29">
        <v>1488</v>
      </c>
      <c r="G48" s="29">
        <v>9535</v>
      </c>
      <c r="H48" s="29">
        <v>16992</v>
      </c>
      <c r="I48" s="29">
        <v>29030</v>
      </c>
      <c r="J48" s="29">
        <v>102076</v>
      </c>
    </row>
    <row r="49" spans="1:10">
      <c r="A49" s="1"/>
      <c r="B49" s="1" t="s">
        <v>3</v>
      </c>
      <c r="C49" s="29">
        <v>55</v>
      </c>
      <c r="D49" s="29">
        <v>0</v>
      </c>
      <c r="E49" s="29">
        <v>0</v>
      </c>
      <c r="F49" s="29">
        <v>0</v>
      </c>
      <c r="G49" s="29">
        <v>18</v>
      </c>
      <c r="H49" s="29">
        <v>13</v>
      </c>
      <c r="I49" s="29">
        <v>31</v>
      </c>
      <c r="J49" s="29">
        <v>24</v>
      </c>
    </row>
    <row r="50" spans="1:10">
      <c r="A50" s="1"/>
      <c r="B50" s="1" t="s">
        <v>82</v>
      </c>
      <c r="C50" s="29">
        <v>792</v>
      </c>
      <c r="D50" s="29">
        <v>4</v>
      </c>
      <c r="E50" s="29">
        <v>4</v>
      </c>
      <c r="F50" s="29">
        <v>1</v>
      </c>
      <c r="G50" s="29">
        <v>22</v>
      </c>
      <c r="H50" s="29">
        <v>104</v>
      </c>
      <c r="I50" s="29">
        <v>135</v>
      </c>
      <c r="J50" s="29">
        <v>657</v>
      </c>
    </row>
    <row r="51" spans="1:10">
      <c r="A51" s="1"/>
      <c r="B51" s="1" t="s">
        <v>4</v>
      </c>
      <c r="C51" s="29">
        <v>1037</v>
      </c>
      <c r="D51" s="29">
        <v>1</v>
      </c>
      <c r="E51" s="29">
        <v>1</v>
      </c>
      <c r="F51" s="29">
        <v>6</v>
      </c>
      <c r="G51" s="29">
        <v>29</v>
      </c>
      <c r="H51" s="29">
        <v>92</v>
      </c>
      <c r="I51" s="29">
        <v>129</v>
      </c>
      <c r="J51" s="29">
        <v>908</v>
      </c>
    </row>
    <row r="52" spans="1:10">
      <c r="A52" s="1"/>
      <c r="B52" s="1" t="s">
        <v>83</v>
      </c>
      <c r="C52" s="29">
        <v>1051</v>
      </c>
      <c r="D52" s="29">
        <v>1</v>
      </c>
      <c r="E52" s="29">
        <v>6</v>
      </c>
      <c r="F52" s="29">
        <v>17</v>
      </c>
      <c r="G52" s="29">
        <v>84</v>
      </c>
      <c r="H52" s="29">
        <v>196</v>
      </c>
      <c r="I52" s="29">
        <v>304</v>
      </c>
      <c r="J52" s="29">
        <v>747</v>
      </c>
    </row>
    <row r="53" spans="1:10">
      <c r="A53" s="1"/>
      <c r="B53" s="1" t="s">
        <v>84</v>
      </c>
      <c r="C53" s="29">
        <v>2025</v>
      </c>
      <c r="D53" s="29">
        <v>7</v>
      </c>
      <c r="E53" s="29">
        <v>10</v>
      </c>
      <c r="F53" s="29">
        <v>33</v>
      </c>
      <c r="G53" s="29">
        <v>269</v>
      </c>
      <c r="H53" s="29">
        <v>540</v>
      </c>
      <c r="I53" s="29">
        <v>859</v>
      </c>
      <c r="J53" s="29">
        <v>1166</v>
      </c>
    </row>
    <row r="54" spans="1:10">
      <c r="A54" s="1"/>
      <c r="B54" s="1" t="s">
        <v>42</v>
      </c>
      <c r="C54" s="29">
        <v>7956</v>
      </c>
      <c r="D54" s="29">
        <v>38</v>
      </c>
      <c r="E54" s="29">
        <v>43</v>
      </c>
      <c r="F54" s="29">
        <v>107</v>
      </c>
      <c r="G54" s="29">
        <v>521</v>
      </c>
      <c r="H54" s="29">
        <v>1216</v>
      </c>
      <c r="I54" s="29">
        <v>1925</v>
      </c>
      <c r="J54" s="29">
        <v>6031</v>
      </c>
    </row>
    <row r="55" spans="1:10">
      <c r="A55" s="1"/>
      <c r="B55" s="1" t="s">
        <v>85</v>
      </c>
      <c r="C55" s="29">
        <v>20524</v>
      </c>
      <c r="D55" s="29">
        <v>140</v>
      </c>
      <c r="E55" s="29">
        <v>183</v>
      </c>
      <c r="F55" s="29">
        <v>377</v>
      </c>
      <c r="G55" s="29">
        <v>1910</v>
      </c>
      <c r="H55" s="29">
        <v>3616</v>
      </c>
      <c r="I55" s="29">
        <v>6226</v>
      </c>
      <c r="J55" s="29">
        <v>14298</v>
      </c>
    </row>
    <row r="56" spans="1:10">
      <c r="A56" s="1"/>
      <c r="B56" s="1" t="s">
        <v>5</v>
      </c>
      <c r="C56" s="29">
        <v>4824</v>
      </c>
      <c r="D56" s="29">
        <v>20</v>
      </c>
      <c r="E56" s="29">
        <v>15</v>
      </c>
      <c r="F56" s="29">
        <v>34</v>
      </c>
      <c r="G56" s="29">
        <v>243</v>
      </c>
      <c r="H56" s="29">
        <v>580</v>
      </c>
      <c r="I56" s="29">
        <v>892</v>
      </c>
      <c r="J56" s="29">
        <v>3932</v>
      </c>
    </row>
    <row r="57" spans="1:10">
      <c r="A57" s="1"/>
      <c r="B57" s="1" t="s">
        <v>6</v>
      </c>
      <c r="C57" s="29">
        <v>8319</v>
      </c>
      <c r="D57" s="29">
        <v>5</v>
      </c>
      <c r="E57" s="29">
        <v>5</v>
      </c>
      <c r="F57" s="29">
        <v>11</v>
      </c>
      <c r="G57" s="29">
        <v>152</v>
      </c>
      <c r="H57" s="29">
        <v>361</v>
      </c>
      <c r="I57" s="29">
        <v>534</v>
      </c>
      <c r="J57" s="29">
        <v>7785</v>
      </c>
    </row>
    <row r="58" spans="1:10">
      <c r="A58" s="1"/>
      <c r="B58" s="1" t="s">
        <v>7</v>
      </c>
      <c r="C58" s="29">
        <v>25352</v>
      </c>
      <c r="D58" s="29">
        <v>50</v>
      </c>
      <c r="E58" s="29">
        <v>89</v>
      </c>
      <c r="F58" s="29">
        <v>219</v>
      </c>
      <c r="G58" s="29">
        <v>1308</v>
      </c>
      <c r="H58" s="29">
        <v>1786</v>
      </c>
      <c r="I58" s="29">
        <v>3452</v>
      </c>
      <c r="J58" s="29">
        <v>21900</v>
      </c>
    </row>
    <row r="59" spans="1:10">
      <c r="A59" s="1"/>
      <c r="B59" s="1" t="s">
        <v>8</v>
      </c>
      <c r="C59" s="29">
        <v>9671</v>
      </c>
      <c r="D59" s="29">
        <v>39</v>
      </c>
      <c r="E59" s="29">
        <v>58</v>
      </c>
      <c r="F59" s="29">
        <v>135</v>
      </c>
      <c r="G59" s="29">
        <v>761</v>
      </c>
      <c r="H59" s="29">
        <v>1866</v>
      </c>
      <c r="I59" s="29">
        <v>2859</v>
      </c>
      <c r="J59" s="29">
        <v>6812</v>
      </c>
    </row>
    <row r="60" spans="1:10">
      <c r="A60" s="1"/>
      <c r="B60" s="1" t="s">
        <v>9</v>
      </c>
      <c r="C60" s="29">
        <v>7002</v>
      </c>
      <c r="D60" s="29">
        <v>24</v>
      </c>
      <c r="E60" s="29">
        <v>18</v>
      </c>
      <c r="F60" s="29">
        <v>93</v>
      </c>
      <c r="G60" s="29">
        <v>687</v>
      </c>
      <c r="H60" s="29">
        <v>965</v>
      </c>
      <c r="I60" s="29">
        <v>1787</v>
      </c>
      <c r="J60" s="29">
        <v>5215</v>
      </c>
    </row>
    <row r="61" spans="1:10">
      <c r="A61" s="1"/>
      <c r="B61" s="1" t="s">
        <v>10</v>
      </c>
      <c r="C61" s="29">
        <v>3647</v>
      </c>
      <c r="D61" s="29">
        <v>5</v>
      </c>
      <c r="E61" s="29">
        <v>22</v>
      </c>
      <c r="F61" s="29">
        <v>36</v>
      </c>
      <c r="G61" s="29">
        <v>261</v>
      </c>
      <c r="H61" s="29">
        <v>505</v>
      </c>
      <c r="I61" s="29">
        <v>829</v>
      </c>
      <c r="J61" s="29">
        <v>2818</v>
      </c>
    </row>
    <row r="62" spans="1:10">
      <c r="A62" s="1"/>
      <c r="B62" s="1" t="s">
        <v>31</v>
      </c>
      <c r="C62" s="29">
        <v>8806</v>
      </c>
      <c r="D62" s="29">
        <v>9</v>
      </c>
      <c r="E62" s="29">
        <v>11</v>
      </c>
      <c r="F62" s="29">
        <v>35</v>
      </c>
      <c r="G62" s="29">
        <v>269</v>
      </c>
      <c r="H62" s="29">
        <v>617</v>
      </c>
      <c r="I62" s="29">
        <v>941</v>
      </c>
      <c r="J62" s="29">
        <v>7865</v>
      </c>
    </row>
    <row r="63" spans="1:10">
      <c r="A63" s="1"/>
      <c r="B63" s="1" t="s">
        <v>11</v>
      </c>
      <c r="C63" s="29">
        <v>789</v>
      </c>
      <c r="D63" s="29">
        <v>1</v>
      </c>
      <c r="E63" s="29">
        <v>3</v>
      </c>
      <c r="F63" s="29">
        <v>11</v>
      </c>
      <c r="G63" s="29">
        <v>125</v>
      </c>
      <c r="H63" s="29">
        <v>165</v>
      </c>
      <c r="I63" s="29">
        <v>305</v>
      </c>
      <c r="J63" s="29">
        <v>484</v>
      </c>
    </row>
    <row r="64" spans="1:10">
      <c r="A64" s="1"/>
      <c r="B64" s="1" t="s">
        <v>12</v>
      </c>
      <c r="C64" s="29">
        <v>12048</v>
      </c>
      <c r="D64" s="29">
        <v>12</v>
      </c>
      <c r="E64" s="29">
        <v>24</v>
      </c>
      <c r="F64" s="29">
        <v>141</v>
      </c>
      <c r="G64" s="29">
        <v>1090</v>
      </c>
      <c r="H64" s="29">
        <v>2134</v>
      </c>
      <c r="I64" s="29">
        <v>3401</v>
      </c>
      <c r="J64" s="29">
        <v>8647</v>
      </c>
    </row>
    <row r="65" spans="1:10">
      <c r="A65" s="1"/>
      <c r="B65" s="1" t="s">
        <v>13</v>
      </c>
      <c r="C65" s="29">
        <v>687</v>
      </c>
      <c r="D65" s="29">
        <v>11</v>
      </c>
      <c r="E65" s="29">
        <v>11</v>
      </c>
      <c r="F65" s="29">
        <v>6</v>
      </c>
      <c r="G65" s="29">
        <v>90</v>
      </c>
      <c r="H65" s="29">
        <v>102</v>
      </c>
      <c r="I65" s="29">
        <v>220</v>
      </c>
      <c r="J65" s="29">
        <v>467</v>
      </c>
    </row>
    <row r="66" spans="1:10">
      <c r="A66" s="1"/>
      <c r="B66" s="1" t="s">
        <v>14</v>
      </c>
      <c r="C66" s="29">
        <v>11412</v>
      </c>
      <c r="D66" s="29">
        <v>42</v>
      </c>
      <c r="E66" s="29">
        <v>40</v>
      </c>
      <c r="F66" s="29">
        <v>138</v>
      </c>
      <c r="G66" s="29">
        <v>1149</v>
      </c>
      <c r="H66" s="29">
        <v>1615</v>
      </c>
      <c r="I66" s="29">
        <v>2984</v>
      </c>
      <c r="J66" s="29">
        <v>8428</v>
      </c>
    </row>
    <row r="67" spans="1:10">
      <c r="A67" s="1"/>
      <c r="B67" s="1" t="s">
        <v>15</v>
      </c>
      <c r="C67" s="29">
        <v>5109</v>
      </c>
      <c r="D67" s="29">
        <v>15</v>
      </c>
      <c r="E67" s="29">
        <v>48</v>
      </c>
      <c r="F67" s="29">
        <v>88</v>
      </c>
      <c r="G67" s="29">
        <v>547</v>
      </c>
      <c r="H67" s="29">
        <v>519</v>
      </c>
      <c r="I67" s="29">
        <v>1217</v>
      </c>
      <c r="J67" s="29">
        <v>3892</v>
      </c>
    </row>
    <row r="68" spans="1:10">
      <c r="A68" s="1"/>
      <c r="B68" s="1" t="s">
        <v>86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/>
      <c r="I68" s="29">
        <v>0</v>
      </c>
      <c r="J68" s="29"/>
    </row>
    <row r="69" spans="1:10">
      <c r="A69" s="1" t="s">
        <v>47</v>
      </c>
      <c r="B69" s="1" t="s">
        <v>19</v>
      </c>
      <c r="C69" s="29">
        <v>641400</v>
      </c>
      <c r="D69" s="29">
        <v>501949</v>
      </c>
      <c r="E69" s="29">
        <v>73886</v>
      </c>
      <c r="F69" s="29">
        <v>37959</v>
      </c>
      <c r="G69" s="29">
        <v>24680</v>
      </c>
      <c r="H69" s="29">
        <v>2684</v>
      </c>
      <c r="I69" s="29">
        <v>641158</v>
      </c>
      <c r="J69" s="29">
        <v>242</v>
      </c>
    </row>
    <row r="70" spans="1:10">
      <c r="A70" s="1" t="s">
        <v>48</v>
      </c>
      <c r="B70" s="1" t="s">
        <v>3</v>
      </c>
      <c r="C70" s="29">
        <v>2729</v>
      </c>
      <c r="D70" s="29">
        <v>2255</v>
      </c>
      <c r="E70" s="29">
        <v>292</v>
      </c>
      <c r="F70" s="29">
        <v>122</v>
      </c>
      <c r="G70" s="29">
        <v>52</v>
      </c>
      <c r="H70" s="29">
        <v>8</v>
      </c>
      <c r="I70" s="29">
        <v>2729</v>
      </c>
      <c r="J70" s="29">
        <v>0</v>
      </c>
    </row>
    <row r="71" spans="1:10">
      <c r="A71" s="1"/>
      <c r="B71" s="1" t="s">
        <v>82</v>
      </c>
      <c r="C71" s="29">
        <v>1800</v>
      </c>
      <c r="D71" s="29">
        <v>1266</v>
      </c>
      <c r="E71" s="29">
        <v>227</v>
      </c>
      <c r="F71" s="29">
        <v>152</v>
      </c>
      <c r="G71" s="29">
        <v>134</v>
      </c>
      <c r="H71" s="29">
        <v>20</v>
      </c>
      <c r="I71" s="29">
        <v>1799</v>
      </c>
      <c r="J71" s="29">
        <v>1</v>
      </c>
    </row>
    <row r="72" spans="1:10">
      <c r="A72" s="1"/>
      <c r="B72" s="1" t="s">
        <v>4</v>
      </c>
      <c r="C72" s="29">
        <v>376</v>
      </c>
      <c r="D72" s="29">
        <v>259</v>
      </c>
      <c r="E72" s="29">
        <v>66</v>
      </c>
      <c r="F72" s="29">
        <v>26</v>
      </c>
      <c r="G72" s="29">
        <v>23</v>
      </c>
      <c r="H72" s="29">
        <v>2</v>
      </c>
      <c r="I72" s="29">
        <v>376</v>
      </c>
      <c r="J72" s="29">
        <v>0</v>
      </c>
    </row>
    <row r="73" spans="1:10">
      <c r="A73" s="1"/>
      <c r="B73" s="1" t="s">
        <v>83</v>
      </c>
      <c r="C73" s="29">
        <v>108654</v>
      </c>
      <c r="D73" s="29">
        <v>90287</v>
      </c>
      <c r="E73" s="29">
        <v>11383</v>
      </c>
      <c r="F73" s="29">
        <v>4604</v>
      </c>
      <c r="G73" s="29">
        <v>2213</v>
      </c>
      <c r="H73" s="29">
        <v>159</v>
      </c>
      <c r="I73" s="29">
        <v>108646</v>
      </c>
      <c r="J73" s="29">
        <v>8</v>
      </c>
    </row>
    <row r="74" spans="1:10">
      <c r="A74" s="1"/>
      <c r="B74" s="1" t="s">
        <v>84</v>
      </c>
      <c r="C74" s="29">
        <v>22676</v>
      </c>
      <c r="D74" s="29">
        <v>14858</v>
      </c>
      <c r="E74" s="29">
        <v>3227</v>
      </c>
      <c r="F74" s="29">
        <v>2143</v>
      </c>
      <c r="G74" s="29">
        <v>2070</v>
      </c>
      <c r="H74" s="29">
        <v>352</v>
      </c>
      <c r="I74" s="29">
        <v>22650</v>
      </c>
      <c r="J74" s="29">
        <v>26</v>
      </c>
    </row>
    <row r="75" spans="1:10">
      <c r="A75" s="1"/>
      <c r="B75" s="1" t="s">
        <v>42</v>
      </c>
      <c r="C75" s="29">
        <v>29608</v>
      </c>
      <c r="D75" s="29">
        <v>23363</v>
      </c>
      <c r="E75" s="29">
        <v>2989</v>
      </c>
      <c r="F75" s="29">
        <v>1735</v>
      </c>
      <c r="G75" s="29">
        <v>1377</v>
      </c>
      <c r="H75" s="29">
        <v>139</v>
      </c>
      <c r="I75" s="29">
        <v>29603</v>
      </c>
      <c r="J75" s="29">
        <v>5</v>
      </c>
    </row>
    <row r="76" spans="1:10">
      <c r="A76" s="1"/>
      <c r="B76" s="1" t="s">
        <v>85</v>
      </c>
      <c r="C76" s="29">
        <v>78177</v>
      </c>
      <c r="D76" s="29">
        <v>60149</v>
      </c>
      <c r="E76" s="29">
        <v>10769</v>
      </c>
      <c r="F76" s="29">
        <v>4631</v>
      </c>
      <c r="G76" s="29">
        <v>2465</v>
      </c>
      <c r="H76" s="29">
        <v>157</v>
      </c>
      <c r="I76" s="29">
        <v>78171</v>
      </c>
      <c r="J76" s="29">
        <v>6</v>
      </c>
    </row>
    <row r="77" spans="1:10">
      <c r="A77" s="1"/>
      <c r="B77" s="1" t="s">
        <v>5</v>
      </c>
      <c r="C77" s="29">
        <v>22606</v>
      </c>
      <c r="D77" s="29">
        <v>18668</v>
      </c>
      <c r="E77" s="29">
        <v>1987</v>
      </c>
      <c r="F77" s="29">
        <v>1062</v>
      </c>
      <c r="G77" s="29">
        <v>789</v>
      </c>
      <c r="H77" s="29">
        <v>86</v>
      </c>
      <c r="I77" s="29">
        <v>22592</v>
      </c>
      <c r="J77" s="29">
        <v>14</v>
      </c>
    </row>
    <row r="78" spans="1:10">
      <c r="A78" s="1"/>
      <c r="B78" s="1" t="s">
        <v>6</v>
      </c>
      <c r="C78" s="29">
        <v>8183</v>
      </c>
      <c r="D78" s="29">
        <v>6384</v>
      </c>
      <c r="E78" s="29">
        <v>853</v>
      </c>
      <c r="F78" s="29">
        <v>490</v>
      </c>
      <c r="G78" s="29">
        <v>390</v>
      </c>
      <c r="H78" s="29">
        <v>59</v>
      </c>
      <c r="I78" s="29">
        <v>8176</v>
      </c>
      <c r="J78" s="29">
        <v>7</v>
      </c>
    </row>
    <row r="79" spans="1:10">
      <c r="A79" s="1"/>
      <c r="B79" s="1" t="s">
        <v>7</v>
      </c>
      <c r="C79" s="29">
        <v>30173</v>
      </c>
      <c r="D79" s="29">
        <v>25463</v>
      </c>
      <c r="E79" s="29">
        <v>2587</v>
      </c>
      <c r="F79" s="29">
        <v>1122</v>
      </c>
      <c r="G79" s="29">
        <v>860</v>
      </c>
      <c r="H79" s="29">
        <v>126</v>
      </c>
      <c r="I79" s="29">
        <v>30158</v>
      </c>
      <c r="J79" s="29">
        <v>15</v>
      </c>
    </row>
    <row r="80" spans="1:10">
      <c r="A80" s="1"/>
      <c r="B80" s="1" t="s">
        <v>8</v>
      </c>
      <c r="C80" s="29">
        <v>40937</v>
      </c>
      <c r="D80" s="29">
        <v>36532</v>
      </c>
      <c r="E80" s="29">
        <v>2680</v>
      </c>
      <c r="F80" s="29">
        <v>1052</v>
      </c>
      <c r="G80" s="29">
        <v>588</v>
      </c>
      <c r="H80" s="29">
        <v>81</v>
      </c>
      <c r="I80" s="29">
        <v>40933</v>
      </c>
      <c r="J80" s="29">
        <v>4</v>
      </c>
    </row>
    <row r="81" spans="1:10">
      <c r="A81" s="1"/>
      <c r="B81" s="1" t="s">
        <v>9</v>
      </c>
      <c r="C81" s="29">
        <v>80434</v>
      </c>
      <c r="D81" s="29">
        <v>70400</v>
      </c>
      <c r="E81" s="29">
        <v>5518</v>
      </c>
      <c r="F81" s="29">
        <v>2713</v>
      </c>
      <c r="G81" s="29">
        <v>1571</v>
      </c>
      <c r="H81" s="29">
        <v>208</v>
      </c>
      <c r="I81" s="29">
        <v>80410</v>
      </c>
      <c r="J81" s="29">
        <v>24</v>
      </c>
    </row>
    <row r="82" spans="1:10">
      <c r="A82" s="1"/>
      <c r="B82" s="1" t="s">
        <v>10</v>
      </c>
      <c r="C82" s="29">
        <v>870</v>
      </c>
      <c r="D82" s="29">
        <v>567</v>
      </c>
      <c r="E82" s="29">
        <v>88</v>
      </c>
      <c r="F82" s="29">
        <v>66</v>
      </c>
      <c r="G82" s="29">
        <v>89</v>
      </c>
      <c r="H82" s="29">
        <v>49</v>
      </c>
      <c r="I82" s="29">
        <v>859</v>
      </c>
      <c r="J82" s="29">
        <v>11</v>
      </c>
    </row>
    <row r="83" spans="1:10">
      <c r="A83" s="1"/>
      <c r="B83" s="1" t="s">
        <v>31</v>
      </c>
      <c r="C83" s="29">
        <v>37626</v>
      </c>
      <c r="D83" s="29">
        <v>29291</v>
      </c>
      <c r="E83" s="29">
        <v>4000</v>
      </c>
      <c r="F83" s="29">
        <v>2111</v>
      </c>
      <c r="G83" s="29">
        <v>1740</v>
      </c>
      <c r="H83" s="29">
        <v>422</v>
      </c>
      <c r="I83" s="29">
        <v>37564</v>
      </c>
      <c r="J83" s="29">
        <v>62</v>
      </c>
    </row>
    <row r="84" spans="1:10">
      <c r="A84" s="1"/>
      <c r="B84" s="1" t="s">
        <v>11</v>
      </c>
      <c r="C84" s="29">
        <v>6670</v>
      </c>
      <c r="D84" s="29">
        <v>4825</v>
      </c>
      <c r="E84" s="29">
        <v>885</v>
      </c>
      <c r="F84" s="29">
        <v>508</v>
      </c>
      <c r="G84" s="29">
        <v>406</v>
      </c>
      <c r="H84" s="29">
        <v>42</v>
      </c>
      <c r="I84" s="29">
        <v>6666</v>
      </c>
      <c r="J84" s="29">
        <v>4</v>
      </c>
    </row>
    <row r="85" spans="1:10">
      <c r="A85" s="1"/>
      <c r="B85" s="1" t="s">
        <v>12</v>
      </c>
      <c r="C85" s="29">
        <v>43092</v>
      </c>
      <c r="D85" s="29">
        <v>30844</v>
      </c>
      <c r="E85" s="29">
        <v>6407</v>
      </c>
      <c r="F85" s="29">
        <v>3271</v>
      </c>
      <c r="G85" s="29">
        <v>2191</v>
      </c>
      <c r="H85" s="29">
        <v>353</v>
      </c>
      <c r="I85" s="29">
        <v>43066</v>
      </c>
      <c r="J85" s="29">
        <v>26</v>
      </c>
    </row>
    <row r="86" spans="1:10">
      <c r="A86" s="1"/>
      <c r="B86" s="1" t="s">
        <v>13</v>
      </c>
      <c r="C86" s="29">
        <v>12602</v>
      </c>
      <c r="D86" s="29">
        <v>9347</v>
      </c>
      <c r="E86" s="29">
        <v>1634</v>
      </c>
      <c r="F86" s="29">
        <v>910</v>
      </c>
      <c r="G86" s="29">
        <v>651</v>
      </c>
      <c r="H86" s="29">
        <v>56</v>
      </c>
      <c r="I86" s="29">
        <v>12598</v>
      </c>
      <c r="J86" s="29">
        <v>4</v>
      </c>
    </row>
    <row r="87" spans="1:10">
      <c r="A87" s="1"/>
      <c r="B87" s="1" t="s">
        <v>14</v>
      </c>
      <c r="C87" s="29">
        <v>57714</v>
      </c>
      <c r="D87" s="29">
        <v>30341</v>
      </c>
      <c r="E87" s="29">
        <v>12140</v>
      </c>
      <c r="F87" s="29">
        <v>8881</v>
      </c>
      <c r="G87" s="29">
        <v>6027</v>
      </c>
      <c r="H87" s="29">
        <v>304</v>
      </c>
      <c r="I87" s="29">
        <v>57693</v>
      </c>
      <c r="J87" s="29">
        <v>21</v>
      </c>
    </row>
    <row r="88" spans="1:10">
      <c r="A88" s="1"/>
      <c r="B88" s="1" t="s">
        <v>15</v>
      </c>
      <c r="C88" s="29">
        <v>53724</v>
      </c>
      <c r="D88" s="29">
        <v>44373</v>
      </c>
      <c r="E88" s="29">
        <v>5975</v>
      </c>
      <c r="F88" s="29">
        <v>2294</v>
      </c>
      <c r="G88" s="29">
        <v>1017</v>
      </c>
      <c r="H88" s="29">
        <v>61</v>
      </c>
      <c r="I88" s="29">
        <v>53720</v>
      </c>
      <c r="J88" s="29">
        <v>4</v>
      </c>
    </row>
    <row r="89" spans="1:10">
      <c r="A89" s="1"/>
      <c r="B89" s="1" t="s">
        <v>86</v>
      </c>
      <c r="C89" s="29">
        <v>2749</v>
      </c>
      <c r="D89" s="29">
        <v>2477</v>
      </c>
      <c r="E89" s="29">
        <v>179</v>
      </c>
      <c r="F89" s="29">
        <v>66</v>
      </c>
      <c r="G89" s="29">
        <v>27</v>
      </c>
      <c r="H89" s="29"/>
      <c r="I89" s="29">
        <v>2749</v>
      </c>
      <c r="J89" s="29"/>
    </row>
    <row r="90" spans="1:10">
      <c r="A90" s="1" t="s">
        <v>49</v>
      </c>
      <c r="B90" s="1" t="s">
        <v>19</v>
      </c>
      <c r="C90" s="29">
        <v>123760</v>
      </c>
      <c r="D90" s="29">
        <v>951</v>
      </c>
      <c r="E90" s="29">
        <v>1804</v>
      </c>
      <c r="F90" s="29">
        <v>3367</v>
      </c>
      <c r="G90" s="29">
        <v>11997</v>
      </c>
      <c r="H90" s="29">
        <v>13698</v>
      </c>
      <c r="I90" s="29">
        <v>31817</v>
      </c>
      <c r="J90" s="29">
        <v>91943</v>
      </c>
    </row>
    <row r="91" spans="1:10">
      <c r="A91" s="1"/>
      <c r="B91" s="1" t="s">
        <v>3</v>
      </c>
      <c r="C91" s="29">
        <v>61</v>
      </c>
      <c r="D91" s="29">
        <v>3</v>
      </c>
      <c r="E91" s="29">
        <v>1</v>
      </c>
      <c r="F91" s="29">
        <v>2</v>
      </c>
      <c r="G91" s="29">
        <v>14</v>
      </c>
      <c r="H91" s="29">
        <v>9</v>
      </c>
      <c r="I91" s="29">
        <v>29</v>
      </c>
      <c r="J91" s="29">
        <v>32</v>
      </c>
    </row>
    <row r="92" spans="1:10">
      <c r="A92" s="1"/>
      <c r="B92" s="1" t="s">
        <v>82</v>
      </c>
      <c r="C92" s="29">
        <v>427</v>
      </c>
      <c r="D92" s="29">
        <v>4</v>
      </c>
      <c r="E92" s="29">
        <v>7</v>
      </c>
      <c r="F92" s="29">
        <v>10</v>
      </c>
      <c r="G92" s="29">
        <v>45</v>
      </c>
      <c r="H92" s="29">
        <v>45</v>
      </c>
      <c r="I92" s="29">
        <v>111</v>
      </c>
      <c r="J92" s="29">
        <v>316</v>
      </c>
    </row>
    <row r="93" spans="1:10">
      <c r="A93" s="1"/>
      <c r="B93" s="1" t="s">
        <v>4</v>
      </c>
      <c r="C93" s="29">
        <v>757</v>
      </c>
      <c r="D93" s="29">
        <v>0</v>
      </c>
      <c r="E93" s="29">
        <v>0</v>
      </c>
      <c r="F93" s="29">
        <v>4</v>
      </c>
      <c r="G93" s="29">
        <v>19</v>
      </c>
      <c r="H93" s="29">
        <v>28</v>
      </c>
      <c r="I93" s="29">
        <v>51</v>
      </c>
      <c r="J93" s="29">
        <v>706</v>
      </c>
    </row>
    <row r="94" spans="1:10">
      <c r="A94" s="1"/>
      <c r="B94" s="1" t="s">
        <v>83</v>
      </c>
      <c r="C94" s="29">
        <v>926</v>
      </c>
      <c r="D94" s="29">
        <v>6</v>
      </c>
      <c r="E94" s="29">
        <v>13</v>
      </c>
      <c r="F94" s="29">
        <v>19</v>
      </c>
      <c r="G94" s="29">
        <v>71</v>
      </c>
      <c r="H94" s="29">
        <v>163</v>
      </c>
      <c r="I94" s="29">
        <v>272</v>
      </c>
      <c r="J94" s="29">
        <v>654</v>
      </c>
    </row>
    <row r="95" spans="1:10">
      <c r="A95" s="1"/>
      <c r="B95" s="1" t="s">
        <v>84</v>
      </c>
      <c r="C95" s="29">
        <v>2926</v>
      </c>
      <c r="D95" s="29">
        <v>18</v>
      </c>
      <c r="E95" s="29">
        <v>24</v>
      </c>
      <c r="F95" s="29">
        <v>49</v>
      </c>
      <c r="G95" s="29">
        <v>380</v>
      </c>
      <c r="H95" s="29">
        <v>588</v>
      </c>
      <c r="I95" s="29">
        <v>1059</v>
      </c>
      <c r="J95" s="29">
        <v>1867</v>
      </c>
    </row>
    <row r="96" spans="1:10">
      <c r="A96" s="1"/>
      <c r="B96" s="1" t="s">
        <v>42</v>
      </c>
      <c r="C96" s="29">
        <v>8170</v>
      </c>
      <c r="D96" s="29">
        <v>89</v>
      </c>
      <c r="E96" s="29">
        <v>169</v>
      </c>
      <c r="F96" s="29">
        <v>271</v>
      </c>
      <c r="G96" s="29">
        <v>891</v>
      </c>
      <c r="H96" s="29">
        <v>1148</v>
      </c>
      <c r="I96" s="29">
        <v>2568</v>
      </c>
      <c r="J96" s="29">
        <v>5602</v>
      </c>
    </row>
    <row r="97" spans="1:10">
      <c r="A97" s="1"/>
      <c r="B97" s="1" t="s">
        <v>85</v>
      </c>
      <c r="C97" s="29">
        <v>22477</v>
      </c>
      <c r="D97" s="29">
        <v>303</v>
      </c>
      <c r="E97" s="29">
        <v>598</v>
      </c>
      <c r="F97" s="29">
        <v>1117</v>
      </c>
      <c r="G97" s="29">
        <v>3160</v>
      </c>
      <c r="H97" s="29">
        <v>2566</v>
      </c>
      <c r="I97" s="29">
        <v>7744</v>
      </c>
      <c r="J97" s="29">
        <v>14733</v>
      </c>
    </row>
    <row r="98" spans="1:10">
      <c r="A98" s="1"/>
      <c r="B98" s="1" t="s">
        <v>5</v>
      </c>
      <c r="C98" s="29">
        <v>4363</v>
      </c>
      <c r="D98" s="29">
        <v>16</v>
      </c>
      <c r="E98" s="29">
        <v>30</v>
      </c>
      <c r="F98" s="29">
        <v>64</v>
      </c>
      <c r="G98" s="29">
        <v>268</v>
      </c>
      <c r="H98" s="29">
        <v>367</v>
      </c>
      <c r="I98" s="29">
        <v>745</v>
      </c>
      <c r="J98" s="29">
        <v>3618</v>
      </c>
    </row>
    <row r="99" spans="1:10">
      <c r="A99" s="1"/>
      <c r="B99" s="1" t="s">
        <v>6</v>
      </c>
      <c r="C99" s="29">
        <v>8261</v>
      </c>
      <c r="D99" s="29">
        <v>12</v>
      </c>
      <c r="E99" s="29">
        <v>21</v>
      </c>
      <c r="F99" s="29">
        <v>33</v>
      </c>
      <c r="G99" s="29">
        <v>191</v>
      </c>
      <c r="H99" s="29">
        <v>297</v>
      </c>
      <c r="I99" s="29">
        <v>554</v>
      </c>
      <c r="J99" s="29">
        <v>7707</v>
      </c>
    </row>
    <row r="100" spans="1:10">
      <c r="A100" s="1"/>
      <c r="B100" s="1" t="s">
        <v>7</v>
      </c>
      <c r="C100" s="29">
        <v>23336</v>
      </c>
      <c r="D100" s="29">
        <v>71</v>
      </c>
      <c r="E100" s="29">
        <v>132</v>
      </c>
      <c r="F100" s="29">
        <v>245</v>
      </c>
      <c r="G100" s="29">
        <v>971</v>
      </c>
      <c r="H100" s="29">
        <v>1496</v>
      </c>
      <c r="I100" s="29">
        <v>2915</v>
      </c>
      <c r="J100" s="29">
        <v>20421</v>
      </c>
    </row>
    <row r="101" spans="1:10">
      <c r="A101" s="1"/>
      <c r="B101" s="1" t="s">
        <v>8</v>
      </c>
      <c r="C101" s="29">
        <v>7905</v>
      </c>
      <c r="D101" s="29">
        <v>70</v>
      </c>
      <c r="E101" s="29">
        <v>170</v>
      </c>
      <c r="F101" s="29">
        <v>244</v>
      </c>
      <c r="G101" s="29">
        <v>694</v>
      </c>
      <c r="H101" s="29">
        <v>905</v>
      </c>
      <c r="I101" s="29">
        <v>2083</v>
      </c>
      <c r="J101" s="29">
        <v>5822</v>
      </c>
    </row>
    <row r="102" spans="1:10">
      <c r="A102" s="1"/>
      <c r="B102" s="1" t="s">
        <v>9</v>
      </c>
      <c r="C102" s="29">
        <v>9126</v>
      </c>
      <c r="D102" s="29">
        <v>60</v>
      </c>
      <c r="E102" s="29">
        <v>113</v>
      </c>
      <c r="F102" s="29">
        <v>205</v>
      </c>
      <c r="G102" s="29">
        <v>735</v>
      </c>
      <c r="H102" s="29">
        <v>874</v>
      </c>
      <c r="I102" s="29">
        <v>1987</v>
      </c>
      <c r="J102" s="29">
        <v>7139</v>
      </c>
    </row>
    <row r="103" spans="1:10">
      <c r="A103" s="1"/>
      <c r="B103" s="1" t="s">
        <v>10</v>
      </c>
      <c r="C103" s="29">
        <v>3721</v>
      </c>
      <c r="D103" s="29">
        <v>21</v>
      </c>
      <c r="E103" s="29">
        <v>49</v>
      </c>
      <c r="F103" s="29">
        <v>70</v>
      </c>
      <c r="G103" s="29">
        <v>256</v>
      </c>
      <c r="H103" s="29">
        <v>380</v>
      </c>
      <c r="I103" s="29">
        <v>776</v>
      </c>
      <c r="J103" s="29">
        <v>2945</v>
      </c>
    </row>
    <row r="104" spans="1:10">
      <c r="A104" s="1"/>
      <c r="B104" s="1" t="s">
        <v>31</v>
      </c>
      <c r="C104" s="29">
        <v>5890</v>
      </c>
      <c r="D104" s="29">
        <v>34</v>
      </c>
      <c r="E104" s="29">
        <v>52</v>
      </c>
      <c r="F104" s="29">
        <v>75</v>
      </c>
      <c r="G104" s="29">
        <v>374</v>
      </c>
      <c r="H104" s="29">
        <v>630</v>
      </c>
      <c r="I104" s="29">
        <v>1165</v>
      </c>
      <c r="J104" s="29">
        <v>4725</v>
      </c>
    </row>
    <row r="105" spans="1:10">
      <c r="A105" s="1"/>
      <c r="B105" s="1" t="s">
        <v>11</v>
      </c>
      <c r="C105" s="29">
        <v>572</v>
      </c>
      <c r="D105" s="29">
        <v>3</v>
      </c>
      <c r="E105" s="29">
        <v>7</v>
      </c>
      <c r="F105" s="29">
        <v>14</v>
      </c>
      <c r="G105" s="29">
        <v>119</v>
      </c>
      <c r="H105" s="29">
        <v>142</v>
      </c>
      <c r="I105" s="29">
        <v>285</v>
      </c>
      <c r="J105" s="29">
        <v>287</v>
      </c>
    </row>
    <row r="106" spans="1:10">
      <c r="A106" s="1"/>
      <c r="B106" s="1" t="s">
        <v>12</v>
      </c>
      <c r="C106" s="29">
        <v>10058</v>
      </c>
      <c r="D106" s="29">
        <v>99</v>
      </c>
      <c r="E106" s="29">
        <v>159</v>
      </c>
      <c r="F106" s="29">
        <v>316</v>
      </c>
      <c r="G106" s="29">
        <v>1327</v>
      </c>
      <c r="H106" s="29">
        <v>1889</v>
      </c>
      <c r="I106" s="29">
        <v>3790</v>
      </c>
      <c r="J106" s="29">
        <v>6268</v>
      </c>
    </row>
    <row r="107" spans="1:10">
      <c r="A107" s="1"/>
      <c r="B107" s="1" t="s">
        <v>13</v>
      </c>
      <c r="C107" s="29">
        <v>691</v>
      </c>
      <c r="D107" s="29">
        <v>13</v>
      </c>
      <c r="E107" s="29">
        <v>15</v>
      </c>
      <c r="F107" s="29">
        <v>16</v>
      </c>
      <c r="G107" s="29">
        <v>133</v>
      </c>
      <c r="H107" s="29">
        <v>65</v>
      </c>
      <c r="I107" s="29">
        <v>242</v>
      </c>
      <c r="J107" s="29">
        <v>449</v>
      </c>
    </row>
    <row r="108" spans="1:10">
      <c r="A108" s="1"/>
      <c r="B108" s="1" t="s">
        <v>14</v>
      </c>
      <c r="C108" s="29">
        <v>8299</v>
      </c>
      <c r="D108" s="29">
        <v>60</v>
      </c>
      <c r="E108" s="29">
        <v>63</v>
      </c>
      <c r="F108" s="29">
        <v>222</v>
      </c>
      <c r="G108" s="29">
        <v>1363</v>
      </c>
      <c r="H108" s="29">
        <v>1455</v>
      </c>
      <c r="I108" s="29">
        <v>3163</v>
      </c>
      <c r="J108" s="29">
        <v>5136</v>
      </c>
    </row>
    <row r="109" spans="1:10">
      <c r="A109" s="1"/>
      <c r="B109" s="1" t="s">
        <v>15</v>
      </c>
      <c r="C109" s="29">
        <v>5794</v>
      </c>
      <c r="D109" s="29">
        <v>69</v>
      </c>
      <c r="E109" s="29">
        <v>181</v>
      </c>
      <c r="F109" s="29">
        <v>391</v>
      </c>
      <c r="G109" s="29">
        <v>986</v>
      </c>
      <c r="H109" s="29">
        <v>651</v>
      </c>
      <c r="I109" s="29">
        <v>2278</v>
      </c>
      <c r="J109" s="29">
        <v>3516</v>
      </c>
    </row>
    <row r="110" spans="1:10">
      <c r="A110" s="1"/>
      <c r="B110" s="1" t="s">
        <v>86</v>
      </c>
      <c r="C110" s="29">
        <v>0</v>
      </c>
      <c r="D110" s="29">
        <v>0</v>
      </c>
      <c r="E110" s="29">
        <v>0</v>
      </c>
      <c r="F110" s="29">
        <v>0</v>
      </c>
      <c r="G110" s="29">
        <v>0</v>
      </c>
      <c r="H110" s="29"/>
      <c r="I110" s="29">
        <v>0</v>
      </c>
      <c r="J110" s="29"/>
    </row>
    <row r="111" spans="1:10">
      <c r="A111" s="1" t="s">
        <v>50</v>
      </c>
      <c r="B111" s="1" t="s">
        <v>19</v>
      </c>
      <c r="C111" s="29">
        <v>1825561</v>
      </c>
      <c r="D111" s="29">
        <v>539096</v>
      </c>
      <c r="E111" s="29">
        <v>299234</v>
      </c>
      <c r="F111" s="29">
        <v>221679</v>
      </c>
      <c r="G111" s="29">
        <v>267894</v>
      </c>
      <c r="H111" s="29">
        <v>134544</v>
      </c>
      <c r="I111" s="29">
        <v>1462447</v>
      </c>
      <c r="J111" s="29">
        <v>363114</v>
      </c>
    </row>
    <row r="112" spans="1:10">
      <c r="A112" s="1"/>
      <c r="B112" s="1" t="s">
        <v>3</v>
      </c>
      <c r="C112" s="29">
        <v>4346</v>
      </c>
      <c r="D112" s="29">
        <v>2116</v>
      </c>
      <c r="E112" s="29">
        <v>1003</v>
      </c>
      <c r="F112" s="29">
        <v>625</v>
      </c>
      <c r="G112" s="29">
        <v>387</v>
      </c>
      <c r="H112" s="29">
        <v>99</v>
      </c>
      <c r="I112" s="29">
        <v>4230</v>
      </c>
      <c r="J112" s="29">
        <v>116</v>
      </c>
    </row>
    <row r="113" spans="1:10">
      <c r="A113" s="1"/>
      <c r="B113" s="1" t="s">
        <v>82</v>
      </c>
      <c r="C113" s="29">
        <v>6631</v>
      </c>
      <c r="D113" s="29">
        <v>1841</v>
      </c>
      <c r="E113" s="29">
        <v>942</v>
      </c>
      <c r="F113" s="29">
        <v>805</v>
      </c>
      <c r="G113" s="29">
        <v>1104</v>
      </c>
      <c r="H113" s="29">
        <v>506</v>
      </c>
      <c r="I113" s="29">
        <v>5198</v>
      </c>
      <c r="J113" s="29">
        <v>1433</v>
      </c>
    </row>
    <row r="114" spans="1:10">
      <c r="A114" s="1"/>
      <c r="B114" s="1" t="s">
        <v>4</v>
      </c>
      <c r="C114" s="29">
        <v>4218</v>
      </c>
      <c r="D114" s="29">
        <v>482</v>
      </c>
      <c r="E114" s="29">
        <v>259</v>
      </c>
      <c r="F114" s="29">
        <v>181</v>
      </c>
      <c r="G114" s="29">
        <v>492</v>
      </c>
      <c r="H114" s="29">
        <v>384</v>
      </c>
      <c r="I114" s="29">
        <v>1798</v>
      </c>
      <c r="J114" s="29">
        <v>2420</v>
      </c>
    </row>
    <row r="115" spans="1:10">
      <c r="A115" s="1"/>
      <c r="B115" s="1" t="s">
        <v>83</v>
      </c>
      <c r="C115" s="29">
        <v>162487</v>
      </c>
      <c r="D115" s="29">
        <v>77474</v>
      </c>
      <c r="E115" s="29">
        <v>34660</v>
      </c>
      <c r="F115" s="29">
        <v>23232</v>
      </c>
      <c r="G115" s="29">
        <v>20583</v>
      </c>
      <c r="H115" s="29">
        <v>3706</v>
      </c>
      <c r="I115" s="29">
        <v>159655</v>
      </c>
      <c r="J115" s="29">
        <v>2832</v>
      </c>
    </row>
    <row r="116" spans="1:10">
      <c r="A116" s="1"/>
      <c r="B116" s="1" t="s">
        <v>84</v>
      </c>
      <c r="C116" s="29">
        <v>95396</v>
      </c>
      <c r="D116" s="29">
        <v>20065</v>
      </c>
      <c r="E116" s="29">
        <v>15440</v>
      </c>
      <c r="F116" s="29">
        <v>15376</v>
      </c>
      <c r="G116" s="29">
        <v>23496</v>
      </c>
      <c r="H116" s="29">
        <v>8981</v>
      </c>
      <c r="I116" s="29">
        <v>83358</v>
      </c>
      <c r="J116" s="29">
        <v>12038</v>
      </c>
    </row>
    <row r="117" spans="1:10">
      <c r="A117" s="1"/>
      <c r="B117" s="1" t="s">
        <v>42</v>
      </c>
      <c r="C117" s="29">
        <v>106450</v>
      </c>
      <c r="D117" s="29">
        <v>26935</v>
      </c>
      <c r="E117" s="29">
        <v>16869</v>
      </c>
      <c r="F117" s="29">
        <v>14569</v>
      </c>
      <c r="G117" s="29">
        <v>20052</v>
      </c>
      <c r="H117" s="29">
        <v>10125</v>
      </c>
      <c r="I117" s="29">
        <v>88550</v>
      </c>
      <c r="J117" s="29">
        <v>17900</v>
      </c>
    </row>
    <row r="118" spans="1:10">
      <c r="A118" s="1"/>
      <c r="B118" s="1" t="s">
        <v>85</v>
      </c>
      <c r="C118" s="29">
        <v>298276</v>
      </c>
      <c r="D118" s="29">
        <v>68397</v>
      </c>
      <c r="E118" s="29">
        <v>39909</v>
      </c>
      <c r="F118" s="29">
        <v>27262</v>
      </c>
      <c r="G118" s="29">
        <v>32142</v>
      </c>
      <c r="H118" s="29">
        <v>17595</v>
      </c>
      <c r="I118" s="29">
        <v>185305</v>
      </c>
      <c r="J118" s="29">
        <v>112971</v>
      </c>
    </row>
    <row r="119" spans="1:10">
      <c r="A119" s="1"/>
      <c r="B119" s="1" t="s">
        <v>5</v>
      </c>
      <c r="C119" s="29">
        <v>51194</v>
      </c>
      <c r="D119" s="29">
        <v>14754</v>
      </c>
      <c r="E119" s="29">
        <v>7185</v>
      </c>
      <c r="F119" s="29">
        <v>5664</v>
      </c>
      <c r="G119" s="29">
        <v>7089</v>
      </c>
      <c r="H119" s="29">
        <v>3813</v>
      </c>
      <c r="I119" s="29">
        <v>38505</v>
      </c>
      <c r="J119" s="29">
        <v>12689</v>
      </c>
    </row>
    <row r="120" spans="1:10">
      <c r="A120" s="1"/>
      <c r="B120" s="1" t="s">
        <v>6</v>
      </c>
      <c r="C120" s="29">
        <v>31772</v>
      </c>
      <c r="D120" s="29">
        <v>5834</v>
      </c>
      <c r="E120" s="29">
        <v>3355</v>
      </c>
      <c r="F120" s="29">
        <v>2904</v>
      </c>
      <c r="G120" s="29">
        <v>4063</v>
      </c>
      <c r="H120" s="29">
        <v>2131</v>
      </c>
      <c r="I120" s="29">
        <v>18287</v>
      </c>
      <c r="J120" s="29">
        <v>13485</v>
      </c>
    </row>
    <row r="121" spans="1:10">
      <c r="A121" s="1"/>
      <c r="B121" s="1" t="s">
        <v>7</v>
      </c>
      <c r="C121" s="29">
        <v>106001</v>
      </c>
      <c r="D121" s="29">
        <v>24194</v>
      </c>
      <c r="E121" s="29">
        <v>8764</v>
      </c>
      <c r="F121" s="29">
        <v>5960</v>
      </c>
      <c r="G121" s="29">
        <v>11879</v>
      </c>
      <c r="H121" s="29">
        <v>11230</v>
      </c>
      <c r="I121" s="29">
        <v>62027</v>
      </c>
      <c r="J121" s="29">
        <v>43974</v>
      </c>
    </row>
    <row r="122" spans="1:10">
      <c r="A122" s="1"/>
      <c r="B122" s="1" t="s">
        <v>8</v>
      </c>
      <c r="C122" s="29">
        <v>60216</v>
      </c>
      <c r="D122" s="29">
        <v>22553</v>
      </c>
      <c r="E122" s="29">
        <v>8228</v>
      </c>
      <c r="F122" s="29">
        <v>5200</v>
      </c>
      <c r="G122" s="29">
        <v>6122</v>
      </c>
      <c r="H122" s="29">
        <v>4413</v>
      </c>
      <c r="I122" s="29">
        <v>46516</v>
      </c>
      <c r="J122" s="29">
        <v>13700</v>
      </c>
    </row>
    <row r="123" spans="1:10">
      <c r="A123" s="1"/>
      <c r="B123" s="1" t="s">
        <v>9</v>
      </c>
      <c r="C123" s="29">
        <v>169496</v>
      </c>
      <c r="D123" s="29">
        <v>71500</v>
      </c>
      <c r="E123" s="29">
        <v>31531</v>
      </c>
      <c r="F123" s="29">
        <v>21832</v>
      </c>
      <c r="G123" s="29">
        <v>21821</v>
      </c>
      <c r="H123" s="29">
        <v>8451</v>
      </c>
      <c r="I123" s="29">
        <v>155135</v>
      </c>
      <c r="J123" s="29">
        <v>14361</v>
      </c>
    </row>
    <row r="124" spans="1:10">
      <c r="A124" s="1"/>
      <c r="B124" s="1" t="s">
        <v>10</v>
      </c>
      <c r="C124" s="29">
        <v>14544</v>
      </c>
      <c r="D124" s="29">
        <v>248</v>
      </c>
      <c r="E124" s="29">
        <v>169</v>
      </c>
      <c r="F124" s="29">
        <v>309</v>
      </c>
      <c r="G124" s="29">
        <v>1888</v>
      </c>
      <c r="H124" s="29">
        <v>3668</v>
      </c>
      <c r="I124" s="29">
        <v>6282</v>
      </c>
      <c r="J124" s="29">
        <v>8262</v>
      </c>
    </row>
    <row r="125" spans="1:10">
      <c r="A125" s="1"/>
      <c r="B125" s="1" t="s">
        <v>31</v>
      </c>
      <c r="C125" s="29">
        <v>89021</v>
      </c>
      <c r="D125" s="29">
        <v>30442</v>
      </c>
      <c r="E125" s="29">
        <v>14674</v>
      </c>
      <c r="F125" s="29">
        <v>10556</v>
      </c>
      <c r="G125" s="29">
        <v>12624</v>
      </c>
      <c r="H125" s="29">
        <v>6046</v>
      </c>
      <c r="I125" s="29">
        <v>74342</v>
      </c>
      <c r="J125" s="29">
        <v>14679</v>
      </c>
    </row>
    <row r="126" spans="1:10">
      <c r="A126" s="1"/>
      <c r="B126" s="1" t="s">
        <v>11</v>
      </c>
      <c r="C126" s="29">
        <v>26025</v>
      </c>
      <c r="D126" s="29">
        <v>6155</v>
      </c>
      <c r="E126" s="29">
        <v>4062</v>
      </c>
      <c r="F126" s="29">
        <v>3827</v>
      </c>
      <c r="G126" s="29">
        <v>6678</v>
      </c>
      <c r="H126" s="29">
        <v>2691</v>
      </c>
      <c r="I126" s="29">
        <v>23413</v>
      </c>
      <c r="J126" s="29">
        <v>2612</v>
      </c>
    </row>
    <row r="127" spans="1:10">
      <c r="A127" s="1"/>
      <c r="B127" s="1" t="s">
        <v>12</v>
      </c>
      <c r="C127" s="29">
        <v>223075</v>
      </c>
      <c r="D127" s="29">
        <v>54742</v>
      </c>
      <c r="E127" s="29">
        <v>42460</v>
      </c>
      <c r="F127" s="29">
        <v>29411</v>
      </c>
      <c r="G127" s="29">
        <v>35987</v>
      </c>
      <c r="H127" s="29">
        <v>26878</v>
      </c>
      <c r="I127" s="29">
        <v>189478</v>
      </c>
      <c r="J127" s="29">
        <v>33597</v>
      </c>
    </row>
    <row r="128" spans="1:10">
      <c r="A128" s="1"/>
      <c r="B128" s="1" t="s">
        <v>13</v>
      </c>
      <c r="C128" s="29">
        <v>27487</v>
      </c>
      <c r="D128" s="29">
        <v>9123</v>
      </c>
      <c r="E128" s="29">
        <v>4924</v>
      </c>
      <c r="F128" s="29">
        <v>4081</v>
      </c>
      <c r="G128" s="29">
        <v>5391</v>
      </c>
      <c r="H128" s="29">
        <v>1843</v>
      </c>
      <c r="I128" s="29">
        <v>25362</v>
      </c>
      <c r="J128" s="29">
        <v>2125</v>
      </c>
    </row>
    <row r="129" spans="1:10">
      <c r="A129" s="1"/>
      <c r="B129" s="1" t="s">
        <v>14</v>
      </c>
      <c r="C129" s="29">
        <v>181695</v>
      </c>
      <c r="D129" s="29">
        <v>32589</v>
      </c>
      <c r="E129" s="29">
        <v>27564</v>
      </c>
      <c r="F129" s="29">
        <v>27535</v>
      </c>
      <c r="G129" s="29">
        <v>36132</v>
      </c>
      <c r="H129" s="29">
        <v>15922</v>
      </c>
      <c r="I129" s="29">
        <v>139742</v>
      </c>
      <c r="J129" s="29">
        <v>41953</v>
      </c>
    </row>
    <row r="130" spans="1:10">
      <c r="A130" s="1"/>
      <c r="B130" s="1" t="s">
        <v>15</v>
      </c>
      <c r="C130" s="29">
        <v>166841</v>
      </c>
      <c r="D130" s="29">
        <v>69295</v>
      </c>
      <c r="E130" s="29">
        <v>37211</v>
      </c>
      <c r="F130" s="29">
        <v>22343</v>
      </c>
      <c r="G130" s="29">
        <v>19963</v>
      </c>
      <c r="H130" s="29">
        <v>6062</v>
      </c>
      <c r="I130" s="29">
        <v>154874</v>
      </c>
      <c r="J130" s="29">
        <v>11967</v>
      </c>
    </row>
    <row r="131" spans="1:10">
      <c r="A131" s="1"/>
      <c r="B131" s="1" t="s">
        <v>86</v>
      </c>
      <c r="C131" s="29">
        <v>390</v>
      </c>
      <c r="D131" s="29">
        <v>357</v>
      </c>
      <c r="E131" s="29">
        <v>25</v>
      </c>
      <c r="F131" s="29">
        <v>7</v>
      </c>
      <c r="G131" s="29">
        <v>1</v>
      </c>
      <c r="H131" s="29"/>
      <c r="I131" s="29">
        <v>390</v>
      </c>
      <c r="J131" s="29"/>
    </row>
    <row r="132" spans="1:10">
      <c r="A132" s="1" t="s">
        <v>51</v>
      </c>
      <c r="B132" s="1" t="s">
        <v>19</v>
      </c>
      <c r="C132" s="29">
        <v>1884070</v>
      </c>
      <c r="D132" s="29">
        <v>397720</v>
      </c>
      <c r="E132" s="29">
        <v>407209</v>
      </c>
      <c r="F132" s="29">
        <v>295963</v>
      </c>
      <c r="G132" s="29">
        <v>292566</v>
      </c>
      <c r="H132" s="29">
        <v>112485</v>
      </c>
      <c r="I132" s="29">
        <v>1505943</v>
      </c>
      <c r="J132" s="29">
        <v>378127</v>
      </c>
    </row>
    <row r="133" spans="1:10">
      <c r="A133" s="1"/>
      <c r="B133" s="1" t="s">
        <v>3</v>
      </c>
      <c r="C133" s="29">
        <v>4917</v>
      </c>
      <c r="D133" s="29">
        <v>1601</v>
      </c>
      <c r="E133" s="29">
        <v>1514</v>
      </c>
      <c r="F133" s="29">
        <v>960</v>
      </c>
      <c r="G133" s="29">
        <v>551</v>
      </c>
      <c r="H133" s="29">
        <v>125</v>
      </c>
      <c r="I133" s="29">
        <v>4751</v>
      </c>
      <c r="J133" s="29">
        <v>166</v>
      </c>
    </row>
    <row r="134" spans="1:10">
      <c r="A134" s="1"/>
      <c r="B134" s="1" t="s">
        <v>82</v>
      </c>
      <c r="C134" s="29">
        <v>7634</v>
      </c>
      <c r="D134" s="29">
        <v>1058</v>
      </c>
      <c r="E134" s="29">
        <v>1284</v>
      </c>
      <c r="F134" s="29">
        <v>1182</v>
      </c>
      <c r="G134" s="29">
        <v>1632</v>
      </c>
      <c r="H134" s="29">
        <v>716</v>
      </c>
      <c r="I134" s="29">
        <v>5872</v>
      </c>
      <c r="J134" s="29">
        <v>1762</v>
      </c>
    </row>
    <row r="135" spans="1:10">
      <c r="A135" s="1"/>
      <c r="B135" s="1" t="s">
        <v>4</v>
      </c>
      <c r="C135" s="29">
        <v>3819</v>
      </c>
      <c r="D135" s="29">
        <v>295</v>
      </c>
      <c r="E135" s="29">
        <v>331</v>
      </c>
      <c r="F135" s="29">
        <v>191</v>
      </c>
      <c r="G135" s="29">
        <v>362</v>
      </c>
      <c r="H135" s="29">
        <v>293</v>
      </c>
      <c r="I135" s="29">
        <v>1472</v>
      </c>
      <c r="J135" s="29">
        <v>2347</v>
      </c>
    </row>
    <row r="136" spans="1:10">
      <c r="A136" s="1"/>
      <c r="B136" s="1" t="s">
        <v>83</v>
      </c>
      <c r="C136" s="29">
        <v>206315</v>
      </c>
      <c r="D136" s="29">
        <v>63402</v>
      </c>
      <c r="E136" s="29">
        <v>60503</v>
      </c>
      <c r="F136" s="29">
        <v>40366</v>
      </c>
      <c r="G136" s="29">
        <v>33394</v>
      </c>
      <c r="H136" s="29">
        <v>5250</v>
      </c>
      <c r="I136" s="29">
        <v>202915</v>
      </c>
      <c r="J136" s="29">
        <v>3400</v>
      </c>
    </row>
    <row r="137" spans="1:10">
      <c r="A137" s="1"/>
      <c r="B137" s="1" t="s">
        <v>84</v>
      </c>
      <c r="C137" s="29">
        <v>107431</v>
      </c>
      <c r="D137" s="29">
        <v>14649</v>
      </c>
      <c r="E137" s="29">
        <v>20433</v>
      </c>
      <c r="F137" s="29">
        <v>19860</v>
      </c>
      <c r="G137" s="29">
        <v>27681</v>
      </c>
      <c r="H137" s="29">
        <v>10304</v>
      </c>
      <c r="I137" s="29">
        <v>92927</v>
      </c>
      <c r="J137" s="29">
        <v>14504</v>
      </c>
    </row>
    <row r="138" spans="1:10">
      <c r="A138" s="1"/>
      <c r="B138" s="1" t="s">
        <v>42</v>
      </c>
      <c r="C138" s="29">
        <v>98331</v>
      </c>
      <c r="D138" s="29">
        <v>18777</v>
      </c>
      <c r="E138" s="29">
        <v>19915</v>
      </c>
      <c r="F138" s="29">
        <v>16441</v>
      </c>
      <c r="G138" s="29">
        <v>18308</v>
      </c>
      <c r="H138" s="29">
        <v>8213</v>
      </c>
      <c r="I138" s="29">
        <v>81654</v>
      </c>
      <c r="J138" s="29">
        <v>16677</v>
      </c>
    </row>
    <row r="139" spans="1:10">
      <c r="A139" s="1"/>
      <c r="B139" s="1" t="s">
        <v>85</v>
      </c>
      <c r="C139" s="29">
        <v>320456</v>
      </c>
      <c r="D139" s="29">
        <v>52060</v>
      </c>
      <c r="E139" s="29">
        <v>58054</v>
      </c>
      <c r="F139" s="29">
        <v>39676</v>
      </c>
      <c r="G139" s="29">
        <v>34865</v>
      </c>
      <c r="H139" s="29">
        <v>14965</v>
      </c>
      <c r="I139" s="29">
        <v>199620</v>
      </c>
      <c r="J139" s="29">
        <v>120836</v>
      </c>
    </row>
    <row r="140" spans="1:10">
      <c r="A140" s="1"/>
      <c r="B140" s="1" t="s">
        <v>5</v>
      </c>
      <c r="C140" s="29">
        <v>50506</v>
      </c>
      <c r="D140" s="29">
        <v>10838</v>
      </c>
      <c r="E140" s="29">
        <v>9628</v>
      </c>
      <c r="F140" s="29">
        <v>7467</v>
      </c>
      <c r="G140" s="29">
        <v>7885</v>
      </c>
      <c r="H140" s="29">
        <v>3187</v>
      </c>
      <c r="I140" s="29">
        <v>39005</v>
      </c>
      <c r="J140" s="29">
        <v>11501</v>
      </c>
    </row>
    <row r="141" spans="1:10">
      <c r="A141" s="1"/>
      <c r="B141" s="1" t="s">
        <v>6</v>
      </c>
      <c r="C141" s="29">
        <v>34860</v>
      </c>
      <c r="D141" s="29">
        <v>4034</v>
      </c>
      <c r="E141" s="29">
        <v>4072</v>
      </c>
      <c r="F141" s="29">
        <v>3291</v>
      </c>
      <c r="G141" s="29">
        <v>3772</v>
      </c>
      <c r="H141" s="29">
        <v>1899</v>
      </c>
      <c r="I141" s="29">
        <v>17068</v>
      </c>
      <c r="J141" s="29">
        <v>17792</v>
      </c>
    </row>
    <row r="142" spans="1:10">
      <c r="A142" s="1"/>
      <c r="B142" s="1" t="s">
        <v>7</v>
      </c>
      <c r="C142" s="29">
        <v>109197</v>
      </c>
      <c r="D142" s="29">
        <v>21032</v>
      </c>
      <c r="E142" s="29">
        <v>14724</v>
      </c>
      <c r="F142" s="29">
        <v>7453</v>
      </c>
      <c r="G142" s="29">
        <v>8835</v>
      </c>
      <c r="H142" s="29">
        <v>8105</v>
      </c>
      <c r="I142" s="29">
        <v>60149</v>
      </c>
      <c r="J142" s="29">
        <v>49048</v>
      </c>
    </row>
    <row r="143" spans="1:10">
      <c r="A143" s="1"/>
      <c r="B143" s="1" t="s">
        <v>8</v>
      </c>
      <c r="C143" s="29">
        <v>68379</v>
      </c>
      <c r="D143" s="29">
        <v>21612</v>
      </c>
      <c r="E143" s="29">
        <v>14186</v>
      </c>
      <c r="F143" s="29">
        <v>7795</v>
      </c>
      <c r="G143" s="29">
        <v>6714</v>
      </c>
      <c r="H143" s="29">
        <v>3751</v>
      </c>
      <c r="I143" s="29">
        <v>54058</v>
      </c>
      <c r="J143" s="29">
        <v>14321</v>
      </c>
    </row>
    <row r="144" spans="1:10">
      <c r="A144" s="1"/>
      <c r="B144" s="1" t="s">
        <v>9</v>
      </c>
      <c r="C144" s="29">
        <v>154288</v>
      </c>
      <c r="D144" s="29">
        <v>52873</v>
      </c>
      <c r="E144" s="29">
        <v>39440</v>
      </c>
      <c r="F144" s="29">
        <v>24754</v>
      </c>
      <c r="G144" s="29">
        <v>19595</v>
      </c>
      <c r="H144" s="29">
        <v>6072</v>
      </c>
      <c r="I144" s="29">
        <v>142734</v>
      </c>
      <c r="J144" s="29">
        <v>11554</v>
      </c>
    </row>
    <row r="145" spans="1:10">
      <c r="A145" s="1"/>
      <c r="B145" s="1" t="s">
        <v>10</v>
      </c>
      <c r="C145" s="29">
        <v>13066</v>
      </c>
      <c r="D145" s="29">
        <v>177</v>
      </c>
      <c r="E145" s="29">
        <v>213</v>
      </c>
      <c r="F145" s="29">
        <v>295</v>
      </c>
      <c r="G145" s="29">
        <v>1750</v>
      </c>
      <c r="H145" s="29">
        <v>2842</v>
      </c>
      <c r="I145" s="29">
        <v>5277</v>
      </c>
      <c r="J145" s="29">
        <v>7789</v>
      </c>
    </row>
    <row r="146" spans="1:10">
      <c r="A146" s="1"/>
      <c r="B146" s="1" t="s">
        <v>31</v>
      </c>
      <c r="C146" s="29">
        <v>92211</v>
      </c>
      <c r="D146" s="29">
        <v>21915</v>
      </c>
      <c r="E146" s="29">
        <v>19838</v>
      </c>
      <c r="F146" s="29">
        <v>13905</v>
      </c>
      <c r="G146" s="29">
        <v>14285</v>
      </c>
      <c r="H146" s="29">
        <v>5854</v>
      </c>
      <c r="I146" s="29">
        <v>75797</v>
      </c>
      <c r="J146" s="29">
        <v>16414</v>
      </c>
    </row>
    <row r="147" spans="1:10">
      <c r="A147" s="1"/>
      <c r="B147" s="1" t="s">
        <v>11</v>
      </c>
      <c r="C147" s="29">
        <v>21450</v>
      </c>
      <c r="D147" s="29">
        <v>3640</v>
      </c>
      <c r="E147" s="29">
        <v>4298</v>
      </c>
      <c r="F147" s="29">
        <v>4029</v>
      </c>
      <c r="G147" s="29">
        <v>5845</v>
      </c>
      <c r="H147" s="29">
        <v>1737</v>
      </c>
      <c r="I147" s="29">
        <v>19549</v>
      </c>
      <c r="J147" s="29">
        <v>1901</v>
      </c>
    </row>
    <row r="148" spans="1:10">
      <c r="A148" s="1"/>
      <c r="B148" s="1" t="s">
        <v>12</v>
      </c>
      <c r="C148" s="29">
        <v>190164</v>
      </c>
      <c r="D148" s="29">
        <v>31727</v>
      </c>
      <c r="E148" s="29">
        <v>47017</v>
      </c>
      <c r="F148" s="29">
        <v>33566</v>
      </c>
      <c r="G148" s="29">
        <v>30645</v>
      </c>
      <c r="H148" s="29">
        <v>18295</v>
      </c>
      <c r="I148" s="29">
        <v>161250</v>
      </c>
      <c r="J148" s="29">
        <v>28914</v>
      </c>
    </row>
    <row r="149" spans="1:10">
      <c r="A149" s="1"/>
      <c r="B149" s="1" t="s">
        <v>13</v>
      </c>
      <c r="C149" s="29">
        <v>28110</v>
      </c>
      <c r="D149" s="29">
        <v>5916</v>
      </c>
      <c r="E149" s="29">
        <v>6470</v>
      </c>
      <c r="F149" s="29">
        <v>5470</v>
      </c>
      <c r="G149" s="29">
        <v>6524</v>
      </c>
      <c r="H149" s="29">
        <v>1593</v>
      </c>
      <c r="I149" s="29">
        <v>25973</v>
      </c>
      <c r="J149" s="29">
        <v>2137</v>
      </c>
    </row>
    <row r="150" spans="1:10">
      <c r="A150" s="1"/>
      <c r="B150" s="1" t="s">
        <v>14</v>
      </c>
      <c r="C150" s="29">
        <v>202521</v>
      </c>
      <c r="D150" s="29">
        <v>21366</v>
      </c>
      <c r="E150" s="29">
        <v>34009</v>
      </c>
      <c r="F150" s="29">
        <v>38593</v>
      </c>
      <c r="G150" s="29">
        <v>47884</v>
      </c>
      <c r="H150" s="29">
        <v>14634</v>
      </c>
      <c r="I150" s="29">
        <v>156486</v>
      </c>
      <c r="J150" s="29">
        <v>46035</v>
      </c>
    </row>
    <row r="151" spans="1:10">
      <c r="A151" s="1"/>
      <c r="B151" s="1" t="s">
        <v>15</v>
      </c>
      <c r="C151" s="29">
        <v>170078</v>
      </c>
      <c r="D151" s="29">
        <v>50483</v>
      </c>
      <c r="E151" s="29">
        <v>51232</v>
      </c>
      <c r="F151" s="29">
        <v>30653</v>
      </c>
      <c r="G151" s="29">
        <v>22031</v>
      </c>
      <c r="H151" s="29">
        <v>4650</v>
      </c>
      <c r="I151" s="29">
        <v>159049</v>
      </c>
      <c r="J151" s="29">
        <v>11029</v>
      </c>
    </row>
    <row r="152" spans="1:10">
      <c r="A152" s="1"/>
      <c r="B152" s="1" t="s">
        <v>86</v>
      </c>
      <c r="C152" s="29">
        <v>337</v>
      </c>
      <c r="D152" s="29">
        <v>265</v>
      </c>
      <c r="E152" s="29">
        <v>48</v>
      </c>
      <c r="F152" s="29">
        <v>16</v>
      </c>
      <c r="G152" s="29">
        <v>8</v>
      </c>
      <c r="H152" s="29"/>
      <c r="I152" s="29">
        <v>337</v>
      </c>
      <c r="J152" s="29"/>
    </row>
    <row r="153" spans="1:10">
      <c r="A153" s="1" t="s">
        <v>52</v>
      </c>
      <c r="B153" s="1" t="s">
        <v>19</v>
      </c>
      <c r="C153" s="29">
        <v>-36980</v>
      </c>
      <c r="D153" s="29">
        <v>-42687</v>
      </c>
      <c r="E153" s="29">
        <v>-1746</v>
      </c>
      <c r="F153" s="29">
        <v>-2729</v>
      </c>
      <c r="G153" s="29">
        <v>-2994</v>
      </c>
      <c r="H153" s="29">
        <v>3054</v>
      </c>
      <c r="I153" s="29">
        <v>-47102</v>
      </c>
      <c r="J153" s="29">
        <v>10122</v>
      </c>
    </row>
    <row r="154" spans="1:10">
      <c r="A154" s="1"/>
      <c r="B154" s="1" t="s">
        <v>3</v>
      </c>
      <c r="C154" s="29">
        <v>-670</v>
      </c>
      <c r="D154" s="29">
        <v>-520</v>
      </c>
      <c r="E154" s="29">
        <v>-94</v>
      </c>
      <c r="F154" s="29">
        <v>-43</v>
      </c>
      <c r="G154" s="29">
        <v>-8</v>
      </c>
      <c r="H154" s="29">
        <v>3</v>
      </c>
      <c r="I154" s="29">
        <v>-662</v>
      </c>
      <c r="J154" s="29">
        <v>-8</v>
      </c>
    </row>
    <row r="155" spans="1:10">
      <c r="A155" s="14"/>
      <c r="B155" s="1" t="s">
        <v>82</v>
      </c>
      <c r="C155" s="29">
        <v>590</v>
      </c>
      <c r="D155" s="29">
        <v>221</v>
      </c>
      <c r="E155" s="29">
        <v>33</v>
      </c>
      <c r="F155" s="29">
        <v>-15</v>
      </c>
      <c r="G155" s="29">
        <v>-54</v>
      </c>
      <c r="H155" s="29">
        <v>64</v>
      </c>
      <c r="I155" s="29">
        <v>249</v>
      </c>
      <c r="J155" s="29">
        <v>341</v>
      </c>
    </row>
    <row r="156" spans="1:10">
      <c r="A156" s="1"/>
      <c r="B156" s="1" t="s">
        <v>4</v>
      </c>
      <c r="C156" s="29">
        <v>211</v>
      </c>
      <c r="D156" s="29">
        <v>-41</v>
      </c>
      <c r="E156" s="29">
        <v>-30</v>
      </c>
      <c r="F156" s="29">
        <v>-1</v>
      </c>
      <c r="G156" s="29">
        <v>14</v>
      </c>
      <c r="H156" s="29">
        <v>66</v>
      </c>
      <c r="I156" s="29">
        <v>8</v>
      </c>
      <c r="J156" s="29">
        <v>203</v>
      </c>
    </row>
    <row r="157" spans="1:10">
      <c r="A157" s="1"/>
      <c r="B157" s="1" t="s">
        <v>83</v>
      </c>
      <c r="C157" s="29">
        <v>-24553</v>
      </c>
      <c r="D157" s="29">
        <v>-20931</v>
      </c>
      <c r="E157" s="29">
        <v>-2199</v>
      </c>
      <c r="F157" s="29">
        <v>-1052</v>
      </c>
      <c r="G157" s="29">
        <v>-466</v>
      </c>
      <c r="H157" s="29">
        <v>4</v>
      </c>
      <c r="I157" s="29">
        <v>-24644</v>
      </c>
      <c r="J157" s="29">
        <v>91</v>
      </c>
    </row>
    <row r="158" spans="1:10">
      <c r="A158" s="1"/>
      <c r="B158" s="1" t="s">
        <v>84</v>
      </c>
      <c r="C158" s="29">
        <v>-5234</v>
      </c>
      <c r="D158" s="29">
        <v>-2782</v>
      </c>
      <c r="E158" s="29">
        <v>-502</v>
      </c>
      <c r="F158" s="29">
        <v>-541</v>
      </c>
      <c r="G158" s="29">
        <v>-617</v>
      </c>
      <c r="H158" s="29">
        <v>-103</v>
      </c>
      <c r="I158" s="29">
        <v>-4545</v>
      </c>
      <c r="J158" s="29">
        <v>-689</v>
      </c>
    </row>
    <row r="159" spans="1:10">
      <c r="A159" s="1"/>
      <c r="B159" s="1" t="s">
        <v>42</v>
      </c>
      <c r="C159" s="29">
        <v>-3623</v>
      </c>
      <c r="D159" s="29">
        <v>-1763</v>
      </c>
      <c r="E159" s="29">
        <v>-583</v>
      </c>
      <c r="F159" s="29">
        <v>-735</v>
      </c>
      <c r="G159" s="29">
        <v>-1026</v>
      </c>
      <c r="H159" s="29">
        <v>50</v>
      </c>
      <c r="I159" s="29">
        <v>-4057</v>
      </c>
      <c r="J159" s="29">
        <v>434</v>
      </c>
    </row>
    <row r="160" spans="1:10">
      <c r="A160" s="1"/>
      <c r="B160" s="1" t="s">
        <v>85</v>
      </c>
      <c r="C160" s="29">
        <v>-12348</v>
      </c>
      <c r="D160" s="29">
        <v>-8004</v>
      </c>
      <c r="E160" s="29">
        <v>-1747</v>
      </c>
      <c r="F160" s="29">
        <v>-1439</v>
      </c>
      <c r="G160" s="29">
        <v>-1834</v>
      </c>
      <c r="H160" s="29">
        <v>1115</v>
      </c>
      <c r="I160" s="29">
        <v>-11909</v>
      </c>
      <c r="J160" s="29">
        <v>-439</v>
      </c>
    </row>
    <row r="161" spans="1:10">
      <c r="A161" s="1"/>
      <c r="B161" s="1" t="s">
        <v>5</v>
      </c>
      <c r="C161" s="29">
        <v>-1254</v>
      </c>
      <c r="D161" s="29">
        <v>-1469</v>
      </c>
      <c r="E161" s="29">
        <v>149</v>
      </c>
      <c r="F161" s="29">
        <v>-158</v>
      </c>
      <c r="G161" s="29">
        <v>-270</v>
      </c>
      <c r="H161" s="29">
        <v>190</v>
      </c>
      <c r="I161" s="29">
        <v>-1558</v>
      </c>
      <c r="J161" s="29">
        <v>304</v>
      </c>
    </row>
    <row r="162" spans="1:10">
      <c r="A162" s="1"/>
      <c r="B162" s="1" t="s">
        <v>6</v>
      </c>
      <c r="C162" s="29">
        <v>-208</v>
      </c>
      <c r="D162" s="29">
        <v>-139</v>
      </c>
      <c r="E162" s="29">
        <v>3</v>
      </c>
      <c r="F162" s="29">
        <v>-97</v>
      </c>
      <c r="G162" s="29">
        <v>-116</v>
      </c>
      <c r="H162" s="29">
        <v>61</v>
      </c>
      <c r="I162" s="29">
        <v>-288</v>
      </c>
      <c r="J162" s="29">
        <v>80</v>
      </c>
    </row>
    <row r="163" spans="1:10">
      <c r="A163" s="1"/>
      <c r="B163" s="1" t="s">
        <v>7</v>
      </c>
      <c r="C163" s="29">
        <v>-4097</v>
      </c>
      <c r="D163" s="29">
        <v>-4766</v>
      </c>
      <c r="E163" s="29">
        <v>-685</v>
      </c>
      <c r="F163" s="29">
        <v>-370</v>
      </c>
      <c r="G163" s="29">
        <v>-2</v>
      </c>
      <c r="H163" s="29">
        <v>245</v>
      </c>
      <c r="I163" s="29">
        <v>-5578</v>
      </c>
      <c r="J163" s="29">
        <v>1481</v>
      </c>
    </row>
    <row r="164" spans="1:10">
      <c r="A164" s="1"/>
      <c r="B164" s="1" t="s">
        <v>8</v>
      </c>
      <c r="C164" s="29">
        <v>-9327</v>
      </c>
      <c r="D164" s="29">
        <v>-10478</v>
      </c>
      <c r="E164" s="29">
        <v>-563</v>
      </c>
      <c r="F164" s="29">
        <v>-220</v>
      </c>
      <c r="G164" s="29">
        <v>11</v>
      </c>
      <c r="H164" s="29">
        <v>934</v>
      </c>
      <c r="I164" s="29">
        <v>-10316</v>
      </c>
      <c r="J164" s="29">
        <v>989</v>
      </c>
    </row>
    <row r="165" spans="1:10">
      <c r="A165" s="1"/>
      <c r="B165" s="1" t="s">
        <v>9</v>
      </c>
      <c r="C165" s="29">
        <v>2254</v>
      </c>
      <c r="D165" s="29">
        <v>4039</v>
      </c>
      <c r="E165" s="29">
        <v>594</v>
      </c>
      <c r="F165" s="29">
        <v>-253</v>
      </c>
      <c r="G165" s="29">
        <v>-240</v>
      </c>
      <c r="H165" s="29">
        <v>37</v>
      </c>
      <c r="I165" s="29">
        <v>4177</v>
      </c>
      <c r="J165" s="29">
        <v>-1923</v>
      </c>
    </row>
    <row r="166" spans="1:10">
      <c r="A166" s="1"/>
      <c r="B166" s="1" t="s">
        <v>10</v>
      </c>
      <c r="C166" s="29">
        <v>-125</v>
      </c>
      <c r="D166" s="29">
        <v>-101</v>
      </c>
      <c r="E166" s="29">
        <v>-21</v>
      </c>
      <c r="F166" s="29">
        <v>-24</v>
      </c>
      <c r="G166" s="29">
        <v>38</v>
      </c>
      <c r="H166" s="29">
        <v>116</v>
      </c>
      <c r="I166" s="29">
        <v>8</v>
      </c>
      <c r="J166" s="29">
        <v>-133</v>
      </c>
    </row>
    <row r="167" spans="1:10">
      <c r="A167" s="1"/>
      <c r="B167" s="1" t="s">
        <v>31</v>
      </c>
      <c r="C167" s="29">
        <v>3361</v>
      </c>
      <c r="D167" s="29">
        <v>274</v>
      </c>
      <c r="E167" s="29">
        <v>368</v>
      </c>
      <c r="F167" s="29">
        <v>-55</v>
      </c>
      <c r="G167" s="29">
        <v>-258</v>
      </c>
      <c r="H167" s="29">
        <v>-108</v>
      </c>
      <c r="I167" s="29">
        <v>221</v>
      </c>
      <c r="J167" s="29">
        <v>3140</v>
      </c>
    </row>
    <row r="168" spans="1:10">
      <c r="A168" s="1"/>
      <c r="B168" s="1" t="s">
        <v>11</v>
      </c>
      <c r="C168" s="29">
        <v>1460</v>
      </c>
      <c r="D168" s="29">
        <v>918</v>
      </c>
      <c r="E168" s="29">
        <v>284</v>
      </c>
      <c r="F168" s="29">
        <v>104</v>
      </c>
      <c r="G168" s="29">
        <v>-53</v>
      </c>
      <c r="H168" s="29">
        <v>12</v>
      </c>
      <c r="I168" s="29">
        <v>1265</v>
      </c>
      <c r="J168" s="29">
        <v>195</v>
      </c>
    </row>
    <row r="169" spans="1:10">
      <c r="A169" s="1"/>
      <c r="B169" s="1" t="s">
        <v>12</v>
      </c>
      <c r="C169" s="29">
        <v>8691</v>
      </c>
      <c r="D169" s="29">
        <v>4836</v>
      </c>
      <c r="E169" s="29">
        <v>1166</v>
      </c>
      <c r="F169" s="29">
        <v>232</v>
      </c>
      <c r="G169" s="29">
        <v>-116</v>
      </c>
      <c r="H169" s="29">
        <v>201</v>
      </c>
      <c r="I169" s="29">
        <v>6319</v>
      </c>
      <c r="J169" s="29">
        <v>2372</v>
      </c>
    </row>
    <row r="170" spans="1:10">
      <c r="A170" s="1"/>
      <c r="B170" s="1" t="s">
        <v>13</v>
      </c>
      <c r="C170" s="29">
        <v>-44</v>
      </c>
      <c r="D170" s="29">
        <v>-152</v>
      </c>
      <c r="E170" s="29">
        <v>67</v>
      </c>
      <c r="F170" s="29">
        <v>-7</v>
      </c>
      <c r="G170" s="29">
        <v>-9</v>
      </c>
      <c r="H170" s="29">
        <v>39</v>
      </c>
      <c r="I170" s="29">
        <v>-62</v>
      </c>
      <c r="J170" s="29">
        <v>18</v>
      </c>
    </row>
    <row r="171" spans="1:10">
      <c r="A171" s="1"/>
      <c r="B171" s="1" t="s">
        <v>14</v>
      </c>
      <c r="C171" s="29">
        <v>6914</v>
      </c>
      <c r="D171" s="29">
        <v>-2862</v>
      </c>
      <c r="E171" s="29">
        <v>1558</v>
      </c>
      <c r="F171" s="29">
        <v>2149</v>
      </c>
      <c r="G171" s="29">
        <v>2496</v>
      </c>
      <c r="H171" s="29">
        <v>282</v>
      </c>
      <c r="I171" s="29">
        <v>3623</v>
      </c>
      <c r="J171" s="29">
        <v>3291</v>
      </c>
    </row>
    <row r="172" spans="1:10">
      <c r="A172" s="1"/>
      <c r="B172" s="1" t="s">
        <v>15</v>
      </c>
      <c r="C172" s="29">
        <v>-1005</v>
      </c>
      <c r="D172" s="29">
        <v>-830</v>
      </c>
      <c r="E172" s="29">
        <v>314</v>
      </c>
      <c r="F172" s="29">
        <v>-233</v>
      </c>
      <c r="G172" s="29">
        <v>-477</v>
      </c>
      <c r="H172" s="29">
        <v>-154</v>
      </c>
      <c r="I172" s="29">
        <v>-1380</v>
      </c>
      <c r="J172" s="29">
        <v>375</v>
      </c>
    </row>
    <row r="173" spans="1:10">
      <c r="A173" s="1"/>
      <c r="B173" s="1" t="s">
        <v>86</v>
      </c>
      <c r="C173" s="29">
        <v>2027</v>
      </c>
      <c r="D173" s="29">
        <v>1863</v>
      </c>
      <c r="E173" s="29">
        <v>142</v>
      </c>
      <c r="F173" s="29">
        <v>29</v>
      </c>
      <c r="G173" s="29">
        <v>-7</v>
      </c>
      <c r="H173" s="29"/>
      <c r="I173" s="29">
        <v>2027</v>
      </c>
      <c r="J173" s="29"/>
    </row>
    <row r="174" spans="1:10">
      <c r="A174" s="1" t="s">
        <v>53</v>
      </c>
      <c r="B174" s="1" t="s">
        <v>19</v>
      </c>
      <c r="C174" s="29">
        <v>120581294</v>
      </c>
      <c r="D174" s="29">
        <v>6134956</v>
      </c>
      <c r="E174" s="29">
        <v>6969756</v>
      </c>
      <c r="F174" s="29">
        <v>8651099</v>
      </c>
      <c r="G174" s="29">
        <v>20917074</v>
      </c>
      <c r="H174" s="29">
        <v>17171901</v>
      </c>
      <c r="I174" s="29">
        <v>59844786</v>
      </c>
      <c r="J174" s="29">
        <v>60736508</v>
      </c>
    </row>
    <row r="175" spans="1:10">
      <c r="A175" s="1"/>
      <c r="B175" s="1" t="s">
        <v>3</v>
      </c>
      <c r="C175" s="29">
        <v>172036</v>
      </c>
      <c r="D175" s="29">
        <v>24077</v>
      </c>
      <c r="E175" s="29">
        <v>24547</v>
      </c>
      <c r="F175" s="29">
        <v>25890</v>
      </c>
      <c r="G175" s="29">
        <v>39679</v>
      </c>
      <c r="H175" s="29">
        <v>29849</v>
      </c>
      <c r="I175" s="29">
        <v>144042</v>
      </c>
      <c r="J175" s="29">
        <v>27994</v>
      </c>
    </row>
    <row r="176" spans="1:10">
      <c r="A176" s="1"/>
      <c r="B176" s="1" t="s">
        <v>82</v>
      </c>
      <c r="C176" s="29">
        <v>700543</v>
      </c>
      <c r="D176" s="29">
        <v>17843</v>
      </c>
      <c r="E176" s="29">
        <v>21307</v>
      </c>
      <c r="F176" s="29">
        <v>33289</v>
      </c>
      <c r="G176" s="29">
        <v>107319</v>
      </c>
      <c r="H176" s="29">
        <v>102176</v>
      </c>
      <c r="I176" s="29">
        <v>281934</v>
      </c>
      <c r="J176" s="29">
        <v>418609</v>
      </c>
    </row>
    <row r="177" spans="1:10">
      <c r="A177" s="1"/>
      <c r="B177" s="1" t="s">
        <v>4</v>
      </c>
      <c r="C177" s="29">
        <v>622760</v>
      </c>
      <c r="D177" s="29">
        <v>6184</v>
      </c>
      <c r="E177" s="29">
        <v>6546</v>
      </c>
      <c r="F177" s="29">
        <v>6722</v>
      </c>
      <c r="G177" s="29">
        <v>38602</v>
      </c>
      <c r="H177" s="29">
        <v>52294</v>
      </c>
      <c r="I177" s="29">
        <v>110348</v>
      </c>
      <c r="J177" s="29">
        <v>512412</v>
      </c>
    </row>
    <row r="178" spans="1:10">
      <c r="A178" s="1"/>
      <c r="B178" s="1" t="s">
        <v>83</v>
      </c>
      <c r="C178" s="29">
        <v>7265662</v>
      </c>
      <c r="D178" s="29">
        <v>831267</v>
      </c>
      <c r="E178" s="29">
        <v>862661</v>
      </c>
      <c r="F178" s="29">
        <v>1021466</v>
      </c>
      <c r="G178" s="29">
        <v>2219194</v>
      </c>
      <c r="H178" s="29">
        <v>1253592</v>
      </c>
      <c r="I178" s="29">
        <v>6188180</v>
      </c>
      <c r="J178" s="29">
        <v>1077482</v>
      </c>
    </row>
    <row r="179" spans="1:10">
      <c r="A179" s="1"/>
      <c r="B179" s="1" t="s">
        <v>84</v>
      </c>
      <c r="C179" s="29">
        <v>13318963</v>
      </c>
      <c r="D179" s="29">
        <v>212960</v>
      </c>
      <c r="E179" s="29">
        <v>357865</v>
      </c>
      <c r="F179" s="29">
        <v>611849</v>
      </c>
      <c r="G179" s="29">
        <v>2288222</v>
      </c>
      <c r="H179" s="29">
        <v>2445605</v>
      </c>
      <c r="I179" s="29">
        <v>5916501</v>
      </c>
      <c r="J179" s="29">
        <v>7402462</v>
      </c>
    </row>
    <row r="180" spans="1:10">
      <c r="A180" s="1"/>
      <c r="B180" s="1" t="s">
        <v>42</v>
      </c>
      <c r="C180" s="29">
        <v>5964369</v>
      </c>
      <c r="D180" s="29">
        <v>325348</v>
      </c>
      <c r="E180" s="29">
        <v>377767</v>
      </c>
      <c r="F180" s="29">
        <v>525100</v>
      </c>
      <c r="G180" s="29">
        <v>1365687</v>
      </c>
      <c r="H180" s="29">
        <v>1041451</v>
      </c>
      <c r="I180" s="29">
        <v>3635353</v>
      </c>
      <c r="J180" s="29">
        <v>2329016</v>
      </c>
    </row>
    <row r="181" spans="1:10">
      <c r="A181" s="1"/>
      <c r="B181" s="1" t="s">
        <v>85</v>
      </c>
      <c r="C181" s="29">
        <v>15757247</v>
      </c>
      <c r="D181" s="29">
        <v>767948</v>
      </c>
      <c r="E181" s="29">
        <v>967666</v>
      </c>
      <c r="F181" s="29">
        <v>1075015</v>
      </c>
      <c r="G181" s="29">
        <v>2094116</v>
      </c>
      <c r="H181" s="29">
        <v>1231202</v>
      </c>
      <c r="I181" s="29">
        <v>6135947</v>
      </c>
      <c r="J181" s="29">
        <v>9621300</v>
      </c>
    </row>
    <row r="182" spans="1:10">
      <c r="A182" s="1"/>
      <c r="B182" s="1" t="s">
        <v>5</v>
      </c>
      <c r="C182" s="29">
        <v>4395078</v>
      </c>
      <c r="D182" s="29">
        <v>168721</v>
      </c>
      <c r="E182" s="29">
        <v>160706</v>
      </c>
      <c r="F182" s="29">
        <v>219802</v>
      </c>
      <c r="G182" s="29">
        <v>571919</v>
      </c>
      <c r="H182" s="29">
        <v>496577</v>
      </c>
      <c r="I182" s="29">
        <v>1617725</v>
      </c>
      <c r="J182" s="29">
        <v>2777353</v>
      </c>
    </row>
    <row r="183" spans="1:10">
      <c r="A183" s="1"/>
      <c r="B183" s="1" t="s">
        <v>6</v>
      </c>
      <c r="C183" s="29">
        <v>3399096</v>
      </c>
      <c r="D183" s="29">
        <v>67542</v>
      </c>
      <c r="E183" s="29">
        <v>74369</v>
      </c>
      <c r="F183" s="29">
        <v>106187</v>
      </c>
      <c r="G183" s="29">
        <v>305456</v>
      </c>
      <c r="H183" s="29">
        <v>323413</v>
      </c>
      <c r="I183" s="29">
        <v>876967</v>
      </c>
      <c r="J183" s="29">
        <v>2522129</v>
      </c>
    </row>
    <row r="184" spans="1:10">
      <c r="A184" s="1"/>
      <c r="B184" s="1" t="s">
        <v>7</v>
      </c>
      <c r="C184" s="29">
        <v>6548656</v>
      </c>
      <c r="D184" s="29">
        <v>324262</v>
      </c>
      <c r="E184" s="29">
        <v>241066</v>
      </c>
      <c r="F184" s="29">
        <v>221525</v>
      </c>
      <c r="G184" s="29">
        <v>623658</v>
      </c>
      <c r="H184" s="29">
        <v>723913</v>
      </c>
      <c r="I184" s="29">
        <v>2134424</v>
      </c>
      <c r="J184" s="29">
        <v>4414232</v>
      </c>
    </row>
    <row r="185" spans="1:10">
      <c r="A185" s="1"/>
      <c r="B185" s="1" t="s">
        <v>8</v>
      </c>
      <c r="C185" s="29">
        <v>2223869</v>
      </c>
      <c r="D185" s="29">
        <v>347531</v>
      </c>
      <c r="E185" s="29">
        <v>223579</v>
      </c>
      <c r="F185" s="29">
        <v>207207</v>
      </c>
      <c r="G185" s="29">
        <v>400082</v>
      </c>
      <c r="H185" s="29">
        <v>324774</v>
      </c>
      <c r="I185" s="29">
        <v>1503173</v>
      </c>
      <c r="J185" s="29">
        <v>720696</v>
      </c>
    </row>
    <row r="186" spans="1:10">
      <c r="A186" s="1"/>
      <c r="B186" s="1" t="s">
        <v>9</v>
      </c>
      <c r="C186" s="29">
        <v>8178150</v>
      </c>
      <c r="D186" s="29">
        <v>857978</v>
      </c>
      <c r="E186" s="29">
        <v>694094</v>
      </c>
      <c r="F186" s="29">
        <v>784405</v>
      </c>
      <c r="G186" s="29">
        <v>1526392</v>
      </c>
      <c r="H186" s="29">
        <v>1130707</v>
      </c>
      <c r="I186" s="29">
        <v>4993576</v>
      </c>
      <c r="J186" s="29">
        <v>3184574</v>
      </c>
    </row>
    <row r="187" spans="1:10">
      <c r="A187" s="1"/>
      <c r="B187" s="1" t="s">
        <v>10</v>
      </c>
      <c r="C187" s="29">
        <v>3121376</v>
      </c>
      <c r="D187" s="29">
        <v>4445</v>
      </c>
      <c r="E187" s="29">
        <v>3885</v>
      </c>
      <c r="F187" s="29">
        <v>7477</v>
      </c>
      <c r="G187" s="29">
        <v>77761</v>
      </c>
      <c r="H187" s="29">
        <v>289994</v>
      </c>
      <c r="I187" s="29">
        <v>383562</v>
      </c>
      <c r="J187" s="29">
        <v>2737814</v>
      </c>
    </row>
    <row r="188" spans="1:10">
      <c r="A188" s="1"/>
      <c r="B188" s="1" t="s">
        <v>31</v>
      </c>
      <c r="C188" s="29">
        <v>9981236</v>
      </c>
      <c r="D188" s="29">
        <v>313859</v>
      </c>
      <c r="E188" s="29">
        <v>321944</v>
      </c>
      <c r="F188" s="29">
        <v>408692</v>
      </c>
      <c r="G188" s="29">
        <v>1160487</v>
      </c>
      <c r="H188" s="29">
        <v>1517599</v>
      </c>
      <c r="I188" s="29">
        <v>3722581</v>
      </c>
      <c r="J188" s="29">
        <v>6258655</v>
      </c>
    </row>
    <row r="189" spans="1:10">
      <c r="A189" s="1"/>
      <c r="B189" s="1" t="s">
        <v>11</v>
      </c>
      <c r="C189" s="29">
        <v>3039036</v>
      </c>
      <c r="D189" s="29">
        <v>57892</v>
      </c>
      <c r="E189" s="29">
        <v>79150</v>
      </c>
      <c r="F189" s="29">
        <v>133151</v>
      </c>
      <c r="G189" s="29">
        <v>550513</v>
      </c>
      <c r="H189" s="29">
        <v>542627</v>
      </c>
      <c r="I189" s="29">
        <v>1363333</v>
      </c>
      <c r="J189" s="29">
        <v>1675703</v>
      </c>
    </row>
    <row r="190" spans="1:10">
      <c r="A190" s="1"/>
      <c r="B190" s="1" t="s">
        <v>12</v>
      </c>
      <c r="C190" s="29">
        <v>16795745</v>
      </c>
      <c r="D190" s="29">
        <v>581266</v>
      </c>
      <c r="E190" s="29">
        <v>936905</v>
      </c>
      <c r="F190" s="29">
        <v>1064961</v>
      </c>
      <c r="G190" s="29">
        <v>2363645</v>
      </c>
      <c r="H190" s="29">
        <v>3041210</v>
      </c>
      <c r="I190" s="29">
        <v>7987987</v>
      </c>
      <c r="J190" s="29">
        <v>8807758</v>
      </c>
    </row>
    <row r="191" spans="1:10">
      <c r="A191" s="1"/>
      <c r="B191" s="1" t="s">
        <v>13</v>
      </c>
      <c r="C191" s="29">
        <v>2008295</v>
      </c>
      <c r="D191" s="29">
        <v>95944</v>
      </c>
      <c r="E191" s="29">
        <v>108386</v>
      </c>
      <c r="F191" s="29">
        <v>161386</v>
      </c>
      <c r="G191" s="29">
        <v>516119</v>
      </c>
      <c r="H191" s="29">
        <v>431136</v>
      </c>
      <c r="I191" s="29">
        <v>1312971</v>
      </c>
      <c r="J191" s="29">
        <v>695324</v>
      </c>
    </row>
    <row r="192" spans="1:10">
      <c r="A192" s="1"/>
      <c r="B192" s="1" t="s">
        <v>14</v>
      </c>
      <c r="C192" s="29">
        <v>11559964</v>
      </c>
      <c r="D192" s="29">
        <v>327758</v>
      </c>
      <c r="E192" s="29">
        <v>615812</v>
      </c>
      <c r="F192" s="29">
        <v>1157609</v>
      </c>
      <c r="G192" s="29">
        <v>3186207</v>
      </c>
      <c r="H192" s="29">
        <v>1562436</v>
      </c>
      <c r="I192" s="29">
        <v>6849822</v>
      </c>
      <c r="J192" s="29">
        <v>4710142</v>
      </c>
    </row>
    <row r="193" spans="1:10">
      <c r="A193" s="1"/>
      <c r="B193" s="1" t="s">
        <v>15</v>
      </c>
      <c r="C193" s="29">
        <v>5518067</v>
      </c>
      <c r="D193" s="29">
        <v>794926</v>
      </c>
      <c r="E193" s="29">
        <v>889761</v>
      </c>
      <c r="F193" s="29">
        <v>878198</v>
      </c>
      <c r="G193" s="29">
        <v>1480983</v>
      </c>
      <c r="H193" s="29">
        <v>631346</v>
      </c>
      <c r="I193" s="29">
        <v>4675214</v>
      </c>
      <c r="J193" s="29">
        <v>842853</v>
      </c>
    </row>
    <row r="194" spans="1:10">
      <c r="A194" s="1"/>
      <c r="B194" s="1" t="s">
        <v>86</v>
      </c>
      <c r="C194" s="29">
        <v>11146</v>
      </c>
      <c r="D194" s="29" t="s">
        <v>124</v>
      </c>
      <c r="E194" s="29">
        <v>1740</v>
      </c>
      <c r="F194" s="29">
        <v>1168</v>
      </c>
      <c r="G194" s="29">
        <v>1033</v>
      </c>
      <c r="H194" s="29"/>
      <c r="I194" s="29">
        <v>11146</v>
      </c>
      <c r="J194" s="29"/>
    </row>
    <row r="195" spans="1:10">
      <c r="A195" s="1" t="s">
        <v>75</v>
      </c>
      <c r="B195" s="1" t="s">
        <v>19</v>
      </c>
      <c r="C195" s="29">
        <v>3376055</v>
      </c>
      <c r="D195" s="29">
        <v>818573</v>
      </c>
      <c r="E195" s="29">
        <v>474042</v>
      </c>
      <c r="F195" s="29">
        <v>491411</v>
      </c>
      <c r="G195" s="29">
        <v>872395</v>
      </c>
      <c r="H195" s="29">
        <v>401391</v>
      </c>
      <c r="I195" s="29">
        <v>3057812</v>
      </c>
      <c r="J195" s="29">
        <v>318243</v>
      </c>
    </row>
    <row r="196" spans="1:10">
      <c r="A196" s="1"/>
      <c r="B196" s="1" t="s">
        <v>3</v>
      </c>
      <c r="C196" s="29">
        <v>7894</v>
      </c>
      <c r="D196" s="29">
        <v>2995</v>
      </c>
      <c r="E196" s="29">
        <v>1246</v>
      </c>
      <c r="F196" s="29">
        <v>1044</v>
      </c>
      <c r="G196" s="29">
        <v>1283</v>
      </c>
      <c r="H196" s="29">
        <v>1326</v>
      </c>
      <c r="I196" s="29">
        <v>7894</v>
      </c>
      <c r="J196" s="29">
        <v>0</v>
      </c>
    </row>
    <row r="197" spans="1:10">
      <c r="A197" s="1"/>
      <c r="B197" s="1" t="s">
        <v>82</v>
      </c>
      <c r="C197" s="29">
        <v>16417</v>
      </c>
      <c r="D197" s="29">
        <v>2783</v>
      </c>
      <c r="E197" s="29">
        <v>1674</v>
      </c>
      <c r="F197" s="29">
        <v>1952</v>
      </c>
      <c r="G197" s="29">
        <v>3929</v>
      </c>
      <c r="H197" s="29">
        <v>5556</v>
      </c>
      <c r="I197" s="29">
        <v>15894</v>
      </c>
      <c r="J197" s="29" t="s">
        <v>120</v>
      </c>
    </row>
    <row r="198" spans="1:10">
      <c r="A198" s="1"/>
      <c r="B198" s="1" t="s">
        <v>4</v>
      </c>
      <c r="C198" s="29">
        <v>3956</v>
      </c>
      <c r="D198" s="29">
        <v>364</v>
      </c>
      <c r="E198" s="29">
        <v>215</v>
      </c>
      <c r="F198" s="29">
        <v>320</v>
      </c>
      <c r="G198" s="29">
        <v>948</v>
      </c>
      <c r="H198" s="29">
        <v>730</v>
      </c>
      <c r="I198" s="29">
        <v>2577</v>
      </c>
      <c r="J198" s="29" t="s">
        <v>120</v>
      </c>
    </row>
    <row r="199" spans="1:10">
      <c r="A199" s="1"/>
      <c r="B199" s="1" t="s">
        <v>83</v>
      </c>
      <c r="C199" s="29">
        <v>317743</v>
      </c>
      <c r="D199" s="29">
        <v>120762</v>
      </c>
      <c r="E199" s="29">
        <v>58853</v>
      </c>
      <c r="F199" s="29">
        <v>46239</v>
      </c>
      <c r="G199" s="29">
        <v>60741</v>
      </c>
      <c r="H199" s="29">
        <v>20556</v>
      </c>
      <c r="I199" s="29">
        <v>307151</v>
      </c>
      <c r="J199" s="29">
        <v>10592</v>
      </c>
    </row>
    <row r="200" spans="1:10">
      <c r="A200" s="1"/>
      <c r="B200" s="1" t="s">
        <v>84</v>
      </c>
      <c r="C200" s="29">
        <v>218128</v>
      </c>
      <c r="D200" s="29">
        <v>22806</v>
      </c>
      <c r="E200" s="29">
        <v>17938</v>
      </c>
      <c r="F200" s="29">
        <v>21846</v>
      </c>
      <c r="G200" s="29">
        <v>63180</v>
      </c>
      <c r="H200" s="29">
        <v>53387</v>
      </c>
      <c r="I200" s="29">
        <v>179157</v>
      </c>
      <c r="J200" s="29">
        <v>38971</v>
      </c>
    </row>
    <row r="201" spans="1:10">
      <c r="A201" s="1"/>
      <c r="B201" s="1" t="s">
        <v>42</v>
      </c>
      <c r="C201" s="29">
        <v>122603</v>
      </c>
      <c r="D201" s="29">
        <v>37359</v>
      </c>
      <c r="E201" s="29">
        <v>16206</v>
      </c>
      <c r="F201" s="29">
        <v>15275</v>
      </c>
      <c r="G201" s="29">
        <v>26592</v>
      </c>
      <c r="H201" s="29">
        <v>19713</v>
      </c>
      <c r="I201" s="29">
        <v>115145</v>
      </c>
      <c r="J201" s="29">
        <v>7458</v>
      </c>
    </row>
    <row r="202" spans="1:10">
      <c r="A202" s="1"/>
      <c r="B202" s="1" t="s">
        <v>85</v>
      </c>
      <c r="C202" s="29">
        <v>311845</v>
      </c>
      <c r="D202" s="29">
        <v>100657</v>
      </c>
      <c r="E202" s="29">
        <v>61147</v>
      </c>
      <c r="F202" s="29">
        <v>51129</v>
      </c>
      <c r="G202" s="29">
        <v>66285</v>
      </c>
      <c r="H202" s="29">
        <v>31551</v>
      </c>
      <c r="I202" s="29">
        <v>310769</v>
      </c>
      <c r="J202" s="29" t="s">
        <v>120</v>
      </c>
    </row>
    <row r="203" spans="1:10">
      <c r="A203" s="1"/>
      <c r="B203" s="1" t="s">
        <v>5</v>
      </c>
      <c r="C203" s="29">
        <v>86724</v>
      </c>
      <c r="D203" s="29">
        <v>29135</v>
      </c>
      <c r="E203" s="29">
        <v>13788</v>
      </c>
      <c r="F203" s="29">
        <v>12297</v>
      </c>
      <c r="G203" s="29">
        <v>19322</v>
      </c>
      <c r="H203" s="29">
        <v>9971</v>
      </c>
      <c r="I203" s="29">
        <v>84513</v>
      </c>
      <c r="J203" s="29">
        <v>2211</v>
      </c>
    </row>
    <row r="204" spans="1:10">
      <c r="A204" s="1"/>
      <c r="B204" s="1" t="s">
        <v>6</v>
      </c>
      <c r="C204" s="29">
        <v>52214</v>
      </c>
      <c r="D204" s="29">
        <v>10680</v>
      </c>
      <c r="E204" s="29">
        <v>5678</v>
      </c>
      <c r="F204" s="29">
        <v>5504</v>
      </c>
      <c r="G204" s="29">
        <v>12000</v>
      </c>
      <c r="H204" s="29">
        <v>9845</v>
      </c>
      <c r="I204" s="29">
        <v>43707</v>
      </c>
      <c r="J204" s="29">
        <v>8507</v>
      </c>
    </row>
    <row r="205" spans="1:10">
      <c r="A205" s="1"/>
      <c r="B205" s="1" t="s">
        <v>7</v>
      </c>
      <c r="C205" s="29">
        <v>133015</v>
      </c>
      <c r="D205" s="29">
        <v>35120</v>
      </c>
      <c r="E205" s="29">
        <v>12287</v>
      </c>
      <c r="F205" s="29">
        <v>10136</v>
      </c>
      <c r="G205" s="29">
        <v>18792</v>
      </c>
      <c r="H205" s="29">
        <v>14590</v>
      </c>
      <c r="I205" s="29">
        <v>90925</v>
      </c>
      <c r="J205" s="29">
        <v>42090</v>
      </c>
    </row>
    <row r="206" spans="1:10">
      <c r="A206" s="1"/>
      <c r="B206" s="1" t="s">
        <v>8</v>
      </c>
      <c r="C206" s="29">
        <v>99998</v>
      </c>
      <c r="D206" s="29" t="s">
        <v>120</v>
      </c>
      <c r="E206" s="29">
        <v>14350</v>
      </c>
      <c r="F206" s="29">
        <v>12317</v>
      </c>
      <c r="G206" s="29">
        <v>18201</v>
      </c>
      <c r="H206" s="29">
        <v>9332</v>
      </c>
      <c r="I206" s="29">
        <v>96983</v>
      </c>
      <c r="J206" s="29" t="s">
        <v>120</v>
      </c>
    </row>
    <row r="207" spans="1:10">
      <c r="A207" s="1"/>
      <c r="B207" s="1" t="s">
        <v>9</v>
      </c>
      <c r="C207" s="29">
        <v>310364</v>
      </c>
      <c r="D207" s="29" t="s">
        <v>120</v>
      </c>
      <c r="E207" s="29">
        <v>39428</v>
      </c>
      <c r="F207" s="29">
        <v>33666</v>
      </c>
      <c r="G207" s="29">
        <v>49646</v>
      </c>
      <c r="H207" s="29">
        <v>26925</v>
      </c>
      <c r="I207" s="29">
        <v>270263</v>
      </c>
      <c r="J207" s="29">
        <v>40101</v>
      </c>
    </row>
    <row r="208" spans="1:10">
      <c r="A208" s="1"/>
      <c r="B208" s="1" t="s">
        <v>10</v>
      </c>
      <c r="C208" s="29">
        <v>15574</v>
      </c>
      <c r="D208" s="29">
        <v>838</v>
      </c>
      <c r="E208" s="29">
        <v>627</v>
      </c>
      <c r="F208" s="29">
        <v>896</v>
      </c>
      <c r="G208" s="29">
        <v>4253</v>
      </c>
      <c r="H208" s="29">
        <v>4941</v>
      </c>
      <c r="I208" s="29">
        <v>11555</v>
      </c>
      <c r="J208" s="29">
        <v>4019</v>
      </c>
    </row>
    <row r="209" spans="1:11">
      <c r="A209" s="1"/>
      <c r="B209" s="1" t="s">
        <v>31</v>
      </c>
      <c r="C209" s="29">
        <v>358267</v>
      </c>
      <c r="D209" s="29">
        <v>53736</v>
      </c>
      <c r="E209" s="29">
        <v>28272</v>
      </c>
      <c r="F209" s="29">
        <v>27943</v>
      </c>
      <c r="G209" s="29">
        <v>63394</v>
      </c>
      <c r="H209" s="29">
        <v>61285</v>
      </c>
      <c r="I209" s="29">
        <v>234630</v>
      </c>
      <c r="J209" s="29">
        <v>123637</v>
      </c>
    </row>
    <row r="210" spans="1:11">
      <c r="A210" s="1"/>
      <c r="B210" s="1" t="s">
        <v>11</v>
      </c>
      <c r="C210" s="29">
        <v>44803</v>
      </c>
      <c r="D210" s="29">
        <v>10340</v>
      </c>
      <c r="E210" s="29">
        <v>7657</v>
      </c>
      <c r="F210" s="29">
        <v>8250</v>
      </c>
      <c r="G210" s="29">
        <v>12195</v>
      </c>
      <c r="H210" s="29">
        <v>5020</v>
      </c>
      <c r="I210" s="29">
        <v>43462</v>
      </c>
      <c r="J210" s="29" t="s">
        <v>120</v>
      </c>
    </row>
    <row r="211" spans="1:11">
      <c r="A211" s="1"/>
      <c r="B211" s="1" t="s">
        <v>12</v>
      </c>
      <c r="C211" s="29">
        <v>315292</v>
      </c>
      <c r="D211" s="29">
        <v>65923</v>
      </c>
      <c r="E211" s="29">
        <v>50148</v>
      </c>
      <c r="F211" s="29">
        <v>48591</v>
      </c>
      <c r="G211" s="29">
        <v>86079</v>
      </c>
      <c r="H211" s="29">
        <v>51274</v>
      </c>
      <c r="I211" s="29">
        <v>302015</v>
      </c>
      <c r="J211" s="29">
        <v>13277</v>
      </c>
    </row>
    <row r="212" spans="1:11">
      <c r="A212" s="1"/>
      <c r="B212" s="1" t="s">
        <v>13</v>
      </c>
      <c r="C212" s="29">
        <v>77147</v>
      </c>
      <c r="D212" s="29">
        <v>16276</v>
      </c>
      <c r="E212" s="29">
        <v>10965</v>
      </c>
      <c r="F212" s="29">
        <v>12276</v>
      </c>
      <c r="G212" s="29">
        <v>25157</v>
      </c>
      <c r="H212" s="29">
        <v>10257</v>
      </c>
      <c r="I212" s="29">
        <v>74931</v>
      </c>
      <c r="J212" s="29" t="s">
        <v>120</v>
      </c>
    </row>
    <row r="213" spans="1:11">
      <c r="A213" s="1"/>
      <c r="B213" s="1" t="s">
        <v>14</v>
      </c>
      <c r="C213" s="29">
        <v>684194</v>
      </c>
      <c r="D213" s="29">
        <v>59699</v>
      </c>
      <c r="E213" s="29">
        <v>90750</v>
      </c>
      <c r="F213" s="29">
        <v>150073</v>
      </c>
      <c r="G213" s="29">
        <v>308826</v>
      </c>
      <c r="H213" s="29">
        <v>59048</v>
      </c>
      <c r="I213" s="29">
        <v>668396</v>
      </c>
      <c r="J213" s="29">
        <v>15798</v>
      </c>
    </row>
    <row r="214" spans="1:11">
      <c r="A214" s="1"/>
      <c r="B214" s="1" t="s">
        <v>15</v>
      </c>
      <c r="C214" s="29">
        <v>189054</v>
      </c>
      <c r="D214" s="29">
        <v>78691</v>
      </c>
      <c r="E214" s="29">
        <v>40770</v>
      </c>
      <c r="F214" s="29">
        <v>30461</v>
      </c>
      <c r="G214" s="29">
        <v>31016</v>
      </c>
      <c r="H214" s="29">
        <v>6084</v>
      </c>
      <c r="I214" s="29">
        <v>187022</v>
      </c>
      <c r="J214" s="29">
        <v>2032</v>
      </c>
    </row>
    <row r="215" spans="1:11">
      <c r="A215" s="1"/>
      <c r="B215" s="1" t="s">
        <v>86</v>
      </c>
      <c r="C215" s="29">
        <v>10823</v>
      </c>
      <c r="D215" s="29" t="s">
        <v>120</v>
      </c>
      <c r="E215" s="29">
        <v>2043</v>
      </c>
      <c r="F215" s="29">
        <v>1196</v>
      </c>
      <c r="G215" s="29">
        <v>556</v>
      </c>
      <c r="H215" s="29"/>
      <c r="I215" s="29">
        <v>10823</v>
      </c>
      <c r="J215" s="29"/>
    </row>
    <row r="216" spans="1:11">
      <c r="A216" s="1" t="s">
        <v>76</v>
      </c>
      <c r="B216" s="1" t="s">
        <v>19</v>
      </c>
      <c r="C216" s="29">
        <v>2707523</v>
      </c>
      <c r="D216" s="29">
        <v>2938</v>
      </c>
      <c r="E216" s="29">
        <v>3026</v>
      </c>
      <c r="F216" s="29">
        <v>7658</v>
      </c>
      <c r="G216" s="29">
        <v>89649</v>
      </c>
      <c r="H216" s="29">
        <v>267129</v>
      </c>
      <c r="I216" s="29">
        <v>370400</v>
      </c>
      <c r="J216" s="29">
        <v>2337123</v>
      </c>
      <c r="K216" s="23">
        <f>+I216+I279</f>
        <v>6765271</v>
      </c>
    </row>
    <row r="217" spans="1:11">
      <c r="A217" s="1"/>
      <c r="B217" s="1" t="s">
        <v>3</v>
      </c>
      <c r="C217" s="29">
        <v>653</v>
      </c>
      <c r="D217" s="29">
        <v>0</v>
      </c>
      <c r="E217" s="29">
        <v>0</v>
      </c>
      <c r="F217" s="29">
        <v>0</v>
      </c>
      <c r="G217" s="29" t="s">
        <v>120</v>
      </c>
      <c r="H217" s="29">
        <v>101</v>
      </c>
      <c r="I217" s="29">
        <v>172</v>
      </c>
      <c r="J217" s="29">
        <v>481</v>
      </c>
    </row>
    <row r="218" spans="1:11">
      <c r="A218" s="1"/>
      <c r="B218" s="1" t="s">
        <v>82</v>
      </c>
      <c r="C218" s="29">
        <v>20379</v>
      </c>
      <c r="D218" s="29" t="s">
        <v>120</v>
      </c>
      <c r="E218" s="29" t="s">
        <v>120</v>
      </c>
      <c r="F218" s="29" t="s">
        <v>120</v>
      </c>
      <c r="G218" s="29" t="s">
        <v>120</v>
      </c>
      <c r="H218" s="29">
        <v>2452</v>
      </c>
      <c r="I218" s="29">
        <v>3627</v>
      </c>
      <c r="J218" s="29">
        <v>16752</v>
      </c>
    </row>
    <row r="219" spans="1:11">
      <c r="A219" s="1"/>
      <c r="B219" s="1" t="s">
        <v>4</v>
      </c>
      <c r="C219" s="29">
        <v>22495</v>
      </c>
      <c r="D219" s="29" t="s">
        <v>120</v>
      </c>
      <c r="E219" s="29" t="s">
        <v>120</v>
      </c>
      <c r="F219" s="29" t="s">
        <v>120</v>
      </c>
      <c r="G219" s="29">
        <v>129</v>
      </c>
      <c r="H219" s="29">
        <v>968</v>
      </c>
      <c r="I219" s="29">
        <v>1199</v>
      </c>
      <c r="J219" s="29">
        <v>21296</v>
      </c>
    </row>
    <row r="220" spans="1:11">
      <c r="A220" s="1"/>
      <c r="B220" s="1" t="s">
        <v>83</v>
      </c>
      <c r="C220" s="29">
        <v>62487</v>
      </c>
      <c r="D220" s="29" t="s">
        <v>120</v>
      </c>
      <c r="E220" s="29" t="s">
        <v>120</v>
      </c>
      <c r="F220" s="29">
        <v>137</v>
      </c>
      <c r="G220" s="29">
        <v>1221</v>
      </c>
      <c r="H220" s="29">
        <v>5306</v>
      </c>
      <c r="I220" s="29">
        <v>6673</v>
      </c>
      <c r="J220" s="29">
        <v>55814</v>
      </c>
    </row>
    <row r="221" spans="1:11">
      <c r="A221" s="1"/>
      <c r="B221" s="1" t="s">
        <v>84</v>
      </c>
      <c r="C221" s="29">
        <v>107640</v>
      </c>
      <c r="D221" s="29">
        <v>111</v>
      </c>
      <c r="E221" s="29" t="s">
        <v>120</v>
      </c>
      <c r="F221" s="29">
        <v>389</v>
      </c>
      <c r="G221" s="29">
        <v>4147</v>
      </c>
      <c r="H221" s="29">
        <v>22511</v>
      </c>
      <c r="I221" s="29">
        <v>27211</v>
      </c>
      <c r="J221" s="29">
        <v>80429</v>
      </c>
    </row>
    <row r="222" spans="1:11">
      <c r="A222" s="1"/>
      <c r="B222" s="1" t="s">
        <v>42</v>
      </c>
      <c r="C222" s="29">
        <v>150789</v>
      </c>
      <c r="D222" s="29" t="s">
        <v>120</v>
      </c>
      <c r="E222" s="29">
        <v>100</v>
      </c>
      <c r="F222" s="29">
        <v>460</v>
      </c>
      <c r="G222" s="29">
        <v>7133</v>
      </c>
      <c r="H222" s="29">
        <v>16582</v>
      </c>
      <c r="I222" s="29">
        <v>24766</v>
      </c>
      <c r="J222" s="29">
        <v>126023</v>
      </c>
    </row>
    <row r="223" spans="1:11">
      <c r="A223" s="1"/>
      <c r="B223" s="1" t="s">
        <v>85</v>
      </c>
      <c r="C223" s="29">
        <v>378859</v>
      </c>
      <c r="D223" s="29" t="s">
        <v>120</v>
      </c>
      <c r="E223" s="29">
        <v>493</v>
      </c>
      <c r="F223" s="29">
        <v>1400</v>
      </c>
      <c r="G223" s="29">
        <v>14421</v>
      </c>
      <c r="H223" s="29">
        <v>38153</v>
      </c>
      <c r="I223" s="29">
        <v>54905</v>
      </c>
      <c r="J223" s="29">
        <v>323954</v>
      </c>
    </row>
    <row r="224" spans="1:11">
      <c r="A224" s="1"/>
      <c r="B224" s="1" t="s">
        <v>5</v>
      </c>
      <c r="C224" s="29">
        <v>85087</v>
      </c>
      <c r="D224" s="29">
        <v>171</v>
      </c>
      <c r="E224" s="29" t="s">
        <v>120</v>
      </c>
      <c r="F224" s="29">
        <v>207</v>
      </c>
      <c r="G224" s="29">
        <v>3106</v>
      </c>
      <c r="H224" s="29">
        <v>8838</v>
      </c>
      <c r="I224" s="29">
        <v>12346</v>
      </c>
      <c r="J224" s="29">
        <v>72741</v>
      </c>
    </row>
    <row r="225" spans="1:10">
      <c r="A225" s="1"/>
      <c r="B225" s="1" t="s">
        <v>6</v>
      </c>
      <c r="C225" s="29">
        <v>154103</v>
      </c>
      <c r="D225" s="29" t="s">
        <v>120</v>
      </c>
      <c r="E225" s="29" t="s">
        <v>120</v>
      </c>
      <c r="F225" s="29" t="s">
        <v>120</v>
      </c>
      <c r="G225" s="29">
        <v>1371</v>
      </c>
      <c r="H225" s="29">
        <v>6438</v>
      </c>
      <c r="I225" s="29">
        <v>8060</v>
      </c>
      <c r="J225" s="29">
        <v>146043</v>
      </c>
    </row>
    <row r="226" spans="1:10">
      <c r="A226" s="1"/>
      <c r="B226" s="1" t="s">
        <v>7</v>
      </c>
      <c r="C226" s="29">
        <v>307585</v>
      </c>
      <c r="D226" s="29">
        <v>127</v>
      </c>
      <c r="E226" s="29">
        <v>216</v>
      </c>
      <c r="F226" s="29">
        <v>790</v>
      </c>
      <c r="G226" s="29">
        <v>7983</v>
      </c>
      <c r="H226" s="29">
        <v>16347</v>
      </c>
      <c r="I226" s="29">
        <v>25463</v>
      </c>
      <c r="J226" s="29">
        <v>282122</v>
      </c>
    </row>
    <row r="227" spans="1:10">
      <c r="A227" s="1"/>
      <c r="B227" s="1" t="s">
        <v>8</v>
      </c>
      <c r="C227" s="29">
        <v>57939</v>
      </c>
      <c r="D227" s="29" t="s">
        <v>120</v>
      </c>
      <c r="E227" s="29">
        <v>119</v>
      </c>
      <c r="F227" s="29">
        <v>378</v>
      </c>
      <c r="G227" s="29">
        <v>4256</v>
      </c>
      <c r="H227" s="29">
        <v>9641</v>
      </c>
      <c r="I227" s="29">
        <v>14548</v>
      </c>
      <c r="J227" s="29">
        <v>43391</v>
      </c>
    </row>
    <row r="228" spans="1:10">
      <c r="A228" s="1"/>
      <c r="B228" s="1" t="s">
        <v>9</v>
      </c>
      <c r="C228" s="29">
        <v>193878</v>
      </c>
      <c r="D228" s="29">
        <v>143</v>
      </c>
      <c r="E228" s="29">
        <v>241</v>
      </c>
      <c r="F228" s="29">
        <v>507</v>
      </c>
      <c r="G228" s="29">
        <v>5534</v>
      </c>
      <c r="H228" s="29">
        <v>17411</v>
      </c>
      <c r="I228" s="29">
        <v>23836</v>
      </c>
      <c r="J228" s="29">
        <v>170042</v>
      </c>
    </row>
    <row r="229" spans="1:10">
      <c r="A229" s="1"/>
      <c r="B229" s="1" t="s">
        <v>10</v>
      </c>
      <c r="C229" s="29">
        <v>157523</v>
      </c>
      <c r="D229" s="29" t="s">
        <v>120</v>
      </c>
      <c r="E229" s="29">
        <v>137</v>
      </c>
      <c r="F229" s="29">
        <v>426</v>
      </c>
      <c r="G229" s="29">
        <v>5363</v>
      </c>
      <c r="H229" s="29">
        <v>14756</v>
      </c>
      <c r="I229" s="29">
        <v>20700</v>
      </c>
      <c r="J229" s="29">
        <v>136823</v>
      </c>
    </row>
    <row r="230" spans="1:10">
      <c r="A230" s="1"/>
      <c r="B230" s="1" t="s">
        <v>31</v>
      </c>
      <c r="C230" s="29">
        <v>401943</v>
      </c>
      <c r="D230" s="29">
        <v>122</v>
      </c>
      <c r="E230" s="29">
        <v>259</v>
      </c>
      <c r="F230" s="29" t="s">
        <v>120</v>
      </c>
      <c r="G230" s="29">
        <v>3436</v>
      </c>
      <c r="H230" s="29">
        <v>17284</v>
      </c>
      <c r="I230" s="29">
        <v>21464</v>
      </c>
      <c r="J230" s="29">
        <v>380479</v>
      </c>
    </row>
    <row r="231" spans="1:10">
      <c r="A231" s="1"/>
      <c r="B231" s="1" t="s">
        <v>11</v>
      </c>
      <c r="C231" s="29">
        <v>16046</v>
      </c>
      <c r="D231" s="29" t="s">
        <v>120</v>
      </c>
      <c r="E231" s="29" t="s">
        <v>120</v>
      </c>
      <c r="F231" s="29" t="s">
        <v>120</v>
      </c>
      <c r="G231" s="29">
        <v>1663</v>
      </c>
      <c r="H231" s="29">
        <v>3108</v>
      </c>
      <c r="I231" s="29">
        <v>5045</v>
      </c>
      <c r="J231" s="29">
        <v>11001</v>
      </c>
    </row>
    <row r="232" spans="1:10">
      <c r="A232" s="1"/>
      <c r="B232" s="1" t="s">
        <v>12</v>
      </c>
      <c r="C232" s="29">
        <v>222980</v>
      </c>
      <c r="D232" s="29" t="s">
        <v>120</v>
      </c>
      <c r="E232" s="29">
        <v>110</v>
      </c>
      <c r="F232" s="29">
        <v>1089</v>
      </c>
      <c r="G232" s="29">
        <v>8349</v>
      </c>
      <c r="H232" s="29">
        <v>32974</v>
      </c>
      <c r="I232" s="29">
        <v>42716</v>
      </c>
      <c r="J232" s="29">
        <v>180264</v>
      </c>
    </row>
    <row r="233" spans="1:10">
      <c r="A233" s="1"/>
      <c r="B233" s="1" t="s">
        <v>13</v>
      </c>
      <c r="C233" s="29">
        <v>25273</v>
      </c>
      <c r="D233" s="29" t="s">
        <v>120</v>
      </c>
      <c r="E233" s="29">
        <v>117</v>
      </c>
      <c r="F233" s="29" t="s">
        <v>120</v>
      </c>
      <c r="G233" s="29">
        <v>1142</v>
      </c>
      <c r="H233" s="29">
        <v>3668</v>
      </c>
      <c r="I233" s="29">
        <v>5018</v>
      </c>
      <c r="J233" s="29">
        <v>20255</v>
      </c>
    </row>
    <row r="234" spans="1:10">
      <c r="A234" s="1"/>
      <c r="B234" s="1" t="s">
        <v>14</v>
      </c>
      <c r="C234" s="29">
        <v>297645</v>
      </c>
      <c r="D234" s="29">
        <v>651</v>
      </c>
      <c r="E234" s="29">
        <v>509</v>
      </c>
      <c r="F234" s="29">
        <v>1057</v>
      </c>
      <c r="G234" s="29">
        <v>16020</v>
      </c>
      <c r="H234" s="29">
        <v>46241</v>
      </c>
      <c r="I234" s="29">
        <v>64478</v>
      </c>
      <c r="J234" s="29">
        <v>233167</v>
      </c>
    </row>
    <row r="235" spans="1:10">
      <c r="A235" s="1"/>
      <c r="B235" s="1" t="s">
        <v>15</v>
      </c>
      <c r="C235" s="29">
        <v>44219</v>
      </c>
      <c r="D235" s="29" t="s">
        <v>120</v>
      </c>
      <c r="E235" s="29" t="s">
        <v>120</v>
      </c>
      <c r="F235" s="29">
        <v>304</v>
      </c>
      <c r="G235" s="29">
        <v>3152</v>
      </c>
      <c r="H235" s="29">
        <v>4350</v>
      </c>
      <c r="I235" s="29">
        <v>8173</v>
      </c>
      <c r="J235" s="29">
        <v>36046</v>
      </c>
    </row>
    <row r="236" spans="1:10">
      <c r="A236" s="1"/>
      <c r="B236" s="1" t="s">
        <v>86</v>
      </c>
      <c r="C236" s="29">
        <v>0</v>
      </c>
      <c r="D236" s="29">
        <v>0</v>
      </c>
      <c r="E236" s="29">
        <v>0</v>
      </c>
      <c r="F236" s="29">
        <v>0</v>
      </c>
      <c r="G236" s="29">
        <v>0</v>
      </c>
      <c r="H236" s="29"/>
      <c r="I236" s="29">
        <v>0</v>
      </c>
      <c r="J236" s="29"/>
    </row>
    <row r="237" spans="1:10">
      <c r="A237" s="1" t="s">
        <v>77</v>
      </c>
      <c r="B237" s="1" t="s">
        <v>19</v>
      </c>
      <c r="C237" s="29">
        <v>-3413379</v>
      </c>
      <c r="D237" s="29">
        <v>-871172</v>
      </c>
      <c r="E237" s="29">
        <v>-476313</v>
      </c>
      <c r="F237" s="29">
        <v>-498488</v>
      </c>
      <c r="G237" s="29">
        <v>-883751</v>
      </c>
      <c r="H237" s="29">
        <v>-444041</v>
      </c>
      <c r="I237" s="29">
        <v>-3173765</v>
      </c>
      <c r="J237" s="29">
        <v>-239614</v>
      </c>
    </row>
    <row r="238" spans="1:10">
      <c r="A238" s="1"/>
      <c r="B238" s="1" t="s">
        <v>3</v>
      </c>
      <c r="C238" s="29">
        <v>-10896</v>
      </c>
      <c r="D238" s="29" t="s">
        <v>120</v>
      </c>
      <c r="E238" s="29">
        <v>-1866</v>
      </c>
      <c r="F238" s="29">
        <v>-1573</v>
      </c>
      <c r="G238" s="29">
        <v>-1885</v>
      </c>
      <c r="H238" s="29">
        <v>-1686</v>
      </c>
      <c r="I238" s="29">
        <v>-10896</v>
      </c>
      <c r="J238" s="29">
        <v>0</v>
      </c>
    </row>
    <row r="239" spans="1:10">
      <c r="A239" s="1"/>
      <c r="B239" s="1" t="s">
        <v>82</v>
      </c>
      <c r="C239" s="29">
        <v>-15268</v>
      </c>
      <c r="D239" s="29">
        <v>-2136</v>
      </c>
      <c r="E239" s="29">
        <v>-1501</v>
      </c>
      <c r="F239" s="29">
        <v>-2055</v>
      </c>
      <c r="G239" s="29">
        <v>-5251</v>
      </c>
      <c r="H239" s="29">
        <v>-3753</v>
      </c>
      <c r="I239" s="29">
        <v>-14696</v>
      </c>
      <c r="J239" s="29" t="s">
        <v>120</v>
      </c>
    </row>
    <row r="240" spans="1:10">
      <c r="A240" s="1"/>
      <c r="B240" s="1" t="s">
        <v>4</v>
      </c>
      <c r="C240" s="29">
        <v>-2408</v>
      </c>
      <c r="D240" s="29">
        <v>-460</v>
      </c>
      <c r="E240" s="29">
        <v>-420</v>
      </c>
      <c r="F240" s="29">
        <v>-325</v>
      </c>
      <c r="G240" s="29">
        <v>-813</v>
      </c>
      <c r="H240" s="29" t="s">
        <v>120</v>
      </c>
      <c r="I240" s="29">
        <v>-2408</v>
      </c>
      <c r="J240" s="29">
        <v>0</v>
      </c>
    </row>
    <row r="241" spans="1:10">
      <c r="A241" s="1"/>
      <c r="B241" s="1" t="s">
        <v>83</v>
      </c>
      <c r="C241" s="29">
        <v>-401535</v>
      </c>
      <c r="D241" s="29" t="s">
        <v>120</v>
      </c>
      <c r="E241" s="29">
        <v>-72854</v>
      </c>
      <c r="F241" s="29">
        <v>-60059</v>
      </c>
      <c r="G241" s="29">
        <v>-77860</v>
      </c>
      <c r="H241" s="29">
        <v>-28347</v>
      </c>
      <c r="I241" s="29">
        <v>-393908</v>
      </c>
      <c r="J241" s="29" t="s">
        <v>120</v>
      </c>
    </row>
    <row r="242" spans="1:10">
      <c r="A242" s="1"/>
      <c r="B242" s="1" t="s">
        <v>84</v>
      </c>
      <c r="C242" s="29">
        <v>-246098</v>
      </c>
      <c r="D242" s="29">
        <v>-27072</v>
      </c>
      <c r="E242" s="29">
        <v>-21309</v>
      </c>
      <c r="F242" s="29">
        <v>-28626</v>
      </c>
      <c r="G242" s="29">
        <v>-83012</v>
      </c>
      <c r="H242" s="29">
        <v>-60087</v>
      </c>
      <c r="I242" s="29">
        <v>-220106</v>
      </c>
      <c r="J242" s="29">
        <v>-25992</v>
      </c>
    </row>
    <row r="243" spans="1:10">
      <c r="A243" s="1"/>
      <c r="B243" s="1" t="s">
        <v>42</v>
      </c>
      <c r="C243" s="29">
        <v>-154303</v>
      </c>
      <c r="D243" s="29" t="s">
        <v>120</v>
      </c>
      <c r="E243" s="29">
        <v>-19204</v>
      </c>
      <c r="F243" s="29">
        <v>-22676</v>
      </c>
      <c r="G243" s="29">
        <v>-49400</v>
      </c>
      <c r="H243" s="29">
        <v>-22398</v>
      </c>
      <c r="I243" s="29">
        <v>-152591</v>
      </c>
      <c r="J243" s="29" t="s">
        <v>120</v>
      </c>
    </row>
    <row r="244" spans="1:10">
      <c r="A244" s="1"/>
      <c r="B244" s="1" t="s">
        <v>85</v>
      </c>
      <c r="C244" s="29">
        <v>-348413</v>
      </c>
      <c r="D244" s="29">
        <v>-112355</v>
      </c>
      <c r="E244" s="29">
        <v>-69278</v>
      </c>
      <c r="F244" s="29">
        <v>-59398</v>
      </c>
      <c r="G244" s="29">
        <v>-82886</v>
      </c>
      <c r="H244" s="29">
        <v>-20492</v>
      </c>
      <c r="I244" s="29">
        <v>-344409</v>
      </c>
      <c r="J244" s="29">
        <v>-4004</v>
      </c>
    </row>
    <row r="245" spans="1:10">
      <c r="A245" s="1"/>
      <c r="B245" s="1" t="s">
        <v>5</v>
      </c>
      <c r="C245" s="29">
        <v>-106735</v>
      </c>
      <c r="D245" s="29" t="s">
        <v>120</v>
      </c>
      <c r="E245" s="29">
        <v>-12739</v>
      </c>
      <c r="F245" s="29">
        <v>-13804</v>
      </c>
      <c r="G245" s="29">
        <v>-28119</v>
      </c>
      <c r="H245" s="29">
        <v>-13933</v>
      </c>
      <c r="I245" s="29">
        <v>-99287</v>
      </c>
      <c r="J245" s="29">
        <v>-7448</v>
      </c>
    </row>
    <row r="246" spans="1:10">
      <c r="A246" s="1"/>
      <c r="B246" s="1" t="s">
        <v>6</v>
      </c>
      <c r="C246" s="29">
        <v>-65209</v>
      </c>
      <c r="D246" s="29" t="s">
        <v>120</v>
      </c>
      <c r="E246" s="29">
        <v>-5526</v>
      </c>
      <c r="F246" s="29">
        <v>-6521</v>
      </c>
      <c r="G246" s="29">
        <v>-15075</v>
      </c>
      <c r="H246" s="29">
        <v>-11271</v>
      </c>
      <c r="I246" s="29">
        <v>-49039</v>
      </c>
      <c r="J246" s="29">
        <v>-16170</v>
      </c>
    </row>
    <row r="247" spans="1:10">
      <c r="A247" s="1"/>
      <c r="B247" s="1" t="s">
        <v>7</v>
      </c>
      <c r="C247" s="29">
        <v>-143462</v>
      </c>
      <c r="D247" s="29">
        <v>-43011</v>
      </c>
      <c r="E247" s="29">
        <v>-16307</v>
      </c>
      <c r="F247" s="29">
        <v>-14195</v>
      </c>
      <c r="G247" s="29">
        <v>-30940</v>
      </c>
      <c r="H247" s="29">
        <v>-22308</v>
      </c>
      <c r="I247" s="29">
        <v>-126761</v>
      </c>
      <c r="J247" s="29">
        <v>-16701</v>
      </c>
    </row>
    <row r="248" spans="1:10">
      <c r="A248" s="1"/>
      <c r="B248" s="1" t="s">
        <v>8</v>
      </c>
      <c r="C248" s="29">
        <v>-123915</v>
      </c>
      <c r="D248" s="29" t="s">
        <v>120</v>
      </c>
      <c r="E248" s="29">
        <v>-17002</v>
      </c>
      <c r="F248" s="29">
        <v>-13585</v>
      </c>
      <c r="G248" s="29">
        <v>-20089</v>
      </c>
      <c r="H248" s="29">
        <v>-12422</v>
      </c>
      <c r="I248" s="29">
        <v>-121459</v>
      </c>
      <c r="J248" s="29">
        <v>-2456</v>
      </c>
    </row>
    <row r="249" spans="1:10">
      <c r="A249" s="1"/>
      <c r="B249" s="1" t="s">
        <v>9</v>
      </c>
      <c r="C249" s="29">
        <v>-312502</v>
      </c>
      <c r="D249" s="29" t="s">
        <v>120</v>
      </c>
      <c r="E249" s="29">
        <v>-35335</v>
      </c>
      <c r="F249" s="29">
        <v>-35634</v>
      </c>
      <c r="G249" s="29">
        <v>-57449</v>
      </c>
      <c r="H249" s="29">
        <v>-34890</v>
      </c>
      <c r="I249" s="29">
        <v>-274168</v>
      </c>
      <c r="J249" s="29">
        <v>-38334</v>
      </c>
    </row>
    <row r="250" spans="1:10">
      <c r="A250" s="1"/>
      <c r="B250" s="1" t="s">
        <v>10</v>
      </c>
      <c r="C250" s="29">
        <v>-14639</v>
      </c>
      <c r="D250" s="29">
        <v>-863</v>
      </c>
      <c r="E250" s="29">
        <v>-541</v>
      </c>
      <c r="F250" s="29">
        <v>-806</v>
      </c>
      <c r="G250" s="29">
        <v>-2885</v>
      </c>
      <c r="H250" s="29">
        <v>-5281</v>
      </c>
      <c r="I250" s="29">
        <v>-10376</v>
      </c>
      <c r="J250" s="29">
        <v>-4263</v>
      </c>
    </row>
    <row r="251" spans="1:10">
      <c r="A251" s="1"/>
      <c r="B251" s="1" t="s">
        <v>31</v>
      </c>
      <c r="C251" s="29">
        <v>-331273</v>
      </c>
      <c r="D251" s="29">
        <v>-51942</v>
      </c>
      <c r="E251" s="29">
        <v>-25692</v>
      </c>
      <c r="F251" s="29">
        <v>-28105</v>
      </c>
      <c r="G251" s="29">
        <v>-70624</v>
      </c>
      <c r="H251" s="29">
        <v>-82235</v>
      </c>
      <c r="I251" s="29">
        <v>-258598</v>
      </c>
      <c r="J251" s="29">
        <v>-72675</v>
      </c>
    </row>
    <row r="252" spans="1:10">
      <c r="A252" s="1"/>
      <c r="B252" s="1" t="s">
        <v>11</v>
      </c>
      <c r="C252" s="29">
        <v>-48291</v>
      </c>
      <c r="D252" s="29" t="s">
        <v>120</v>
      </c>
      <c r="E252" s="29">
        <v>-5857</v>
      </c>
      <c r="F252" s="29">
        <v>-6832</v>
      </c>
      <c r="G252" s="29">
        <v>-15192</v>
      </c>
      <c r="H252" s="29">
        <v>-6844</v>
      </c>
      <c r="I252" s="29">
        <v>-43033</v>
      </c>
      <c r="J252" s="29">
        <v>-5258</v>
      </c>
    </row>
    <row r="253" spans="1:10">
      <c r="A253" s="1"/>
      <c r="B253" s="1" t="s">
        <v>12</v>
      </c>
      <c r="C253" s="29">
        <v>-301900</v>
      </c>
      <c r="D253" s="29">
        <v>-55856</v>
      </c>
      <c r="E253" s="29">
        <v>-41428</v>
      </c>
      <c r="F253" s="29">
        <v>-43376</v>
      </c>
      <c r="G253" s="29">
        <v>-81807</v>
      </c>
      <c r="H253" s="29">
        <v>-57753</v>
      </c>
      <c r="I253" s="29">
        <v>-280220</v>
      </c>
      <c r="J253" s="29">
        <v>-21680</v>
      </c>
    </row>
    <row r="254" spans="1:10">
      <c r="A254" s="1"/>
      <c r="B254" s="1" t="s">
        <v>13</v>
      </c>
      <c r="C254" s="29">
        <v>-74849</v>
      </c>
      <c r="D254" s="29">
        <v>-16318</v>
      </c>
      <c r="E254" s="29">
        <v>-10432</v>
      </c>
      <c r="F254" s="29">
        <v>-12075</v>
      </c>
      <c r="G254" s="29">
        <v>-24425</v>
      </c>
      <c r="H254" s="29">
        <v>-9616</v>
      </c>
      <c r="I254" s="29">
        <v>-72866</v>
      </c>
      <c r="J254" s="29">
        <v>-1983</v>
      </c>
    </row>
    <row r="255" spans="1:10">
      <c r="A255" s="1"/>
      <c r="B255" s="1" t="s">
        <v>14</v>
      </c>
      <c r="C255" s="29">
        <v>-513634</v>
      </c>
      <c r="D255" s="29">
        <v>-62790</v>
      </c>
      <c r="E255" s="29">
        <v>-80003</v>
      </c>
      <c r="F255" s="29">
        <v>-118679</v>
      </c>
      <c r="G255" s="29">
        <v>-202287</v>
      </c>
      <c r="H255" s="29">
        <v>-40803</v>
      </c>
      <c r="I255" s="29">
        <v>-504562</v>
      </c>
      <c r="J255" s="29">
        <v>-9072</v>
      </c>
    </row>
    <row r="256" spans="1:10">
      <c r="A256" s="1"/>
      <c r="B256" s="1" t="s">
        <v>15</v>
      </c>
      <c r="C256" s="29">
        <v>-191311</v>
      </c>
      <c r="D256" s="29">
        <v>-77948</v>
      </c>
      <c r="E256" s="29">
        <v>-37883</v>
      </c>
      <c r="F256" s="29">
        <v>-29304</v>
      </c>
      <c r="G256" s="29">
        <v>-32977</v>
      </c>
      <c r="H256" s="29">
        <v>-9532</v>
      </c>
      <c r="I256" s="29">
        <v>-187644</v>
      </c>
      <c r="J256" s="29" t="s">
        <v>120</v>
      </c>
    </row>
    <row r="257" spans="1:11">
      <c r="A257" s="1"/>
      <c r="B257" s="1" t="s">
        <v>86</v>
      </c>
      <c r="C257" s="29">
        <v>-6738</v>
      </c>
      <c r="D257" s="29" t="s">
        <v>120</v>
      </c>
      <c r="E257" s="29">
        <v>-1136</v>
      </c>
      <c r="F257" s="29">
        <v>-860</v>
      </c>
      <c r="G257" s="29">
        <v>-775</v>
      </c>
      <c r="H257" s="29"/>
      <c r="I257" s="29">
        <v>-6738</v>
      </c>
      <c r="J257" s="29"/>
    </row>
    <row r="258" spans="1:11">
      <c r="A258" s="1" t="s">
        <v>78</v>
      </c>
      <c r="B258" s="1" t="s">
        <v>19</v>
      </c>
      <c r="C258" s="29">
        <v>-2437792</v>
      </c>
      <c r="D258" s="29" t="s">
        <v>120</v>
      </c>
      <c r="E258" s="29">
        <v>-3650</v>
      </c>
      <c r="F258" s="29">
        <v>-11501</v>
      </c>
      <c r="G258" s="29">
        <v>-90578</v>
      </c>
      <c r="H258" s="29">
        <v>-205255</v>
      </c>
      <c r="I258" s="29">
        <v>-312244</v>
      </c>
      <c r="J258" s="29">
        <v>-2125548</v>
      </c>
      <c r="K258" s="23">
        <f>+I258+I300</f>
        <v>-6148939</v>
      </c>
    </row>
    <row r="259" spans="1:11">
      <c r="A259" s="1"/>
      <c r="B259" s="1" t="s">
        <v>3</v>
      </c>
      <c r="C259" s="29">
        <v>-615</v>
      </c>
      <c r="D259" s="29" t="s">
        <v>120</v>
      </c>
      <c r="E259" s="29" t="s">
        <v>120</v>
      </c>
      <c r="F259" s="29" t="s">
        <v>120</v>
      </c>
      <c r="G259" s="29">
        <v>-194</v>
      </c>
      <c r="H259" s="29" t="s">
        <v>120</v>
      </c>
      <c r="I259" s="29">
        <v>-381</v>
      </c>
      <c r="J259" s="29">
        <v>-234</v>
      </c>
    </row>
    <row r="260" spans="1:11">
      <c r="A260" s="1"/>
      <c r="B260" s="1" t="s">
        <v>82</v>
      </c>
      <c r="C260" s="29">
        <v>-19370</v>
      </c>
      <c r="D260" s="29" t="s">
        <v>120</v>
      </c>
      <c r="E260" s="29">
        <v>-17</v>
      </c>
      <c r="F260" s="29" t="s">
        <v>120</v>
      </c>
      <c r="G260" s="29">
        <v>-382</v>
      </c>
      <c r="H260" s="29">
        <v>-1089</v>
      </c>
      <c r="I260" s="29">
        <v>-1543</v>
      </c>
      <c r="J260" s="29">
        <v>-17827</v>
      </c>
    </row>
    <row r="261" spans="1:11">
      <c r="A261" s="1"/>
      <c r="B261" s="1" t="s">
        <v>4</v>
      </c>
      <c r="C261" s="29">
        <v>-16109</v>
      </c>
      <c r="D261" s="29">
        <v>0</v>
      </c>
      <c r="E261" s="29">
        <v>0</v>
      </c>
      <c r="F261" s="29" t="s">
        <v>120</v>
      </c>
      <c r="G261" s="29">
        <v>-306</v>
      </c>
      <c r="H261" s="29">
        <v>-686</v>
      </c>
      <c r="I261" s="29">
        <v>-997</v>
      </c>
      <c r="J261" s="29">
        <v>-15112</v>
      </c>
    </row>
    <row r="262" spans="1:11">
      <c r="A262" s="1"/>
      <c r="B262" s="1" t="s">
        <v>83</v>
      </c>
      <c r="C262" s="29">
        <v>-40282</v>
      </c>
      <c r="D262" s="29">
        <v>-8</v>
      </c>
      <c r="E262" s="29">
        <v>-19</v>
      </c>
      <c r="F262" s="29">
        <v>-100</v>
      </c>
      <c r="G262" s="29">
        <v>-732</v>
      </c>
      <c r="H262" s="29">
        <v>-4620</v>
      </c>
      <c r="I262" s="29">
        <v>-5479</v>
      </c>
      <c r="J262" s="29">
        <v>-34803</v>
      </c>
    </row>
    <row r="263" spans="1:11">
      <c r="A263" s="1"/>
      <c r="B263" s="1" t="s">
        <v>84</v>
      </c>
      <c r="C263" s="29">
        <v>-213781</v>
      </c>
      <c r="D263" s="29" t="s">
        <v>120</v>
      </c>
      <c r="E263" s="29">
        <v>-60</v>
      </c>
      <c r="F263" s="29">
        <v>-219</v>
      </c>
      <c r="G263" s="29">
        <v>-5421</v>
      </c>
      <c r="H263" s="29">
        <v>-23970</v>
      </c>
      <c r="I263" s="29">
        <v>-29691</v>
      </c>
      <c r="J263" s="29">
        <v>-184090</v>
      </c>
    </row>
    <row r="264" spans="1:11">
      <c r="A264" s="1"/>
      <c r="B264" s="1" t="s">
        <v>42</v>
      </c>
      <c r="C264" s="29">
        <v>-141963</v>
      </c>
      <c r="D264" s="29" t="s">
        <v>120</v>
      </c>
      <c r="E264" s="29">
        <v>-331</v>
      </c>
      <c r="F264" s="29">
        <v>-934</v>
      </c>
      <c r="G264" s="29">
        <v>-6757</v>
      </c>
      <c r="H264" s="29">
        <v>-16076</v>
      </c>
      <c r="I264" s="29">
        <v>-24210</v>
      </c>
      <c r="J264" s="29">
        <v>-117753</v>
      </c>
    </row>
    <row r="265" spans="1:11">
      <c r="A265" s="1"/>
      <c r="B265" s="1" t="s">
        <v>85</v>
      </c>
      <c r="C265" s="29">
        <v>-267974</v>
      </c>
      <c r="D265" s="29" t="s">
        <v>120</v>
      </c>
      <c r="E265" s="29">
        <v>-1243</v>
      </c>
      <c r="F265" s="29">
        <v>-3936</v>
      </c>
      <c r="G265" s="29">
        <v>-20183</v>
      </c>
      <c r="H265" s="29">
        <v>-24642</v>
      </c>
      <c r="I265" s="29">
        <v>-50414</v>
      </c>
      <c r="J265" s="29">
        <v>-217560</v>
      </c>
    </row>
    <row r="266" spans="1:11">
      <c r="A266" s="1"/>
      <c r="B266" s="1" t="s">
        <v>5</v>
      </c>
      <c r="C266" s="29">
        <v>-95350</v>
      </c>
      <c r="D266" s="29" t="s">
        <v>120</v>
      </c>
      <c r="E266" s="29">
        <v>-57</v>
      </c>
      <c r="F266" s="29" t="s">
        <v>120</v>
      </c>
      <c r="G266" s="29">
        <v>-2195</v>
      </c>
      <c r="H266" s="29">
        <v>-5236</v>
      </c>
      <c r="I266" s="29">
        <v>-7696</v>
      </c>
      <c r="J266" s="29">
        <v>-87654</v>
      </c>
    </row>
    <row r="267" spans="1:11">
      <c r="A267" s="1"/>
      <c r="B267" s="1" t="s">
        <v>6</v>
      </c>
      <c r="C267" s="29">
        <v>-118875</v>
      </c>
      <c r="D267" s="29" t="s">
        <v>120</v>
      </c>
      <c r="E267" s="29">
        <v>-36</v>
      </c>
      <c r="F267" s="29">
        <v>-104</v>
      </c>
      <c r="G267" s="29">
        <v>-1392</v>
      </c>
      <c r="H267" s="29">
        <v>-5282</v>
      </c>
      <c r="I267" s="29">
        <v>-6829</v>
      </c>
      <c r="J267" s="29">
        <v>-112046</v>
      </c>
    </row>
    <row r="268" spans="1:11">
      <c r="A268" s="1"/>
      <c r="B268" s="1" t="s">
        <v>7</v>
      </c>
      <c r="C268" s="29">
        <v>-294115</v>
      </c>
      <c r="D268" s="29" t="s">
        <v>120</v>
      </c>
      <c r="E268" s="29">
        <v>-250</v>
      </c>
      <c r="F268" s="29">
        <v>-690</v>
      </c>
      <c r="G268" s="29">
        <v>-5005</v>
      </c>
      <c r="H268" s="29">
        <v>-12060</v>
      </c>
      <c r="I268" s="29">
        <v>-18100</v>
      </c>
      <c r="J268" s="29">
        <v>-276015</v>
      </c>
    </row>
    <row r="269" spans="1:11">
      <c r="A269" s="1"/>
      <c r="B269" s="1" t="s">
        <v>8</v>
      </c>
      <c r="C269" s="29">
        <v>-58419</v>
      </c>
      <c r="D269" s="29">
        <v>-85</v>
      </c>
      <c r="E269" s="29">
        <v>-341</v>
      </c>
      <c r="F269" s="29">
        <v>-709</v>
      </c>
      <c r="G269" s="29">
        <v>-3301</v>
      </c>
      <c r="H269" s="29">
        <v>-7313</v>
      </c>
      <c r="I269" s="29">
        <v>-11749</v>
      </c>
      <c r="J269" s="29">
        <v>-46670</v>
      </c>
    </row>
    <row r="270" spans="1:11">
      <c r="A270" s="1"/>
      <c r="B270" s="1" t="s">
        <v>9</v>
      </c>
      <c r="C270" s="29">
        <v>-200964</v>
      </c>
      <c r="D270" s="29">
        <v>-73</v>
      </c>
      <c r="E270" s="29">
        <v>-215</v>
      </c>
      <c r="F270" s="29">
        <v>-611</v>
      </c>
      <c r="G270" s="29">
        <v>-5111</v>
      </c>
      <c r="H270" s="29">
        <v>-13029</v>
      </c>
      <c r="I270" s="29">
        <v>-19039</v>
      </c>
      <c r="J270" s="29">
        <v>-181925</v>
      </c>
    </row>
    <row r="271" spans="1:11">
      <c r="A271" s="1"/>
      <c r="B271" s="1" t="s">
        <v>10</v>
      </c>
      <c r="C271" s="29">
        <v>-147694</v>
      </c>
      <c r="D271" s="29" t="s">
        <v>120</v>
      </c>
      <c r="E271" s="29" t="s">
        <v>120</v>
      </c>
      <c r="F271" s="29">
        <v>-215</v>
      </c>
      <c r="G271" s="29">
        <v>-2165</v>
      </c>
      <c r="H271" s="29">
        <v>-9922</v>
      </c>
      <c r="I271" s="29">
        <v>-12414</v>
      </c>
      <c r="J271" s="29">
        <v>-135280</v>
      </c>
    </row>
    <row r="272" spans="1:11">
      <c r="A272" s="1"/>
      <c r="B272" s="1" t="s">
        <v>31</v>
      </c>
      <c r="C272" s="29">
        <v>-359347</v>
      </c>
      <c r="D272" s="29" t="s">
        <v>120</v>
      </c>
      <c r="E272" s="29">
        <v>-98</v>
      </c>
      <c r="F272" s="29">
        <v>-252</v>
      </c>
      <c r="G272" s="29">
        <v>-2794</v>
      </c>
      <c r="H272" s="29">
        <v>-14648</v>
      </c>
      <c r="I272" s="29">
        <v>-17840</v>
      </c>
      <c r="J272" s="29">
        <v>-341507</v>
      </c>
    </row>
    <row r="273" spans="1:10">
      <c r="A273" s="1"/>
      <c r="B273" s="1" t="s">
        <v>11</v>
      </c>
      <c r="C273" s="29">
        <v>-10136</v>
      </c>
      <c r="D273" s="29" t="s">
        <v>120</v>
      </c>
      <c r="E273" s="29" t="s">
        <v>120</v>
      </c>
      <c r="F273" s="29" t="s">
        <v>120</v>
      </c>
      <c r="G273" s="29">
        <v>-972</v>
      </c>
      <c r="H273" s="29">
        <v>-1785</v>
      </c>
      <c r="I273" s="29">
        <v>-2815</v>
      </c>
      <c r="J273" s="29">
        <v>-7321</v>
      </c>
    </row>
    <row r="274" spans="1:10">
      <c r="A274" s="1"/>
      <c r="B274" s="1" t="s">
        <v>12</v>
      </c>
      <c r="C274" s="29">
        <v>-191271</v>
      </c>
      <c r="D274" s="29" t="s">
        <v>120</v>
      </c>
      <c r="E274" s="29">
        <v>-356</v>
      </c>
      <c r="F274" s="29">
        <v>-1175</v>
      </c>
      <c r="G274" s="29">
        <v>-10033</v>
      </c>
      <c r="H274" s="29">
        <v>-25807</v>
      </c>
      <c r="I274" s="29">
        <v>-37514</v>
      </c>
      <c r="J274" s="29">
        <v>-153757</v>
      </c>
    </row>
    <row r="275" spans="1:10">
      <c r="A275" s="1"/>
      <c r="B275" s="1" t="s">
        <v>13</v>
      </c>
      <c r="C275" s="29">
        <v>-24411</v>
      </c>
      <c r="D275" s="29" t="s">
        <v>120</v>
      </c>
      <c r="E275" s="29">
        <v>-24</v>
      </c>
      <c r="F275" s="29" t="s">
        <v>120</v>
      </c>
      <c r="G275" s="29">
        <v>-1169</v>
      </c>
      <c r="H275" s="29">
        <v>-1725</v>
      </c>
      <c r="I275" s="29">
        <v>-3021</v>
      </c>
      <c r="J275" s="29" t="s">
        <v>120</v>
      </c>
    </row>
    <row r="276" spans="1:10">
      <c r="A276" s="1"/>
      <c r="B276" s="1" t="s">
        <v>14</v>
      </c>
      <c r="C276" s="29">
        <v>-187987</v>
      </c>
      <c r="D276" s="29" t="s">
        <v>120</v>
      </c>
      <c r="E276" s="29">
        <v>-140</v>
      </c>
      <c r="F276" s="29">
        <v>-959</v>
      </c>
      <c r="G276" s="29">
        <v>-16779</v>
      </c>
      <c r="H276" s="29">
        <v>-32164</v>
      </c>
      <c r="I276" s="29">
        <v>-50123</v>
      </c>
      <c r="J276" s="29">
        <v>-137864</v>
      </c>
    </row>
    <row r="277" spans="1:10">
      <c r="A277" s="1"/>
      <c r="B277" s="1" t="s">
        <v>15</v>
      </c>
      <c r="C277" s="29">
        <v>-49129</v>
      </c>
      <c r="D277" s="29" t="s">
        <v>120</v>
      </c>
      <c r="E277" s="29">
        <v>-364</v>
      </c>
      <c r="F277" s="29">
        <v>-1223</v>
      </c>
      <c r="G277" s="29">
        <v>-5687</v>
      </c>
      <c r="H277" s="29">
        <v>-5022</v>
      </c>
      <c r="I277" s="29">
        <v>-12389</v>
      </c>
      <c r="J277" s="29">
        <v>-36740</v>
      </c>
    </row>
    <row r="278" spans="1:10">
      <c r="A278" s="1"/>
      <c r="B278" s="1" t="s">
        <v>86</v>
      </c>
      <c r="C278" s="29">
        <v>0</v>
      </c>
      <c r="D278" s="29">
        <v>0</v>
      </c>
      <c r="E278" s="29">
        <v>0</v>
      </c>
      <c r="F278" s="29">
        <v>0</v>
      </c>
      <c r="G278" s="29">
        <v>0</v>
      </c>
      <c r="H278" s="29"/>
      <c r="I278" s="29">
        <v>0</v>
      </c>
      <c r="J278" s="29"/>
    </row>
    <row r="279" spans="1:10">
      <c r="A279" s="1" t="s">
        <v>79</v>
      </c>
      <c r="B279" s="1" t="s">
        <v>19</v>
      </c>
      <c r="C279" s="29">
        <v>11514605</v>
      </c>
      <c r="D279" s="29">
        <v>1235799</v>
      </c>
      <c r="E279" s="29">
        <v>820233</v>
      </c>
      <c r="F279" s="29">
        <v>875643</v>
      </c>
      <c r="G279" s="29">
        <v>1908394</v>
      </c>
      <c r="H279" s="29">
        <v>1554802</v>
      </c>
      <c r="I279" s="29">
        <v>6394871</v>
      </c>
      <c r="J279" s="29">
        <v>5119734</v>
      </c>
    </row>
    <row r="280" spans="1:10">
      <c r="A280" s="1"/>
      <c r="B280" s="1" t="s">
        <v>3</v>
      </c>
      <c r="C280" s="29">
        <v>19055</v>
      </c>
      <c r="D280" s="29">
        <v>4610</v>
      </c>
      <c r="E280" s="29">
        <v>2667</v>
      </c>
      <c r="F280" s="29">
        <v>2699</v>
      </c>
      <c r="G280" s="29">
        <v>5075</v>
      </c>
      <c r="H280" s="29">
        <v>2061</v>
      </c>
      <c r="I280" s="29">
        <v>17112</v>
      </c>
      <c r="J280" s="29">
        <v>1943</v>
      </c>
    </row>
    <row r="281" spans="1:10">
      <c r="A281" s="1"/>
      <c r="B281" s="1" t="s">
        <v>82</v>
      </c>
      <c r="C281" s="29">
        <v>71848</v>
      </c>
      <c r="D281" s="29">
        <v>4982</v>
      </c>
      <c r="E281" s="29">
        <v>3734</v>
      </c>
      <c r="F281" s="29">
        <v>4105</v>
      </c>
      <c r="G281" s="29">
        <v>12740</v>
      </c>
      <c r="H281" s="29">
        <v>8727</v>
      </c>
      <c r="I281" s="29">
        <v>34288</v>
      </c>
      <c r="J281" s="29">
        <v>37560</v>
      </c>
    </row>
    <row r="282" spans="1:10">
      <c r="A282" s="1"/>
      <c r="B282" s="1" t="s">
        <v>4</v>
      </c>
      <c r="C282" s="29">
        <v>41403</v>
      </c>
      <c r="D282" s="29">
        <v>885</v>
      </c>
      <c r="E282" s="29">
        <v>643</v>
      </c>
      <c r="F282" s="29">
        <v>600</v>
      </c>
      <c r="G282" s="29">
        <v>2189</v>
      </c>
      <c r="H282" s="29">
        <v>2981</v>
      </c>
      <c r="I282" s="29">
        <v>7298</v>
      </c>
      <c r="J282" s="29">
        <v>34105</v>
      </c>
    </row>
    <row r="283" spans="1:10">
      <c r="A283" s="1"/>
      <c r="B283" s="1" t="s">
        <v>83</v>
      </c>
      <c r="C283" s="29">
        <v>929696</v>
      </c>
      <c r="D283" s="29">
        <v>186368</v>
      </c>
      <c r="E283" s="29">
        <v>113881</v>
      </c>
      <c r="F283" s="29">
        <v>122884</v>
      </c>
      <c r="G283" s="29">
        <v>235904</v>
      </c>
      <c r="H283" s="29">
        <v>131724</v>
      </c>
      <c r="I283" s="29">
        <v>790761</v>
      </c>
      <c r="J283" s="29">
        <v>138935</v>
      </c>
    </row>
    <row r="284" spans="1:10">
      <c r="A284" s="1"/>
      <c r="B284" s="1" t="s">
        <v>84</v>
      </c>
      <c r="C284" s="29">
        <v>898522</v>
      </c>
      <c r="D284" s="29">
        <v>47030</v>
      </c>
      <c r="E284" s="29">
        <v>42434</v>
      </c>
      <c r="F284" s="29">
        <v>58755</v>
      </c>
      <c r="G284" s="29">
        <v>174798</v>
      </c>
      <c r="H284" s="29">
        <v>166571</v>
      </c>
      <c r="I284" s="29">
        <v>489588</v>
      </c>
      <c r="J284" s="29">
        <v>408934</v>
      </c>
    </row>
    <row r="285" spans="1:10">
      <c r="A285" s="1"/>
      <c r="B285" s="1" t="s">
        <v>42</v>
      </c>
      <c r="C285" s="29">
        <v>566610</v>
      </c>
      <c r="D285" s="29">
        <v>60189</v>
      </c>
      <c r="E285" s="29">
        <v>45798</v>
      </c>
      <c r="F285" s="29">
        <v>52135</v>
      </c>
      <c r="G285" s="29">
        <v>111503</v>
      </c>
      <c r="H285" s="29">
        <v>82730</v>
      </c>
      <c r="I285" s="29">
        <v>352355</v>
      </c>
      <c r="J285" s="29">
        <v>214255</v>
      </c>
    </row>
    <row r="286" spans="1:10">
      <c r="A286" s="1"/>
      <c r="B286" s="1" t="s">
        <v>85</v>
      </c>
      <c r="C286" s="29">
        <v>1264658</v>
      </c>
      <c r="D286" s="29">
        <v>140883</v>
      </c>
      <c r="E286" s="29">
        <v>96411</v>
      </c>
      <c r="F286" s="29">
        <v>87109</v>
      </c>
      <c r="G286" s="29">
        <v>168202</v>
      </c>
      <c r="H286" s="29">
        <v>95800</v>
      </c>
      <c r="I286" s="29">
        <v>588405</v>
      </c>
      <c r="J286" s="29">
        <v>676253</v>
      </c>
    </row>
    <row r="287" spans="1:10">
      <c r="A287" s="1"/>
      <c r="B287" s="1" t="s">
        <v>5</v>
      </c>
      <c r="C287" s="29">
        <v>414537</v>
      </c>
      <c r="D287" s="29">
        <v>34734</v>
      </c>
      <c r="E287" s="29">
        <v>20432</v>
      </c>
      <c r="F287" s="29">
        <v>23886</v>
      </c>
      <c r="G287" s="29">
        <v>52534</v>
      </c>
      <c r="H287" s="29">
        <v>42625</v>
      </c>
      <c r="I287" s="29">
        <v>174211</v>
      </c>
      <c r="J287" s="29">
        <v>240326</v>
      </c>
    </row>
    <row r="288" spans="1:10">
      <c r="A288" s="1"/>
      <c r="B288" s="1" t="s">
        <v>6</v>
      </c>
      <c r="C288" s="29">
        <v>340710</v>
      </c>
      <c r="D288" s="29">
        <v>15257</v>
      </c>
      <c r="E288" s="29">
        <v>10382</v>
      </c>
      <c r="F288" s="29">
        <v>13528</v>
      </c>
      <c r="G288" s="29">
        <v>33964</v>
      </c>
      <c r="H288" s="29">
        <v>40220</v>
      </c>
      <c r="I288" s="29">
        <v>113351</v>
      </c>
      <c r="J288" s="29">
        <v>227359</v>
      </c>
    </row>
    <row r="289" spans="1:10">
      <c r="A289" s="1"/>
      <c r="B289" s="1" t="s">
        <v>7</v>
      </c>
      <c r="C289" s="29">
        <v>584633</v>
      </c>
      <c r="D289" s="29">
        <v>46130</v>
      </c>
      <c r="E289" s="29">
        <v>20283</v>
      </c>
      <c r="F289" s="29">
        <v>19178</v>
      </c>
      <c r="G289" s="29">
        <v>50256</v>
      </c>
      <c r="H289" s="29">
        <v>58644</v>
      </c>
      <c r="I289" s="29">
        <v>194491</v>
      </c>
      <c r="J289" s="29">
        <v>390142</v>
      </c>
    </row>
    <row r="290" spans="1:10">
      <c r="A290" s="1"/>
      <c r="B290" s="1" t="s">
        <v>8</v>
      </c>
      <c r="C290" s="29">
        <v>250848</v>
      </c>
      <c r="D290" s="29">
        <v>46214</v>
      </c>
      <c r="E290" s="29">
        <v>20124</v>
      </c>
      <c r="F290" s="29">
        <v>17810</v>
      </c>
      <c r="G290" s="29">
        <v>37704</v>
      </c>
      <c r="H290" s="29">
        <v>31235</v>
      </c>
      <c r="I290" s="29">
        <v>153087</v>
      </c>
      <c r="J290" s="29">
        <v>97761</v>
      </c>
    </row>
    <row r="291" spans="1:10">
      <c r="A291" s="1"/>
      <c r="B291" s="1" t="s">
        <v>9</v>
      </c>
      <c r="C291" s="29">
        <v>925635</v>
      </c>
      <c r="D291" s="29">
        <v>148476</v>
      </c>
      <c r="E291" s="29">
        <v>80085</v>
      </c>
      <c r="F291" s="29">
        <v>82596</v>
      </c>
      <c r="G291" s="29">
        <v>163082</v>
      </c>
      <c r="H291" s="29">
        <v>123615</v>
      </c>
      <c r="I291" s="29">
        <v>597854</v>
      </c>
      <c r="J291" s="29">
        <v>327781</v>
      </c>
    </row>
    <row r="292" spans="1:10">
      <c r="A292" s="1"/>
      <c r="B292" s="1" t="s">
        <v>10</v>
      </c>
      <c r="C292" s="29">
        <v>380720</v>
      </c>
      <c r="D292" s="29">
        <v>985</v>
      </c>
      <c r="E292" s="29">
        <v>752</v>
      </c>
      <c r="F292" s="29">
        <v>1174</v>
      </c>
      <c r="G292" s="29">
        <v>12620</v>
      </c>
      <c r="H292" s="29">
        <v>34509</v>
      </c>
      <c r="I292" s="29">
        <v>50040</v>
      </c>
      <c r="J292" s="29">
        <v>330680</v>
      </c>
    </row>
    <row r="293" spans="1:10">
      <c r="A293" s="1"/>
      <c r="B293" s="1" t="s">
        <v>31</v>
      </c>
      <c r="C293" s="29">
        <v>1372562</v>
      </c>
      <c r="D293" s="29">
        <v>85738</v>
      </c>
      <c r="E293" s="29">
        <v>54911</v>
      </c>
      <c r="F293" s="29">
        <v>57638</v>
      </c>
      <c r="G293" s="29">
        <v>159033</v>
      </c>
      <c r="H293" s="29">
        <v>207925</v>
      </c>
      <c r="I293" s="29">
        <v>565245</v>
      </c>
      <c r="J293" s="29">
        <v>807317</v>
      </c>
    </row>
    <row r="294" spans="1:10">
      <c r="A294" s="1"/>
      <c r="B294" s="1" t="s">
        <v>11</v>
      </c>
      <c r="C294" s="29">
        <v>223863</v>
      </c>
      <c r="D294" s="29">
        <v>17810</v>
      </c>
      <c r="E294" s="29">
        <v>12704</v>
      </c>
      <c r="F294" s="29">
        <v>16852</v>
      </c>
      <c r="G294" s="29">
        <v>44689</v>
      </c>
      <c r="H294" s="29">
        <v>38424</v>
      </c>
      <c r="I294" s="29">
        <v>130479</v>
      </c>
      <c r="J294" s="29">
        <v>93384</v>
      </c>
    </row>
    <row r="295" spans="1:10">
      <c r="A295" s="1"/>
      <c r="B295" s="1" t="s">
        <v>12</v>
      </c>
      <c r="C295" s="29">
        <v>1357606</v>
      </c>
      <c r="D295" s="29">
        <v>131610</v>
      </c>
      <c r="E295" s="29">
        <v>105265</v>
      </c>
      <c r="F295" s="29">
        <v>104036</v>
      </c>
      <c r="G295" s="29">
        <v>235767</v>
      </c>
      <c r="H295" s="29">
        <v>253923</v>
      </c>
      <c r="I295" s="29">
        <v>830601</v>
      </c>
      <c r="J295" s="29">
        <v>527005</v>
      </c>
    </row>
    <row r="296" spans="1:10">
      <c r="A296" s="1"/>
      <c r="B296" s="1" t="s">
        <v>13</v>
      </c>
      <c r="C296" s="29">
        <v>204245</v>
      </c>
      <c r="D296" s="29">
        <v>26225</v>
      </c>
      <c r="E296" s="29">
        <v>17063</v>
      </c>
      <c r="F296" s="29">
        <v>20900</v>
      </c>
      <c r="G296" s="29">
        <v>43808</v>
      </c>
      <c r="H296" s="29">
        <v>33286</v>
      </c>
      <c r="I296" s="29">
        <v>141282</v>
      </c>
      <c r="J296" s="29">
        <v>62963</v>
      </c>
    </row>
    <row r="297" spans="1:10">
      <c r="A297" s="1"/>
      <c r="B297" s="1" t="s">
        <v>14</v>
      </c>
      <c r="C297" s="29">
        <v>1102750</v>
      </c>
      <c r="D297" s="29">
        <v>96599</v>
      </c>
      <c r="E297" s="29">
        <v>86800</v>
      </c>
      <c r="F297" s="29">
        <v>115528</v>
      </c>
      <c r="G297" s="29">
        <v>253657</v>
      </c>
      <c r="H297" s="29">
        <v>140519</v>
      </c>
      <c r="I297" s="29">
        <v>693103</v>
      </c>
      <c r="J297" s="29">
        <v>409647</v>
      </c>
    </row>
    <row r="298" spans="1:10">
      <c r="A298" s="1"/>
      <c r="B298" s="1" t="s">
        <v>15</v>
      </c>
      <c r="C298" s="29">
        <v>564060</v>
      </c>
      <c r="D298" s="29">
        <v>140548</v>
      </c>
      <c r="E298" s="29">
        <v>85791</v>
      </c>
      <c r="F298" s="29">
        <v>74202</v>
      </c>
      <c r="G298" s="29">
        <v>110852</v>
      </c>
      <c r="H298" s="29">
        <v>59283</v>
      </c>
      <c r="I298" s="29">
        <v>470676</v>
      </c>
      <c r="J298" s="29">
        <v>93384</v>
      </c>
    </row>
    <row r="299" spans="1:10">
      <c r="A299" s="1"/>
      <c r="B299" s="1" t="s">
        <v>86</v>
      </c>
      <c r="C299" s="29">
        <v>644</v>
      </c>
      <c r="D299" s="29" t="s">
        <v>120</v>
      </c>
      <c r="E299" s="29">
        <v>73</v>
      </c>
      <c r="F299" s="29">
        <v>28</v>
      </c>
      <c r="G299" s="29" t="s">
        <v>120</v>
      </c>
      <c r="H299" s="29"/>
      <c r="I299" s="29">
        <v>644</v>
      </c>
      <c r="J299" s="29"/>
    </row>
    <row r="300" spans="1:10">
      <c r="A300" s="1" t="s">
        <v>80</v>
      </c>
      <c r="B300" s="1" t="s">
        <v>19</v>
      </c>
      <c r="C300" s="29">
        <v>-11396611</v>
      </c>
      <c r="D300" s="29">
        <v>-464988</v>
      </c>
      <c r="E300" s="29">
        <v>-846060</v>
      </c>
      <c r="F300" s="29">
        <v>-975755</v>
      </c>
      <c r="G300" s="29">
        <v>-2014521</v>
      </c>
      <c r="H300" s="29">
        <v>-1535371</v>
      </c>
      <c r="I300" s="29">
        <v>-5836695</v>
      </c>
      <c r="J300" s="29">
        <v>-5559916</v>
      </c>
    </row>
    <row r="301" spans="1:10">
      <c r="A301" s="1"/>
      <c r="B301" s="1" t="s">
        <v>3</v>
      </c>
      <c r="C301" s="29">
        <v>-21010</v>
      </c>
      <c r="D301" s="29">
        <v>-1867</v>
      </c>
      <c r="E301" s="29">
        <v>-3355</v>
      </c>
      <c r="F301" s="29">
        <v>-3605</v>
      </c>
      <c r="G301" s="29">
        <v>-4310</v>
      </c>
      <c r="H301" s="29">
        <v>-3044</v>
      </c>
      <c r="I301" s="29">
        <v>-16181</v>
      </c>
      <c r="J301" s="29">
        <v>-4829</v>
      </c>
    </row>
    <row r="302" spans="1:10">
      <c r="A302" s="1"/>
      <c r="B302" s="1" t="s">
        <v>82</v>
      </c>
      <c r="C302" s="29">
        <v>-156374</v>
      </c>
      <c r="D302" s="29" t="s">
        <v>120</v>
      </c>
      <c r="E302" s="29">
        <v>-3407</v>
      </c>
      <c r="F302" s="29">
        <v>-5530</v>
      </c>
      <c r="G302" s="29">
        <v>-20800</v>
      </c>
      <c r="H302" s="29">
        <v>-23636</v>
      </c>
      <c r="I302" s="29">
        <v>-54588</v>
      </c>
      <c r="J302" s="29">
        <v>-101786</v>
      </c>
    </row>
    <row r="303" spans="1:10">
      <c r="A303" s="1"/>
      <c r="B303" s="1" t="s">
        <v>4</v>
      </c>
      <c r="C303" s="29">
        <v>-42043</v>
      </c>
      <c r="D303" s="29">
        <v>-343</v>
      </c>
      <c r="E303" s="29">
        <v>-606</v>
      </c>
      <c r="F303" s="29">
        <v>-554</v>
      </c>
      <c r="G303" s="29">
        <v>-1500</v>
      </c>
      <c r="H303" s="29">
        <v>-2009</v>
      </c>
      <c r="I303" s="29">
        <v>-5012</v>
      </c>
      <c r="J303" s="29">
        <v>-37031</v>
      </c>
    </row>
    <row r="304" spans="1:10">
      <c r="A304" s="1"/>
      <c r="B304" s="1" t="s">
        <v>83</v>
      </c>
      <c r="C304" s="29">
        <v>-1139674</v>
      </c>
      <c r="D304" s="29">
        <v>-78655</v>
      </c>
      <c r="E304" s="29">
        <v>-147404</v>
      </c>
      <c r="F304" s="29">
        <v>-169456</v>
      </c>
      <c r="G304" s="29">
        <v>-353982</v>
      </c>
      <c r="H304" s="29">
        <v>-212559</v>
      </c>
      <c r="I304" s="29">
        <v>-962056</v>
      </c>
      <c r="J304" s="29">
        <v>-177618</v>
      </c>
    </row>
    <row r="305" spans="1:10">
      <c r="A305" s="1"/>
      <c r="B305" s="1" t="s">
        <v>84</v>
      </c>
      <c r="C305" s="29">
        <v>-1035687</v>
      </c>
      <c r="D305" s="29">
        <v>-17515</v>
      </c>
      <c r="E305" s="29">
        <v>-40516</v>
      </c>
      <c r="F305" s="29">
        <v>-58703</v>
      </c>
      <c r="G305" s="29">
        <v>-187855</v>
      </c>
      <c r="H305" s="29">
        <v>-193696</v>
      </c>
      <c r="I305" s="29">
        <v>-498285</v>
      </c>
      <c r="J305" s="29">
        <v>-537402</v>
      </c>
    </row>
    <row r="306" spans="1:10">
      <c r="A306" s="1"/>
      <c r="B306" s="1" t="s">
        <v>42</v>
      </c>
      <c r="C306" s="29">
        <v>-540306</v>
      </c>
      <c r="D306" s="29">
        <v>-21844</v>
      </c>
      <c r="E306" s="29">
        <v>-38766</v>
      </c>
      <c r="F306" s="29">
        <v>-46820</v>
      </c>
      <c r="G306" s="29">
        <v>-101835</v>
      </c>
      <c r="H306" s="29">
        <v>-81152</v>
      </c>
      <c r="I306" s="29">
        <v>-290417</v>
      </c>
      <c r="J306" s="29">
        <v>-249889</v>
      </c>
    </row>
    <row r="307" spans="1:10">
      <c r="A307" s="1"/>
      <c r="B307" s="1" t="s">
        <v>85</v>
      </c>
      <c r="C307" s="29">
        <v>-1355465</v>
      </c>
      <c r="D307" s="29">
        <v>-61447</v>
      </c>
      <c r="E307" s="29">
        <v>-115896</v>
      </c>
      <c r="F307" s="29">
        <v>-119462</v>
      </c>
      <c r="G307" s="29">
        <v>-190770</v>
      </c>
      <c r="H307" s="29">
        <v>-114612</v>
      </c>
      <c r="I307" s="29">
        <v>-602187</v>
      </c>
      <c r="J307" s="29">
        <v>-753278</v>
      </c>
    </row>
    <row r="308" spans="1:10">
      <c r="A308" s="1"/>
      <c r="B308" s="1" t="s">
        <v>5</v>
      </c>
      <c r="C308" s="29">
        <v>-379282</v>
      </c>
      <c r="D308" s="29">
        <v>-12455</v>
      </c>
      <c r="E308" s="29">
        <v>-21151</v>
      </c>
      <c r="F308" s="29">
        <v>-25899</v>
      </c>
      <c r="G308" s="29">
        <v>-52582</v>
      </c>
      <c r="H308" s="29">
        <v>-40967</v>
      </c>
      <c r="I308" s="29">
        <v>-153054</v>
      </c>
      <c r="J308" s="29">
        <v>-226228</v>
      </c>
    </row>
    <row r="309" spans="1:10">
      <c r="A309" s="1"/>
      <c r="B309" s="1" t="s">
        <v>6</v>
      </c>
      <c r="C309" s="29">
        <v>-352434</v>
      </c>
      <c r="D309" s="29">
        <v>-4578</v>
      </c>
      <c r="E309" s="29">
        <v>-8616</v>
      </c>
      <c r="F309" s="29">
        <v>-10629</v>
      </c>
      <c r="G309" s="29">
        <v>-24007</v>
      </c>
      <c r="H309" s="29">
        <v>-26911</v>
      </c>
      <c r="I309" s="29">
        <v>-74741</v>
      </c>
      <c r="J309" s="29">
        <v>-277693</v>
      </c>
    </row>
    <row r="310" spans="1:10">
      <c r="A310" s="1"/>
      <c r="B310" s="1" t="s">
        <v>7</v>
      </c>
      <c r="C310" s="29">
        <v>-667035</v>
      </c>
      <c r="D310" s="29">
        <v>-23621</v>
      </c>
      <c r="E310" s="29">
        <v>-30974</v>
      </c>
      <c r="F310" s="29">
        <v>-25291</v>
      </c>
      <c r="G310" s="29">
        <v>-52391</v>
      </c>
      <c r="H310" s="29">
        <v>-60337</v>
      </c>
      <c r="I310" s="29">
        <v>-192614</v>
      </c>
      <c r="J310" s="29">
        <v>-474421</v>
      </c>
    </row>
    <row r="311" spans="1:10">
      <c r="A311" s="1"/>
      <c r="B311" s="1" t="s">
        <v>8</v>
      </c>
      <c r="C311" s="29">
        <v>-238485</v>
      </c>
      <c r="D311" s="29">
        <v>-24514</v>
      </c>
      <c r="E311" s="29">
        <v>-30458</v>
      </c>
      <c r="F311" s="29">
        <v>-26729</v>
      </c>
      <c r="G311" s="29">
        <v>-44052</v>
      </c>
      <c r="H311" s="29">
        <v>-32917</v>
      </c>
      <c r="I311" s="29">
        <v>-158670</v>
      </c>
      <c r="J311" s="29">
        <v>-79815</v>
      </c>
    </row>
    <row r="312" spans="1:10">
      <c r="A312" s="1"/>
      <c r="B312" s="1" t="s">
        <v>9</v>
      </c>
      <c r="C312" s="29">
        <v>-792756</v>
      </c>
      <c r="D312" s="29">
        <v>-58618</v>
      </c>
      <c r="E312" s="29">
        <v>-79897</v>
      </c>
      <c r="F312" s="29">
        <v>-76809</v>
      </c>
      <c r="G312" s="29">
        <v>-126328</v>
      </c>
      <c r="H312" s="29">
        <v>-92838</v>
      </c>
      <c r="I312" s="29">
        <v>-434490</v>
      </c>
      <c r="J312" s="29">
        <v>-358266</v>
      </c>
    </row>
    <row r="313" spans="1:10">
      <c r="A313" s="1"/>
      <c r="B313" s="1" t="s">
        <v>10</v>
      </c>
      <c r="C313" s="29">
        <v>-426031</v>
      </c>
      <c r="D313" s="29" t="s">
        <v>120</v>
      </c>
      <c r="E313" s="29">
        <v>-455</v>
      </c>
      <c r="F313" s="29">
        <v>-800</v>
      </c>
      <c r="G313" s="29">
        <v>-9255</v>
      </c>
      <c r="H313" s="29">
        <v>-31993</v>
      </c>
      <c r="I313" s="29">
        <v>-42696</v>
      </c>
      <c r="J313" s="29">
        <v>-383335</v>
      </c>
    </row>
    <row r="314" spans="1:10">
      <c r="A314" s="1"/>
      <c r="B314" s="1" t="s">
        <v>31</v>
      </c>
      <c r="C314" s="29">
        <v>-1338070</v>
      </c>
      <c r="D314" s="29">
        <v>-26126</v>
      </c>
      <c r="E314" s="29">
        <v>-45295</v>
      </c>
      <c r="F314" s="29">
        <v>-53639</v>
      </c>
      <c r="G314" s="29">
        <v>-138662</v>
      </c>
      <c r="H314" s="29">
        <v>-195180</v>
      </c>
      <c r="I314" s="29">
        <v>-458902</v>
      </c>
      <c r="J314" s="29">
        <v>-879168</v>
      </c>
    </row>
    <row r="315" spans="1:10">
      <c r="A315" s="1"/>
      <c r="B315" s="1" t="s">
        <v>11</v>
      </c>
      <c r="C315" s="29">
        <v>-142177</v>
      </c>
      <c r="D315" s="29">
        <v>-4244</v>
      </c>
      <c r="E315" s="29">
        <v>-9328</v>
      </c>
      <c r="F315" s="29">
        <v>-13207</v>
      </c>
      <c r="G315" s="29">
        <v>-33406</v>
      </c>
      <c r="H315" s="29">
        <v>-24182</v>
      </c>
      <c r="I315" s="29">
        <v>-84367</v>
      </c>
      <c r="J315" s="29">
        <v>-57810</v>
      </c>
    </row>
    <row r="316" spans="1:10">
      <c r="A316" s="1"/>
      <c r="B316" s="1" t="s">
        <v>12</v>
      </c>
      <c r="C316" s="29">
        <v>-983549</v>
      </c>
      <c r="D316" s="29">
        <v>-36728</v>
      </c>
      <c r="E316" s="29">
        <v>-85165</v>
      </c>
      <c r="F316" s="29">
        <v>-92662</v>
      </c>
      <c r="G316" s="29">
        <v>-168224</v>
      </c>
      <c r="H316" s="29">
        <v>-176043</v>
      </c>
      <c r="I316" s="29">
        <v>-558822</v>
      </c>
      <c r="J316" s="29">
        <v>-424727</v>
      </c>
    </row>
    <row r="317" spans="1:10">
      <c r="A317" s="1"/>
      <c r="B317" s="1" t="s">
        <v>13</v>
      </c>
      <c r="C317" s="29">
        <v>-164591</v>
      </c>
      <c r="D317" s="29">
        <v>-6987</v>
      </c>
      <c r="E317" s="29">
        <v>-14483</v>
      </c>
      <c r="F317" s="29">
        <v>-20529</v>
      </c>
      <c r="G317" s="29">
        <v>-51699</v>
      </c>
      <c r="H317" s="29">
        <v>-31557</v>
      </c>
      <c r="I317" s="29">
        <v>-125255</v>
      </c>
      <c r="J317" s="29">
        <v>-39336</v>
      </c>
    </row>
    <row r="318" spans="1:10">
      <c r="A318" s="1"/>
      <c r="B318" s="1" t="s">
        <v>14</v>
      </c>
      <c r="C318" s="29">
        <v>-1109103</v>
      </c>
      <c r="D318" s="29">
        <v>-25733</v>
      </c>
      <c r="E318" s="29">
        <v>-72473</v>
      </c>
      <c r="F318" s="29">
        <v>-132663</v>
      </c>
      <c r="G318" s="29">
        <v>-322793</v>
      </c>
      <c r="H318" s="29">
        <v>-147627</v>
      </c>
      <c r="I318" s="29">
        <v>-701289</v>
      </c>
      <c r="J318" s="29">
        <v>-407814</v>
      </c>
    </row>
    <row r="319" spans="1:10">
      <c r="A319" s="1"/>
      <c r="B319" s="1" t="s">
        <v>15</v>
      </c>
      <c r="C319" s="29">
        <v>-511846</v>
      </c>
      <c r="D319" s="29">
        <v>-58013</v>
      </c>
      <c r="E319" s="29">
        <v>-97674</v>
      </c>
      <c r="F319" s="29">
        <v>-92636</v>
      </c>
      <c r="G319" s="29">
        <v>-129942</v>
      </c>
      <c r="H319" s="29">
        <v>-44111</v>
      </c>
      <c r="I319" s="29">
        <v>-422376</v>
      </c>
      <c r="J319" s="29">
        <v>-89470</v>
      </c>
    </row>
    <row r="320" spans="1:10">
      <c r="A320" s="1"/>
      <c r="B320" s="1" t="s">
        <v>86</v>
      </c>
      <c r="C320" s="29" t="s">
        <v>120</v>
      </c>
      <c r="D320" s="29" t="s">
        <v>120</v>
      </c>
      <c r="E320" s="29">
        <v>-141</v>
      </c>
      <c r="F320" s="29">
        <v>-132</v>
      </c>
      <c r="G320" s="29">
        <v>-128</v>
      </c>
      <c r="H320" s="29"/>
      <c r="I320" s="29" t="s">
        <v>120</v>
      </c>
      <c r="J320" s="29"/>
    </row>
    <row r="321" spans="1:10">
      <c r="A321" s="1" t="s">
        <v>54</v>
      </c>
      <c r="B321" s="1" t="s">
        <v>19</v>
      </c>
      <c r="C321" s="29">
        <v>350401</v>
      </c>
      <c r="D321" s="29">
        <v>719890</v>
      </c>
      <c r="E321" s="29">
        <v>-28722</v>
      </c>
      <c r="F321" s="29">
        <v>-111032</v>
      </c>
      <c r="G321" s="29">
        <v>-118412</v>
      </c>
      <c r="H321" s="29">
        <v>38655</v>
      </c>
      <c r="I321" s="29">
        <v>500379</v>
      </c>
      <c r="J321" s="29">
        <v>-149978</v>
      </c>
    </row>
    <row r="322" spans="1:10">
      <c r="A322" s="14"/>
      <c r="B322" s="1" t="s">
        <v>3</v>
      </c>
      <c r="C322" s="29">
        <v>-4919</v>
      </c>
      <c r="D322" s="29">
        <v>1849</v>
      </c>
      <c r="E322" s="29">
        <v>-1309</v>
      </c>
      <c r="F322" s="29">
        <v>-1439</v>
      </c>
      <c r="G322" s="29">
        <v>40</v>
      </c>
      <c r="H322" s="29">
        <v>-1421</v>
      </c>
      <c r="I322" s="29">
        <v>-2280</v>
      </c>
      <c r="J322" s="29">
        <v>-2639</v>
      </c>
    </row>
    <row r="323" spans="1:10">
      <c r="A323" s="14"/>
      <c r="B323" s="1" t="s">
        <v>82</v>
      </c>
      <c r="C323" s="29">
        <v>-82368</v>
      </c>
      <c r="D323" s="29">
        <v>4417</v>
      </c>
      <c r="E323" s="29">
        <v>494</v>
      </c>
      <c r="F323" s="29">
        <v>-1574</v>
      </c>
      <c r="G323" s="29">
        <v>-8612</v>
      </c>
      <c r="H323" s="29">
        <v>-11743</v>
      </c>
      <c r="I323" s="29">
        <v>-17018</v>
      </c>
      <c r="J323" s="29">
        <v>-65350</v>
      </c>
    </row>
    <row r="324" spans="1:10">
      <c r="A324" s="14"/>
      <c r="B324" s="1" t="s">
        <v>4</v>
      </c>
      <c r="C324" s="29">
        <v>7294</v>
      </c>
      <c r="D324" s="29">
        <v>450</v>
      </c>
      <c r="E324" s="29">
        <v>-94</v>
      </c>
      <c r="F324" s="29">
        <v>60</v>
      </c>
      <c r="G324" s="29">
        <v>647</v>
      </c>
      <c r="H324" s="29">
        <v>1594</v>
      </c>
      <c r="I324" s="29">
        <v>2657</v>
      </c>
      <c r="J324" s="29">
        <v>4637</v>
      </c>
    </row>
    <row r="325" spans="1:10">
      <c r="A325" s="14"/>
      <c r="B325" s="1" t="s">
        <v>83</v>
      </c>
      <c r="C325" s="29">
        <v>-271565</v>
      </c>
      <c r="D325" s="29">
        <v>73680</v>
      </c>
      <c r="E325" s="29">
        <v>-47535</v>
      </c>
      <c r="F325" s="29">
        <v>-60355</v>
      </c>
      <c r="G325" s="29">
        <v>-134708</v>
      </c>
      <c r="H325" s="29">
        <v>-87940</v>
      </c>
      <c r="I325" s="29">
        <v>-256858</v>
      </c>
      <c r="J325" s="29">
        <v>-14707</v>
      </c>
    </row>
    <row r="326" spans="1:10">
      <c r="A326" s="26"/>
      <c r="B326" s="1" t="s">
        <v>84</v>
      </c>
      <c r="C326" s="29">
        <v>-271276</v>
      </c>
      <c r="D326" s="29">
        <v>25339</v>
      </c>
      <c r="E326" s="29">
        <v>-1460</v>
      </c>
      <c r="F326" s="29">
        <v>-6558</v>
      </c>
      <c r="G326" s="29">
        <v>-34163</v>
      </c>
      <c r="H326" s="29">
        <v>-35284</v>
      </c>
      <c r="I326" s="29">
        <v>-52126</v>
      </c>
      <c r="J326" s="29">
        <v>-219150</v>
      </c>
    </row>
    <row r="327" spans="1:10">
      <c r="A327" s="14"/>
      <c r="B327" s="1" t="s">
        <v>42</v>
      </c>
      <c r="C327" s="29">
        <v>3430</v>
      </c>
      <c r="D327" s="29">
        <v>37170</v>
      </c>
      <c r="E327" s="29">
        <v>3803</v>
      </c>
      <c r="F327" s="29">
        <v>-2560</v>
      </c>
      <c r="G327" s="29">
        <v>-12764</v>
      </c>
      <c r="H327" s="29">
        <v>-601</v>
      </c>
      <c r="I327" s="29">
        <v>25048</v>
      </c>
      <c r="J327" s="29">
        <v>-21618</v>
      </c>
    </row>
    <row r="328" spans="1:10" s="10" customFormat="1">
      <c r="A328" s="14"/>
      <c r="B328" s="1" t="s">
        <v>85</v>
      </c>
      <c r="C328" s="29">
        <v>-16490</v>
      </c>
      <c r="D328" s="29">
        <v>67766</v>
      </c>
      <c r="E328" s="29">
        <v>-28366</v>
      </c>
      <c r="F328" s="29">
        <v>-43158</v>
      </c>
      <c r="G328" s="29">
        <v>-44931</v>
      </c>
      <c r="H328" s="29">
        <v>5758</v>
      </c>
      <c r="I328" s="29">
        <v>-42931</v>
      </c>
      <c r="J328" s="29">
        <v>26441</v>
      </c>
    </row>
    <row r="329" spans="1:10" s="10" customFormat="1">
      <c r="A329" s="14"/>
      <c r="B329" s="1" t="s">
        <v>5</v>
      </c>
      <c r="C329" s="29">
        <v>4981</v>
      </c>
      <c r="D329" s="29">
        <v>20873</v>
      </c>
      <c r="E329" s="29">
        <v>297</v>
      </c>
      <c r="F329" s="29">
        <v>-3501</v>
      </c>
      <c r="G329" s="29">
        <v>-7934</v>
      </c>
      <c r="H329" s="29">
        <v>1298</v>
      </c>
      <c r="I329" s="29">
        <v>11033</v>
      </c>
      <c r="J329" s="29">
        <v>-6052</v>
      </c>
    </row>
    <row r="330" spans="1:10" s="10" customFormat="1">
      <c r="A330" s="14"/>
      <c r="B330" s="1" t="s">
        <v>6</v>
      </c>
      <c r="C330" s="29">
        <v>10509</v>
      </c>
      <c r="D330" s="29">
        <v>10703</v>
      </c>
      <c r="E330" s="29">
        <v>2066</v>
      </c>
      <c r="F330" s="29">
        <v>1840</v>
      </c>
      <c r="G330" s="29">
        <v>6861</v>
      </c>
      <c r="H330" s="29">
        <v>13039</v>
      </c>
      <c r="I330" s="29">
        <v>34509</v>
      </c>
      <c r="J330" s="29">
        <v>-24000</v>
      </c>
    </row>
    <row r="331" spans="1:10" s="10" customFormat="1">
      <c r="A331" s="14"/>
      <c r="B331" s="1" t="s">
        <v>7</v>
      </c>
      <c r="C331" s="29">
        <v>-79379</v>
      </c>
      <c r="D331" s="29">
        <v>14650</v>
      </c>
      <c r="E331" s="29">
        <v>-14745</v>
      </c>
      <c r="F331" s="29">
        <v>-10072</v>
      </c>
      <c r="G331" s="29">
        <v>-11305</v>
      </c>
      <c r="H331" s="29">
        <v>-5124</v>
      </c>
      <c r="I331" s="29">
        <v>-26596</v>
      </c>
      <c r="J331" s="29">
        <v>-52783</v>
      </c>
    </row>
    <row r="332" spans="1:10" s="10" customFormat="1">
      <c r="A332" s="14"/>
      <c r="B332" s="1" t="s">
        <v>8</v>
      </c>
      <c r="C332" s="29">
        <v>-12034</v>
      </c>
      <c r="D332" s="29">
        <v>6191</v>
      </c>
      <c r="E332" s="29">
        <v>-13208</v>
      </c>
      <c r="F332" s="29">
        <v>-10518</v>
      </c>
      <c r="G332" s="29">
        <v>-7281</v>
      </c>
      <c r="H332" s="29">
        <v>-2444</v>
      </c>
      <c r="I332" s="29">
        <v>-27260</v>
      </c>
      <c r="J332" s="29">
        <v>15226</v>
      </c>
    </row>
    <row r="333" spans="1:10" s="10" customFormat="1">
      <c r="A333" s="14"/>
      <c r="B333" s="1" t="s">
        <v>9</v>
      </c>
      <c r="C333" s="29">
        <v>123655</v>
      </c>
      <c r="D333" s="29">
        <v>99666</v>
      </c>
      <c r="E333" s="29">
        <v>4307</v>
      </c>
      <c r="F333" s="29">
        <v>3715</v>
      </c>
      <c r="G333" s="29">
        <v>29374</v>
      </c>
      <c r="H333" s="29">
        <v>27194</v>
      </c>
      <c r="I333" s="29">
        <v>164256</v>
      </c>
      <c r="J333" s="29">
        <v>-40601</v>
      </c>
    </row>
    <row r="334" spans="1:10" s="10" customFormat="1">
      <c r="A334" s="2"/>
      <c r="B334" s="1" t="s">
        <v>10</v>
      </c>
      <c r="C334" s="29">
        <v>-34547</v>
      </c>
      <c r="D334" s="29">
        <v>757</v>
      </c>
      <c r="E334" s="29">
        <v>436</v>
      </c>
      <c r="F334" s="29">
        <v>675</v>
      </c>
      <c r="G334" s="29">
        <v>7931</v>
      </c>
      <c r="H334" s="29">
        <v>7010</v>
      </c>
      <c r="I334" s="29">
        <v>16809</v>
      </c>
      <c r="J334" s="29">
        <v>-51356</v>
      </c>
    </row>
    <row r="335" spans="1:10" s="10" customFormat="1">
      <c r="A335" s="2"/>
      <c r="B335" s="1" t="s">
        <v>31</v>
      </c>
      <c r="C335" s="29">
        <v>104082</v>
      </c>
      <c r="D335" s="29">
        <v>61480</v>
      </c>
      <c r="E335" s="29">
        <v>12357</v>
      </c>
      <c r="F335" s="29">
        <v>3948</v>
      </c>
      <c r="G335" s="29">
        <v>13783</v>
      </c>
      <c r="H335" s="29">
        <v>-5569</v>
      </c>
      <c r="I335" s="29">
        <v>85999</v>
      </c>
      <c r="J335" s="29">
        <v>18083</v>
      </c>
    </row>
    <row r="336" spans="1:10" s="10" customFormat="1">
      <c r="A336" s="2"/>
      <c r="B336" s="1" t="s">
        <v>11</v>
      </c>
      <c r="C336" s="29">
        <v>84108</v>
      </c>
      <c r="D336" s="29">
        <v>15595</v>
      </c>
      <c r="E336" s="29">
        <v>5400</v>
      </c>
      <c r="F336" s="29">
        <v>5058</v>
      </c>
      <c r="G336" s="29">
        <v>8977</v>
      </c>
      <c r="H336" s="29">
        <v>13741</v>
      </c>
      <c r="I336" s="29">
        <v>48771</v>
      </c>
      <c r="J336" s="29">
        <v>35337</v>
      </c>
    </row>
    <row r="337" spans="1:10" s="10" customFormat="1">
      <c r="A337" s="2"/>
      <c r="B337" s="1" t="s">
        <v>12</v>
      </c>
      <c r="C337" s="29">
        <v>419158</v>
      </c>
      <c r="D337" s="29">
        <v>105000</v>
      </c>
      <c r="E337" s="29">
        <v>28574</v>
      </c>
      <c r="F337" s="29">
        <v>16503</v>
      </c>
      <c r="G337" s="29">
        <v>70131</v>
      </c>
      <c r="H337" s="29">
        <v>78568</v>
      </c>
      <c r="I337" s="29">
        <v>298776</v>
      </c>
      <c r="J337" s="29">
        <v>120382</v>
      </c>
    </row>
    <row r="338" spans="1:10" s="10" customFormat="1">
      <c r="A338" s="2"/>
      <c r="B338" s="1" t="s">
        <v>13</v>
      </c>
      <c r="C338" s="29">
        <v>42814</v>
      </c>
      <c r="D338" s="29">
        <v>19245</v>
      </c>
      <c r="E338" s="29">
        <v>3206</v>
      </c>
      <c r="F338" s="29">
        <v>511</v>
      </c>
      <c r="G338" s="29">
        <v>-7186</v>
      </c>
      <c r="H338" s="29">
        <v>4313</v>
      </c>
      <c r="I338" s="29">
        <v>20089</v>
      </c>
      <c r="J338" s="29">
        <v>22725</v>
      </c>
    </row>
    <row r="339" spans="1:10" s="10" customFormat="1">
      <c r="A339" s="2"/>
      <c r="B339" s="1" t="s">
        <v>14</v>
      </c>
      <c r="C339" s="29">
        <v>273865</v>
      </c>
      <c r="D339" s="29">
        <v>68345</v>
      </c>
      <c r="E339" s="29">
        <v>25443</v>
      </c>
      <c r="F339" s="29">
        <v>14357</v>
      </c>
      <c r="G339" s="29">
        <v>36644</v>
      </c>
      <c r="H339" s="29">
        <v>25214</v>
      </c>
      <c r="I339" s="29">
        <v>170003</v>
      </c>
      <c r="J339" s="29">
        <v>103862</v>
      </c>
    </row>
    <row r="340" spans="1:10">
      <c r="A340" s="2"/>
      <c r="B340" s="1" t="s">
        <v>15</v>
      </c>
      <c r="C340" s="29">
        <v>45047</v>
      </c>
      <c r="D340" s="29">
        <v>83419</v>
      </c>
      <c r="E340" s="29">
        <v>-9227</v>
      </c>
      <c r="F340" s="29">
        <v>-18196</v>
      </c>
      <c r="G340" s="29">
        <v>-23586</v>
      </c>
      <c r="H340" s="29">
        <v>11052</v>
      </c>
      <c r="I340" s="29">
        <v>43462</v>
      </c>
      <c r="J340" s="29">
        <v>1585</v>
      </c>
    </row>
    <row r="341" spans="1:10">
      <c r="A341" s="3"/>
      <c r="B341" s="3" t="s">
        <v>86</v>
      </c>
      <c r="C341" s="29">
        <v>4036</v>
      </c>
      <c r="D341" s="29" t="s">
        <v>120</v>
      </c>
      <c r="E341" s="29">
        <v>839</v>
      </c>
      <c r="F341" s="29">
        <v>232</v>
      </c>
      <c r="G341" s="29">
        <v>-330</v>
      </c>
      <c r="H341" s="29"/>
      <c r="I341" s="29">
        <v>4036</v>
      </c>
      <c r="J341" s="29"/>
    </row>
    <row r="342" spans="1:10" ht="10.5" customHeight="1">
      <c r="A342" s="1" t="s">
        <v>33</v>
      </c>
    </row>
    <row r="343" spans="1:10" ht="2.25" customHeight="1"/>
    <row r="344" spans="1:10">
      <c r="A344" s="21" t="s">
        <v>119</v>
      </c>
    </row>
    <row r="346" spans="1:10">
      <c r="I346" s="23"/>
      <c r="J346" s="23"/>
    </row>
    <row r="347" spans="1:10">
      <c r="I347" s="23"/>
      <c r="J347" s="23"/>
    </row>
  </sheetData>
  <printOptions horizontalCentered="1"/>
  <pageMargins left="0.35" right="0.35" top="0.25" bottom="0.25" header="0.5" footer="0.5"/>
  <pageSetup orientation="landscape" r:id="rId1"/>
  <headerFooter alignWithMargins="0"/>
  <rowBreaks count="7" manualBreakCount="7">
    <brk id="47" max="16383" man="1"/>
    <brk id="89" max="16383" man="1"/>
    <brk id="131" max="16383" man="1"/>
    <brk id="173" max="16383" man="1"/>
    <brk id="215" max="16383" man="1"/>
    <brk id="257" max="16383" man="1"/>
    <brk id="29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7"/>
  <sheetViews>
    <sheetView zoomScaleNormal="100" workbookViewId="0">
      <pane xSplit="2" ySplit="5" topLeftCell="C312" activePane="bottomRight" state="frozen"/>
      <selection activeCell="A2" sqref="A2"/>
      <selection pane="topRight" activeCell="A2" sqref="A2"/>
      <selection pane="bottomLeft" activeCell="A2" sqref="A2"/>
      <selection pane="bottomRight" activeCell="J321" sqref="J321"/>
    </sheetView>
  </sheetViews>
  <sheetFormatPr defaultRowHeight="12"/>
  <cols>
    <col min="1" max="1" width="18.28515625" style="5" customWidth="1"/>
    <col min="2" max="2" width="33.42578125" style="5" customWidth="1"/>
    <col min="3" max="3" width="9.85546875" style="5" customWidth="1"/>
    <col min="4" max="8" width="9.7109375" style="5" customWidth="1"/>
    <col min="9" max="9" width="9.7109375" style="5" hidden="1" customWidth="1"/>
    <col min="10" max="11" width="9.7109375" style="5" customWidth="1"/>
    <col min="12" max="12" width="9.42578125" style="5" bestFit="1" customWidth="1"/>
    <col min="13" max="16384" width="9.140625" style="5"/>
  </cols>
  <sheetData>
    <row r="1" spans="1:12" s="1" customFormat="1" ht="11.25">
      <c r="A1" s="8" t="s">
        <v>122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2" ht="2.2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2" s="2" customFormat="1" ht="11.25">
      <c r="D3" s="7" t="s">
        <v>18</v>
      </c>
      <c r="E3" s="7"/>
      <c r="F3" s="7"/>
      <c r="G3" s="7"/>
      <c r="H3" s="7"/>
      <c r="I3" s="7"/>
      <c r="J3" s="7"/>
      <c r="K3" s="7"/>
    </row>
    <row r="4" spans="1:12" s="1" customFormat="1" ht="11.25">
      <c r="A4" s="3"/>
      <c r="B4" s="3" t="s">
        <v>88</v>
      </c>
      <c r="C4" s="4" t="s">
        <v>19</v>
      </c>
      <c r="D4" s="24" t="s">
        <v>28</v>
      </c>
      <c r="E4" s="24" t="s">
        <v>20</v>
      </c>
      <c r="F4" s="24" t="s">
        <v>21</v>
      </c>
      <c r="G4" s="4" t="s">
        <v>23</v>
      </c>
      <c r="H4" s="4" t="s">
        <v>24</v>
      </c>
      <c r="I4" s="4" t="s">
        <v>22</v>
      </c>
      <c r="J4" s="4" t="s">
        <v>25</v>
      </c>
      <c r="K4" s="4" t="s">
        <v>26</v>
      </c>
    </row>
    <row r="5" spans="1:12" ht="2.25" customHeight="1">
      <c r="A5" s="10"/>
      <c r="B5" s="10"/>
      <c r="C5" s="11"/>
      <c r="D5" s="12"/>
      <c r="E5" s="12"/>
      <c r="F5" s="12"/>
      <c r="G5" s="13"/>
      <c r="H5" s="13"/>
      <c r="I5" s="13"/>
      <c r="J5" s="13"/>
      <c r="K5" s="13"/>
    </row>
    <row r="6" spans="1:12">
      <c r="A6" s="1" t="s">
        <v>43</v>
      </c>
      <c r="B6" s="1" t="s">
        <v>19</v>
      </c>
      <c r="C6" s="29">
        <v>6762064</v>
      </c>
      <c r="D6" s="29">
        <v>2878862</v>
      </c>
      <c r="E6" s="29">
        <v>1072766</v>
      </c>
      <c r="F6" s="29">
        <v>678101</v>
      </c>
      <c r="G6" s="29">
        <v>696508</v>
      </c>
      <c r="H6" s="29">
        <v>340455</v>
      </c>
      <c r="I6" s="29"/>
      <c r="J6" s="29">
        <v>5666692</v>
      </c>
      <c r="K6" s="29">
        <v>1095372</v>
      </c>
      <c r="L6" s="29"/>
    </row>
    <row r="7" spans="1:12">
      <c r="A7" s="1"/>
      <c r="B7" s="1" t="s">
        <v>3</v>
      </c>
      <c r="C7" s="29">
        <v>19658</v>
      </c>
      <c r="D7" s="29">
        <v>11743</v>
      </c>
      <c r="E7" s="29">
        <v>3824</v>
      </c>
      <c r="F7" s="29">
        <v>1967</v>
      </c>
      <c r="G7" s="29">
        <v>1285</v>
      </c>
      <c r="H7" s="29">
        <v>385</v>
      </c>
      <c r="I7" s="29"/>
      <c r="J7" s="29">
        <v>19204</v>
      </c>
      <c r="K7" s="29">
        <v>454</v>
      </c>
      <c r="L7" s="29"/>
    </row>
    <row r="8" spans="1:12">
      <c r="A8" s="1"/>
      <c r="B8" s="1" t="s">
        <v>82</v>
      </c>
      <c r="C8" s="29">
        <v>23347</v>
      </c>
      <c r="D8" s="29">
        <v>8790</v>
      </c>
      <c r="E8" s="29">
        <v>3308</v>
      </c>
      <c r="F8" s="29">
        <v>2519</v>
      </c>
      <c r="G8" s="29">
        <v>3036</v>
      </c>
      <c r="H8" s="29">
        <v>1395</v>
      </c>
      <c r="I8" s="29"/>
      <c r="J8" s="29">
        <v>19048</v>
      </c>
      <c r="K8" s="29">
        <v>4299</v>
      </c>
      <c r="L8" s="29"/>
    </row>
    <row r="9" spans="1:12">
      <c r="A9" s="1"/>
      <c r="B9" s="1" t="s">
        <v>4</v>
      </c>
      <c r="C9" s="29">
        <v>16595</v>
      </c>
      <c r="D9" s="29">
        <v>2999</v>
      </c>
      <c r="E9" s="29">
        <v>1244</v>
      </c>
      <c r="F9" s="29">
        <v>555</v>
      </c>
      <c r="G9" s="29">
        <v>1413</v>
      </c>
      <c r="H9" s="29">
        <v>1184</v>
      </c>
      <c r="I9" s="29"/>
      <c r="J9" s="29">
        <v>7395</v>
      </c>
      <c r="K9" s="29">
        <v>9200</v>
      </c>
      <c r="L9" s="29"/>
    </row>
    <row r="10" spans="1:12">
      <c r="A10" s="1"/>
      <c r="B10" s="1" t="s">
        <v>83</v>
      </c>
      <c r="C10" s="29">
        <v>679058</v>
      </c>
      <c r="D10" s="29">
        <v>390227</v>
      </c>
      <c r="E10" s="29">
        <v>132382</v>
      </c>
      <c r="F10" s="29">
        <v>77835</v>
      </c>
      <c r="G10" s="29">
        <v>60654</v>
      </c>
      <c r="H10" s="29">
        <v>9750</v>
      </c>
      <c r="I10" s="29"/>
      <c r="J10" s="29">
        <v>670848</v>
      </c>
      <c r="K10" s="29">
        <v>8210</v>
      </c>
      <c r="L10" s="29"/>
    </row>
    <row r="11" spans="1:12">
      <c r="A11" s="1"/>
      <c r="B11" s="1" t="s">
        <v>84</v>
      </c>
      <c r="C11" s="29">
        <v>310395</v>
      </c>
      <c r="D11" s="29">
        <v>92484</v>
      </c>
      <c r="E11" s="29">
        <v>52975</v>
      </c>
      <c r="F11" s="29">
        <v>45581</v>
      </c>
      <c r="G11" s="29">
        <v>60666</v>
      </c>
      <c r="H11" s="29">
        <v>23433</v>
      </c>
      <c r="I11" s="29"/>
      <c r="J11" s="29">
        <v>275139</v>
      </c>
      <c r="K11" s="29">
        <v>35256</v>
      </c>
      <c r="L11" s="29"/>
    </row>
    <row r="12" spans="1:12">
      <c r="A12" s="1"/>
      <c r="B12" s="1" t="s">
        <v>42</v>
      </c>
      <c r="C12" s="29">
        <v>395878</v>
      </c>
      <c r="D12" s="29">
        <v>156661</v>
      </c>
      <c r="E12" s="29">
        <v>59050</v>
      </c>
      <c r="F12" s="29">
        <v>42542</v>
      </c>
      <c r="G12" s="29">
        <v>51726</v>
      </c>
      <c r="H12" s="29">
        <v>26981</v>
      </c>
      <c r="I12" s="29"/>
      <c r="J12" s="29">
        <v>336960</v>
      </c>
      <c r="K12" s="29">
        <v>58918</v>
      </c>
      <c r="L12" s="29"/>
    </row>
    <row r="13" spans="1:12">
      <c r="A13" s="1"/>
      <c r="B13" s="1" t="s">
        <v>85</v>
      </c>
      <c r="C13" s="29">
        <v>1029094</v>
      </c>
      <c r="D13" s="29">
        <v>344654</v>
      </c>
      <c r="E13" s="29">
        <v>152675</v>
      </c>
      <c r="F13" s="29">
        <v>90652</v>
      </c>
      <c r="G13" s="29">
        <v>89813</v>
      </c>
      <c r="H13" s="29">
        <v>49330</v>
      </c>
      <c r="I13" s="29"/>
      <c r="J13" s="29">
        <v>727124</v>
      </c>
      <c r="K13" s="29">
        <v>301970</v>
      </c>
      <c r="L13" s="29"/>
    </row>
    <row r="14" spans="1:12">
      <c r="A14" s="1"/>
      <c r="B14" s="1" t="s">
        <v>5</v>
      </c>
      <c r="C14" s="29">
        <v>188462</v>
      </c>
      <c r="D14" s="29">
        <v>84314</v>
      </c>
      <c r="E14" s="29">
        <v>24694</v>
      </c>
      <c r="F14" s="29">
        <v>16912</v>
      </c>
      <c r="G14" s="29">
        <v>18361</v>
      </c>
      <c r="H14" s="29">
        <v>9512</v>
      </c>
      <c r="I14" s="29"/>
      <c r="J14" s="29">
        <v>153793</v>
      </c>
      <c r="K14" s="29">
        <v>34669</v>
      </c>
      <c r="L14" s="29"/>
    </row>
    <row r="15" spans="1:12">
      <c r="A15" s="1"/>
      <c r="B15" s="1" t="s">
        <v>6</v>
      </c>
      <c r="C15" s="29">
        <v>129673</v>
      </c>
      <c r="D15" s="29">
        <v>33089</v>
      </c>
      <c r="E15" s="29">
        <v>11265</v>
      </c>
      <c r="F15" s="29">
        <v>8701</v>
      </c>
      <c r="G15" s="29">
        <v>10493</v>
      </c>
      <c r="H15" s="29">
        <v>5840</v>
      </c>
      <c r="I15" s="29"/>
      <c r="J15" s="29">
        <v>69388</v>
      </c>
      <c r="K15" s="29">
        <v>60285</v>
      </c>
      <c r="L15" s="29"/>
    </row>
    <row r="16" spans="1:12">
      <c r="A16" s="1"/>
      <c r="B16" s="1" t="s">
        <v>7</v>
      </c>
      <c r="C16" s="29">
        <v>452467</v>
      </c>
      <c r="D16" s="29">
        <v>153751</v>
      </c>
      <c r="E16" s="29">
        <v>39099</v>
      </c>
      <c r="F16" s="29">
        <v>20169</v>
      </c>
      <c r="G16" s="29">
        <v>33328</v>
      </c>
      <c r="H16" s="29">
        <v>32675</v>
      </c>
      <c r="I16" s="29"/>
      <c r="J16" s="29">
        <v>279022</v>
      </c>
      <c r="K16" s="29">
        <v>173445</v>
      </c>
      <c r="L16" s="29"/>
    </row>
    <row r="17" spans="1:12">
      <c r="A17" s="1"/>
      <c r="B17" s="1" t="s">
        <v>8</v>
      </c>
      <c r="C17" s="29">
        <v>324589</v>
      </c>
      <c r="D17" s="29">
        <v>184103</v>
      </c>
      <c r="E17" s="29">
        <v>36692</v>
      </c>
      <c r="F17" s="29">
        <v>18403</v>
      </c>
      <c r="G17" s="29">
        <v>18639</v>
      </c>
      <c r="H17" s="29">
        <v>13775</v>
      </c>
      <c r="I17" s="29"/>
      <c r="J17" s="29">
        <v>271612</v>
      </c>
      <c r="K17" s="29">
        <v>52977</v>
      </c>
      <c r="L17" s="29"/>
    </row>
    <row r="18" spans="1:12">
      <c r="A18" s="1"/>
      <c r="B18" s="1" t="s">
        <v>9</v>
      </c>
      <c r="C18" s="29">
        <v>723224</v>
      </c>
      <c r="D18" s="29">
        <v>434828</v>
      </c>
      <c r="E18" s="29">
        <v>107074</v>
      </c>
      <c r="F18" s="29">
        <v>61008</v>
      </c>
      <c r="G18" s="29">
        <v>50303</v>
      </c>
      <c r="H18" s="29">
        <v>18910</v>
      </c>
      <c r="I18" s="29"/>
      <c r="J18" s="29">
        <v>672123</v>
      </c>
      <c r="K18" s="29">
        <v>51101</v>
      </c>
      <c r="L18" s="29"/>
    </row>
    <row r="19" spans="1:12">
      <c r="A19" s="1"/>
      <c r="B19" s="1" t="s">
        <v>10</v>
      </c>
      <c r="C19" s="29">
        <v>46248</v>
      </c>
      <c r="D19" s="29">
        <v>2841</v>
      </c>
      <c r="E19" s="29">
        <v>731</v>
      </c>
      <c r="F19" s="29">
        <v>1067</v>
      </c>
      <c r="G19" s="29">
        <v>5739</v>
      </c>
      <c r="H19" s="29">
        <v>9436</v>
      </c>
      <c r="I19" s="29"/>
      <c r="J19" s="29">
        <v>19814</v>
      </c>
      <c r="K19" s="29">
        <v>26434</v>
      </c>
      <c r="L19" s="29"/>
    </row>
    <row r="20" spans="1:12">
      <c r="A20" s="1"/>
      <c r="B20" s="1" t="s">
        <v>31</v>
      </c>
      <c r="C20" s="29">
        <v>319555</v>
      </c>
      <c r="D20" s="29">
        <v>146318</v>
      </c>
      <c r="E20" s="29">
        <v>49365</v>
      </c>
      <c r="F20" s="29">
        <v>31093</v>
      </c>
      <c r="G20" s="29">
        <v>31706</v>
      </c>
      <c r="H20" s="29">
        <v>14958</v>
      </c>
      <c r="I20" s="29"/>
      <c r="J20" s="29">
        <v>273440</v>
      </c>
      <c r="K20" s="29">
        <v>46115</v>
      </c>
      <c r="L20" s="29"/>
    </row>
    <row r="21" spans="1:12">
      <c r="A21" s="1"/>
      <c r="B21" s="1" t="s">
        <v>11</v>
      </c>
      <c r="C21" s="29">
        <v>73343</v>
      </c>
      <c r="D21" s="29">
        <v>26728</v>
      </c>
      <c r="E21" s="29">
        <v>11406</v>
      </c>
      <c r="F21" s="29">
        <v>9665</v>
      </c>
      <c r="G21" s="29">
        <v>14290</v>
      </c>
      <c r="H21" s="29">
        <v>5286</v>
      </c>
      <c r="I21" s="29"/>
      <c r="J21" s="29">
        <v>67375</v>
      </c>
      <c r="K21" s="29">
        <v>5968</v>
      </c>
      <c r="L21" s="29"/>
    </row>
    <row r="22" spans="1:12">
      <c r="A22" s="1"/>
      <c r="B22" s="1" t="s">
        <v>12</v>
      </c>
      <c r="C22" s="29">
        <v>706493</v>
      </c>
      <c r="D22" s="29">
        <v>255995</v>
      </c>
      <c r="E22" s="29">
        <v>141471</v>
      </c>
      <c r="F22" s="29">
        <v>83354</v>
      </c>
      <c r="G22" s="29">
        <v>82934</v>
      </c>
      <c r="H22" s="29">
        <v>61754</v>
      </c>
      <c r="I22" s="29"/>
      <c r="J22" s="29">
        <v>625508</v>
      </c>
      <c r="K22" s="29">
        <v>80985</v>
      </c>
      <c r="L22" s="29"/>
    </row>
    <row r="23" spans="1:12">
      <c r="A23" s="1"/>
      <c r="B23" s="1" t="s">
        <v>13</v>
      </c>
      <c r="C23" s="29">
        <v>98754</v>
      </c>
      <c r="D23" s="29">
        <v>46542</v>
      </c>
      <c r="E23" s="29">
        <v>16513</v>
      </c>
      <c r="F23" s="29">
        <v>12130</v>
      </c>
      <c r="G23" s="29">
        <v>13906</v>
      </c>
      <c r="H23" s="29">
        <v>3962</v>
      </c>
      <c r="I23" s="29"/>
      <c r="J23" s="29">
        <v>93053</v>
      </c>
      <c r="K23" s="29">
        <v>5701</v>
      </c>
      <c r="L23" s="29"/>
    </row>
    <row r="24" spans="1:12">
      <c r="A24" s="1"/>
      <c r="B24" s="1" t="s">
        <v>14</v>
      </c>
      <c r="C24" s="29">
        <v>542374</v>
      </c>
      <c r="D24" s="29">
        <v>134387</v>
      </c>
      <c r="E24" s="29">
        <v>90199</v>
      </c>
      <c r="F24" s="29">
        <v>83806</v>
      </c>
      <c r="G24" s="29">
        <v>95416</v>
      </c>
      <c r="H24" s="29">
        <v>36331</v>
      </c>
      <c r="I24" s="29"/>
      <c r="J24" s="29">
        <v>440139</v>
      </c>
      <c r="K24" s="29">
        <v>102235</v>
      </c>
      <c r="L24" s="29"/>
    </row>
    <row r="25" spans="1:12">
      <c r="A25" s="1"/>
      <c r="B25" s="1" t="s">
        <v>15</v>
      </c>
      <c r="C25" s="29">
        <v>673880</v>
      </c>
      <c r="D25" s="29">
        <v>360298</v>
      </c>
      <c r="E25" s="29">
        <v>138190</v>
      </c>
      <c r="F25" s="29">
        <v>69945</v>
      </c>
      <c r="G25" s="29">
        <v>52740</v>
      </c>
      <c r="H25" s="29">
        <v>15558</v>
      </c>
      <c r="I25" s="29"/>
      <c r="J25" s="29">
        <v>636731</v>
      </c>
      <c r="K25" s="29">
        <v>37149</v>
      </c>
      <c r="L25" s="29"/>
    </row>
    <row r="26" spans="1:12">
      <c r="A26" s="1"/>
      <c r="B26" s="1" t="s">
        <v>86</v>
      </c>
      <c r="C26" s="29">
        <v>8977</v>
      </c>
      <c r="D26" s="29">
        <v>8110</v>
      </c>
      <c r="E26" s="29">
        <v>609</v>
      </c>
      <c r="F26" s="29">
        <v>197</v>
      </c>
      <c r="G26" s="29">
        <v>60</v>
      </c>
      <c r="H26" s="29">
        <v>0</v>
      </c>
      <c r="I26" s="29"/>
      <c r="J26" s="29">
        <v>8976</v>
      </c>
      <c r="K26" s="29">
        <v>1</v>
      </c>
      <c r="L26" s="29"/>
    </row>
    <row r="27" spans="1:12">
      <c r="A27" s="1" t="s">
        <v>44</v>
      </c>
      <c r="B27" s="1" t="s">
        <v>19</v>
      </c>
      <c r="C27" s="29">
        <v>668395</v>
      </c>
      <c r="D27" s="29">
        <v>517331</v>
      </c>
      <c r="E27" s="29">
        <v>81045</v>
      </c>
      <c r="F27" s="29">
        <v>40734</v>
      </c>
      <c r="G27" s="29">
        <v>26483</v>
      </c>
      <c r="H27" s="29">
        <v>2584</v>
      </c>
      <c r="I27" s="29"/>
      <c r="J27" s="29">
        <v>668177</v>
      </c>
      <c r="K27" s="29">
        <v>218</v>
      </c>
      <c r="L27" s="29"/>
    </row>
    <row r="28" spans="1:12">
      <c r="A28" s="1" t="s">
        <v>45</v>
      </c>
      <c r="B28" s="1" t="s">
        <v>3</v>
      </c>
      <c r="C28" s="29">
        <v>2462</v>
      </c>
      <c r="D28" s="29">
        <v>2054</v>
      </c>
      <c r="E28" s="29">
        <v>254</v>
      </c>
      <c r="F28" s="29">
        <v>92</v>
      </c>
      <c r="G28" s="29">
        <v>54</v>
      </c>
      <c r="H28" s="29">
        <v>7</v>
      </c>
      <c r="I28" s="29"/>
      <c r="J28" s="29">
        <v>2461</v>
      </c>
      <c r="K28" s="29">
        <v>1</v>
      </c>
      <c r="L28" s="29"/>
    </row>
    <row r="29" spans="1:12">
      <c r="A29" s="1"/>
      <c r="B29" s="1" t="s">
        <v>82</v>
      </c>
      <c r="C29" s="29">
        <v>2705</v>
      </c>
      <c r="D29" s="29">
        <v>1792</v>
      </c>
      <c r="E29" s="29">
        <v>382</v>
      </c>
      <c r="F29" s="29">
        <v>267</v>
      </c>
      <c r="G29" s="29">
        <v>224</v>
      </c>
      <c r="H29" s="29">
        <v>38</v>
      </c>
      <c r="I29" s="29"/>
      <c r="J29" s="29">
        <v>2703</v>
      </c>
      <c r="K29" s="29">
        <v>2</v>
      </c>
      <c r="L29" s="29"/>
    </row>
    <row r="30" spans="1:12">
      <c r="A30" s="1"/>
      <c r="B30" s="1" t="s">
        <v>4</v>
      </c>
      <c r="C30" s="29">
        <v>339</v>
      </c>
      <c r="D30" s="29">
        <v>272</v>
      </c>
      <c r="E30" s="29">
        <v>27</v>
      </c>
      <c r="F30" s="29">
        <v>15</v>
      </c>
      <c r="G30" s="29">
        <v>18</v>
      </c>
      <c r="H30" s="29">
        <v>7</v>
      </c>
      <c r="I30" s="29"/>
      <c r="J30" s="29">
        <v>339</v>
      </c>
      <c r="K30" s="29">
        <v>0</v>
      </c>
      <c r="L30" s="29"/>
    </row>
    <row r="31" spans="1:12">
      <c r="A31" s="1"/>
      <c r="B31" s="1" t="s">
        <v>83</v>
      </c>
      <c r="C31" s="29">
        <v>103093</v>
      </c>
      <c r="D31" s="29">
        <v>84407</v>
      </c>
      <c r="E31" s="29">
        <v>11609</v>
      </c>
      <c r="F31" s="29">
        <v>4638</v>
      </c>
      <c r="G31" s="29">
        <v>2257</v>
      </c>
      <c r="H31" s="29">
        <v>175</v>
      </c>
      <c r="I31" s="29"/>
      <c r="J31" s="29">
        <v>103086</v>
      </c>
      <c r="K31" s="29">
        <v>7</v>
      </c>
      <c r="L31" s="29"/>
    </row>
    <row r="32" spans="1:12">
      <c r="A32" s="1"/>
      <c r="B32" s="1" t="s">
        <v>84</v>
      </c>
      <c r="C32" s="29">
        <v>21102</v>
      </c>
      <c r="D32" s="29">
        <v>14011</v>
      </c>
      <c r="E32" s="29">
        <v>3128</v>
      </c>
      <c r="F32" s="29">
        <v>1905</v>
      </c>
      <c r="G32" s="29">
        <v>1741</v>
      </c>
      <c r="H32" s="29">
        <v>292</v>
      </c>
      <c r="I32" s="29"/>
      <c r="J32" s="29">
        <v>21077</v>
      </c>
      <c r="K32" s="29">
        <v>25</v>
      </c>
      <c r="L32" s="29"/>
    </row>
    <row r="33" spans="1:12">
      <c r="A33" s="1"/>
      <c r="B33" s="1" t="s">
        <v>42</v>
      </c>
      <c r="C33" s="29">
        <v>28200</v>
      </c>
      <c r="D33" s="29">
        <v>23259</v>
      </c>
      <c r="E33" s="29">
        <v>2716</v>
      </c>
      <c r="F33" s="29">
        <v>1211</v>
      </c>
      <c r="G33" s="29">
        <v>908</v>
      </c>
      <c r="H33" s="29">
        <v>96</v>
      </c>
      <c r="I33" s="29"/>
      <c r="J33" s="29">
        <v>28190</v>
      </c>
      <c r="K33" s="29">
        <v>10</v>
      </c>
      <c r="L33" s="29"/>
    </row>
    <row r="34" spans="1:12">
      <c r="A34" s="1"/>
      <c r="B34" s="1" t="s">
        <v>85</v>
      </c>
      <c r="C34" s="29">
        <v>76788</v>
      </c>
      <c r="D34" s="29">
        <v>59265</v>
      </c>
      <c r="E34" s="29">
        <v>10691</v>
      </c>
      <c r="F34" s="29">
        <v>4503</v>
      </c>
      <c r="G34" s="29">
        <v>2171</v>
      </c>
      <c r="H34" s="29">
        <v>154</v>
      </c>
      <c r="I34" s="29"/>
      <c r="J34" s="29">
        <v>76784</v>
      </c>
      <c r="K34" s="29">
        <v>4</v>
      </c>
      <c r="L34" s="29"/>
    </row>
    <row r="35" spans="1:12">
      <c r="A35" s="1"/>
      <c r="B35" s="1" t="s">
        <v>5</v>
      </c>
      <c r="C35" s="29">
        <v>23568</v>
      </c>
      <c r="D35" s="29">
        <v>19646</v>
      </c>
      <c r="E35" s="29">
        <v>2210</v>
      </c>
      <c r="F35" s="29">
        <v>1025</v>
      </c>
      <c r="G35" s="29">
        <v>618</v>
      </c>
      <c r="H35" s="29">
        <v>66</v>
      </c>
      <c r="I35" s="29"/>
      <c r="J35" s="29">
        <v>23565</v>
      </c>
      <c r="K35" s="29">
        <v>3</v>
      </c>
      <c r="L35" s="29"/>
    </row>
    <row r="36" spans="1:12">
      <c r="A36" s="1"/>
      <c r="B36" s="1" t="s">
        <v>6</v>
      </c>
      <c r="C36" s="29">
        <v>8695</v>
      </c>
      <c r="D36" s="29">
        <v>6875</v>
      </c>
      <c r="E36" s="29">
        <v>961</v>
      </c>
      <c r="F36" s="29">
        <v>452</v>
      </c>
      <c r="G36" s="29">
        <v>351</v>
      </c>
      <c r="H36" s="29">
        <v>53</v>
      </c>
      <c r="I36" s="29"/>
      <c r="J36" s="29">
        <v>8692</v>
      </c>
      <c r="K36" s="29">
        <v>3</v>
      </c>
      <c r="L36" s="29"/>
    </row>
    <row r="37" spans="1:12">
      <c r="A37" s="1"/>
      <c r="B37" s="1" t="s">
        <v>7</v>
      </c>
      <c r="C37" s="29">
        <v>28337</v>
      </c>
      <c r="D37" s="29">
        <v>24640</v>
      </c>
      <c r="E37" s="29">
        <v>2200</v>
      </c>
      <c r="F37" s="29">
        <v>822</v>
      </c>
      <c r="G37" s="29">
        <v>578</v>
      </c>
      <c r="H37" s="29">
        <v>83</v>
      </c>
      <c r="I37" s="29"/>
      <c r="J37" s="29">
        <v>28323</v>
      </c>
      <c r="K37" s="29">
        <v>14</v>
      </c>
      <c r="L37" s="29"/>
    </row>
    <row r="38" spans="1:12">
      <c r="A38" s="1"/>
      <c r="B38" s="1" t="s">
        <v>8</v>
      </c>
      <c r="C38" s="29">
        <v>37410</v>
      </c>
      <c r="D38" s="29">
        <v>33071</v>
      </c>
      <c r="E38" s="29">
        <v>2572</v>
      </c>
      <c r="F38" s="29">
        <v>1046</v>
      </c>
      <c r="G38" s="29">
        <v>647</v>
      </c>
      <c r="H38" s="29">
        <v>68</v>
      </c>
      <c r="I38" s="29"/>
      <c r="J38" s="29">
        <v>37404</v>
      </c>
      <c r="K38" s="29">
        <v>6</v>
      </c>
      <c r="L38" s="29"/>
    </row>
    <row r="39" spans="1:12">
      <c r="A39" s="1"/>
      <c r="B39" s="1" t="s">
        <v>9</v>
      </c>
      <c r="C39" s="29">
        <v>91922</v>
      </c>
      <c r="D39" s="29">
        <v>80768</v>
      </c>
      <c r="E39" s="29">
        <v>6717</v>
      </c>
      <c r="F39" s="29">
        <v>2766</v>
      </c>
      <c r="G39" s="29">
        <v>1488</v>
      </c>
      <c r="H39" s="29">
        <v>157</v>
      </c>
      <c r="I39" s="29"/>
      <c r="J39" s="29">
        <v>91896</v>
      </c>
      <c r="K39" s="29">
        <v>26</v>
      </c>
      <c r="L39" s="29"/>
    </row>
    <row r="40" spans="1:12">
      <c r="A40" s="1"/>
      <c r="B40" s="1" t="s">
        <v>10</v>
      </c>
      <c r="C40" s="29">
        <v>729</v>
      </c>
      <c r="D40" s="29">
        <v>482</v>
      </c>
      <c r="E40" s="29">
        <v>86</v>
      </c>
      <c r="F40" s="29">
        <v>52</v>
      </c>
      <c r="G40" s="29">
        <v>82</v>
      </c>
      <c r="H40" s="29">
        <v>26</v>
      </c>
      <c r="I40" s="29"/>
      <c r="J40" s="29">
        <v>728</v>
      </c>
      <c r="K40" s="29">
        <v>1</v>
      </c>
      <c r="L40" s="29"/>
    </row>
    <row r="41" spans="1:12">
      <c r="A41" s="1"/>
      <c r="B41" s="1" t="s">
        <v>31</v>
      </c>
      <c r="C41" s="29">
        <v>41443</v>
      </c>
      <c r="D41" s="29">
        <v>32090</v>
      </c>
      <c r="E41" s="29">
        <v>4962</v>
      </c>
      <c r="F41" s="29">
        <v>2243</v>
      </c>
      <c r="G41" s="29">
        <v>1742</v>
      </c>
      <c r="H41" s="29">
        <v>342</v>
      </c>
      <c r="I41" s="29"/>
      <c r="J41" s="29">
        <v>41379</v>
      </c>
      <c r="K41" s="29">
        <v>64</v>
      </c>
      <c r="L41" s="29"/>
    </row>
    <row r="42" spans="1:12">
      <c r="A42" s="1"/>
      <c r="B42" s="1" t="s">
        <v>11</v>
      </c>
      <c r="C42" s="29">
        <v>8331</v>
      </c>
      <c r="D42" s="29">
        <v>5999</v>
      </c>
      <c r="E42" s="29">
        <v>1213</v>
      </c>
      <c r="F42" s="29">
        <v>662</v>
      </c>
      <c r="G42" s="29">
        <v>417</v>
      </c>
      <c r="H42" s="29">
        <v>36</v>
      </c>
      <c r="I42" s="29"/>
      <c r="J42" s="29">
        <v>8327</v>
      </c>
      <c r="K42" s="29">
        <v>4</v>
      </c>
      <c r="L42" s="29"/>
    </row>
    <row r="43" spans="1:12">
      <c r="A43" s="1"/>
      <c r="B43" s="1" t="s">
        <v>12</v>
      </c>
      <c r="C43" s="29">
        <v>52286</v>
      </c>
      <c r="D43" s="29">
        <v>37416</v>
      </c>
      <c r="E43" s="29">
        <v>8117</v>
      </c>
      <c r="F43" s="29">
        <v>3945</v>
      </c>
      <c r="G43" s="29">
        <v>2427</v>
      </c>
      <c r="H43" s="29">
        <v>366</v>
      </c>
      <c r="I43" s="29"/>
      <c r="J43" s="29">
        <v>52271</v>
      </c>
      <c r="K43" s="29">
        <v>15</v>
      </c>
      <c r="L43" s="29"/>
    </row>
    <row r="44" spans="1:12">
      <c r="A44" s="1"/>
      <c r="B44" s="1" t="s">
        <v>13</v>
      </c>
      <c r="C44" s="29">
        <v>13673</v>
      </c>
      <c r="D44" s="29">
        <v>10025</v>
      </c>
      <c r="E44" s="29">
        <v>1880</v>
      </c>
      <c r="F44" s="29">
        <v>969</v>
      </c>
      <c r="G44" s="29">
        <v>731</v>
      </c>
      <c r="H44" s="29">
        <v>63</v>
      </c>
      <c r="I44" s="29"/>
      <c r="J44" s="29">
        <v>13668</v>
      </c>
      <c r="K44" s="29">
        <v>5</v>
      </c>
      <c r="L44" s="29"/>
    </row>
    <row r="45" spans="1:12">
      <c r="A45" s="1"/>
      <c r="B45" s="1" t="s">
        <v>14</v>
      </c>
      <c r="C45" s="29">
        <v>65383</v>
      </c>
      <c r="D45" s="29">
        <v>30467</v>
      </c>
      <c r="E45" s="29">
        <v>13986</v>
      </c>
      <c r="F45" s="29">
        <v>11497</v>
      </c>
      <c r="G45" s="29">
        <v>8920</v>
      </c>
      <c r="H45" s="29">
        <v>487</v>
      </c>
      <c r="I45" s="29"/>
      <c r="J45" s="29">
        <v>65357</v>
      </c>
      <c r="K45" s="29">
        <v>26</v>
      </c>
      <c r="L45" s="29"/>
    </row>
    <row r="46" spans="1:12">
      <c r="A46" s="1"/>
      <c r="B46" s="1" t="s">
        <v>15</v>
      </c>
      <c r="C46" s="29">
        <v>58662</v>
      </c>
      <c r="D46" s="29">
        <v>47823</v>
      </c>
      <c r="E46" s="29">
        <v>7135</v>
      </c>
      <c r="F46" s="29">
        <v>2556</v>
      </c>
      <c r="G46" s="29">
        <v>1078</v>
      </c>
      <c r="H46" s="29">
        <v>68</v>
      </c>
      <c r="I46" s="29"/>
      <c r="J46" s="29">
        <v>58660</v>
      </c>
      <c r="K46" s="29">
        <v>2</v>
      </c>
      <c r="L46" s="29"/>
    </row>
    <row r="47" spans="1:12">
      <c r="A47" s="1"/>
      <c r="B47" s="1" t="s">
        <v>86</v>
      </c>
      <c r="C47" s="29">
        <v>3267</v>
      </c>
      <c r="D47" s="29">
        <v>2969</v>
      </c>
      <c r="E47" s="29">
        <v>199</v>
      </c>
      <c r="F47" s="29">
        <v>68</v>
      </c>
      <c r="G47" s="29">
        <v>31</v>
      </c>
      <c r="H47" s="29">
        <v>0</v>
      </c>
      <c r="I47" s="29"/>
      <c r="J47" s="29">
        <v>3267</v>
      </c>
      <c r="K47" s="29">
        <v>0</v>
      </c>
      <c r="L47" s="29"/>
    </row>
    <row r="48" spans="1:12">
      <c r="A48" s="1" t="s">
        <v>46</v>
      </c>
      <c r="B48" s="1" t="s">
        <v>19</v>
      </c>
      <c r="C48" s="29">
        <v>237366</v>
      </c>
      <c r="D48" s="29">
        <v>1384</v>
      </c>
      <c r="E48" s="29">
        <v>4392</v>
      </c>
      <c r="F48" s="29">
        <v>12433</v>
      </c>
      <c r="G48" s="29">
        <v>51318</v>
      </c>
      <c r="H48" s="29">
        <v>43845</v>
      </c>
      <c r="I48" s="29"/>
      <c r="J48" s="29">
        <v>113372</v>
      </c>
      <c r="K48" s="29">
        <v>123994</v>
      </c>
      <c r="L48" s="29"/>
    </row>
    <row r="49" spans="1:12">
      <c r="A49" s="1"/>
      <c r="B49" s="1" t="s">
        <v>3</v>
      </c>
      <c r="C49" s="29">
        <v>93</v>
      </c>
      <c r="D49" s="29">
        <v>2</v>
      </c>
      <c r="E49" s="29">
        <v>2</v>
      </c>
      <c r="F49" s="29">
        <v>3</v>
      </c>
      <c r="G49" s="29">
        <v>17</v>
      </c>
      <c r="H49" s="29">
        <v>19</v>
      </c>
      <c r="I49" s="29"/>
      <c r="J49" s="29">
        <v>43</v>
      </c>
      <c r="K49" s="29">
        <v>50</v>
      </c>
      <c r="L49" s="29"/>
    </row>
    <row r="50" spans="1:12">
      <c r="A50" s="1"/>
      <c r="B50" s="1" t="s">
        <v>82</v>
      </c>
      <c r="C50" s="29">
        <v>842</v>
      </c>
      <c r="D50" s="29">
        <v>6</v>
      </c>
      <c r="E50" s="29">
        <v>9</v>
      </c>
      <c r="F50" s="29">
        <v>14</v>
      </c>
      <c r="G50" s="29">
        <v>113</v>
      </c>
      <c r="H50" s="29">
        <v>182</v>
      </c>
      <c r="I50" s="29"/>
      <c r="J50" s="29">
        <v>324</v>
      </c>
      <c r="K50" s="29">
        <v>518</v>
      </c>
      <c r="L50" s="29"/>
    </row>
    <row r="51" spans="1:12">
      <c r="A51" s="1"/>
      <c r="B51" s="1" t="s">
        <v>4</v>
      </c>
      <c r="C51" s="29">
        <v>769</v>
      </c>
      <c r="D51" s="29">
        <v>4</v>
      </c>
      <c r="E51" s="29">
        <v>8</v>
      </c>
      <c r="F51" s="29">
        <v>27</v>
      </c>
      <c r="G51" s="29">
        <v>64</v>
      </c>
      <c r="H51" s="29">
        <v>85</v>
      </c>
      <c r="I51" s="29"/>
      <c r="J51" s="29">
        <v>188</v>
      </c>
      <c r="K51" s="29">
        <v>581</v>
      </c>
      <c r="L51" s="29"/>
    </row>
    <row r="52" spans="1:12">
      <c r="A52" s="1"/>
      <c r="B52" s="1" t="s">
        <v>83</v>
      </c>
      <c r="C52" s="29">
        <v>2111</v>
      </c>
      <c r="D52" s="29">
        <v>6</v>
      </c>
      <c r="E52" s="29">
        <v>24</v>
      </c>
      <c r="F52" s="29">
        <v>38</v>
      </c>
      <c r="G52" s="29">
        <v>544</v>
      </c>
      <c r="H52" s="29">
        <v>755</v>
      </c>
      <c r="I52" s="29"/>
      <c r="J52" s="29">
        <v>1367</v>
      </c>
      <c r="K52" s="29">
        <v>744</v>
      </c>
      <c r="L52" s="29"/>
    </row>
    <row r="53" spans="1:12">
      <c r="A53" s="1"/>
      <c r="B53" s="1" t="s">
        <v>84</v>
      </c>
      <c r="C53" s="29">
        <v>2756</v>
      </c>
      <c r="D53" s="29">
        <v>14</v>
      </c>
      <c r="E53" s="29">
        <v>31</v>
      </c>
      <c r="F53" s="29">
        <v>82</v>
      </c>
      <c r="G53" s="29">
        <v>764</v>
      </c>
      <c r="H53" s="29">
        <v>744</v>
      </c>
      <c r="I53" s="29"/>
      <c r="J53" s="29">
        <v>1635</v>
      </c>
      <c r="K53" s="29">
        <v>1121</v>
      </c>
      <c r="L53" s="29"/>
    </row>
    <row r="54" spans="1:12">
      <c r="A54" s="1"/>
      <c r="B54" s="1" t="s">
        <v>42</v>
      </c>
      <c r="C54" s="29">
        <v>14098</v>
      </c>
      <c r="D54" s="29">
        <v>387</v>
      </c>
      <c r="E54" s="29">
        <v>685</v>
      </c>
      <c r="F54" s="29">
        <v>1320</v>
      </c>
      <c r="G54" s="29">
        <v>4197</v>
      </c>
      <c r="H54" s="29">
        <v>3031</v>
      </c>
      <c r="I54" s="29"/>
      <c r="J54" s="29">
        <v>9620</v>
      </c>
      <c r="K54" s="29">
        <v>4478</v>
      </c>
      <c r="L54" s="29"/>
    </row>
    <row r="55" spans="1:12">
      <c r="A55" s="1"/>
      <c r="B55" s="1" t="s">
        <v>85</v>
      </c>
      <c r="C55" s="29">
        <v>49330</v>
      </c>
      <c r="D55" s="29">
        <v>334</v>
      </c>
      <c r="E55" s="29">
        <v>1439</v>
      </c>
      <c r="F55" s="29">
        <v>3882</v>
      </c>
      <c r="G55" s="29">
        <v>9904</v>
      </c>
      <c r="H55" s="29">
        <v>6305</v>
      </c>
      <c r="I55" s="29"/>
      <c r="J55" s="29">
        <v>21864</v>
      </c>
      <c r="K55" s="29">
        <v>27466</v>
      </c>
      <c r="L55" s="29"/>
    </row>
    <row r="56" spans="1:12">
      <c r="A56" s="1"/>
      <c r="B56" s="1" t="s">
        <v>5</v>
      </c>
      <c r="C56" s="29">
        <v>6931</v>
      </c>
      <c r="D56" s="29">
        <v>38</v>
      </c>
      <c r="E56" s="29">
        <v>134</v>
      </c>
      <c r="F56" s="29">
        <v>262</v>
      </c>
      <c r="G56" s="29">
        <v>1193</v>
      </c>
      <c r="H56" s="29">
        <v>1341</v>
      </c>
      <c r="I56" s="29"/>
      <c r="J56" s="29">
        <v>2968</v>
      </c>
      <c r="K56" s="29">
        <v>3963</v>
      </c>
      <c r="L56" s="29"/>
    </row>
    <row r="57" spans="1:12">
      <c r="A57" s="1"/>
      <c r="B57" s="1" t="s">
        <v>6</v>
      </c>
      <c r="C57" s="29">
        <v>9899</v>
      </c>
      <c r="D57" s="29">
        <v>21</v>
      </c>
      <c r="E57" s="29">
        <v>39</v>
      </c>
      <c r="F57" s="29">
        <v>154</v>
      </c>
      <c r="G57" s="29">
        <v>879</v>
      </c>
      <c r="H57" s="29">
        <v>647</v>
      </c>
      <c r="I57" s="29"/>
      <c r="J57" s="29">
        <v>1740</v>
      </c>
      <c r="K57" s="29">
        <v>8159</v>
      </c>
      <c r="L57" s="29"/>
    </row>
    <row r="58" spans="1:12">
      <c r="A58" s="1"/>
      <c r="B58" s="1" t="s">
        <v>7</v>
      </c>
      <c r="C58" s="29">
        <v>42130</v>
      </c>
      <c r="D58" s="29">
        <v>181</v>
      </c>
      <c r="E58" s="29">
        <v>778</v>
      </c>
      <c r="F58" s="29">
        <v>1894</v>
      </c>
      <c r="G58" s="29">
        <v>7017</v>
      </c>
      <c r="H58" s="29">
        <v>6695</v>
      </c>
      <c r="I58" s="29"/>
      <c r="J58" s="29">
        <v>16565</v>
      </c>
      <c r="K58" s="29">
        <v>25565</v>
      </c>
      <c r="L58" s="29"/>
    </row>
    <row r="59" spans="1:12">
      <c r="A59" s="1"/>
      <c r="B59" s="1" t="s">
        <v>8</v>
      </c>
      <c r="C59" s="29">
        <v>14035</v>
      </c>
      <c r="D59" s="29">
        <v>111</v>
      </c>
      <c r="E59" s="29">
        <v>482</v>
      </c>
      <c r="F59" s="29">
        <v>883</v>
      </c>
      <c r="G59" s="29">
        <v>2582</v>
      </c>
      <c r="H59" s="29">
        <v>2649</v>
      </c>
      <c r="I59" s="29"/>
      <c r="J59" s="29">
        <v>6707</v>
      </c>
      <c r="K59" s="29">
        <v>7328</v>
      </c>
      <c r="L59" s="29"/>
    </row>
    <row r="60" spans="1:12">
      <c r="A60" s="1"/>
      <c r="B60" s="1" t="s">
        <v>9</v>
      </c>
      <c r="C60" s="29">
        <v>15276</v>
      </c>
      <c r="D60" s="29">
        <v>56</v>
      </c>
      <c r="E60" s="29">
        <v>205</v>
      </c>
      <c r="F60" s="29">
        <v>835</v>
      </c>
      <c r="G60" s="29">
        <v>4683</v>
      </c>
      <c r="H60" s="29">
        <v>3512</v>
      </c>
      <c r="I60" s="29"/>
      <c r="J60" s="29">
        <v>9291</v>
      </c>
      <c r="K60" s="29">
        <v>5985</v>
      </c>
      <c r="L60" s="29"/>
    </row>
    <row r="61" spans="1:12">
      <c r="A61" s="1"/>
      <c r="B61" s="1" t="s">
        <v>10</v>
      </c>
      <c r="C61" s="29">
        <v>5737</v>
      </c>
      <c r="D61" s="29">
        <v>28</v>
      </c>
      <c r="E61" s="29">
        <v>66</v>
      </c>
      <c r="F61" s="29">
        <v>150</v>
      </c>
      <c r="G61" s="29">
        <v>793</v>
      </c>
      <c r="H61" s="29">
        <v>844</v>
      </c>
      <c r="I61" s="29"/>
      <c r="J61" s="29">
        <v>1881</v>
      </c>
      <c r="K61" s="29">
        <v>3856</v>
      </c>
      <c r="L61" s="29"/>
    </row>
    <row r="62" spans="1:12">
      <c r="A62" s="1"/>
      <c r="B62" s="1" t="s">
        <v>31</v>
      </c>
      <c r="C62" s="29">
        <v>9809</v>
      </c>
      <c r="D62" s="29">
        <v>17</v>
      </c>
      <c r="E62" s="29">
        <v>64</v>
      </c>
      <c r="F62" s="29">
        <v>207</v>
      </c>
      <c r="G62" s="29">
        <v>1359</v>
      </c>
      <c r="H62" s="29">
        <v>1660</v>
      </c>
      <c r="I62" s="29"/>
      <c r="J62" s="29">
        <v>3307</v>
      </c>
      <c r="K62" s="29">
        <v>6502</v>
      </c>
      <c r="L62" s="29"/>
    </row>
    <row r="63" spans="1:12">
      <c r="A63" s="1"/>
      <c r="B63" s="1" t="s">
        <v>11</v>
      </c>
      <c r="C63" s="29">
        <v>1724</v>
      </c>
      <c r="D63" s="29">
        <v>11</v>
      </c>
      <c r="E63" s="29">
        <v>15</v>
      </c>
      <c r="F63" s="29">
        <v>76</v>
      </c>
      <c r="G63" s="29">
        <v>566</v>
      </c>
      <c r="H63" s="29">
        <v>310</v>
      </c>
      <c r="I63" s="29"/>
      <c r="J63" s="29">
        <v>978</v>
      </c>
      <c r="K63" s="29">
        <v>746</v>
      </c>
      <c r="L63" s="29"/>
    </row>
    <row r="64" spans="1:12">
      <c r="A64" s="1"/>
      <c r="B64" s="1" t="s">
        <v>12</v>
      </c>
      <c r="C64" s="29">
        <v>27306</v>
      </c>
      <c r="D64" s="29">
        <v>55</v>
      </c>
      <c r="E64" s="29">
        <v>158</v>
      </c>
      <c r="F64" s="29">
        <v>1020</v>
      </c>
      <c r="G64" s="29">
        <v>7508</v>
      </c>
      <c r="H64" s="29">
        <v>8462</v>
      </c>
      <c r="I64" s="29"/>
      <c r="J64" s="29">
        <v>17203</v>
      </c>
      <c r="K64" s="29">
        <v>10103</v>
      </c>
      <c r="L64" s="29"/>
    </row>
    <row r="65" spans="1:12">
      <c r="A65" s="1"/>
      <c r="B65" s="1" t="s">
        <v>13</v>
      </c>
      <c r="C65" s="29">
        <v>1355</v>
      </c>
      <c r="D65" s="29">
        <v>12</v>
      </c>
      <c r="E65" s="29">
        <v>15</v>
      </c>
      <c r="F65" s="29">
        <v>97</v>
      </c>
      <c r="G65" s="29">
        <v>423</v>
      </c>
      <c r="H65" s="29">
        <v>308</v>
      </c>
      <c r="I65" s="29"/>
      <c r="J65" s="29">
        <v>855</v>
      </c>
      <c r="K65" s="29">
        <v>500</v>
      </c>
      <c r="L65" s="29"/>
    </row>
    <row r="66" spans="1:12">
      <c r="A66" s="1"/>
      <c r="B66" s="1" t="s">
        <v>14</v>
      </c>
      <c r="C66" s="29">
        <v>22374</v>
      </c>
      <c r="D66" s="29">
        <v>51</v>
      </c>
      <c r="E66" s="29">
        <v>122</v>
      </c>
      <c r="F66" s="29">
        <v>751</v>
      </c>
      <c r="G66" s="29">
        <v>5304</v>
      </c>
      <c r="H66" s="29">
        <v>4523</v>
      </c>
      <c r="I66" s="29"/>
      <c r="J66" s="29">
        <v>10751</v>
      </c>
      <c r="K66" s="29">
        <v>11623</v>
      </c>
      <c r="L66" s="29"/>
    </row>
    <row r="67" spans="1:12">
      <c r="A67" s="1"/>
      <c r="B67" s="1" t="s">
        <v>15</v>
      </c>
      <c r="C67" s="29">
        <v>10791</v>
      </c>
      <c r="D67" s="29">
        <v>50</v>
      </c>
      <c r="E67" s="29">
        <v>116</v>
      </c>
      <c r="F67" s="29">
        <v>738</v>
      </c>
      <c r="G67" s="29">
        <v>3408</v>
      </c>
      <c r="H67" s="29">
        <v>1773</v>
      </c>
      <c r="I67" s="29"/>
      <c r="J67" s="29">
        <v>6085</v>
      </c>
      <c r="K67" s="29">
        <v>4706</v>
      </c>
      <c r="L67" s="29"/>
    </row>
    <row r="68" spans="1:12">
      <c r="A68" s="1"/>
      <c r="B68" s="1" t="s">
        <v>86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/>
      <c r="J68" s="29">
        <v>0</v>
      </c>
      <c r="K68" s="29">
        <v>0</v>
      </c>
      <c r="L68" s="29"/>
    </row>
    <row r="69" spans="1:12">
      <c r="A69" s="1" t="s">
        <v>47</v>
      </c>
      <c r="B69" s="1" t="s">
        <v>19</v>
      </c>
      <c r="C69" s="29">
        <v>592410</v>
      </c>
      <c r="D69" s="29">
        <v>454009</v>
      </c>
      <c r="E69" s="29">
        <v>72744</v>
      </c>
      <c r="F69" s="29">
        <v>37592</v>
      </c>
      <c r="G69" s="29">
        <v>24917</v>
      </c>
      <c r="H69" s="29">
        <v>2886</v>
      </c>
      <c r="I69" s="29"/>
      <c r="J69" s="29">
        <v>592148</v>
      </c>
      <c r="K69" s="29">
        <v>262</v>
      </c>
      <c r="L69" s="29"/>
    </row>
    <row r="70" spans="1:12">
      <c r="A70" s="1" t="s">
        <v>48</v>
      </c>
      <c r="B70" s="1" t="s">
        <v>3</v>
      </c>
      <c r="C70" s="29">
        <v>2498</v>
      </c>
      <c r="D70" s="29">
        <v>2033</v>
      </c>
      <c r="E70" s="29">
        <v>290</v>
      </c>
      <c r="F70" s="29">
        <v>113</v>
      </c>
      <c r="G70" s="29">
        <v>55</v>
      </c>
      <c r="H70" s="29">
        <v>7</v>
      </c>
      <c r="I70" s="29"/>
      <c r="J70" s="29">
        <v>2498</v>
      </c>
      <c r="K70" s="29">
        <v>0</v>
      </c>
      <c r="L70" s="29"/>
    </row>
    <row r="71" spans="1:12">
      <c r="A71" s="1"/>
      <c r="B71" s="1" t="s">
        <v>82</v>
      </c>
      <c r="C71" s="29">
        <v>1514</v>
      </c>
      <c r="D71" s="29">
        <v>1007</v>
      </c>
      <c r="E71" s="29">
        <v>197</v>
      </c>
      <c r="F71" s="29">
        <v>145</v>
      </c>
      <c r="G71" s="29">
        <v>146</v>
      </c>
      <c r="H71" s="29">
        <v>18</v>
      </c>
      <c r="I71" s="29"/>
      <c r="J71" s="29">
        <v>1513</v>
      </c>
      <c r="K71" s="29">
        <v>1</v>
      </c>
      <c r="L71" s="29"/>
    </row>
    <row r="72" spans="1:12">
      <c r="A72" s="1"/>
      <c r="B72" s="1" t="s">
        <v>4</v>
      </c>
      <c r="C72" s="29">
        <v>793</v>
      </c>
      <c r="D72" s="29">
        <v>475</v>
      </c>
      <c r="E72" s="29">
        <v>241</v>
      </c>
      <c r="F72" s="29">
        <v>42</v>
      </c>
      <c r="G72" s="29">
        <v>34</v>
      </c>
      <c r="H72" s="29">
        <v>1</v>
      </c>
      <c r="I72" s="29"/>
      <c r="J72" s="29">
        <v>793</v>
      </c>
      <c r="K72" s="29">
        <v>0</v>
      </c>
      <c r="L72" s="29"/>
    </row>
    <row r="73" spans="1:12">
      <c r="A73" s="1"/>
      <c r="B73" s="1" t="s">
        <v>83</v>
      </c>
      <c r="C73" s="29">
        <v>91150</v>
      </c>
      <c r="D73" s="29">
        <v>73643</v>
      </c>
      <c r="E73" s="29">
        <v>10565</v>
      </c>
      <c r="F73" s="29">
        <v>4467</v>
      </c>
      <c r="G73" s="29">
        <v>2271</v>
      </c>
      <c r="H73" s="29">
        <v>191</v>
      </c>
      <c r="I73" s="29"/>
      <c r="J73" s="29">
        <v>91137</v>
      </c>
      <c r="K73" s="29">
        <v>13</v>
      </c>
      <c r="L73" s="29"/>
    </row>
    <row r="74" spans="1:12">
      <c r="A74" s="1"/>
      <c r="B74" s="1" t="s">
        <v>84</v>
      </c>
      <c r="C74" s="29">
        <v>21898</v>
      </c>
      <c r="D74" s="29">
        <v>13774</v>
      </c>
      <c r="E74" s="29">
        <v>3255</v>
      </c>
      <c r="F74" s="29">
        <v>2245</v>
      </c>
      <c r="G74" s="29">
        <v>2201</v>
      </c>
      <c r="H74" s="29">
        <v>396</v>
      </c>
      <c r="I74" s="29"/>
      <c r="J74" s="29">
        <v>21871</v>
      </c>
      <c r="K74" s="29">
        <v>27</v>
      </c>
      <c r="L74" s="29"/>
    </row>
    <row r="75" spans="1:12">
      <c r="A75" s="1"/>
      <c r="B75" s="1" t="s">
        <v>42</v>
      </c>
      <c r="C75" s="29">
        <v>28710</v>
      </c>
      <c r="D75" s="29">
        <v>22333</v>
      </c>
      <c r="E75" s="29">
        <v>3150</v>
      </c>
      <c r="F75" s="29">
        <v>1704</v>
      </c>
      <c r="G75" s="29">
        <v>1349</v>
      </c>
      <c r="H75" s="29">
        <v>168</v>
      </c>
      <c r="I75" s="29"/>
      <c r="J75" s="29">
        <v>28704</v>
      </c>
      <c r="K75" s="29">
        <v>6</v>
      </c>
      <c r="L75" s="29"/>
    </row>
    <row r="76" spans="1:12">
      <c r="A76" s="1"/>
      <c r="B76" s="1" t="s">
        <v>85</v>
      </c>
      <c r="C76" s="29">
        <v>75695</v>
      </c>
      <c r="D76" s="29">
        <v>57150</v>
      </c>
      <c r="E76" s="29">
        <v>11044</v>
      </c>
      <c r="F76" s="29">
        <v>4676</v>
      </c>
      <c r="G76" s="29">
        <v>2581</v>
      </c>
      <c r="H76" s="29">
        <v>238</v>
      </c>
      <c r="I76" s="29"/>
      <c r="J76" s="29">
        <v>75689</v>
      </c>
      <c r="K76" s="29">
        <v>6</v>
      </c>
      <c r="L76" s="29"/>
    </row>
    <row r="77" spans="1:12">
      <c r="A77" s="1"/>
      <c r="B77" s="1" t="s">
        <v>5</v>
      </c>
      <c r="C77" s="29">
        <v>20275</v>
      </c>
      <c r="D77" s="29">
        <v>16314</v>
      </c>
      <c r="E77" s="29">
        <v>2026</v>
      </c>
      <c r="F77" s="29">
        <v>1061</v>
      </c>
      <c r="G77" s="29">
        <v>766</v>
      </c>
      <c r="H77" s="29">
        <v>101</v>
      </c>
      <c r="I77" s="29"/>
      <c r="J77" s="29">
        <v>20268</v>
      </c>
      <c r="K77" s="29">
        <v>7</v>
      </c>
      <c r="L77" s="29"/>
    </row>
    <row r="78" spans="1:12">
      <c r="A78" s="1"/>
      <c r="B78" s="1" t="s">
        <v>6</v>
      </c>
      <c r="C78" s="29">
        <v>7934</v>
      </c>
      <c r="D78" s="29">
        <v>5906</v>
      </c>
      <c r="E78" s="29">
        <v>861</v>
      </c>
      <c r="F78" s="29">
        <v>592</v>
      </c>
      <c r="G78" s="29">
        <v>494</v>
      </c>
      <c r="H78" s="29">
        <v>71</v>
      </c>
      <c r="I78" s="29"/>
      <c r="J78" s="29">
        <v>7924</v>
      </c>
      <c r="K78" s="29">
        <v>10</v>
      </c>
      <c r="L78" s="29"/>
    </row>
    <row r="79" spans="1:12">
      <c r="A79" s="1"/>
      <c r="B79" s="1" t="s">
        <v>7</v>
      </c>
      <c r="C79" s="29">
        <v>24636</v>
      </c>
      <c r="D79" s="29">
        <v>20816</v>
      </c>
      <c r="E79" s="29">
        <v>2105</v>
      </c>
      <c r="F79" s="29">
        <v>933</v>
      </c>
      <c r="G79" s="29">
        <v>662</v>
      </c>
      <c r="H79" s="29">
        <v>104</v>
      </c>
      <c r="I79" s="29"/>
      <c r="J79" s="29">
        <v>24620</v>
      </c>
      <c r="K79" s="29">
        <v>16</v>
      </c>
      <c r="L79" s="29"/>
    </row>
    <row r="80" spans="1:12">
      <c r="A80" s="1"/>
      <c r="B80" s="1" t="s">
        <v>8</v>
      </c>
      <c r="C80" s="29">
        <v>35251</v>
      </c>
      <c r="D80" s="29">
        <v>30982</v>
      </c>
      <c r="E80" s="29">
        <v>2579</v>
      </c>
      <c r="F80" s="29">
        <v>1043</v>
      </c>
      <c r="G80" s="29">
        <v>580</v>
      </c>
      <c r="H80" s="29">
        <v>62</v>
      </c>
      <c r="I80" s="29"/>
      <c r="J80" s="29">
        <v>35246</v>
      </c>
      <c r="K80" s="29">
        <v>5</v>
      </c>
      <c r="L80" s="29"/>
    </row>
    <row r="81" spans="1:12">
      <c r="A81" s="1"/>
      <c r="B81" s="1" t="s">
        <v>9</v>
      </c>
      <c r="C81" s="29">
        <v>73525</v>
      </c>
      <c r="D81" s="29">
        <v>63636</v>
      </c>
      <c r="E81" s="29">
        <v>5381</v>
      </c>
      <c r="F81" s="29">
        <v>2631</v>
      </c>
      <c r="G81" s="29">
        <v>1666</v>
      </c>
      <c r="H81" s="29">
        <v>186</v>
      </c>
      <c r="I81" s="29"/>
      <c r="J81" s="29">
        <v>73500</v>
      </c>
      <c r="K81" s="29">
        <v>25</v>
      </c>
      <c r="L81" s="29"/>
    </row>
    <row r="82" spans="1:12">
      <c r="A82" s="1"/>
      <c r="B82" s="1" t="s">
        <v>10</v>
      </c>
      <c r="C82" s="29">
        <v>776</v>
      </c>
      <c r="D82" s="29">
        <v>507</v>
      </c>
      <c r="E82" s="29">
        <v>64</v>
      </c>
      <c r="F82" s="29">
        <v>52</v>
      </c>
      <c r="G82" s="29">
        <v>107</v>
      </c>
      <c r="H82" s="29">
        <v>40</v>
      </c>
      <c r="I82" s="29"/>
      <c r="J82" s="29">
        <v>770</v>
      </c>
      <c r="K82" s="29">
        <v>6</v>
      </c>
      <c r="L82" s="29"/>
    </row>
    <row r="83" spans="1:12">
      <c r="A83" s="1"/>
      <c r="B83" s="1" t="s">
        <v>31</v>
      </c>
      <c r="C83" s="29">
        <v>35203</v>
      </c>
      <c r="D83" s="29">
        <v>26813</v>
      </c>
      <c r="E83" s="29">
        <v>4115</v>
      </c>
      <c r="F83" s="29">
        <v>2062</v>
      </c>
      <c r="G83" s="29">
        <v>1717</v>
      </c>
      <c r="H83" s="29">
        <v>418</v>
      </c>
      <c r="I83" s="29"/>
      <c r="J83" s="29">
        <v>35125</v>
      </c>
      <c r="K83" s="29">
        <v>78</v>
      </c>
      <c r="L83" s="29"/>
    </row>
    <row r="84" spans="1:12">
      <c r="A84" s="1"/>
      <c r="B84" s="1" t="s">
        <v>11</v>
      </c>
      <c r="C84" s="29">
        <v>6086</v>
      </c>
      <c r="D84" s="29">
        <v>4375</v>
      </c>
      <c r="E84" s="29">
        <v>792</v>
      </c>
      <c r="F84" s="29">
        <v>506</v>
      </c>
      <c r="G84" s="29">
        <v>363</v>
      </c>
      <c r="H84" s="29">
        <v>46</v>
      </c>
      <c r="I84" s="29"/>
      <c r="J84" s="29">
        <v>6082</v>
      </c>
      <c r="K84" s="29">
        <v>4</v>
      </c>
      <c r="L84" s="29"/>
    </row>
    <row r="85" spans="1:12">
      <c r="A85" s="1"/>
      <c r="B85" s="1" t="s">
        <v>12</v>
      </c>
      <c r="C85" s="29">
        <v>41532</v>
      </c>
      <c r="D85" s="29">
        <v>29316</v>
      </c>
      <c r="E85" s="29">
        <v>6313</v>
      </c>
      <c r="F85" s="29">
        <v>3161</v>
      </c>
      <c r="G85" s="29">
        <v>2286</v>
      </c>
      <c r="H85" s="29">
        <v>423</v>
      </c>
      <c r="I85" s="29"/>
      <c r="J85" s="29">
        <v>41499</v>
      </c>
      <c r="K85" s="29">
        <v>33</v>
      </c>
      <c r="L85" s="29"/>
    </row>
    <row r="86" spans="1:12">
      <c r="A86" s="1"/>
      <c r="B86" s="1" t="s">
        <v>13</v>
      </c>
      <c r="C86" s="29">
        <v>11548</v>
      </c>
      <c r="D86" s="29">
        <v>8327</v>
      </c>
      <c r="E86" s="29">
        <v>1651</v>
      </c>
      <c r="F86" s="29">
        <v>887</v>
      </c>
      <c r="G86" s="29">
        <v>621</v>
      </c>
      <c r="H86" s="29">
        <v>58</v>
      </c>
      <c r="I86" s="29"/>
      <c r="J86" s="29">
        <v>11544</v>
      </c>
      <c r="K86" s="29">
        <v>4</v>
      </c>
      <c r="L86" s="29"/>
    </row>
    <row r="87" spans="1:12">
      <c r="A87" s="1"/>
      <c r="B87" s="1" t="s">
        <v>14</v>
      </c>
      <c r="C87" s="29">
        <v>54296</v>
      </c>
      <c r="D87" s="29">
        <v>27678</v>
      </c>
      <c r="E87" s="29">
        <v>11574</v>
      </c>
      <c r="F87" s="29">
        <v>8730</v>
      </c>
      <c r="G87" s="29">
        <v>5998</v>
      </c>
      <c r="H87" s="29">
        <v>297</v>
      </c>
      <c r="I87" s="29"/>
      <c r="J87" s="29">
        <v>54277</v>
      </c>
      <c r="K87" s="29">
        <v>19</v>
      </c>
      <c r="L87" s="29"/>
    </row>
    <row r="88" spans="1:12">
      <c r="A88" s="1"/>
      <c r="B88" s="1" t="s">
        <v>15</v>
      </c>
      <c r="C88" s="29">
        <v>52227</v>
      </c>
      <c r="D88" s="29">
        <v>42757</v>
      </c>
      <c r="E88" s="29">
        <v>6060</v>
      </c>
      <c r="F88" s="29">
        <v>2374</v>
      </c>
      <c r="G88" s="29">
        <v>973</v>
      </c>
      <c r="H88" s="29">
        <v>61</v>
      </c>
      <c r="I88" s="29"/>
      <c r="J88" s="29">
        <v>52225</v>
      </c>
      <c r="K88" s="29">
        <v>2</v>
      </c>
      <c r="L88" s="29"/>
    </row>
    <row r="89" spans="1:12">
      <c r="A89" s="1"/>
      <c r="B89" s="1" t="s">
        <v>86</v>
      </c>
      <c r="C89" s="29">
        <v>6863</v>
      </c>
      <c r="D89" s="29">
        <v>6167</v>
      </c>
      <c r="E89" s="29">
        <v>481</v>
      </c>
      <c r="F89" s="29">
        <v>168</v>
      </c>
      <c r="G89" s="29">
        <v>47</v>
      </c>
      <c r="H89" s="29">
        <v>0</v>
      </c>
      <c r="I89" s="29"/>
      <c r="J89" s="29">
        <v>6863</v>
      </c>
      <c r="K89" s="29">
        <v>0</v>
      </c>
      <c r="L89" s="29"/>
    </row>
    <row r="90" spans="1:12">
      <c r="A90" s="1" t="s">
        <v>49</v>
      </c>
      <c r="B90" s="1" t="s">
        <v>19</v>
      </c>
      <c r="C90" s="29">
        <v>160920</v>
      </c>
      <c r="D90" s="29">
        <v>2598</v>
      </c>
      <c r="E90" s="29">
        <v>4345</v>
      </c>
      <c r="F90" s="29">
        <v>7822</v>
      </c>
      <c r="G90" s="29">
        <v>23820</v>
      </c>
      <c r="H90" s="29">
        <v>21470</v>
      </c>
      <c r="I90" s="29"/>
      <c r="J90" s="29">
        <v>60055</v>
      </c>
      <c r="K90" s="29">
        <v>100865</v>
      </c>
      <c r="L90" s="29"/>
    </row>
    <row r="91" spans="1:12">
      <c r="A91" s="1"/>
      <c r="B91" s="1" t="s">
        <v>3</v>
      </c>
      <c r="C91" s="29">
        <v>86</v>
      </c>
      <c r="D91" s="29">
        <v>4</v>
      </c>
      <c r="E91" s="29">
        <v>7</v>
      </c>
      <c r="F91" s="29">
        <v>0</v>
      </c>
      <c r="G91" s="29">
        <v>19</v>
      </c>
      <c r="H91" s="29">
        <v>22</v>
      </c>
      <c r="I91" s="29"/>
      <c r="J91" s="29">
        <v>52</v>
      </c>
      <c r="K91" s="29">
        <v>34</v>
      </c>
      <c r="L91" s="29"/>
    </row>
    <row r="92" spans="1:12">
      <c r="A92" s="1"/>
      <c r="B92" s="1" t="s">
        <v>82</v>
      </c>
      <c r="C92" s="29">
        <v>705</v>
      </c>
      <c r="D92" s="29">
        <v>10</v>
      </c>
      <c r="E92" s="29">
        <v>25</v>
      </c>
      <c r="F92" s="29">
        <v>38</v>
      </c>
      <c r="G92" s="29">
        <v>119</v>
      </c>
      <c r="H92" s="29">
        <v>75</v>
      </c>
      <c r="I92" s="29"/>
      <c r="J92" s="29">
        <v>267</v>
      </c>
      <c r="K92" s="29">
        <v>438</v>
      </c>
      <c r="L92" s="29"/>
    </row>
    <row r="93" spans="1:12">
      <c r="A93" s="1"/>
      <c r="B93" s="1" t="s">
        <v>4</v>
      </c>
      <c r="C93" s="29">
        <v>855</v>
      </c>
      <c r="D93" s="29">
        <v>7</v>
      </c>
      <c r="E93" s="29">
        <v>7</v>
      </c>
      <c r="F93" s="29">
        <v>5</v>
      </c>
      <c r="G93" s="29">
        <v>27</v>
      </c>
      <c r="H93" s="29">
        <v>44</v>
      </c>
      <c r="I93" s="29"/>
      <c r="J93" s="29">
        <v>90</v>
      </c>
      <c r="K93" s="29">
        <v>765</v>
      </c>
      <c r="L93" s="29"/>
    </row>
    <row r="94" spans="1:12">
      <c r="A94" s="1"/>
      <c r="B94" s="1" t="s">
        <v>83</v>
      </c>
      <c r="C94" s="29">
        <v>1439</v>
      </c>
      <c r="D94" s="29">
        <v>19</v>
      </c>
      <c r="E94" s="29">
        <v>30</v>
      </c>
      <c r="F94" s="29">
        <v>49</v>
      </c>
      <c r="G94" s="29">
        <v>247</v>
      </c>
      <c r="H94" s="29">
        <v>228</v>
      </c>
      <c r="I94" s="29"/>
      <c r="J94" s="29">
        <v>573</v>
      </c>
      <c r="K94" s="29">
        <v>866</v>
      </c>
      <c r="L94" s="29"/>
    </row>
    <row r="95" spans="1:12">
      <c r="A95" s="1"/>
      <c r="B95" s="1" t="s">
        <v>84</v>
      </c>
      <c r="C95" s="29">
        <v>3648</v>
      </c>
      <c r="D95" s="29">
        <v>39</v>
      </c>
      <c r="E95" s="29">
        <v>69</v>
      </c>
      <c r="F95" s="29">
        <v>115</v>
      </c>
      <c r="G95" s="29">
        <v>535</v>
      </c>
      <c r="H95" s="29">
        <v>762</v>
      </c>
      <c r="I95" s="29"/>
      <c r="J95" s="29">
        <v>1520</v>
      </c>
      <c r="K95" s="29">
        <v>2128</v>
      </c>
      <c r="L95" s="29"/>
    </row>
    <row r="96" spans="1:12">
      <c r="A96" s="1"/>
      <c r="B96" s="1" t="s">
        <v>42</v>
      </c>
      <c r="C96" s="29">
        <v>10406</v>
      </c>
      <c r="D96" s="29">
        <v>328</v>
      </c>
      <c r="E96" s="29">
        <v>469</v>
      </c>
      <c r="F96" s="29">
        <v>737</v>
      </c>
      <c r="G96" s="29">
        <v>2101</v>
      </c>
      <c r="H96" s="29">
        <v>1606</v>
      </c>
      <c r="I96" s="29"/>
      <c r="J96" s="29">
        <v>5241</v>
      </c>
      <c r="K96" s="29">
        <v>5165</v>
      </c>
      <c r="L96" s="29"/>
    </row>
    <row r="97" spans="1:12">
      <c r="A97" s="1"/>
      <c r="B97" s="1" t="s">
        <v>85</v>
      </c>
      <c r="C97" s="29">
        <v>30245</v>
      </c>
      <c r="D97" s="29">
        <v>756</v>
      </c>
      <c r="E97" s="29">
        <v>1433</v>
      </c>
      <c r="F97" s="29">
        <v>2390</v>
      </c>
      <c r="G97" s="29">
        <v>5574</v>
      </c>
      <c r="H97" s="29">
        <v>4015</v>
      </c>
      <c r="I97" s="29"/>
      <c r="J97" s="29">
        <v>14168</v>
      </c>
      <c r="K97" s="29">
        <v>16077</v>
      </c>
      <c r="L97" s="29"/>
    </row>
    <row r="98" spans="1:12">
      <c r="A98" s="1"/>
      <c r="B98" s="1" t="s">
        <v>5</v>
      </c>
      <c r="C98" s="29">
        <v>5117</v>
      </c>
      <c r="D98" s="29">
        <v>48</v>
      </c>
      <c r="E98" s="29">
        <v>62</v>
      </c>
      <c r="F98" s="29">
        <v>170</v>
      </c>
      <c r="G98" s="29">
        <v>608</v>
      </c>
      <c r="H98" s="29">
        <v>600</v>
      </c>
      <c r="I98" s="29"/>
      <c r="J98" s="29">
        <v>1488</v>
      </c>
      <c r="K98" s="29">
        <v>3629</v>
      </c>
      <c r="L98" s="29"/>
    </row>
    <row r="99" spans="1:12">
      <c r="A99" s="1"/>
      <c r="B99" s="1" t="s">
        <v>6</v>
      </c>
      <c r="C99" s="29">
        <v>11020</v>
      </c>
      <c r="D99" s="29">
        <v>47</v>
      </c>
      <c r="E99" s="29">
        <v>61</v>
      </c>
      <c r="F99" s="29">
        <v>168</v>
      </c>
      <c r="G99" s="29">
        <v>586</v>
      </c>
      <c r="H99" s="29">
        <v>517</v>
      </c>
      <c r="I99" s="29"/>
      <c r="J99" s="29">
        <v>1379</v>
      </c>
      <c r="K99" s="29">
        <v>9641</v>
      </c>
      <c r="L99" s="29"/>
    </row>
    <row r="100" spans="1:12">
      <c r="A100" s="1"/>
      <c r="B100" s="1" t="s">
        <v>7</v>
      </c>
      <c r="C100" s="29">
        <v>29333</v>
      </c>
      <c r="D100" s="29">
        <v>182</v>
      </c>
      <c r="E100" s="29">
        <v>304</v>
      </c>
      <c r="F100" s="29">
        <v>515</v>
      </c>
      <c r="G100" s="29">
        <v>1720</v>
      </c>
      <c r="H100" s="29">
        <v>2088</v>
      </c>
      <c r="I100" s="29"/>
      <c r="J100" s="29">
        <v>4809</v>
      </c>
      <c r="K100" s="29">
        <v>24524</v>
      </c>
      <c r="L100" s="29"/>
    </row>
    <row r="101" spans="1:12">
      <c r="A101" s="1"/>
      <c r="B101" s="1" t="s">
        <v>8</v>
      </c>
      <c r="C101" s="29">
        <v>9180</v>
      </c>
      <c r="D101" s="29">
        <v>195</v>
      </c>
      <c r="E101" s="29">
        <v>256</v>
      </c>
      <c r="F101" s="29">
        <v>424</v>
      </c>
      <c r="G101" s="29">
        <v>1095</v>
      </c>
      <c r="H101" s="29">
        <v>1145</v>
      </c>
      <c r="I101" s="29"/>
      <c r="J101" s="29">
        <v>3115</v>
      </c>
      <c r="K101" s="29">
        <v>6065</v>
      </c>
      <c r="L101" s="29"/>
    </row>
    <row r="102" spans="1:12">
      <c r="A102" s="1"/>
      <c r="B102" s="1" t="s">
        <v>9</v>
      </c>
      <c r="C102" s="29">
        <v>9931</v>
      </c>
      <c r="D102" s="29">
        <v>193</v>
      </c>
      <c r="E102" s="29">
        <v>330</v>
      </c>
      <c r="F102" s="29">
        <v>643</v>
      </c>
      <c r="G102" s="29">
        <v>1972</v>
      </c>
      <c r="H102" s="29">
        <v>1419</v>
      </c>
      <c r="I102" s="29"/>
      <c r="J102" s="29">
        <v>4557</v>
      </c>
      <c r="K102" s="29">
        <v>5374</v>
      </c>
      <c r="L102" s="29"/>
    </row>
    <row r="103" spans="1:12">
      <c r="A103" s="1"/>
      <c r="B103" s="1" t="s">
        <v>10</v>
      </c>
      <c r="C103" s="29">
        <v>5082</v>
      </c>
      <c r="D103" s="29">
        <v>40</v>
      </c>
      <c r="E103" s="29">
        <v>68</v>
      </c>
      <c r="F103" s="29">
        <v>138</v>
      </c>
      <c r="G103" s="29">
        <v>510</v>
      </c>
      <c r="H103" s="29">
        <v>651</v>
      </c>
      <c r="I103" s="29"/>
      <c r="J103" s="29">
        <v>1407</v>
      </c>
      <c r="K103" s="29">
        <v>3675</v>
      </c>
      <c r="L103" s="29"/>
    </row>
    <row r="104" spans="1:12">
      <c r="A104" s="1"/>
      <c r="B104" s="1" t="s">
        <v>31</v>
      </c>
      <c r="C104" s="29">
        <v>7206</v>
      </c>
      <c r="D104" s="29">
        <v>92</v>
      </c>
      <c r="E104" s="29">
        <v>113</v>
      </c>
      <c r="F104" s="29">
        <v>236</v>
      </c>
      <c r="G104" s="29">
        <v>875</v>
      </c>
      <c r="H104" s="29">
        <v>857</v>
      </c>
      <c r="I104" s="29"/>
      <c r="J104" s="29">
        <v>2173</v>
      </c>
      <c r="K104" s="29">
        <v>5033</v>
      </c>
      <c r="L104" s="29"/>
    </row>
    <row r="105" spans="1:12">
      <c r="A105" s="1"/>
      <c r="B105" s="1" t="s">
        <v>11</v>
      </c>
      <c r="C105" s="29">
        <v>870</v>
      </c>
      <c r="D105" s="29">
        <v>28</v>
      </c>
      <c r="E105" s="29">
        <v>31</v>
      </c>
      <c r="F105" s="29">
        <v>65</v>
      </c>
      <c r="G105" s="29">
        <v>225</v>
      </c>
      <c r="H105" s="29">
        <v>209</v>
      </c>
      <c r="I105" s="29"/>
      <c r="J105" s="29">
        <v>558</v>
      </c>
      <c r="K105" s="29">
        <v>312</v>
      </c>
      <c r="L105" s="29"/>
    </row>
    <row r="106" spans="1:12">
      <c r="A106" s="1"/>
      <c r="B106" s="1" t="s">
        <v>12</v>
      </c>
      <c r="C106" s="29">
        <v>15666</v>
      </c>
      <c r="D106" s="29">
        <v>274</v>
      </c>
      <c r="E106" s="29">
        <v>464</v>
      </c>
      <c r="F106" s="29">
        <v>877</v>
      </c>
      <c r="G106" s="29">
        <v>3617</v>
      </c>
      <c r="H106" s="29">
        <v>4099</v>
      </c>
      <c r="I106" s="29"/>
      <c r="J106" s="29">
        <v>9331</v>
      </c>
      <c r="K106" s="29">
        <v>6335</v>
      </c>
      <c r="L106" s="29"/>
    </row>
    <row r="107" spans="1:12">
      <c r="A107" s="1"/>
      <c r="B107" s="1" t="s">
        <v>13</v>
      </c>
      <c r="C107" s="29">
        <v>822</v>
      </c>
      <c r="D107" s="29">
        <v>29</v>
      </c>
      <c r="E107" s="29">
        <v>31</v>
      </c>
      <c r="F107" s="29">
        <v>48</v>
      </c>
      <c r="G107" s="29">
        <v>207</v>
      </c>
      <c r="H107" s="29">
        <v>189</v>
      </c>
      <c r="I107" s="29"/>
      <c r="J107" s="29">
        <v>504</v>
      </c>
      <c r="K107" s="29">
        <v>318</v>
      </c>
      <c r="L107" s="29"/>
    </row>
    <row r="108" spans="1:12">
      <c r="A108" s="1"/>
      <c r="B108" s="1" t="s">
        <v>14</v>
      </c>
      <c r="C108" s="29">
        <v>11083</v>
      </c>
      <c r="D108" s="29">
        <v>113</v>
      </c>
      <c r="E108" s="29">
        <v>213</v>
      </c>
      <c r="F108" s="29">
        <v>538</v>
      </c>
      <c r="G108" s="29">
        <v>2083</v>
      </c>
      <c r="H108" s="29">
        <v>1960</v>
      </c>
      <c r="I108" s="29"/>
      <c r="J108" s="29">
        <v>4907</v>
      </c>
      <c r="K108" s="29">
        <v>6176</v>
      </c>
      <c r="L108" s="29"/>
    </row>
    <row r="109" spans="1:12">
      <c r="A109" s="1"/>
      <c r="B109" s="1" t="s">
        <v>15</v>
      </c>
      <c r="C109" s="29">
        <v>8225</v>
      </c>
      <c r="D109" s="29">
        <v>194</v>
      </c>
      <c r="E109" s="29">
        <v>372</v>
      </c>
      <c r="F109" s="29">
        <v>666</v>
      </c>
      <c r="G109" s="29">
        <v>1700</v>
      </c>
      <c r="H109" s="29">
        <v>984</v>
      </c>
      <c r="I109" s="29"/>
      <c r="J109" s="29">
        <v>3916</v>
      </c>
      <c r="K109" s="29">
        <v>4309</v>
      </c>
      <c r="L109" s="29"/>
    </row>
    <row r="110" spans="1:12">
      <c r="A110" s="1"/>
      <c r="B110" s="1" t="s">
        <v>86</v>
      </c>
      <c r="C110" s="29">
        <v>1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/>
      <c r="J110" s="29">
        <v>0</v>
      </c>
      <c r="K110" s="29">
        <v>1</v>
      </c>
      <c r="L110" s="29"/>
    </row>
    <row r="111" spans="1:12">
      <c r="A111" s="1" t="s">
        <v>50</v>
      </c>
      <c r="B111" s="1" t="s">
        <v>19</v>
      </c>
      <c r="C111" s="29">
        <v>1809999</v>
      </c>
      <c r="D111" s="29">
        <v>553615</v>
      </c>
      <c r="E111" s="29">
        <v>312393</v>
      </c>
      <c r="F111" s="29">
        <v>228203</v>
      </c>
      <c r="G111" s="29">
        <v>252408</v>
      </c>
      <c r="H111" s="29">
        <v>116531</v>
      </c>
      <c r="I111" s="29"/>
      <c r="J111" s="29">
        <v>1463150</v>
      </c>
      <c r="K111" s="29">
        <v>346849</v>
      </c>
      <c r="L111" s="29"/>
    </row>
    <row r="112" spans="1:12">
      <c r="A112" s="1"/>
      <c r="B112" s="1" t="s">
        <v>3</v>
      </c>
      <c r="C112" s="29">
        <v>4497</v>
      </c>
      <c r="D112" s="29">
        <v>2216</v>
      </c>
      <c r="E112" s="29">
        <v>1078</v>
      </c>
      <c r="F112" s="29">
        <v>573</v>
      </c>
      <c r="G112" s="29">
        <v>401</v>
      </c>
      <c r="H112" s="29">
        <v>124</v>
      </c>
      <c r="I112" s="29"/>
      <c r="J112" s="29">
        <v>4392</v>
      </c>
      <c r="K112" s="29">
        <v>105</v>
      </c>
      <c r="L112" s="29"/>
    </row>
    <row r="113" spans="1:17">
      <c r="A113" s="1"/>
      <c r="B113" s="1" t="s">
        <v>82</v>
      </c>
      <c r="C113" s="29">
        <v>8722</v>
      </c>
      <c r="D113" s="29">
        <v>2176</v>
      </c>
      <c r="E113" s="29">
        <v>1391</v>
      </c>
      <c r="F113" s="29">
        <v>1182</v>
      </c>
      <c r="G113" s="29">
        <v>1490</v>
      </c>
      <c r="H113" s="29">
        <v>672</v>
      </c>
      <c r="I113" s="29"/>
      <c r="J113" s="29">
        <v>6911</v>
      </c>
      <c r="K113" s="29">
        <v>1811</v>
      </c>
      <c r="L113" s="29"/>
    </row>
    <row r="114" spans="1:17">
      <c r="A114" s="1"/>
      <c r="B114" s="1" t="s">
        <v>4</v>
      </c>
      <c r="C114" s="29">
        <v>4438</v>
      </c>
      <c r="D114" s="29">
        <v>513</v>
      </c>
      <c r="E114" s="29">
        <v>286</v>
      </c>
      <c r="F114" s="29">
        <v>175</v>
      </c>
      <c r="G114" s="29">
        <v>538</v>
      </c>
      <c r="H114" s="29">
        <v>412</v>
      </c>
      <c r="I114" s="29"/>
      <c r="J114" s="29">
        <v>1924</v>
      </c>
      <c r="K114" s="29">
        <v>2514</v>
      </c>
      <c r="L114" s="29"/>
    </row>
    <row r="115" spans="1:17">
      <c r="A115" s="1"/>
      <c r="B115" s="1" t="s">
        <v>83</v>
      </c>
      <c r="C115" s="29">
        <v>175735</v>
      </c>
      <c r="D115" s="29">
        <v>82374</v>
      </c>
      <c r="E115" s="29">
        <v>38607</v>
      </c>
      <c r="F115" s="29">
        <v>25802</v>
      </c>
      <c r="G115" s="29">
        <v>22514</v>
      </c>
      <c r="H115" s="29">
        <v>3736</v>
      </c>
      <c r="I115" s="29"/>
      <c r="J115" s="29">
        <v>173033</v>
      </c>
      <c r="K115" s="29">
        <v>2702</v>
      </c>
      <c r="L115" s="29"/>
    </row>
    <row r="116" spans="1:17">
      <c r="A116" s="1"/>
      <c r="B116" s="1" t="s">
        <v>84</v>
      </c>
      <c r="C116" s="29">
        <v>99556</v>
      </c>
      <c r="D116" s="29">
        <v>20362</v>
      </c>
      <c r="E116" s="29">
        <v>16330</v>
      </c>
      <c r="F116" s="29">
        <v>16267</v>
      </c>
      <c r="G116" s="29">
        <v>24856</v>
      </c>
      <c r="H116" s="29">
        <v>9651</v>
      </c>
      <c r="I116" s="29"/>
      <c r="J116" s="29">
        <v>87466</v>
      </c>
      <c r="K116" s="29">
        <v>12090</v>
      </c>
      <c r="L116" s="29"/>
    </row>
    <row r="117" spans="1:17">
      <c r="A117" s="1"/>
      <c r="B117" s="1" t="s">
        <v>42</v>
      </c>
      <c r="C117" s="29">
        <v>105373</v>
      </c>
      <c r="D117" s="29">
        <v>27382</v>
      </c>
      <c r="E117" s="29">
        <v>17584</v>
      </c>
      <c r="F117" s="29">
        <v>15148</v>
      </c>
      <c r="G117" s="29">
        <v>19093</v>
      </c>
      <c r="H117" s="29">
        <v>9222</v>
      </c>
      <c r="I117" s="29"/>
      <c r="J117" s="29">
        <v>88429</v>
      </c>
      <c r="K117" s="29">
        <v>16944</v>
      </c>
      <c r="L117" s="29"/>
    </row>
    <row r="118" spans="1:17">
      <c r="A118" s="1"/>
      <c r="B118" s="1" t="s">
        <v>85</v>
      </c>
      <c r="C118" s="29">
        <v>295636</v>
      </c>
      <c r="D118" s="29">
        <v>71811</v>
      </c>
      <c r="E118" s="29">
        <v>42475</v>
      </c>
      <c r="F118" s="29">
        <v>27397</v>
      </c>
      <c r="G118" s="29">
        <v>28203</v>
      </c>
      <c r="H118" s="29">
        <v>14745</v>
      </c>
      <c r="I118" s="29"/>
      <c r="J118" s="29">
        <v>184631</v>
      </c>
      <c r="K118" s="29">
        <v>111005</v>
      </c>
      <c r="L118" s="29"/>
    </row>
    <row r="119" spans="1:17">
      <c r="A119" s="1"/>
      <c r="B119" s="1" t="s">
        <v>5</v>
      </c>
      <c r="C119" s="29">
        <v>50742</v>
      </c>
      <c r="D119" s="29">
        <v>15178</v>
      </c>
      <c r="E119" s="29">
        <v>7576</v>
      </c>
      <c r="F119" s="29">
        <v>5855</v>
      </c>
      <c r="G119" s="29">
        <v>6757</v>
      </c>
      <c r="H119" s="29">
        <v>3396</v>
      </c>
      <c r="I119" s="29"/>
      <c r="J119" s="29">
        <v>38762</v>
      </c>
      <c r="K119" s="29">
        <v>11980</v>
      </c>
      <c r="L119" s="29"/>
    </row>
    <row r="120" spans="1:17">
      <c r="A120" s="1"/>
      <c r="B120" s="1" t="s">
        <v>6</v>
      </c>
      <c r="C120" s="29">
        <v>30644</v>
      </c>
      <c r="D120" s="29">
        <v>5786</v>
      </c>
      <c r="E120" s="29">
        <v>3346</v>
      </c>
      <c r="F120" s="29">
        <v>3024</v>
      </c>
      <c r="G120" s="29">
        <v>3805</v>
      </c>
      <c r="H120" s="29">
        <v>2009</v>
      </c>
      <c r="I120" s="29"/>
      <c r="J120" s="29">
        <v>17970</v>
      </c>
      <c r="K120" s="29">
        <v>12674</v>
      </c>
      <c r="L120" s="29"/>
    </row>
    <row r="121" spans="1:17">
      <c r="A121" s="1"/>
      <c r="B121" s="1" t="s">
        <v>7</v>
      </c>
      <c r="C121" s="29">
        <v>104030</v>
      </c>
      <c r="D121" s="29">
        <v>26124</v>
      </c>
      <c r="E121" s="29">
        <v>9503</v>
      </c>
      <c r="F121" s="29">
        <v>5991</v>
      </c>
      <c r="G121" s="29">
        <v>10065</v>
      </c>
      <c r="H121" s="29">
        <v>9374</v>
      </c>
      <c r="I121" s="29"/>
      <c r="J121" s="29">
        <v>61057</v>
      </c>
      <c r="K121" s="29">
        <v>42973</v>
      </c>
      <c r="L121" s="29"/>
    </row>
    <row r="122" spans="1:17">
      <c r="A122" s="1"/>
      <c r="B122" s="1" t="s">
        <v>8</v>
      </c>
      <c r="C122" s="29">
        <v>62234</v>
      </c>
      <c r="D122" s="29">
        <v>25088</v>
      </c>
      <c r="E122" s="29">
        <v>9119</v>
      </c>
      <c r="F122" s="29">
        <v>5437</v>
      </c>
      <c r="G122" s="29">
        <v>5799</v>
      </c>
      <c r="H122" s="29">
        <v>3878</v>
      </c>
      <c r="I122" s="29"/>
      <c r="J122" s="29">
        <v>49321</v>
      </c>
      <c r="K122" s="29">
        <v>12913</v>
      </c>
      <c r="L122" s="29"/>
    </row>
    <row r="123" spans="1:17">
      <c r="A123" s="1"/>
      <c r="B123" s="1" t="s">
        <v>9</v>
      </c>
      <c r="C123" s="29">
        <v>168557</v>
      </c>
      <c r="D123" s="29">
        <v>71173</v>
      </c>
      <c r="E123" s="29">
        <v>32426</v>
      </c>
      <c r="F123" s="29">
        <v>22145</v>
      </c>
      <c r="G123" s="29">
        <v>20371</v>
      </c>
      <c r="H123" s="29">
        <v>7120</v>
      </c>
      <c r="I123" s="29"/>
      <c r="J123" s="29">
        <v>153235</v>
      </c>
      <c r="K123" s="29">
        <v>15322</v>
      </c>
      <c r="L123" s="29"/>
    </row>
    <row r="124" spans="1:17">
      <c r="A124" s="1"/>
      <c r="B124" s="1" t="s">
        <v>10</v>
      </c>
      <c r="C124" s="29">
        <v>13512</v>
      </c>
      <c r="D124" s="29">
        <v>309</v>
      </c>
      <c r="E124" s="29">
        <v>184</v>
      </c>
      <c r="F124" s="29">
        <v>285</v>
      </c>
      <c r="G124" s="29">
        <v>1732</v>
      </c>
      <c r="H124" s="29">
        <v>3195</v>
      </c>
      <c r="I124" s="29"/>
      <c r="J124" s="29">
        <v>5705</v>
      </c>
      <c r="K124" s="29">
        <v>7807</v>
      </c>
      <c r="L124" s="29"/>
    </row>
    <row r="125" spans="1:17">
      <c r="A125" s="1"/>
      <c r="B125" s="1" t="s">
        <v>31</v>
      </c>
      <c r="C125" s="29">
        <v>88718</v>
      </c>
      <c r="D125" s="29">
        <v>30608</v>
      </c>
      <c r="E125" s="29">
        <v>15006</v>
      </c>
      <c r="F125" s="29">
        <v>10957</v>
      </c>
      <c r="G125" s="29">
        <v>12346</v>
      </c>
      <c r="H125" s="29">
        <v>5380</v>
      </c>
      <c r="I125" s="29"/>
      <c r="J125" s="29">
        <v>74297</v>
      </c>
      <c r="K125" s="29">
        <v>14421</v>
      </c>
      <c r="L125" s="29"/>
      <c r="Q125" s="25"/>
    </row>
    <row r="126" spans="1:17">
      <c r="A126" s="1"/>
      <c r="B126" s="1" t="s">
        <v>11</v>
      </c>
      <c r="C126" s="29">
        <v>24156</v>
      </c>
      <c r="D126" s="29">
        <v>5839</v>
      </c>
      <c r="E126" s="29">
        <v>3984</v>
      </c>
      <c r="F126" s="29">
        <v>3663</v>
      </c>
      <c r="G126" s="29">
        <v>6155</v>
      </c>
      <c r="H126" s="29">
        <v>2302</v>
      </c>
      <c r="I126" s="29"/>
      <c r="J126" s="29">
        <v>21943</v>
      </c>
      <c r="K126" s="29">
        <v>2213</v>
      </c>
      <c r="L126" s="29"/>
      <c r="Q126" s="25"/>
    </row>
    <row r="127" spans="1:17">
      <c r="A127" s="1"/>
      <c r="B127" s="1" t="s">
        <v>12</v>
      </c>
      <c r="C127" s="29">
        <v>208779</v>
      </c>
      <c r="D127" s="29">
        <v>53650</v>
      </c>
      <c r="E127" s="29">
        <v>42501</v>
      </c>
      <c r="F127" s="29">
        <v>29294</v>
      </c>
      <c r="G127" s="29">
        <v>32055</v>
      </c>
      <c r="H127" s="29">
        <v>22658</v>
      </c>
      <c r="I127" s="29"/>
      <c r="J127" s="29">
        <v>180158</v>
      </c>
      <c r="K127" s="29">
        <v>28621</v>
      </c>
      <c r="L127" s="29"/>
      <c r="Q127" s="25"/>
    </row>
    <row r="128" spans="1:17">
      <c r="A128" s="1"/>
      <c r="B128" s="1" t="s">
        <v>13</v>
      </c>
      <c r="C128" s="29">
        <v>27464</v>
      </c>
      <c r="D128" s="29">
        <v>8924</v>
      </c>
      <c r="E128" s="29">
        <v>4977</v>
      </c>
      <c r="F128" s="29">
        <v>4178</v>
      </c>
      <c r="G128" s="29">
        <v>5452</v>
      </c>
      <c r="H128" s="29">
        <v>1613</v>
      </c>
      <c r="I128" s="29"/>
      <c r="J128" s="29">
        <v>25144</v>
      </c>
      <c r="K128" s="29">
        <v>2320</v>
      </c>
      <c r="L128" s="29"/>
      <c r="Q128" s="25"/>
    </row>
    <row r="129" spans="1:17">
      <c r="A129" s="1"/>
      <c r="B129" s="1" t="s">
        <v>14</v>
      </c>
      <c r="C129" s="29">
        <v>171687</v>
      </c>
      <c r="D129" s="29">
        <v>33009</v>
      </c>
      <c r="E129" s="29">
        <v>28190</v>
      </c>
      <c r="F129" s="29">
        <v>28059</v>
      </c>
      <c r="G129" s="29">
        <v>32203</v>
      </c>
      <c r="H129" s="29">
        <v>12324</v>
      </c>
      <c r="I129" s="29"/>
      <c r="J129" s="29">
        <v>133785</v>
      </c>
      <c r="K129" s="29">
        <v>37902</v>
      </c>
      <c r="L129" s="29"/>
      <c r="Q129" s="25"/>
    </row>
    <row r="130" spans="1:17">
      <c r="A130" s="1"/>
      <c r="B130" s="1" t="s">
        <v>15</v>
      </c>
      <c r="C130" s="29">
        <v>165190</v>
      </c>
      <c r="D130" s="29">
        <v>70806</v>
      </c>
      <c r="E130" s="29">
        <v>37797</v>
      </c>
      <c r="F130" s="29">
        <v>22766</v>
      </c>
      <c r="G130" s="29">
        <v>18569</v>
      </c>
      <c r="H130" s="29">
        <v>4720</v>
      </c>
      <c r="I130" s="29"/>
      <c r="J130" s="29">
        <v>154658</v>
      </c>
      <c r="K130" s="29">
        <v>10532</v>
      </c>
      <c r="L130" s="29"/>
      <c r="Q130" s="25"/>
    </row>
    <row r="131" spans="1:17">
      <c r="A131" s="1"/>
      <c r="B131" s="1" t="s">
        <v>86</v>
      </c>
      <c r="C131" s="29">
        <v>329</v>
      </c>
      <c r="D131" s="29">
        <v>287</v>
      </c>
      <c r="E131" s="29">
        <v>33</v>
      </c>
      <c r="F131" s="29">
        <v>5</v>
      </c>
      <c r="G131" s="29">
        <v>4</v>
      </c>
      <c r="H131" s="29">
        <v>0</v>
      </c>
      <c r="I131" s="29"/>
      <c r="J131" s="29">
        <v>329</v>
      </c>
      <c r="K131" s="29">
        <v>0</v>
      </c>
      <c r="L131" s="29"/>
      <c r="Q131" s="25"/>
    </row>
    <row r="132" spans="1:17">
      <c r="A132" s="1" t="s">
        <v>51</v>
      </c>
      <c r="B132" s="1" t="s">
        <v>19</v>
      </c>
      <c r="C132" s="29">
        <v>1884218</v>
      </c>
      <c r="D132" s="29">
        <v>385727</v>
      </c>
      <c r="E132" s="29">
        <v>398455</v>
      </c>
      <c r="F132" s="29">
        <v>293728</v>
      </c>
      <c r="G132" s="29">
        <v>307964</v>
      </c>
      <c r="H132" s="29">
        <v>132631</v>
      </c>
      <c r="I132" s="29"/>
      <c r="J132" s="29">
        <v>1518505</v>
      </c>
      <c r="K132" s="29">
        <v>365713</v>
      </c>
      <c r="L132" s="29"/>
      <c r="Q132" s="25"/>
    </row>
    <row r="133" spans="1:17">
      <c r="A133" s="1"/>
      <c r="B133" s="1" t="s">
        <v>3</v>
      </c>
      <c r="C133" s="29">
        <v>5000</v>
      </c>
      <c r="D133" s="29">
        <v>1607</v>
      </c>
      <c r="E133" s="29">
        <v>1488</v>
      </c>
      <c r="F133" s="29">
        <v>995</v>
      </c>
      <c r="G133" s="29">
        <v>653</v>
      </c>
      <c r="H133" s="29">
        <v>128</v>
      </c>
      <c r="I133" s="29"/>
      <c r="J133" s="29">
        <v>4871</v>
      </c>
      <c r="K133" s="29">
        <v>129</v>
      </c>
      <c r="L133" s="29"/>
      <c r="Q133" s="25"/>
    </row>
    <row r="134" spans="1:17">
      <c r="A134" s="1"/>
      <c r="B134" s="1" t="s">
        <v>82</v>
      </c>
      <c r="C134" s="29">
        <v>5370</v>
      </c>
      <c r="D134" s="29">
        <v>986</v>
      </c>
      <c r="E134" s="29">
        <v>970</v>
      </c>
      <c r="F134" s="29">
        <v>869</v>
      </c>
      <c r="G134" s="29">
        <v>970</v>
      </c>
      <c r="H134" s="29">
        <v>475</v>
      </c>
      <c r="I134" s="29"/>
      <c r="J134" s="29">
        <v>4270</v>
      </c>
      <c r="K134" s="29">
        <v>1100</v>
      </c>
      <c r="L134" s="29"/>
      <c r="Q134" s="25"/>
    </row>
    <row r="135" spans="1:17">
      <c r="A135" s="1"/>
      <c r="B135" s="1" t="s">
        <v>4</v>
      </c>
      <c r="C135" s="29">
        <v>3932</v>
      </c>
      <c r="D135" s="29">
        <v>326</v>
      </c>
      <c r="E135" s="29">
        <v>286</v>
      </c>
      <c r="F135" s="29">
        <v>186</v>
      </c>
      <c r="G135" s="29">
        <v>442</v>
      </c>
      <c r="H135" s="29">
        <v>381</v>
      </c>
      <c r="I135" s="29"/>
      <c r="J135" s="29">
        <v>1621</v>
      </c>
      <c r="K135" s="29">
        <v>2311</v>
      </c>
      <c r="L135" s="29"/>
      <c r="Q135" s="25"/>
    </row>
    <row r="136" spans="1:17">
      <c r="A136" s="1"/>
      <c r="B136" s="1" t="s">
        <v>83</v>
      </c>
      <c r="C136" s="29">
        <v>196746</v>
      </c>
      <c r="D136" s="29">
        <v>59801</v>
      </c>
      <c r="E136" s="29">
        <v>57419</v>
      </c>
      <c r="F136" s="29">
        <v>38859</v>
      </c>
      <c r="G136" s="29">
        <v>32388</v>
      </c>
      <c r="H136" s="29">
        <v>5123</v>
      </c>
      <c r="I136" s="29"/>
      <c r="J136" s="29">
        <v>193590</v>
      </c>
      <c r="K136" s="29">
        <v>3156</v>
      </c>
      <c r="L136" s="29"/>
      <c r="Q136" s="25"/>
    </row>
    <row r="137" spans="1:17">
      <c r="A137" s="1"/>
      <c r="B137" s="1" t="s">
        <v>84</v>
      </c>
      <c r="C137" s="29">
        <v>104232</v>
      </c>
      <c r="D137" s="29">
        <v>14013</v>
      </c>
      <c r="E137" s="29">
        <v>19105</v>
      </c>
      <c r="F137" s="29">
        <v>19254</v>
      </c>
      <c r="G137" s="29">
        <v>27080</v>
      </c>
      <c r="H137" s="29">
        <v>10205</v>
      </c>
      <c r="I137" s="29"/>
      <c r="J137" s="29">
        <v>89657</v>
      </c>
      <c r="K137" s="29">
        <v>14575</v>
      </c>
      <c r="L137" s="29"/>
      <c r="Q137" s="25"/>
    </row>
    <row r="138" spans="1:17">
      <c r="A138" s="1"/>
      <c r="B138" s="1" t="s">
        <v>42</v>
      </c>
      <c r="C138" s="29">
        <v>103350</v>
      </c>
      <c r="D138" s="29">
        <v>18420</v>
      </c>
      <c r="E138" s="29">
        <v>19874</v>
      </c>
      <c r="F138" s="29">
        <v>16680</v>
      </c>
      <c r="G138" s="29">
        <v>20838</v>
      </c>
      <c r="H138" s="29">
        <v>9550</v>
      </c>
      <c r="I138" s="29"/>
      <c r="J138" s="29">
        <v>85362</v>
      </c>
      <c r="K138" s="29">
        <v>17988</v>
      </c>
      <c r="L138" s="29"/>
      <c r="Q138" s="25"/>
    </row>
    <row r="139" spans="1:17">
      <c r="A139" s="1"/>
      <c r="B139" s="1" t="s">
        <v>85</v>
      </c>
      <c r="C139" s="29">
        <v>329219</v>
      </c>
      <c r="D139" s="29">
        <v>51232</v>
      </c>
      <c r="E139" s="29">
        <v>58084</v>
      </c>
      <c r="F139" s="29">
        <v>40236</v>
      </c>
      <c r="G139" s="29">
        <v>40018</v>
      </c>
      <c r="H139" s="29">
        <v>19344</v>
      </c>
      <c r="I139" s="29"/>
      <c r="J139" s="29">
        <v>208914</v>
      </c>
      <c r="K139" s="29">
        <v>120305</v>
      </c>
      <c r="L139" s="29"/>
      <c r="Q139" s="25"/>
    </row>
    <row r="140" spans="1:17">
      <c r="A140" s="1"/>
      <c r="B140" s="1" t="s">
        <v>5</v>
      </c>
      <c r="C140" s="29">
        <v>49248</v>
      </c>
      <c r="D140" s="29">
        <v>10369</v>
      </c>
      <c r="E140" s="29">
        <v>9435</v>
      </c>
      <c r="F140" s="29">
        <v>7327</v>
      </c>
      <c r="G140" s="29">
        <v>8091</v>
      </c>
      <c r="H140" s="29">
        <v>3641</v>
      </c>
      <c r="I140" s="29"/>
      <c r="J140" s="29">
        <v>38863</v>
      </c>
      <c r="K140" s="29">
        <v>10385</v>
      </c>
      <c r="L140" s="29"/>
      <c r="Q140" s="25"/>
    </row>
    <row r="141" spans="1:17">
      <c r="A141" s="1"/>
      <c r="B141" s="1" t="s">
        <v>6</v>
      </c>
      <c r="C141" s="29">
        <v>30942</v>
      </c>
      <c r="D141" s="29">
        <v>4009</v>
      </c>
      <c r="E141" s="29">
        <v>3966</v>
      </c>
      <c r="F141" s="29">
        <v>3434</v>
      </c>
      <c r="G141" s="29">
        <v>4164</v>
      </c>
      <c r="H141" s="29">
        <v>1913</v>
      </c>
      <c r="I141" s="29"/>
      <c r="J141" s="29">
        <v>17486</v>
      </c>
      <c r="K141" s="29">
        <v>13456</v>
      </c>
      <c r="L141" s="29"/>
      <c r="Q141" s="25"/>
    </row>
    <row r="142" spans="1:17">
      <c r="A142" s="1"/>
      <c r="B142" s="1" t="s">
        <v>7</v>
      </c>
      <c r="C142" s="29">
        <v>112584</v>
      </c>
      <c r="D142" s="29">
        <v>20033</v>
      </c>
      <c r="E142" s="29">
        <v>14632</v>
      </c>
      <c r="F142" s="29">
        <v>8468</v>
      </c>
      <c r="G142" s="29">
        <v>13191</v>
      </c>
      <c r="H142" s="29">
        <v>11353</v>
      </c>
      <c r="I142" s="29"/>
      <c r="J142" s="29">
        <v>67677</v>
      </c>
      <c r="K142" s="29">
        <v>44907</v>
      </c>
      <c r="L142" s="29"/>
      <c r="Q142" s="25"/>
    </row>
    <row r="143" spans="1:17">
      <c r="A143" s="1"/>
      <c r="B143" s="1" t="s">
        <v>8</v>
      </c>
      <c r="C143" s="29">
        <v>67162</v>
      </c>
      <c r="D143" s="29">
        <v>21422</v>
      </c>
      <c r="E143" s="29">
        <v>14218</v>
      </c>
      <c r="F143" s="29">
        <v>8036</v>
      </c>
      <c r="G143" s="29">
        <v>7103</v>
      </c>
      <c r="H143" s="29">
        <v>3819</v>
      </c>
      <c r="I143" s="29"/>
      <c r="J143" s="29">
        <v>54598</v>
      </c>
      <c r="K143" s="29">
        <v>12564</v>
      </c>
      <c r="L143" s="29"/>
      <c r="Q143" s="25"/>
    </row>
    <row r="144" spans="1:17">
      <c r="A144" s="1"/>
      <c r="B144" s="1" t="s">
        <v>9</v>
      </c>
      <c r="C144" s="29">
        <v>159585</v>
      </c>
      <c r="D144" s="29">
        <v>52033</v>
      </c>
      <c r="E144" s="29">
        <v>39022</v>
      </c>
      <c r="F144" s="29">
        <v>25076</v>
      </c>
      <c r="G144" s="29">
        <v>20680</v>
      </c>
      <c r="H144" s="29">
        <v>7042</v>
      </c>
      <c r="I144" s="29"/>
      <c r="J144" s="29">
        <v>143853</v>
      </c>
      <c r="K144" s="29">
        <v>15732</v>
      </c>
      <c r="L144" s="29"/>
      <c r="Q144" s="25"/>
    </row>
    <row r="145" spans="1:17">
      <c r="A145" s="1"/>
      <c r="B145" s="1" t="s">
        <v>10</v>
      </c>
      <c r="C145" s="29">
        <v>12186</v>
      </c>
      <c r="D145" s="29">
        <v>183</v>
      </c>
      <c r="E145" s="29">
        <v>152</v>
      </c>
      <c r="F145" s="29">
        <v>255</v>
      </c>
      <c r="G145" s="29">
        <v>1652</v>
      </c>
      <c r="H145" s="29">
        <v>3110</v>
      </c>
      <c r="I145" s="29"/>
      <c r="J145" s="29">
        <v>5352</v>
      </c>
      <c r="K145" s="29">
        <v>6834</v>
      </c>
      <c r="L145" s="29"/>
      <c r="Q145" s="25"/>
    </row>
    <row r="146" spans="1:17">
      <c r="A146" s="1"/>
      <c r="B146" s="1" t="s">
        <v>31</v>
      </c>
      <c r="C146" s="29">
        <v>90681</v>
      </c>
      <c r="D146" s="29">
        <v>20452</v>
      </c>
      <c r="E146" s="29">
        <v>19394</v>
      </c>
      <c r="F146" s="29">
        <v>13640</v>
      </c>
      <c r="G146" s="29">
        <v>14145</v>
      </c>
      <c r="H146" s="29">
        <v>6392</v>
      </c>
      <c r="I146" s="29"/>
      <c r="J146" s="29">
        <v>74023</v>
      </c>
      <c r="K146" s="29">
        <v>16658</v>
      </c>
      <c r="L146" s="29"/>
      <c r="Q146" s="25"/>
    </row>
    <row r="147" spans="1:17">
      <c r="A147" s="1"/>
      <c r="B147" s="1" t="s">
        <v>11</v>
      </c>
      <c r="C147" s="29">
        <v>21834</v>
      </c>
      <c r="D147" s="29">
        <v>3498</v>
      </c>
      <c r="E147" s="29">
        <v>4110</v>
      </c>
      <c r="F147" s="29">
        <v>3983</v>
      </c>
      <c r="G147" s="29">
        <v>6034</v>
      </c>
      <c r="H147" s="29">
        <v>2015</v>
      </c>
      <c r="I147" s="29"/>
      <c r="J147" s="29">
        <v>19640</v>
      </c>
      <c r="K147" s="29">
        <v>2194</v>
      </c>
      <c r="L147" s="29"/>
      <c r="Q147" s="25"/>
    </row>
    <row r="148" spans="1:17">
      <c r="A148" s="1"/>
      <c r="B148" s="1" t="s">
        <v>12</v>
      </c>
      <c r="C148" s="29">
        <v>193470</v>
      </c>
      <c r="D148" s="29">
        <v>31504</v>
      </c>
      <c r="E148" s="29">
        <v>46378</v>
      </c>
      <c r="F148" s="29">
        <v>34056</v>
      </c>
      <c r="G148" s="29">
        <v>33386</v>
      </c>
      <c r="H148" s="29">
        <v>23279</v>
      </c>
      <c r="I148" s="29"/>
      <c r="J148" s="29">
        <v>168603</v>
      </c>
      <c r="K148" s="29">
        <v>24867</v>
      </c>
      <c r="L148" s="29"/>
      <c r="Q148" s="25"/>
    </row>
    <row r="149" spans="1:17">
      <c r="A149" s="1"/>
      <c r="B149" s="1" t="s">
        <v>13</v>
      </c>
      <c r="C149" s="29">
        <v>28259</v>
      </c>
      <c r="D149" s="29">
        <v>5881</v>
      </c>
      <c r="E149" s="29">
        <v>6411</v>
      </c>
      <c r="F149" s="29">
        <v>5508</v>
      </c>
      <c r="G149" s="29">
        <v>6495</v>
      </c>
      <c r="H149" s="29">
        <v>1764</v>
      </c>
      <c r="I149" s="29"/>
      <c r="J149" s="29">
        <v>26059</v>
      </c>
      <c r="K149" s="29">
        <v>2200</v>
      </c>
      <c r="L149" s="29"/>
      <c r="Q149" s="25"/>
    </row>
    <row r="150" spans="1:17">
      <c r="A150" s="1"/>
      <c r="B150" s="1" t="s">
        <v>14</v>
      </c>
      <c r="C150" s="29">
        <v>197077</v>
      </c>
      <c r="D150" s="29">
        <v>19905</v>
      </c>
      <c r="E150" s="29">
        <v>32102</v>
      </c>
      <c r="F150" s="29">
        <v>36093</v>
      </c>
      <c r="G150" s="29">
        <v>46966</v>
      </c>
      <c r="H150" s="29">
        <v>17161</v>
      </c>
      <c r="I150" s="29"/>
      <c r="J150" s="29">
        <v>152227</v>
      </c>
      <c r="K150" s="29">
        <v>44850</v>
      </c>
      <c r="L150" s="29"/>
      <c r="Q150" s="25"/>
    </row>
    <row r="151" spans="1:17">
      <c r="A151" s="1"/>
      <c r="B151" s="1" t="s">
        <v>15</v>
      </c>
      <c r="C151" s="29">
        <v>172956</v>
      </c>
      <c r="D151" s="29">
        <v>49769</v>
      </c>
      <c r="E151" s="29">
        <v>51338</v>
      </c>
      <c r="F151" s="29">
        <v>30751</v>
      </c>
      <c r="G151" s="29">
        <v>23660</v>
      </c>
      <c r="H151" s="29">
        <v>5936</v>
      </c>
      <c r="I151" s="29"/>
      <c r="J151" s="29">
        <v>161454</v>
      </c>
      <c r="K151" s="29">
        <v>11502</v>
      </c>
      <c r="L151" s="29"/>
      <c r="Q151" s="25"/>
    </row>
    <row r="152" spans="1:17">
      <c r="A152" s="1"/>
      <c r="B152" s="1" t="s">
        <v>86</v>
      </c>
      <c r="C152" s="29">
        <v>385</v>
      </c>
      <c r="D152" s="29">
        <v>284</v>
      </c>
      <c r="E152" s="29">
        <v>71</v>
      </c>
      <c r="F152" s="29">
        <v>22</v>
      </c>
      <c r="G152" s="29">
        <v>8</v>
      </c>
      <c r="H152" s="29">
        <v>0</v>
      </c>
      <c r="I152" s="29"/>
      <c r="J152" s="29">
        <v>385</v>
      </c>
      <c r="K152" s="29">
        <v>0</v>
      </c>
      <c r="L152" s="29"/>
      <c r="Q152" s="25"/>
    </row>
    <row r="153" spans="1:17">
      <c r="A153" s="1" t="s">
        <v>52</v>
      </c>
      <c r="B153" s="1" t="s">
        <v>19</v>
      </c>
      <c r="C153" s="29">
        <v>152431</v>
      </c>
      <c r="D153" s="29">
        <v>62108</v>
      </c>
      <c r="E153" s="29">
        <v>8348</v>
      </c>
      <c r="F153" s="29">
        <v>7753</v>
      </c>
      <c r="G153" s="29">
        <v>29064</v>
      </c>
      <c r="H153" s="29">
        <v>22073</v>
      </c>
      <c r="I153" s="29"/>
      <c r="J153" s="29">
        <v>129346</v>
      </c>
      <c r="K153" s="29">
        <v>23085</v>
      </c>
      <c r="L153" s="29"/>
      <c r="Q153" s="25"/>
    </row>
    <row r="154" spans="1:17">
      <c r="A154" s="1"/>
      <c r="B154" s="1" t="s">
        <v>3</v>
      </c>
      <c r="C154" s="29">
        <v>-29</v>
      </c>
      <c r="D154" s="29">
        <v>19</v>
      </c>
      <c r="E154" s="29">
        <v>-41</v>
      </c>
      <c r="F154" s="29">
        <v>-18</v>
      </c>
      <c r="G154" s="29">
        <v>-3</v>
      </c>
      <c r="H154" s="29">
        <v>-3</v>
      </c>
      <c r="I154" s="29"/>
      <c r="J154" s="29">
        <v>-46</v>
      </c>
      <c r="K154" s="29">
        <v>17</v>
      </c>
      <c r="L154" s="29"/>
      <c r="Q154" s="25"/>
    </row>
    <row r="155" spans="1:17">
      <c r="A155" s="14"/>
      <c r="B155" s="1" t="s">
        <v>82</v>
      </c>
      <c r="C155" s="29">
        <v>1328</v>
      </c>
      <c r="D155" s="29">
        <v>781</v>
      </c>
      <c r="E155" s="29">
        <v>169</v>
      </c>
      <c r="F155" s="29">
        <v>98</v>
      </c>
      <c r="G155" s="29">
        <v>72</v>
      </c>
      <c r="H155" s="29">
        <v>127</v>
      </c>
      <c r="I155" s="29"/>
      <c r="J155" s="29">
        <v>1247</v>
      </c>
      <c r="K155" s="29">
        <v>81</v>
      </c>
      <c r="L155" s="29"/>
      <c r="Q155" s="25"/>
    </row>
    <row r="156" spans="1:17">
      <c r="A156" s="1"/>
      <c r="B156" s="1" t="s">
        <v>4</v>
      </c>
      <c r="C156" s="29">
        <v>-540</v>
      </c>
      <c r="D156" s="29">
        <v>-206</v>
      </c>
      <c r="E156" s="29">
        <v>-213</v>
      </c>
      <c r="F156" s="29">
        <v>-5</v>
      </c>
      <c r="G156" s="29">
        <v>21</v>
      </c>
      <c r="H156" s="29">
        <v>47</v>
      </c>
      <c r="I156" s="29"/>
      <c r="J156" s="29">
        <v>-356</v>
      </c>
      <c r="K156" s="29">
        <v>-184</v>
      </c>
      <c r="L156" s="29"/>
      <c r="Q156" s="25"/>
    </row>
    <row r="157" spans="1:17">
      <c r="A157" s="1"/>
      <c r="B157" s="1" t="s">
        <v>83</v>
      </c>
      <c r="C157" s="29">
        <v>12615</v>
      </c>
      <c r="D157" s="29">
        <v>10751</v>
      </c>
      <c r="E157" s="29">
        <v>1038</v>
      </c>
      <c r="F157" s="29">
        <v>160</v>
      </c>
      <c r="G157" s="29">
        <v>283</v>
      </c>
      <c r="H157" s="29">
        <v>511</v>
      </c>
      <c r="I157" s="29"/>
      <c r="J157" s="29">
        <v>12743</v>
      </c>
      <c r="K157" s="29">
        <v>-128</v>
      </c>
      <c r="L157" s="29"/>
      <c r="Q157" s="25"/>
    </row>
    <row r="158" spans="1:17">
      <c r="A158" s="1"/>
      <c r="B158" s="1" t="s">
        <v>84</v>
      </c>
      <c r="C158" s="29">
        <v>-1688</v>
      </c>
      <c r="D158" s="29">
        <v>212</v>
      </c>
      <c r="E158" s="29">
        <v>-165</v>
      </c>
      <c r="F158" s="29">
        <v>-373</v>
      </c>
      <c r="G158" s="29">
        <v>-231</v>
      </c>
      <c r="H158" s="29">
        <v>-122</v>
      </c>
      <c r="I158" s="29"/>
      <c r="J158" s="29">
        <v>-679</v>
      </c>
      <c r="K158" s="29">
        <v>-1009</v>
      </c>
      <c r="L158" s="29"/>
      <c r="Q158" s="25"/>
    </row>
    <row r="159" spans="1:17">
      <c r="A159" s="1"/>
      <c r="B159" s="1" t="s">
        <v>42</v>
      </c>
      <c r="C159" s="29">
        <v>3182</v>
      </c>
      <c r="D159" s="29">
        <v>985</v>
      </c>
      <c r="E159" s="29">
        <v>-218</v>
      </c>
      <c r="F159" s="29">
        <v>90</v>
      </c>
      <c r="G159" s="29">
        <v>1655</v>
      </c>
      <c r="H159" s="29">
        <v>1353</v>
      </c>
      <c r="I159" s="29"/>
      <c r="J159" s="29">
        <v>3865</v>
      </c>
      <c r="K159" s="29">
        <v>-683</v>
      </c>
      <c r="L159" s="29"/>
      <c r="Q159" s="25"/>
    </row>
    <row r="160" spans="1:17">
      <c r="A160" s="1"/>
      <c r="B160" s="1" t="s">
        <v>85</v>
      </c>
      <c r="C160" s="29">
        <v>20178</v>
      </c>
      <c r="D160" s="29">
        <v>1693</v>
      </c>
      <c r="E160" s="29">
        <v>-347</v>
      </c>
      <c r="F160" s="29">
        <v>1319</v>
      </c>
      <c r="G160" s="29">
        <v>3920</v>
      </c>
      <c r="H160" s="29">
        <v>2206</v>
      </c>
      <c r="I160" s="29"/>
      <c r="J160" s="29">
        <v>8791</v>
      </c>
      <c r="K160" s="29">
        <v>11387</v>
      </c>
      <c r="L160" s="29"/>
      <c r="Q160" s="25"/>
    </row>
    <row r="161" spans="1:17">
      <c r="A161" s="1"/>
      <c r="B161" s="1" t="s">
        <v>5</v>
      </c>
      <c r="C161" s="29">
        <v>5107</v>
      </c>
      <c r="D161" s="29">
        <v>3322</v>
      </c>
      <c r="E161" s="29">
        <v>256</v>
      </c>
      <c r="F161" s="29">
        <v>56</v>
      </c>
      <c r="G161" s="29">
        <v>437</v>
      </c>
      <c r="H161" s="29">
        <v>706</v>
      </c>
      <c r="I161" s="29"/>
      <c r="J161" s="29">
        <v>4777</v>
      </c>
      <c r="K161" s="29">
        <v>330</v>
      </c>
      <c r="L161" s="29"/>
      <c r="Q161" s="25"/>
    </row>
    <row r="162" spans="1:17">
      <c r="A162" s="1"/>
      <c r="B162" s="1" t="s">
        <v>6</v>
      </c>
      <c r="C162" s="29">
        <v>-360</v>
      </c>
      <c r="D162" s="29">
        <v>943</v>
      </c>
      <c r="E162" s="29">
        <v>78</v>
      </c>
      <c r="F162" s="29">
        <v>-154</v>
      </c>
      <c r="G162" s="29">
        <v>150</v>
      </c>
      <c r="H162" s="29">
        <v>112</v>
      </c>
      <c r="I162" s="29"/>
      <c r="J162" s="29">
        <v>1129</v>
      </c>
      <c r="K162" s="29">
        <v>-1489</v>
      </c>
      <c r="L162" s="29"/>
      <c r="Q162" s="25"/>
    </row>
    <row r="163" spans="1:17">
      <c r="A163" s="1"/>
      <c r="B163" s="1" t="s">
        <v>7</v>
      </c>
      <c r="C163" s="29">
        <v>16498</v>
      </c>
      <c r="D163" s="29">
        <v>3823</v>
      </c>
      <c r="E163" s="29">
        <v>569</v>
      </c>
      <c r="F163" s="29">
        <v>1268</v>
      </c>
      <c r="G163" s="29">
        <v>5213</v>
      </c>
      <c r="H163" s="29">
        <v>4586</v>
      </c>
      <c r="I163" s="29"/>
      <c r="J163" s="29">
        <v>15459</v>
      </c>
      <c r="K163" s="29">
        <v>1039</v>
      </c>
      <c r="L163" s="29"/>
      <c r="Q163" s="25"/>
    </row>
    <row r="164" spans="1:17">
      <c r="A164" s="1"/>
      <c r="B164" s="1" t="s">
        <v>8</v>
      </c>
      <c r="C164" s="29">
        <v>7014</v>
      </c>
      <c r="D164" s="29">
        <v>2005</v>
      </c>
      <c r="E164" s="29">
        <v>219</v>
      </c>
      <c r="F164" s="29">
        <v>462</v>
      </c>
      <c r="G164" s="29">
        <v>1554</v>
      </c>
      <c r="H164" s="29">
        <v>1510</v>
      </c>
      <c r="I164" s="29"/>
      <c r="J164" s="29">
        <v>5750</v>
      </c>
      <c r="K164" s="29">
        <v>1264</v>
      </c>
      <c r="L164" s="29"/>
      <c r="Q164" s="25"/>
    </row>
    <row r="165" spans="1:17">
      <c r="A165" s="1"/>
      <c r="B165" s="1" t="s">
        <v>9</v>
      </c>
      <c r="C165" s="29">
        <v>23742</v>
      </c>
      <c r="D165" s="29">
        <v>16995</v>
      </c>
      <c r="E165" s="29">
        <v>1211</v>
      </c>
      <c r="F165" s="29">
        <v>327</v>
      </c>
      <c r="G165" s="29">
        <v>2533</v>
      </c>
      <c r="H165" s="29">
        <v>2064</v>
      </c>
      <c r="I165" s="29"/>
      <c r="J165" s="29">
        <v>23130</v>
      </c>
      <c r="K165" s="29">
        <v>612</v>
      </c>
      <c r="L165" s="29"/>
      <c r="Q165" s="25"/>
    </row>
    <row r="166" spans="1:17">
      <c r="A166" s="1"/>
      <c r="B166" s="1" t="s">
        <v>10</v>
      </c>
      <c r="C166" s="29">
        <v>608</v>
      </c>
      <c r="D166" s="29">
        <v>-37</v>
      </c>
      <c r="E166" s="29">
        <v>20</v>
      </c>
      <c r="F166" s="29">
        <v>12</v>
      </c>
      <c r="G166" s="29">
        <v>258</v>
      </c>
      <c r="H166" s="29">
        <v>179</v>
      </c>
      <c r="I166" s="29"/>
      <c r="J166" s="29">
        <v>432</v>
      </c>
      <c r="K166" s="29">
        <v>176</v>
      </c>
      <c r="L166" s="29"/>
      <c r="Q166" s="25"/>
    </row>
    <row r="167" spans="1:17">
      <c r="A167" s="1"/>
      <c r="B167" s="1" t="s">
        <v>31</v>
      </c>
      <c r="C167" s="29">
        <v>8843</v>
      </c>
      <c r="D167" s="29">
        <v>5202</v>
      </c>
      <c r="E167" s="29">
        <v>798</v>
      </c>
      <c r="F167" s="29">
        <v>152</v>
      </c>
      <c r="G167" s="29">
        <v>509</v>
      </c>
      <c r="H167" s="29">
        <v>727</v>
      </c>
      <c r="I167" s="29"/>
      <c r="J167" s="29">
        <v>7388</v>
      </c>
      <c r="K167" s="29">
        <v>1455</v>
      </c>
      <c r="L167" s="29"/>
      <c r="Q167" s="25"/>
    </row>
    <row r="168" spans="1:17">
      <c r="A168" s="1"/>
      <c r="B168" s="1" t="s">
        <v>11</v>
      </c>
      <c r="C168" s="29">
        <v>3099</v>
      </c>
      <c r="D168" s="29">
        <v>1607</v>
      </c>
      <c r="E168" s="29">
        <v>405</v>
      </c>
      <c r="F168" s="29">
        <v>167</v>
      </c>
      <c r="G168" s="29">
        <v>395</v>
      </c>
      <c r="H168" s="29">
        <v>91</v>
      </c>
      <c r="I168" s="29"/>
      <c r="J168" s="29">
        <v>2665</v>
      </c>
      <c r="K168" s="29">
        <v>434</v>
      </c>
      <c r="L168" s="29"/>
      <c r="Q168" s="25"/>
    </row>
    <row r="169" spans="1:17">
      <c r="A169" s="1"/>
      <c r="B169" s="1" t="s">
        <v>12</v>
      </c>
      <c r="C169" s="29">
        <v>22394</v>
      </c>
      <c r="D169" s="29">
        <v>7881</v>
      </c>
      <c r="E169" s="29">
        <v>1498</v>
      </c>
      <c r="F169" s="29">
        <v>927</v>
      </c>
      <c r="G169" s="29">
        <v>4032</v>
      </c>
      <c r="H169" s="29">
        <v>4306</v>
      </c>
      <c r="I169" s="29"/>
      <c r="J169" s="29">
        <v>18644</v>
      </c>
      <c r="K169" s="29">
        <v>3750</v>
      </c>
      <c r="L169" s="29"/>
    </row>
    <row r="170" spans="1:17">
      <c r="A170" s="1"/>
      <c r="B170" s="1" t="s">
        <v>13</v>
      </c>
      <c r="C170" s="29">
        <v>2658</v>
      </c>
      <c r="D170" s="29">
        <v>1681</v>
      </c>
      <c r="E170" s="29">
        <v>213</v>
      </c>
      <c r="F170" s="29">
        <v>131</v>
      </c>
      <c r="G170" s="29">
        <v>326</v>
      </c>
      <c r="H170" s="29">
        <v>124</v>
      </c>
      <c r="I170" s="29"/>
      <c r="J170" s="29">
        <v>2475</v>
      </c>
      <c r="K170" s="29">
        <v>183</v>
      </c>
      <c r="L170" s="29"/>
    </row>
    <row r="171" spans="1:17">
      <c r="A171" s="1"/>
      <c r="B171" s="1" t="s">
        <v>14</v>
      </c>
      <c r="C171" s="29">
        <v>22378</v>
      </c>
      <c r="D171" s="29">
        <v>2727</v>
      </c>
      <c r="E171" s="29">
        <v>2321</v>
      </c>
      <c r="F171" s="29">
        <v>2980</v>
      </c>
      <c r="G171" s="29">
        <v>6143</v>
      </c>
      <c r="H171" s="29">
        <v>2753</v>
      </c>
      <c r="I171" s="29"/>
      <c r="J171" s="29">
        <v>16924</v>
      </c>
      <c r="K171" s="29">
        <v>5454</v>
      </c>
      <c r="L171" s="29"/>
    </row>
    <row r="172" spans="1:17">
      <c r="A172" s="1"/>
      <c r="B172" s="1" t="s">
        <v>15</v>
      </c>
      <c r="C172" s="29">
        <v>9001</v>
      </c>
      <c r="D172" s="29">
        <v>4922</v>
      </c>
      <c r="E172" s="29">
        <v>819</v>
      </c>
      <c r="F172" s="29">
        <v>254</v>
      </c>
      <c r="G172" s="29">
        <v>1813</v>
      </c>
      <c r="H172" s="29">
        <v>796</v>
      </c>
      <c r="I172" s="29"/>
      <c r="J172" s="29">
        <v>8604</v>
      </c>
      <c r="K172" s="29">
        <v>397</v>
      </c>
      <c r="L172" s="29"/>
    </row>
    <row r="173" spans="1:17">
      <c r="A173" s="1"/>
      <c r="B173" s="1" t="s">
        <v>86</v>
      </c>
      <c r="C173" s="29">
        <v>-3597</v>
      </c>
      <c r="D173" s="29">
        <v>-3198</v>
      </c>
      <c r="E173" s="29">
        <v>-282</v>
      </c>
      <c r="F173" s="29">
        <v>-100</v>
      </c>
      <c r="G173" s="29">
        <v>-16</v>
      </c>
      <c r="H173" s="29">
        <v>0</v>
      </c>
      <c r="I173" s="29"/>
      <c r="J173" s="29">
        <v>-3596</v>
      </c>
      <c r="K173" s="29">
        <v>-1</v>
      </c>
      <c r="L173" s="29"/>
    </row>
    <row r="174" spans="1:17">
      <c r="A174" s="1" t="s">
        <v>53</v>
      </c>
      <c r="B174" s="1" t="s">
        <v>19</v>
      </c>
      <c r="C174" s="29">
        <v>119894009</v>
      </c>
      <c r="D174" s="29">
        <v>5955253</v>
      </c>
      <c r="E174" s="29">
        <v>6968918</v>
      </c>
      <c r="F174" s="29">
        <v>8671745</v>
      </c>
      <c r="G174" s="29">
        <v>21071705</v>
      </c>
      <c r="H174" s="29">
        <v>17535624</v>
      </c>
      <c r="I174" s="29"/>
      <c r="J174" s="29">
        <v>60203245</v>
      </c>
      <c r="K174" s="29">
        <v>59690764</v>
      </c>
      <c r="L174" s="29"/>
    </row>
    <row r="175" spans="1:17">
      <c r="A175" s="1"/>
      <c r="B175" s="1" t="s">
        <v>3</v>
      </c>
      <c r="C175" s="29">
        <v>165687</v>
      </c>
      <c r="D175" s="29" t="s">
        <v>90</v>
      </c>
      <c r="E175" s="29" t="s">
        <v>90</v>
      </c>
      <c r="F175" s="29" t="s">
        <v>90</v>
      </c>
      <c r="G175" s="29">
        <v>41282</v>
      </c>
      <c r="H175" s="29">
        <v>27164</v>
      </c>
      <c r="I175" s="29"/>
      <c r="J175" s="29" t="s">
        <v>90</v>
      </c>
      <c r="K175" s="29" t="s">
        <v>90</v>
      </c>
      <c r="L175" s="29"/>
    </row>
    <row r="176" spans="1:17">
      <c r="A176" s="1"/>
      <c r="B176" s="1" t="s">
        <v>82</v>
      </c>
      <c r="C176" s="29">
        <v>554320</v>
      </c>
      <c r="D176" s="29" t="s">
        <v>90</v>
      </c>
      <c r="E176" s="29">
        <v>21353</v>
      </c>
      <c r="F176" s="29">
        <v>32674</v>
      </c>
      <c r="G176" s="29">
        <v>92614</v>
      </c>
      <c r="H176" s="29">
        <v>80038</v>
      </c>
      <c r="I176" s="29"/>
      <c r="J176" s="29" t="s">
        <v>90</v>
      </c>
      <c r="K176" s="29" t="s">
        <v>90</v>
      </c>
      <c r="L176" s="29"/>
    </row>
    <row r="177" spans="1:12">
      <c r="A177" s="1"/>
      <c r="B177" s="1" t="s">
        <v>4</v>
      </c>
      <c r="C177" s="29">
        <v>614435</v>
      </c>
      <c r="D177" s="29">
        <v>6746</v>
      </c>
      <c r="E177" s="29">
        <v>7631</v>
      </c>
      <c r="F177" s="29">
        <v>6899</v>
      </c>
      <c r="G177" s="29">
        <v>38525</v>
      </c>
      <c r="H177" s="29">
        <v>49366</v>
      </c>
      <c r="I177" s="29"/>
      <c r="J177" s="29">
        <v>109167</v>
      </c>
      <c r="K177" s="29">
        <v>505268</v>
      </c>
      <c r="L177" s="29"/>
    </row>
    <row r="178" spans="1:12">
      <c r="A178" s="1"/>
      <c r="B178" s="1" t="s">
        <v>83</v>
      </c>
      <c r="C178" s="29">
        <v>7337605</v>
      </c>
      <c r="D178" s="29">
        <v>795787</v>
      </c>
      <c r="E178" s="29">
        <v>866594</v>
      </c>
      <c r="F178" s="29">
        <v>1038027</v>
      </c>
      <c r="G178" s="29">
        <v>2267636</v>
      </c>
      <c r="H178" s="29">
        <v>1295419</v>
      </c>
      <c r="I178" s="29"/>
      <c r="J178" s="29">
        <v>6263463</v>
      </c>
      <c r="K178" s="29">
        <v>1074142</v>
      </c>
      <c r="L178" s="29"/>
    </row>
    <row r="179" spans="1:12">
      <c r="A179" s="1"/>
      <c r="B179" s="1" t="s">
        <v>84</v>
      </c>
      <c r="C179" s="29">
        <v>13630960</v>
      </c>
      <c r="D179" s="29">
        <v>208499</v>
      </c>
      <c r="E179" s="29">
        <v>353816</v>
      </c>
      <c r="F179" s="29">
        <v>618170</v>
      </c>
      <c r="G179" s="29">
        <v>2337231</v>
      </c>
      <c r="H179" s="29">
        <v>2537782</v>
      </c>
      <c r="I179" s="29"/>
      <c r="J179" s="29">
        <v>6055498</v>
      </c>
      <c r="K179" s="29">
        <v>7575462</v>
      </c>
      <c r="L179" s="29"/>
    </row>
    <row r="180" spans="1:12">
      <c r="A180" s="1"/>
      <c r="B180" s="1" t="s">
        <v>42</v>
      </c>
      <c r="C180" s="29">
        <v>6030632</v>
      </c>
      <c r="D180" s="29">
        <v>319688</v>
      </c>
      <c r="E180" s="29">
        <v>381164</v>
      </c>
      <c r="F180" s="29">
        <v>531419</v>
      </c>
      <c r="G180" s="29">
        <v>1389381</v>
      </c>
      <c r="H180" s="29">
        <v>1064011</v>
      </c>
      <c r="I180" s="29"/>
      <c r="J180" s="29">
        <v>3685663</v>
      </c>
      <c r="K180" s="29">
        <v>2344969</v>
      </c>
      <c r="L180" s="29"/>
    </row>
    <row r="181" spans="1:12">
      <c r="A181" s="1"/>
      <c r="B181" s="1" t="s">
        <v>85</v>
      </c>
      <c r="C181" s="29">
        <v>15766213</v>
      </c>
      <c r="D181" s="29">
        <v>763704</v>
      </c>
      <c r="E181" s="29">
        <v>979219</v>
      </c>
      <c r="F181" s="29">
        <v>1084173</v>
      </c>
      <c r="G181" s="29">
        <v>2174031</v>
      </c>
      <c r="H181" s="29">
        <v>1311482</v>
      </c>
      <c r="I181" s="29"/>
      <c r="J181" s="29">
        <v>6312609</v>
      </c>
      <c r="K181" s="29">
        <v>9453604</v>
      </c>
      <c r="L181" s="29"/>
    </row>
    <row r="182" spans="1:12">
      <c r="A182" s="1"/>
      <c r="B182" s="1" t="s">
        <v>5</v>
      </c>
      <c r="C182" s="29">
        <v>4306317</v>
      </c>
      <c r="D182" s="29">
        <v>160258</v>
      </c>
      <c r="E182" s="29">
        <v>161428</v>
      </c>
      <c r="F182" s="29">
        <v>220137</v>
      </c>
      <c r="G182" s="29">
        <v>577379</v>
      </c>
      <c r="H182" s="29">
        <v>510338</v>
      </c>
      <c r="I182" s="29"/>
      <c r="J182" s="29">
        <v>1629540</v>
      </c>
      <c r="K182" s="29">
        <v>2676777</v>
      </c>
      <c r="L182" s="29"/>
    </row>
    <row r="183" spans="1:12">
      <c r="A183" s="1"/>
      <c r="B183" s="1" t="s">
        <v>6</v>
      </c>
      <c r="C183" s="29">
        <v>3396372</v>
      </c>
      <c r="D183" s="29">
        <v>65218</v>
      </c>
      <c r="E183" s="29">
        <v>73793</v>
      </c>
      <c r="F183" s="29">
        <v>111430</v>
      </c>
      <c r="G183" s="29">
        <v>318635</v>
      </c>
      <c r="H183" s="29">
        <v>325056</v>
      </c>
      <c r="I183" s="29"/>
      <c r="J183" s="29">
        <v>894132</v>
      </c>
      <c r="K183" s="29">
        <v>2502240</v>
      </c>
      <c r="L183" s="29"/>
    </row>
    <row r="184" spans="1:12">
      <c r="A184" s="1"/>
      <c r="B184" s="1" t="s">
        <v>7</v>
      </c>
      <c r="C184" s="29">
        <v>6647160</v>
      </c>
      <c r="D184" s="29">
        <v>313142</v>
      </c>
      <c r="E184" s="29">
        <v>243712</v>
      </c>
      <c r="F184" s="29">
        <v>231753</v>
      </c>
      <c r="G184" s="29">
        <v>645468</v>
      </c>
      <c r="H184" s="29">
        <v>749852</v>
      </c>
      <c r="I184" s="29"/>
      <c r="J184" s="29">
        <v>2183927</v>
      </c>
      <c r="K184" s="29">
        <v>4463233</v>
      </c>
      <c r="L184" s="29"/>
    </row>
    <row r="185" spans="1:12">
      <c r="A185" s="1"/>
      <c r="B185" s="1" t="s">
        <v>8</v>
      </c>
      <c r="C185" s="29">
        <v>2216593</v>
      </c>
      <c r="D185" s="29">
        <v>341047</v>
      </c>
      <c r="E185" s="29">
        <v>230128</v>
      </c>
      <c r="F185" s="29">
        <v>214922</v>
      </c>
      <c r="G185" s="29">
        <v>409593</v>
      </c>
      <c r="H185" s="29">
        <v>325136</v>
      </c>
      <c r="I185" s="29"/>
      <c r="J185" s="29">
        <v>1520826</v>
      </c>
      <c r="K185" s="29">
        <v>695767</v>
      </c>
      <c r="L185" s="29"/>
    </row>
    <row r="186" spans="1:12">
      <c r="A186" s="1"/>
      <c r="B186" s="1" t="s">
        <v>9</v>
      </c>
      <c r="C186" s="29">
        <v>8053203</v>
      </c>
      <c r="D186" s="29">
        <v>817937</v>
      </c>
      <c r="E186" s="29">
        <v>693538</v>
      </c>
      <c r="F186" s="29">
        <v>782536</v>
      </c>
      <c r="G186" s="29">
        <v>1525411</v>
      </c>
      <c r="H186" s="29">
        <v>1137702</v>
      </c>
      <c r="I186" s="29"/>
      <c r="J186" s="29">
        <v>4957124</v>
      </c>
      <c r="K186" s="29">
        <v>3096079</v>
      </c>
      <c r="L186" s="29"/>
    </row>
    <row r="187" spans="1:12">
      <c r="A187" s="1"/>
      <c r="B187" s="1" t="s">
        <v>10</v>
      </c>
      <c r="C187" s="29">
        <v>2915713</v>
      </c>
      <c r="D187" s="29">
        <v>4866</v>
      </c>
      <c r="E187" s="29">
        <v>3286</v>
      </c>
      <c r="F187" s="29">
        <v>6573</v>
      </c>
      <c r="G187" s="29">
        <v>69114</v>
      </c>
      <c r="H187" s="29">
        <v>267906</v>
      </c>
      <c r="I187" s="29"/>
      <c r="J187" s="29">
        <v>351745</v>
      </c>
      <c r="K187" s="29">
        <v>2563968</v>
      </c>
      <c r="L187" s="29"/>
    </row>
    <row r="188" spans="1:12">
      <c r="A188" s="1"/>
      <c r="B188" s="1" t="s">
        <v>31</v>
      </c>
      <c r="C188" s="29">
        <v>10000854</v>
      </c>
      <c r="D188" s="29">
        <v>298706</v>
      </c>
      <c r="E188" s="29">
        <v>321309</v>
      </c>
      <c r="F188" s="29">
        <v>408797</v>
      </c>
      <c r="G188" s="29">
        <v>1141417</v>
      </c>
      <c r="H188" s="29">
        <v>1561647</v>
      </c>
      <c r="I188" s="29"/>
      <c r="J188" s="29">
        <v>3731876</v>
      </c>
      <c r="K188" s="29">
        <v>6268978</v>
      </c>
      <c r="L188" s="29"/>
    </row>
    <row r="189" spans="1:12">
      <c r="A189" s="1"/>
      <c r="B189" s="1" t="s">
        <v>11</v>
      </c>
      <c r="C189" s="29">
        <v>2979612</v>
      </c>
      <c r="D189" s="29">
        <v>54160</v>
      </c>
      <c r="E189" s="29">
        <v>75524</v>
      </c>
      <c r="F189" s="29">
        <v>129492</v>
      </c>
      <c r="G189" s="29">
        <v>539829</v>
      </c>
      <c r="H189" s="29">
        <v>535039</v>
      </c>
      <c r="I189" s="29"/>
      <c r="J189" s="29">
        <v>1334044</v>
      </c>
      <c r="K189" s="29">
        <v>1645568</v>
      </c>
      <c r="L189" s="29"/>
    </row>
    <row r="190" spans="1:12">
      <c r="A190" s="1"/>
      <c r="B190" s="1" t="s">
        <v>12</v>
      </c>
      <c r="C190" s="29">
        <v>16450310</v>
      </c>
      <c r="D190" s="29">
        <v>565670</v>
      </c>
      <c r="E190" s="29">
        <v>925120</v>
      </c>
      <c r="F190" s="29">
        <v>1053751</v>
      </c>
      <c r="G190" s="29">
        <v>2344405</v>
      </c>
      <c r="H190" s="29">
        <v>3056397</v>
      </c>
      <c r="I190" s="29"/>
      <c r="J190" s="29">
        <v>7945343</v>
      </c>
      <c r="K190" s="29">
        <v>8504967</v>
      </c>
      <c r="L190" s="29"/>
    </row>
    <row r="191" spans="1:12">
      <c r="A191" s="1"/>
      <c r="B191" s="1" t="s">
        <v>13</v>
      </c>
      <c r="C191" s="29">
        <v>1973328</v>
      </c>
      <c r="D191" s="29">
        <v>92035</v>
      </c>
      <c r="E191" s="29">
        <v>108574</v>
      </c>
      <c r="F191" s="29">
        <v>161572</v>
      </c>
      <c r="G191" s="29">
        <v>516834</v>
      </c>
      <c r="H191" s="29">
        <v>434281</v>
      </c>
      <c r="I191" s="29"/>
      <c r="J191" s="29">
        <v>1313296</v>
      </c>
      <c r="K191" s="29">
        <v>660032</v>
      </c>
      <c r="L191" s="29"/>
    </row>
    <row r="192" spans="1:12">
      <c r="A192" s="1"/>
      <c r="B192" s="1" t="s">
        <v>14</v>
      </c>
      <c r="C192" s="29">
        <v>11377231</v>
      </c>
      <c r="D192" s="29">
        <v>319672</v>
      </c>
      <c r="E192" s="29">
        <v>602548</v>
      </c>
      <c r="F192" s="29">
        <v>1131005</v>
      </c>
      <c r="G192" s="29">
        <v>3160037</v>
      </c>
      <c r="H192" s="29">
        <v>1632200</v>
      </c>
      <c r="I192" s="29"/>
      <c r="J192" s="29">
        <v>6845462</v>
      </c>
      <c r="K192" s="29">
        <v>4531769</v>
      </c>
      <c r="L192" s="29"/>
    </row>
    <row r="193" spans="1:12">
      <c r="A193" s="1"/>
      <c r="B193" s="1" t="s">
        <v>15</v>
      </c>
      <c r="C193" s="29">
        <v>5457412</v>
      </c>
      <c r="D193" s="29">
        <v>774852</v>
      </c>
      <c r="E193" s="29">
        <v>891351</v>
      </c>
      <c r="F193" s="29">
        <v>880186</v>
      </c>
      <c r="G193" s="29">
        <v>1481237</v>
      </c>
      <c r="H193" s="29">
        <v>634808</v>
      </c>
      <c r="I193" s="29"/>
      <c r="J193" s="29">
        <v>4662434</v>
      </c>
      <c r="K193" s="29">
        <v>794978</v>
      </c>
      <c r="L193" s="29"/>
    </row>
    <row r="194" spans="1:12">
      <c r="A194" s="1"/>
      <c r="B194" s="1" t="s">
        <v>86</v>
      </c>
      <c r="C194" s="29">
        <v>20052</v>
      </c>
      <c r="D194" s="29" t="s">
        <v>90</v>
      </c>
      <c r="E194" s="29" t="s">
        <v>90</v>
      </c>
      <c r="F194" s="29" t="s">
        <v>90</v>
      </c>
      <c r="G194" s="29">
        <v>1646</v>
      </c>
      <c r="H194" s="29">
        <v>0</v>
      </c>
      <c r="I194" s="29"/>
      <c r="J194" s="29" t="s">
        <v>90</v>
      </c>
      <c r="K194" s="29" t="s">
        <v>90</v>
      </c>
      <c r="L194" s="29"/>
    </row>
    <row r="195" spans="1:12">
      <c r="A195" s="1" t="s">
        <v>75</v>
      </c>
      <c r="B195" s="1" t="s">
        <v>19</v>
      </c>
      <c r="C195" s="29">
        <v>3554300</v>
      </c>
      <c r="D195" s="29">
        <v>885588</v>
      </c>
      <c r="E195" s="29">
        <v>522125</v>
      </c>
      <c r="F195" s="29">
        <v>537383</v>
      </c>
      <c r="G195" s="29">
        <v>957818</v>
      </c>
      <c r="H195" s="29">
        <v>422559</v>
      </c>
      <c r="I195" s="29"/>
      <c r="J195" s="29">
        <v>3325473</v>
      </c>
      <c r="K195" s="29">
        <v>228827</v>
      </c>
      <c r="L195" s="29"/>
    </row>
    <row r="196" spans="1:12">
      <c r="A196" s="1"/>
      <c r="B196" s="1" t="s">
        <v>3</v>
      </c>
      <c r="C196" s="29">
        <v>9920</v>
      </c>
      <c r="D196" s="29" t="s">
        <v>90</v>
      </c>
      <c r="E196" s="29" t="s">
        <v>90</v>
      </c>
      <c r="F196" s="29" t="s">
        <v>90</v>
      </c>
      <c r="G196" s="29">
        <v>1928</v>
      </c>
      <c r="H196" s="29" t="s">
        <v>90</v>
      </c>
      <c r="I196" s="29"/>
      <c r="J196" s="29" t="s">
        <v>90</v>
      </c>
      <c r="K196" s="29" t="s">
        <v>90</v>
      </c>
      <c r="L196" s="29"/>
    </row>
    <row r="197" spans="1:12">
      <c r="A197" s="1"/>
      <c r="B197" s="1" t="s">
        <v>82</v>
      </c>
      <c r="C197" s="29">
        <v>26068</v>
      </c>
      <c r="D197" s="29" t="s">
        <v>90</v>
      </c>
      <c r="E197" s="29" t="s">
        <v>90</v>
      </c>
      <c r="F197" s="29" t="s">
        <v>90</v>
      </c>
      <c r="G197" s="29">
        <v>8502</v>
      </c>
      <c r="H197" s="29">
        <v>6402</v>
      </c>
      <c r="I197" s="29"/>
      <c r="J197" s="29" t="s">
        <v>90</v>
      </c>
      <c r="K197" s="29" t="s">
        <v>90</v>
      </c>
      <c r="L197" s="29"/>
    </row>
    <row r="198" spans="1:12">
      <c r="A198" s="1"/>
      <c r="B198" s="1" t="s">
        <v>4</v>
      </c>
      <c r="C198" s="29">
        <v>2622</v>
      </c>
      <c r="D198" s="29">
        <v>463</v>
      </c>
      <c r="E198" s="29" t="s">
        <v>90</v>
      </c>
      <c r="F198" s="29" t="s">
        <v>90</v>
      </c>
      <c r="G198" s="29">
        <v>596</v>
      </c>
      <c r="H198" s="29">
        <v>1187</v>
      </c>
      <c r="I198" s="29"/>
      <c r="J198" s="29">
        <v>2622</v>
      </c>
      <c r="K198" s="29">
        <v>0</v>
      </c>
      <c r="L198" s="29"/>
    </row>
    <row r="199" spans="1:12">
      <c r="A199" s="1"/>
      <c r="B199" s="1" t="s">
        <v>83</v>
      </c>
      <c r="C199" s="29">
        <v>391913</v>
      </c>
      <c r="D199" s="29">
        <v>139401</v>
      </c>
      <c r="E199" s="29">
        <v>74359</v>
      </c>
      <c r="F199" s="29">
        <v>60288</v>
      </c>
      <c r="G199" s="29">
        <v>78206</v>
      </c>
      <c r="H199" s="29">
        <v>29851</v>
      </c>
      <c r="I199" s="29"/>
      <c r="J199" s="29">
        <v>382105</v>
      </c>
      <c r="K199" s="29">
        <v>9808</v>
      </c>
      <c r="L199" s="29"/>
    </row>
    <row r="200" spans="1:12">
      <c r="A200" s="1"/>
      <c r="B200" s="1" t="s">
        <v>84</v>
      </c>
      <c r="C200" s="29">
        <v>215718</v>
      </c>
      <c r="D200" s="29">
        <v>25216</v>
      </c>
      <c r="E200" s="29">
        <v>20438</v>
      </c>
      <c r="F200" s="29">
        <v>25616</v>
      </c>
      <c r="G200" s="29">
        <v>68448</v>
      </c>
      <c r="H200" s="29">
        <v>49721</v>
      </c>
      <c r="I200" s="29"/>
      <c r="J200" s="29">
        <v>189439</v>
      </c>
      <c r="K200" s="29">
        <v>26279</v>
      </c>
      <c r="L200" s="29"/>
    </row>
    <row r="201" spans="1:12">
      <c r="A201" s="1"/>
      <c r="B201" s="1" t="s">
        <v>42</v>
      </c>
      <c r="C201" s="29">
        <v>128625</v>
      </c>
      <c r="D201" s="29">
        <v>37351</v>
      </c>
      <c r="E201" s="29">
        <v>17268</v>
      </c>
      <c r="F201" s="29">
        <v>15664</v>
      </c>
      <c r="G201" s="29">
        <v>33785</v>
      </c>
      <c r="H201" s="29">
        <v>16335</v>
      </c>
      <c r="I201" s="29"/>
      <c r="J201" s="29">
        <v>120403</v>
      </c>
      <c r="K201" s="29">
        <v>8222</v>
      </c>
      <c r="L201" s="29"/>
    </row>
    <row r="202" spans="1:12">
      <c r="A202" s="1"/>
      <c r="B202" s="1" t="s">
        <v>85</v>
      </c>
      <c r="C202" s="29">
        <v>335200</v>
      </c>
      <c r="D202" s="29">
        <v>110077</v>
      </c>
      <c r="E202" s="29">
        <v>68411</v>
      </c>
      <c r="F202" s="29">
        <v>57690</v>
      </c>
      <c r="G202" s="29">
        <v>75045</v>
      </c>
      <c r="H202" s="29">
        <v>20669</v>
      </c>
      <c r="I202" s="29"/>
      <c r="J202" s="29">
        <v>331892</v>
      </c>
      <c r="K202" s="29">
        <v>3308</v>
      </c>
      <c r="L202" s="29"/>
    </row>
    <row r="203" spans="1:12">
      <c r="A203" s="1"/>
      <c r="B203" s="1" t="s">
        <v>5</v>
      </c>
      <c r="C203" s="29">
        <v>94389</v>
      </c>
      <c r="D203" s="29">
        <v>31578</v>
      </c>
      <c r="E203" s="29">
        <v>14189</v>
      </c>
      <c r="F203" s="29">
        <v>13369</v>
      </c>
      <c r="G203" s="29">
        <v>22394</v>
      </c>
      <c r="H203" s="29">
        <v>10521</v>
      </c>
      <c r="I203" s="29"/>
      <c r="J203" s="29">
        <v>92051</v>
      </c>
      <c r="K203" s="29">
        <v>2338</v>
      </c>
      <c r="L203" s="29"/>
    </row>
    <row r="204" spans="1:12">
      <c r="A204" s="1"/>
      <c r="B204" s="1" t="s">
        <v>6</v>
      </c>
      <c r="C204" s="29">
        <v>50359</v>
      </c>
      <c r="D204" s="29">
        <v>11062</v>
      </c>
      <c r="E204" s="29">
        <v>6244</v>
      </c>
      <c r="F204" s="29">
        <v>6027</v>
      </c>
      <c r="G204" s="29">
        <v>13418</v>
      </c>
      <c r="H204" s="29">
        <v>9473</v>
      </c>
      <c r="I204" s="29"/>
      <c r="J204" s="29">
        <v>46224</v>
      </c>
      <c r="K204" s="29">
        <v>4135</v>
      </c>
      <c r="L204" s="29"/>
    </row>
    <row r="205" spans="1:12">
      <c r="A205" s="1"/>
      <c r="B205" s="1" t="s">
        <v>7</v>
      </c>
      <c r="C205" s="29">
        <v>126999</v>
      </c>
      <c r="D205" s="29">
        <v>40590</v>
      </c>
      <c r="E205" s="29">
        <v>13891</v>
      </c>
      <c r="F205" s="29">
        <v>10576</v>
      </c>
      <c r="G205" s="29">
        <v>20866</v>
      </c>
      <c r="H205" s="29">
        <v>15904</v>
      </c>
      <c r="I205" s="29"/>
      <c r="J205" s="29">
        <v>101827</v>
      </c>
      <c r="K205" s="29">
        <v>25172</v>
      </c>
      <c r="L205" s="29"/>
    </row>
    <row r="206" spans="1:12">
      <c r="A206" s="1"/>
      <c r="B206" s="1" t="s">
        <v>8</v>
      </c>
      <c r="C206" s="29">
        <v>119006</v>
      </c>
      <c r="D206" s="29">
        <v>51499</v>
      </c>
      <c r="E206" s="29">
        <v>16287</v>
      </c>
      <c r="F206" s="29">
        <v>13638</v>
      </c>
      <c r="G206" s="29">
        <v>22784</v>
      </c>
      <c r="H206" s="29">
        <v>10850</v>
      </c>
      <c r="I206" s="29"/>
      <c r="J206" s="29">
        <v>115058</v>
      </c>
      <c r="K206" s="29">
        <v>3948</v>
      </c>
      <c r="L206" s="29"/>
    </row>
    <row r="207" spans="1:12">
      <c r="A207" s="1"/>
      <c r="B207" s="1" t="s">
        <v>9</v>
      </c>
      <c r="C207" s="29">
        <v>320830</v>
      </c>
      <c r="D207" s="29">
        <v>125392</v>
      </c>
      <c r="E207" s="29">
        <v>43012</v>
      </c>
      <c r="F207" s="29">
        <v>36135</v>
      </c>
      <c r="G207" s="29">
        <v>52394</v>
      </c>
      <c r="H207" s="29">
        <v>28005</v>
      </c>
      <c r="I207" s="29"/>
      <c r="J207" s="29">
        <v>284938</v>
      </c>
      <c r="K207" s="29">
        <v>35892</v>
      </c>
      <c r="L207" s="29"/>
    </row>
    <row r="208" spans="1:12">
      <c r="A208" s="1"/>
      <c r="B208" s="1" t="s">
        <v>10</v>
      </c>
      <c r="C208" s="29">
        <v>10273</v>
      </c>
      <c r="D208" s="29">
        <v>768</v>
      </c>
      <c r="E208" s="29" t="s">
        <v>90</v>
      </c>
      <c r="F208" s="29">
        <v>623</v>
      </c>
      <c r="G208" s="29">
        <v>2968</v>
      </c>
      <c r="H208" s="29">
        <v>4340</v>
      </c>
      <c r="I208" s="29"/>
      <c r="J208" s="29" t="s">
        <v>90</v>
      </c>
      <c r="K208" s="29" t="s">
        <v>90</v>
      </c>
      <c r="L208" s="29"/>
    </row>
    <row r="209" spans="1:12">
      <c r="A209" s="1"/>
      <c r="B209" s="1" t="s">
        <v>31</v>
      </c>
      <c r="C209" s="29">
        <v>313666</v>
      </c>
      <c r="D209" s="29">
        <v>57106</v>
      </c>
      <c r="E209" s="29">
        <v>31585</v>
      </c>
      <c r="F209" s="29">
        <v>29651</v>
      </c>
      <c r="G209" s="29">
        <v>69740</v>
      </c>
      <c r="H209" s="29">
        <v>64838</v>
      </c>
      <c r="I209" s="29"/>
      <c r="J209" s="29">
        <v>252920</v>
      </c>
      <c r="K209" s="29">
        <v>60746</v>
      </c>
      <c r="L209" s="29"/>
    </row>
    <row r="210" spans="1:12">
      <c r="A210" s="1"/>
      <c r="B210" s="1" t="s">
        <v>11</v>
      </c>
      <c r="C210" s="29">
        <v>51102</v>
      </c>
      <c r="D210" s="29">
        <v>10366</v>
      </c>
      <c r="E210" s="29">
        <v>7872</v>
      </c>
      <c r="F210" s="29">
        <v>8796</v>
      </c>
      <c r="G210" s="29">
        <v>14878</v>
      </c>
      <c r="H210" s="29">
        <v>5865</v>
      </c>
      <c r="I210" s="29"/>
      <c r="J210" s="29">
        <v>47777</v>
      </c>
      <c r="K210" s="29">
        <v>3325</v>
      </c>
      <c r="L210" s="29"/>
    </row>
    <row r="211" spans="1:12">
      <c r="A211" s="1"/>
      <c r="B211" s="1" t="s">
        <v>12</v>
      </c>
      <c r="C211" s="29">
        <v>334442</v>
      </c>
      <c r="D211" s="29">
        <v>67723</v>
      </c>
      <c r="E211" s="29">
        <v>52796</v>
      </c>
      <c r="F211" s="29">
        <v>51595</v>
      </c>
      <c r="G211" s="29">
        <v>90780</v>
      </c>
      <c r="H211" s="29">
        <v>54792</v>
      </c>
      <c r="I211" s="29"/>
      <c r="J211" s="29">
        <v>317686</v>
      </c>
      <c r="K211" s="29">
        <v>16756</v>
      </c>
      <c r="L211" s="29"/>
    </row>
    <row r="212" spans="1:12">
      <c r="A212" s="1"/>
      <c r="B212" s="1" t="s">
        <v>13</v>
      </c>
      <c r="C212" s="29">
        <v>84920</v>
      </c>
      <c r="D212" s="29">
        <v>16930</v>
      </c>
      <c r="E212" s="29">
        <v>12045</v>
      </c>
      <c r="F212" s="29">
        <v>12720</v>
      </c>
      <c r="G212" s="29">
        <v>27739</v>
      </c>
      <c r="H212" s="29">
        <v>11322</v>
      </c>
      <c r="I212" s="29"/>
      <c r="J212" s="29">
        <v>80756</v>
      </c>
      <c r="K212" s="29">
        <v>4164</v>
      </c>
      <c r="L212" s="29"/>
    </row>
    <row r="213" spans="1:12">
      <c r="A213" s="1"/>
      <c r="B213" s="1" t="s">
        <v>14</v>
      </c>
      <c r="C213" s="29">
        <v>720048</v>
      </c>
      <c r="D213" s="29">
        <v>65037</v>
      </c>
      <c r="E213" s="29">
        <v>92485</v>
      </c>
      <c r="F213" s="29">
        <v>156192</v>
      </c>
      <c r="G213" s="29">
        <v>316607</v>
      </c>
      <c r="H213" s="29">
        <v>70181</v>
      </c>
      <c r="I213" s="29"/>
      <c r="J213" s="29">
        <v>700502</v>
      </c>
      <c r="K213" s="29">
        <v>19546</v>
      </c>
      <c r="L213" s="29"/>
    </row>
    <row r="214" spans="1:12">
      <c r="A214" s="1"/>
      <c r="B214" s="1" t="s">
        <v>15</v>
      </c>
      <c r="C214" s="29">
        <v>210706</v>
      </c>
      <c r="D214" s="29">
        <v>84004</v>
      </c>
      <c r="E214" s="29" t="s">
        <v>90</v>
      </c>
      <c r="F214" s="29">
        <v>32901</v>
      </c>
      <c r="G214" s="29">
        <v>35840</v>
      </c>
      <c r="H214" s="29" t="s">
        <v>90</v>
      </c>
      <c r="I214" s="29"/>
      <c r="J214" s="29" t="s">
        <v>90</v>
      </c>
      <c r="K214" s="29" t="s">
        <v>90</v>
      </c>
      <c r="L214" s="29"/>
    </row>
    <row r="215" spans="1:12">
      <c r="A215" s="1"/>
      <c r="B215" s="1" t="s">
        <v>86</v>
      </c>
      <c r="C215" s="29">
        <v>7494</v>
      </c>
      <c r="D215" s="29">
        <v>4484</v>
      </c>
      <c r="E215" s="29">
        <v>1233</v>
      </c>
      <c r="F215" s="29">
        <v>877</v>
      </c>
      <c r="G215" s="29">
        <v>900</v>
      </c>
      <c r="H215" s="29">
        <v>0</v>
      </c>
      <c r="I215" s="29"/>
      <c r="J215" s="29">
        <v>7494</v>
      </c>
      <c r="K215" s="29">
        <v>0</v>
      </c>
      <c r="L215" s="29"/>
    </row>
    <row r="216" spans="1:12">
      <c r="A216" s="1" t="s">
        <v>76</v>
      </c>
      <c r="B216" s="1" t="s">
        <v>19</v>
      </c>
      <c r="C216" s="29">
        <v>3996155</v>
      </c>
      <c r="D216" s="29">
        <v>5131</v>
      </c>
      <c r="E216" s="29">
        <v>12562</v>
      </c>
      <c r="F216" s="29">
        <v>58585</v>
      </c>
      <c r="G216" s="29">
        <v>453493</v>
      </c>
      <c r="H216" s="29">
        <v>722491</v>
      </c>
      <c r="I216" s="29"/>
      <c r="J216" s="29">
        <v>1252262</v>
      </c>
      <c r="K216" s="29">
        <v>2743893</v>
      </c>
      <c r="L216" s="29"/>
    </row>
    <row r="217" spans="1:12">
      <c r="A217" s="1"/>
      <c r="B217" s="1" t="s">
        <v>3</v>
      </c>
      <c r="C217" s="29">
        <v>1940</v>
      </c>
      <c r="D217" s="29" t="s">
        <v>90</v>
      </c>
      <c r="E217" s="29" t="s">
        <v>90</v>
      </c>
      <c r="F217" s="29" t="s">
        <v>90</v>
      </c>
      <c r="G217" s="29">
        <v>677</v>
      </c>
      <c r="H217" s="29" t="s">
        <v>90</v>
      </c>
      <c r="I217" s="29"/>
      <c r="J217" s="29" t="s">
        <v>90</v>
      </c>
      <c r="K217" s="29" t="s">
        <v>90</v>
      </c>
      <c r="L217" s="29"/>
    </row>
    <row r="218" spans="1:12">
      <c r="A218" s="1"/>
      <c r="B218" s="1" t="s">
        <v>82</v>
      </c>
      <c r="C218" s="29">
        <v>40451</v>
      </c>
      <c r="D218" s="29" t="s">
        <v>90</v>
      </c>
      <c r="E218" s="29" t="s">
        <v>90</v>
      </c>
      <c r="F218" s="29" t="s">
        <v>90</v>
      </c>
      <c r="G218" s="29">
        <v>1485</v>
      </c>
      <c r="H218" s="29">
        <v>8384</v>
      </c>
      <c r="I218" s="29"/>
      <c r="J218" s="29" t="s">
        <v>90</v>
      </c>
      <c r="K218" s="29" t="s">
        <v>90</v>
      </c>
      <c r="L218" s="29"/>
    </row>
    <row r="219" spans="1:12">
      <c r="A219" s="1"/>
      <c r="B219" s="1" t="s">
        <v>4</v>
      </c>
      <c r="C219" s="29">
        <v>14204</v>
      </c>
      <c r="D219" s="29">
        <v>11</v>
      </c>
      <c r="E219" s="29" t="s">
        <v>90</v>
      </c>
      <c r="F219" s="29" t="s">
        <v>90</v>
      </c>
      <c r="G219" s="29">
        <v>749</v>
      </c>
      <c r="H219" s="29" t="s">
        <v>90</v>
      </c>
      <c r="I219" s="29"/>
      <c r="J219" s="29" t="s">
        <v>90</v>
      </c>
      <c r="K219" s="29" t="s">
        <v>90</v>
      </c>
      <c r="L219" s="29"/>
    </row>
    <row r="220" spans="1:12">
      <c r="A220" s="1"/>
      <c r="B220" s="1" t="s">
        <v>83</v>
      </c>
      <c r="C220" s="29">
        <v>70138</v>
      </c>
      <c r="D220" s="29">
        <v>40</v>
      </c>
      <c r="E220" s="29">
        <v>65</v>
      </c>
      <c r="F220" s="29">
        <v>224</v>
      </c>
      <c r="G220" s="29">
        <v>8682</v>
      </c>
      <c r="H220" s="29">
        <v>24767</v>
      </c>
      <c r="I220" s="29"/>
      <c r="J220" s="29">
        <v>33778</v>
      </c>
      <c r="K220" s="29">
        <v>36360</v>
      </c>
      <c r="L220" s="29"/>
    </row>
    <row r="221" spans="1:12">
      <c r="A221" s="1"/>
      <c r="B221" s="1" t="s">
        <v>84</v>
      </c>
      <c r="C221" s="29">
        <v>140615</v>
      </c>
      <c r="D221" s="29">
        <v>339</v>
      </c>
      <c r="E221" s="29">
        <v>384</v>
      </c>
      <c r="F221" s="29">
        <v>805</v>
      </c>
      <c r="G221" s="29">
        <v>12883</v>
      </c>
      <c r="H221" s="29">
        <v>36035</v>
      </c>
      <c r="I221" s="29"/>
      <c r="J221" s="29">
        <v>50446</v>
      </c>
      <c r="K221" s="29">
        <v>90169</v>
      </c>
      <c r="L221" s="29"/>
    </row>
    <row r="222" spans="1:12">
      <c r="A222" s="1"/>
      <c r="B222" s="1" t="s">
        <v>42</v>
      </c>
      <c r="C222" s="29">
        <v>196126</v>
      </c>
      <c r="D222" s="29">
        <v>861</v>
      </c>
      <c r="E222" s="29">
        <v>1703</v>
      </c>
      <c r="F222" s="29">
        <v>5594</v>
      </c>
      <c r="G222" s="29">
        <v>36352</v>
      </c>
      <c r="H222" s="29">
        <v>43827</v>
      </c>
      <c r="I222" s="29"/>
      <c r="J222" s="29">
        <v>88337</v>
      </c>
      <c r="K222" s="29">
        <v>107789</v>
      </c>
      <c r="L222" s="29"/>
    </row>
    <row r="223" spans="1:12">
      <c r="A223" s="1"/>
      <c r="B223" s="1" t="s">
        <v>85</v>
      </c>
      <c r="C223" s="29">
        <v>648984</v>
      </c>
      <c r="D223" s="29">
        <v>768</v>
      </c>
      <c r="E223" s="29">
        <v>3543</v>
      </c>
      <c r="F223" s="29">
        <v>16082</v>
      </c>
      <c r="G223" s="29">
        <v>75410</v>
      </c>
      <c r="H223" s="29">
        <v>74134</v>
      </c>
      <c r="I223" s="29"/>
      <c r="J223" s="29">
        <v>169937</v>
      </c>
      <c r="K223" s="29">
        <v>479047</v>
      </c>
      <c r="L223" s="29"/>
    </row>
    <row r="224" spans="1:12">
      <c r="A224" s="1"/>
      <c r="B224" s="1" t="s">
        <v>5</v>
      </c>
      <c r="C224" s="29">
        <v>170808</v>
      </c>
      <c r="D224" s="29">
        <v>66</v>
      </c>
      <c r="E224" s="29">
        <v>482</v>
      </c>
      <c r="F224" s="29">
        <v>1045</v>
      </c>
      <c r="G224" s="29">
        <v>12187</v>
      </c>
      <c r="H224" s="29">
        <v>22850</v>
      </c>
      <c r="I224" s="29"/>
      <c r="J224" s="29">
        <v>36630</v>
      </c>
      <c r="K224" s="29">
        <v>134178</v>
      </c>
      <c r="L224" s="29"/>
    </row>
    <row r="225" spans="1:12">
      <c r="A225" s="1"/>
      <c r="B225" s="1" t="s">
        <v>6</v>
      </c>
      <c r="C225" s="29">
        <v>179940</v>
      </c>
      <c r="D225" s="29">
        <v>39</v>
      </c>
      <c r="E225" s="29">
        <v>149</v>
      </c>
      <c r="F225" s="29">
        <v>755</v>
      </c>
      <c r="G225" s="29">
        <v>8485</v>
      </c>
      <c r="H225" s="29">
        <v>13849</v>
      </c>
      <c r="I225" s="29"/>
      <c r="J225" s="29">
        <v>23277</v>
      </c>
      <c r="K225" s="29">
        <v>156663</v>
      </c>
      <c r="L225" s="29"/>
    </row>
    <row r="226" spans="1:12">
      <c r="A226" s="1"/>
      <c r="B226" s="1" t="s">
        <v>7</v>
      </c>
      <c r="C226" s="29">
        <v>408151</v>
      </c>
      <c r="D226" s="29">
        <v>308</v>
      </c>
      <c r="E226" s="29">
        <v>1964</v>
      </c>
      <c r="F226" s="29">
        <v>6217</v>
      </c>
      <c r="G226" s="29">
        <v>43505</v>
      </c>
      <c r="H226" s="29">
        <v>53921</v>
      </c>
      <c r="I226" s="29"/>
      <c r="J226" s="29">
        <v>105915</v>
      </c>
      <c r="K226" s="29">
        <v>302236</v>
      </c>
      <c r="L226" s="29"/>
    </row>
    <row r="227" spans="1:12">
      <c r="A227" s="1"/>
      <c r="B227" s="1" t="s">
        <v>8</v>
      </c>
      <c r="C227" s="29">
        <v>88873</v>
      </c>
      <c r="D227" s="29">
        <v>164</v>
      </c>
      <c r="E227" s="29">
        <v>1167</v>
      </c>
      <c r="F227" s="29">
        <v>2929</v>
      </c>
      <c r="G227" s="29">
        <v>13750</v>
      </c>
      <c r="H227" s="29">
        <v>18494</v>
      </c>
      <c r="I227" s="29"/>
      <c r="J227" s="29">
        <v>36504</v>
      </c>
      <c r="K227" s="29">
        <v>52369</v>
      </c>
      <c r="L227" s="29"/>
    </row>
    <row r="228" spans="1:12">
      <c r="A228" s="1"/>
      <c r="B228" s="1" t="s">
        <v>9</v>
      </c>
      <c r="C228" s="29">
        <v>276853</v>
      </c>
      <c r="D228" s="29">
        <v>289</v>
      </c>
      <c r="E228" s="29">
        <v>615</v>
      </c>
      <c r="F228" s="29">
        <v>3713</v>
      </c>
      <c r="G228" s="29">
        <v>37977</v>
      </c>
      <c r="H228" s="29">
        <v>57603</v>
      </c>
      <c r="I228" s="29"/>
      <c r="J228" s="29">
        <v>100197</v>
      </c>
      <c r="K228" s="29">
        <v>176656</v>
      </c>
      <c r="L228" s="29"/>
    </row>
    <row r="229" spans="1:12">
      <c r="A229" s="1"/>
      <c r="B229" s="1" t="s">
        <v>10</v>
      </c>
      <c r="C229" s="29">
        <v>215330</v>
      </c>
      <c r="D229" s="29">
        <v>681</v>
      </c>
      <c r="E229" s="29" t="s">
        <v>90</v>
      </c>
      <c r="F229" s="29">
        <v>768</v>
      </c>
      <c r="G229" s="29">
        <v>10517</v>
      </c>
      <c r="H229" s="29">
        <v>25687</v>
      </c>
      <c r="I229" s="29"/>
      <c r="J229" s="29" t="s">
        <v>90</v>
      </c>
      <c r="K229" s="29" t="s">
        <v>90</v>
      </c>
      <c r="L229" s="29"/>
    </row>
    <row r="230" spans="1:12">
      <c r="A230" s="1"/>
      <c r="B230" s="1" t="s">
        <v>31</v>
      </c>
      <c r="C230" s="29">
        <v>425039</v>
      </c>
      <c r="D230" s="29">
        <v>353</v>
      </c>
      <c r="E230" s="29">
        <v>514</v>
      </c>
      <c r="F230" s="29">
        <v>1721</v>
      </c>
      <c r="G230" s="29">
        <v>15148</v>
      </c>
      <c r="H230" s="29">
        <v>52115</v>
      </c>
      <c r="I230" s="29"/>
      <c r="J230" s="29">
        <v>69851</v>
      </c>
      <c r="K230" s="29">
        <v>355188</v>
      </c>
      <c r="L230" s="29"/>
    </row>
    <row r="231" spans="1:12">
      <c r="A231" s="1"/>
      <c r="B231" s="1" t="s">
        <v>11</v>
      </c>
      <c r="C231" s="29">
        <v>33439</v>
      </c>
      <c r="D231" s="29">
        <v>20</v>
      </c>
      <c r="E231" s="29">
        <v>64</v>
      </c>
      <c r="F231" s="29">
        <v>345</v>
      </c>
      <c r="G231" s="29">
        <v>4853</v>
      </c>
      <c r="H231" s="29">
        <v>7029</v>
      </c>
      <c r="I231" s="29"/>
      <c r="J231" s="29">
        <v>12311</v>
      </c>
      <c r="K231" s="29">
        <v>21128</v>
      </c>
      <c r="L231" s="29"/>
    </row>
    <row r="232" spans="1:12">
      <c r="A232" s="1"/>
      <c r="B232" s="1" t="s">
        <v>12</v>
      </c>
      <c r="C232" s="29">
        <v>456138</v>
      </c>
      <c r="D232" s="29">
        <v>375</v>
      </c>
      <c r="E232" s="29">
        <v>714</v>
      </c>
      <c r="F232" s="29">
        <v>5096</v>
      </c>
      <c r="G232" s="29">
        <v>67168</v>
      </c>
      <c r="H232" s="29">
        <v>138938</v>
      </c>
      <c r="I232" s="29"/>
      <c r="J232" s="29">
        <v>212291</v>
      </c>
      <c r="K232" s="29">
        <v>243847</v>
      </c>
      <c r="L232" s="29"/>
    </row>
    <row r="233" spans="1:12">
      <c r="A233" s="1"/>
      <c r="B233" s="1" t="s">
        <v>13</v>
      </c>
      <c r="C233" s="29">
        <v>40635</v>
      </c>
      <c r="D233" s="29">
        <v>25</v>
      </c>
      <c r="E233" s="29">
        <v>53</v>
      </c>
      <c r="F233" s="29">
        <v>544</v>
      </c>
      <c r="G233" s="29">
        <v>5103</v>
      </c>
      <c r="H233" s="29">
        <v>10487</v>
      </c>
      <c r="I233" s="29"/>
      <c r="J233" s="29">
        <v>16212</v>
      </c>
      <c r="K233" s="29">
        <v>24423</v>
      </c>
      <c r="L233" s="29"/>
    </row>
    <row r="234" spans="1:12">
      <c r="A234" s="1"/>
      <c r="B234" s="1" t="s">
        <v>14</v>
      </c>
      <c r="C234" s="29">
        <v>488222</v>
      </c>
      <c r="D234" s="29">
        <v>569</v>
      </c>
      <c r="E234" s="29">
        <v>476</v>
      </c>
      <c r="F234" s="29">
        <v>8912</v>
      </c>
      <c r="G234" s="29">
        <v>73398</v>
      </c>
      <c r="H234" s="29">
        <v>113593</v>
      </c>
      <c r="I234" s="29"/>
      <c r="J234" s="29">
        <v>196948</v>
      </c>
      <c r="K234" s="29">
        <v>291274</v>
      </c>
      <c r="L234" s="29"/>
    </row>
    <row r="235" spans="1:12">
      <c r="A235" s="1"/>
      <c r="B235" s="1" t="s">
        <v>15</v>
      </c>
      <c r="C235" s="29">
        <v>100269</v>
      </c>
      <c r="D235" s="29">
        <v>179</v>
      </c>
      <c r="E235" s="29" t="s">
        <v>90</v>
      </c>
      <c r="F235" s="29">
        <v>3598</v>
      </c>
      <c r="G235" s="29">
        <v>25164</v>
      </c>
      <c r="H235" s="29" t="s">
        <v>90</v>
      </c>
      <c r="I235" s="29"/>
      <c r="J235" s="29" t="s">
        <v>90</v>
      </c>
      <c r="K235" s="29" t="s">
        <v>90</v>
      </c>
      <c r="L235" s="29"/>
    </row>
    <row r="236" spans="1:12">
      <c r="A236" s="1"/>
      <c r="B236" s="1" t="s">
        <v>86</v>
      </c>
      <c r="C236" s="29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/>
      <c r="J236" s="29">
        <v>0</v>
      </c>
      <c r="K236" s="29">
        <v>0</v>
      </c>
      <c r="L236" s="29"/>
    </row>
    <row r="237" spans="1:12">
      <c r="A237" s="1" t="s">
        <v>77</v>
      </c>
      <c r="B237" s="1" t="s">
        <v>19</v>
      </c>
      <c r="C237" s="29">
        <v>-3481861</v>
      </c>
      <c r="D237" s="29">
        <v>-769606</v>
      </c>
      <c r="E237" s="29">
        <v>-469561</v>
      </c>
      <c r="F237" s="29">
        <v>-494708</v>
      </c>
      <c r="G237" s="29">
        <v>-907337</v>
      </c>
      <c r="H237" s="29">
        <v>-485064</v>
      </c>
      <c r="I237" s="29"/>
      <c r="J237" s="29">
        <v>-3126276</v>
      </c>
      <c r="K237" s="29">
        <v>-355585</v>
      </c>
      <c r="L237" s="29"/>
    </row>
    <row r="238" spans="1:12">
      <c r="A238" s="1"/>
      <c r="B238" s="1" t="s">
        <v>3</v>
      </c>
      <c r="C238" s="29" t="s">
        <v>90</v>
      </c>
      <c r="D238" s="29">
        <v>-3393</v>
      </c>
      <c r="E238" s="29" t="s">
        <v>90</v>
      </c>
      <c r="F238" s="29" t="s">
        <v>90</v>
      </c>
      <c r="G238" s="29">
        <v>-2199</v>
      </c>
      <c r="H238" s="29" t="s">
        <v>90</v>
      </c>
      <c r="I238" s="29"/>
      <c r="J238" s="29" t="s">
        <v>90</v>
      </c>
      <c r="K238" s="29">
        <v>0</v>
      </c>
      <c r="L238" s="29"/>
    </row>
    <row r="239" spans="1:12">
      <c r="A239" s="1"/>
      <c r="B239" s="1" t="s">
        <v>82</v>
      </c>
      <c r="C239" s="29">
        <v>-14837</v>
      </c>
      <c r="D239" s="29">
        <v>-1738</v>
      </c>
      <c r="E239" s="29" t="s">
        <v>90</v>
      </c>
      <c r="F239" s="29">
        <v>-1880</v>
      </c>
      <c r="G239" s="29">
        <v>-5950</v>
      </c>
      <c r="H239" s="29">
        <v>-3285</v>
      </c>
      <c r="I239" s="29"/>
      <c r="J239" s="29" t="s">
        <v>90</v>
      </c>
      <c r="K239" s="29" t="s">
        <v>90</v>
      </c>
      <c r="L239" s="29"/>
    </row>
    <row r="240" spans="1:12">
      <c r="A240" s="1"/>
      <c r="B240" s="1" t="s">
        <v>4</v>
      </c>
      <c r="C240" s="29" t="s">
        <v>90</v>
      </c>
      <c r="D240" s="29">
        <v>-984</v>
      </c>
      <c r="E240" s="29" t="s">
        <v>90</v>
      </c>
      <c r="F240" s="29" t="s">
        <v>90</v>
      </c>
      <c r="G240" s="29">
        <v>-1010</v>
      </c>
      <c r="H240" s="29" t="s">
        <v>90</v>
      </c>
      <c r="I240" s="29"/>
      <c r="J240" s="29" t="s">
        <v>90</v>
      </c>
      <c r="K240" s="29">
        <v>0</v>
      </c>
      <c r="L240" s="29"/>
    </row>
    <row r="241" spans="1:12">
      <c r="A241" s="1"/>
      <c r="B241" s="1" t="s">
        <v>83</v>
      </c>
      <c r="C241" s="29">
        <v>-377238</v>
      </c>
      <c r="D241" s="29">
        <v>-124625</v>
      </c>
      <c r="E241" s="29">
        <v>-67849</v>
      </c>
      <c r="F241" s="29">
        <v>-58545</v>
      </c>
      <c r="G241" s="29">
        <v>-80329</v>
      </c>
      <c r="H241" s="29">
        <v>-30978</v>
      </c>
      <c r="I241" s="29"/>
      <c r="J241" s="29">
        <v>-362326</v>
      </c>
      <c r="K241" s="29">
        <v>-14912</v>
      </c>
      <c r="L241" s="29"/>
    </row>
    <row r="242" spans="1:12">
      <c r="A242" s="1"/>
      <c r="B242" s="1" t="s">
        <v>84</v>
      </c>
      <c r="C242" s="29">
        <v>-260166</v>
      </c>
      <c r="D242" s="29">
        <v>-24947</v>
      </c>
      <c r="E242" s="29">
        <v>-21469</v>
      </c>
      <c r="F242" s="29">
        <v>-30075</v>
      </c>
      <c r="G242" s="29">
        <v>-86960</v>
      </c>
      <c r="H242" s="29">
        <v>-67802</v>
      </c>
      <c r="I242" s="29"/>
      <c r="J242" s="29">
        <v>-231253</v>
      </c>
      <c r="K242" s="29">
        <v>-28913</v>
      </c>
      <c r="L242" s="29"/>
    </row>
    <row r="243" spans="1:12">
      <c r="A243" s="1"/>
      <c r="B243" s="1" t="s">
        <v>42</v>
      </c>
      <c r="C243" s="29">
        <v>-161028</v>
      </c>
      <c r="D243" s="29">
        <v>-36636</v>
      </c>
      <c r="E243" s="29">
        <v>-20342</v>
      </c>
      <c r="F243" s="29">
        <v>-22384</v>
      </c>
      <c r="G243" s="29">
        <v>-50068</v>
      </c>
      <c r="H243" s="29">
        <v>-27962</v>
      </c>
      <c r="I243" s="29"/>
      <c r="J243" s="29">
        <v>-157392</v>
      </c>
      <c r="K243" s="29">
        <v>-3636</v>
      </c>
      <c r="L243" s="29"/>
    </row>
    <row r="244" spans="1:12">
      <c r="A244" s="1"/>
      <c r="B244" s="1" t="s">
        <v>85</v>
      </c>
      <c r="C244" s="29">
        <v>-368168</v>
      </c>
      <c r="D244" s="29">
        <v>-104888</v>
      </c>
      <c r="E244" s="29">
        <v>-70675</v>
      </c>
      <c r="F244" s="29">
        <v>-60096</v>
      </c>
      <c r="G244" s="29">
        <v>-90559</v>
      </c>
      <c r="H244" s="29">
        <v>-35831</v>
      </c>
      <c r="I244" s="29"/>
      <c r="J244" s="29">
        <v>-362049</v>
      </c>
      <c r="K244" s="29">
        <v>-6119</v>
      </c>
      <c r="L244" s="29"/>
    </row>
    <row r="245" spans="1:12">
      <c r="A245" s="1"/>
      <c r="B245" s="1" t="s">
        <v>5</v>
      </c>
      <c r="C245" s="29">
        <v>-102275</v>
      </c>
      <c r="D245" s="29">
        <v>-26035</v>
      </c>
      <c r="E245" s="29">
        <v>-13124</v>
      </c>
      <c r="F245" s="29">
        <v>-14100</v>
      </c>
      <c r="G245" s="29">
        <v>-28770</v>
      </c>
      <c r="H245" s="29">
        <v>-16562</v>
      </c>
      <c r="I245" s="29"/>
      <c r="J245" s="29">
        <v>-98591</v>
      </c>
      <c r="K245" s="29">
        <v>-3684</v>
      </c>
      <c r="L245" s="29"/>
    </row>
    <row r="246" spans="1:12">
      <c r="A246" s="1"/>
      <c r="B246" s="1" t="s">
        <v>6</v>
      </c>
      <c r="C246" s="29">
        <v>-73179</v>
      </c>
      <c r="D246" s="29">
        <v>-9620</v>
      </c>
      <c r="E246" s="29">
        <v>-5621</v>
      </c>
      <c r="F246" s="29">
        <v>-7793</v>
      </c>
      <c r="G246" s="29">
        <v>-19759</v>
      </c>
      <c r="H246" s="29">
        <v>-11368</v>
      </c>
      <c r="I246" s="29"/>
      <c r="J246" s="29">
        <v>-54161</v>
      </c>
      <c r="K246" s="29">
        <v>-19018</v>
      </c>
      <c r="L246" s="29"/>
    </row>
    <row r="247" spans="1:12">
      <c r="A247" s="1"/>
      <c r="B247" s="1" t="s">
        <v>7</v>
      </c>
      <c r="C247" s="29">
        <v>-132514</v>
      </c>
      <c r="D247" s="29">
        <v>-33710</v>
      </c>
      <c r="E247" s="29">
        <v>-13302</v>
      </c>
      <c r="F247" s="29">
        <v>-11988</v>
      </c>
      <c r="G247" s="29">
        <v>-24446</v>
      </c>
      <c r="H247" s="29">
        <v>-18560</v>
      </c>
      <c r="I247" s="29"/>
      <c r="J247" s="29">
        <v>-102006</v>
      </c>
      <c r="K247" s="29">
        <v>-30508</v>
      </c>
      <c r="L247" s="29"/>
    </row>
    <row r="248" spans="1:12">
      <c r="A248" s="1"/>
      <c r="B248" s="1" t="s">
        <v>8</v>
      </c>
      <c r="C248" s="29">
        <v>-109938</v>
      </c>
      <c r="D248" s="29">
        <v>-47622</v>
      </c>
      <c r="E248" s="29">
        <v>-16251</v>
      </c>
      <c r="F248" s="29">
        <v>-13365</v>
      </c>
      <c r="G248" s="29">
        <v>-20768</v>
      </c>
      <c r="H248" s="29">
        <v>-8730</v>
      </c>
      <c r="I248" s="29"/>
      <c r="J248" s="29">
        <v>-106736</v>
      </c>
      <c r="K248" s="29">
        <v>-3202</v>
      </c>
      <c r="L248" s="29"/>
    </row>
    <row r="249" spans="1:12">
      <c r="A249" s="1"/>
      <c r="B249" s="1" t="s">
        <v>9</v>
      </c>
      <c r="C249" s="29">
        <v>-315617</v>
      </c>
      <c r="D249" s="29">
        <v>-96052</v>
      </c>
      <c r="E249" s="29">
        <v>-34586</v>
      </c>
      <c r="F249" s="29">
        <v>-34256</v>
      </c>
      <c r="G249" s="29">
        <v>-60457</v>
      </c>
      <c r="H249" s="29">
        <v>-35734</v>
      </c>
      <c r="I249" s="29"/>
      <c r="J249" s="29">
        <v>-261085</v>
      </c>
      <c r="K249" s="29">
        <v>-54532</v>
      </c>
      <c r="L249" s="29"/>
    </row>
    <row r="250" spans="1:12">
      <c r="A250" s="1"/>
      <c r="B250" s="1" t="s">
        <v>10</v>
      </c>
      <c r="C250" s="29">
        <v>-14517</v>
      </c>
      <c r="D250" s="29">
        <v>-824</v>
      </c>
      <c r="E250" s="29" t="s">
        <v>90</v>
      </c>
      <c r="F250" s="29" t="s">
        <v>90</v>
      </c>
      <c r="G250" s="29">
        <v>-3388</v>
      </c>
      <c r="H250" s="29">
        <v>-4290</v>
      </c>
      <c r="I250" s="29"/>
      <c r="J250" s="29" t="s">
        <v>90</v>
      </c>
      <c r="K250" s="29" t="s">
        <v>90</v>
      </c>
      <c r="L250" s="29"/>
    </row>
    <row r="251" spans="1:12">
      <c r="A251" s="1"/>
      <c r="B251" s="1" t="s">
        <v>31</v>
      </c>
      <c r="C251" s="29">
        <v>-372851</v>
      </c>
      <c r="D251" s="29">
        <v>-45942</v>
      </c>
      <c r="E251" s="29">
        <v>-26450</v>
      </c>
      <c r="F251" s="29">
        <v>-27471</v>
      </c>
      <c r="G251" s="29">
        <v>-67614</v>
      </c>
      <c r="H251" s="29">
        <v>-82802</v>
      </c>
      <c r="I251" s="29"/>
      <c r="J251" s="29">
        <v>-250279</v>
      </c>
      <c r="K251" s="29">
        <v>-122572</v>
      </c>
      <c r="L251" s="29"/>
    </row>
    <row r="252" spans="1:12">
      <c r="A252" s="1"/>
      <c r="B252" s="1" t="s">
        <v>11</v>
      </c>
      <c r="C252" s="29">
        <v>-48712</v>
      </c>
      <c r="D252" s="29">
        <v>-7370</v>
      </c>
      <c r="E252" s="29">
        <v>-5151</v>
      </c>
      <c r="F252" s="29">
        <v>-6765</v>
      </c>
      <c r="G252" s="29">
        <v>-13376</v>
      </c>
      <c r="H252" s="29">
        <v>-8584</v>
      </c>
      <c r="I252" s="29"/>
      <c r="J252" s="29">
        <v>-41246</v>
      </c>
      <c r="K252" s="29">
        <v>-7466</v>
      </c>
      <c r="L252" s="29"/>
    </row>
    <row r="253" spans="1:12">
      <c r="A253" s="1"/>
      <c r="B253" s="1" t="s">
        <v>12</v>
      </c>
      <c r="C253" s="29">
        <v>-329596</v>
      </c>
      <c r="D253" s="29">
        <v>-51843</v>
      </c>
      <c r="E253" s="29">
        <v>-40855</v>
      </c>
      <c r="F253" s="29">
        <v>-41432</v>
      </c>
      <c r="G253" s="29">
        <v>-87818</v>
      </c>
      <c r="H253" s="29">
        <v>-69284</v>
      </c>
      <c r="I253" s="29"/>
      <c r="J253" s="29">
        <v>-291232</v>
      </c>
      <c r="K253" s="29">
        <v>-38364</v>
      </c>
      <c r="L253" s="29"/>
    </row>
    <row r="254" spans="1:12">
      <c r="A254" s="1"/>
      <c r="B254" s="1" t="s">
        <v>13</v>
      </c>
      <c r="C254" s="29">
        <v>-73085</v>
      </c>
      <c r="D254" s="29">
        <v>-14195</v>
      </c>
      <c r="E254" s="29">
        <v>-10751</v>
      </c>
      <c r="F254" s="29">
        <v>-11953</v>
      </c>
      <c r="G254" s="29">
        <v>-23043</v>
      </c>
      <c r="H254" s="29">
        <v>-10165</v>
      </c>
      <c r="I254" s="29"/>
      <c r="J254" s="29">
        <v>-70107</v>
      </c>
      <c r="K254" s="29">
        <v>-2978</v>
      </c>
      <c r="L254" s="29"/>
    </row>
    <row r="255" spans="1:12">
      <c r="A255" s="1"/>
      <c r="B255" s="1" t="s">
        <v>14</v>
      </c>
      <c r="C255" s="29">
        <v>-515490</v>
      </c>
      <c r="D255" s="29">
        <v>-57692</v>
      </c>
      <c r="E255" s="29">
        <v>-76819</v>
      </c>
      <c r="F255" s="29">
        <v>-117571</v>
      </c>
      <c r="G255" s="29">
        <v>-207426</v>
      </c>
      <c r="H255" s="29">
        <v>-42174</v>
      </c>
      <c r="I255" s="29"/>
      <c r="J255" s="29">
        <v>-501682</v>
      </c>
      <c r="K255" s="29">
        <v>-13808</v>
      </c>
      <c r="L255" s="29"/>
    </row>
    <row r="256" spans="1:12">
      <c r="A256" s="1"/>
      <c r="B256" s="1" t="s">
        <v>15</v>
      </c>
      <c r="C256" s="29">
        <v>-182965</v>
      </c>
      <c r="D256" s="29">
        <v>-72327</v>
      </c>
      <c r="E256" s="29" t="s">
        <v>90</v>
      </c>
      <c r="F256" s="29">
        <v>-30354</v>
      </c>
      <c r="G256" s="29">
        <v>-32086</v>
      </c>
      <c r="H256" s="29" t="s">
        <v>90</v>
      </c>
      <c r="I256" s="29"/>
      <c r="J256" s="29" t="s">
        <v>90</v>
      </c>
      <c r="K256" s="29" t="s">
        <v>90</v>
      </c>
      <c r="L256" s="29"/>
    </row>
    <row r="257" spans="1:12">
      <c r="A257" s="1"/>
      <c r="B257" s="1" t="s">
        <v>86</v>
      </c>
      <c r="C257" s="29" t="s">
        <v>90</v>
      </c>
      <c r="D257" s="29">
        <v>-9163</v>
      </c>
      <c r="E257" s="29" t="s">
        <v>90</v>
      </c>
      <c r="F257" s="29">
        <v>-2127</v>
      </c>
      <c r="G257" s="29">
        <v>-1311</v>
      </c>
      <c r="H257" s="29">
        <v>0</v>
      </c>
      <c r="I257" s="29"/>
      <c r="J257" s="29" t="s">
        <v>90</v>
      </c>
      <c r="K257" s="29">
        <v>0</v>
      </c>
      <c r="L257" s="29"/>
    </row>
    <row r="258" spans="1:12">
      <c r="A258" s="1" t="s">
        <v>78</v>
      </c>
      <c r="B258" s="1" t="s">
        <v>19</v>
      </c>
      <c r="C258" s="29">
        <v>-2886180</v>
      </c>
      <c r="D258" s="29">
        <v>-3150</v>
      </c>
      <c r="E258" s="29">
        <v>-9650</v>
      </c>
      <c r="F258" s="29">
        <v>-29903</v>
      </c>
      <c r="G258" s="29">
        <v>-205858</v>
      </c>
      <c r="H258" s="29">
        <v>-338929</v>
      </c>
      <c r="I258" s="29"/>
      <c r="J258" s="29">
        <v>-587490</v>
      </c>
      <c r="K258" s="29">
        <v>-2298690</v>
      </c>
      <c r="L258" s="29"/>
    </row>
    <row r="259" spans="1:12">
      <c r="A259" s="1"/>
      <c r="B259" s="1" t="s">
        <v>3</v>
      </c>
      <c r="C259" s="29" t="s">
        <v>90</v>
      </c>
      <c r="D259" s="29">
        <v>-4</v>
      </c>
      <c r="E259" s="29" t="s">
        <v>90</v>
      </c>
      <c r="F259" s="29">
        <v>0</v>
      </c>
      <c r="G259" s="29">
        <v>-208</v>
      </c>
      <c r="H259" s="29" t="s">
        <v>90</v>
      </c>
      <c r="I259" s="29"/>
      <c r="J259" s="29" t="s">
        <v>90</v>
      </c>
      <c r="K259" s="29" t="s">
        <v>90</v>
      </c>
      <c r="L259" s="29"/>
    </row>
    <row r="260" spans="1:12">
      <c r="A260" s="1"/>
      <c r="B260" s="1" t="s">
        <v>82</v>
      </c>
      <c r="C260" s="29">
        <v>-17508</v>
      </c>
      <c r="D260" s="29">
        <v>-13</v>
      </c>
      <c r="E260" s="29" t="s">
        <v>90</v>
      </c>
      <c r="F260" s="29" t="s">
        <v>90</v>
      </c>
      <c r="G260" s="29">
        <v>-1074</v>
      </c>
      <c r="H260" s="29">
        <v>-1896</v>
      </c>
      <c r="I260" s="29"/>
      <c r="J260" s="29" t="s">
        <v>90</v>
      </c>
      <c r="K260" s="29" t="s">
        <v>90</v>
      </c>
      <c r="L260" s="29"/>
    </row>
    <row r="261" spans="1:12">
      <c r="A261" s="1"/>
      <c r="B261" s="1" t="s">
        <v>4</v>
      </c>
      <c r="C261" s="29" t="s">
        <v>90</v>
      </c>
      <c r="D261" s="29">
        <v>-9</v>
      </c>
      <c r="E261" s="29" t="s">
        <v>90</v>
      </c>
      <c r="F261" s="29" t="s">
        <v>90</v>
      </c>
      <c r="G261" s="29">
        <v>-384</v>
      </c>
      <c r="H261" s="29" t="s">
        <v>90</v>
      </c>
      <c r="I261" s="29"/>
      <c r="J261" s="29" t="s">
        <v>90</v>
      </c>
      <c r="K261" s="29" t="s">
        <v>90</v>
      </c>
      <c r="L261" s="29"/>
    </row>
    <row r="262" spans="1:12">
      <c r="A262" s="1"/>
      <c r="B262" s="1" t="s">
        <v>83</v>
      </c>
      <c r="C262" s="29">
        <v>-48404</v>
      </c>
      <c r="D262" s="29">
        <v>-23</v>
      </c>
      <c r="E262" s="29">
        <v>-76</v>
      </c>
      <c r="F262" s="29">
        <v>-253</v>
      </c>
      <c r="G262" s="29">
        <v>-3288</v>
      </c>
      <c r="H262" s="29">
        <v>-6391</v>
      </c>
      <c r="I262" s="29"/>
      <c r="J262" s="29">
        <v>-10031</v>
      </c>
      <c r="K262" s="29">
        <v>-38373</v>
      </c>
      <c r="L262" s="29"/>
    </row>
    <row r="263" spans="1:12">
      <c r="A263" s="1"/>
      <c r="B263" s="1" t="s">
        <v>84</v>
      </c>
      <c r="C263" s="29">
        <v>-253545</v>
      </c>
      <c r="D263" s="29">
        <v>-45</v>
      </c>
      <c r="E263" s="29">
        <v>-175</v>
      </c>
      <c r="F263" s="29">
        <v>-678</v>
      </c>
      <c r="G263" s="29">
        <v>-8001</v>
      </c>
      <c r="H263" s="29">
        <v>-35697</v>
      </c>
      <c r="I263" s="29"/>
      <c r="J263" s="29">
        <v>-44596</v>
      </c>
      <c r="K263" s="29">
        <v>-208949</v>
      </c>
      <c r="L263" s="29"/>
    </row>
    <row r="264" spans="1:12">
      <c r="A264" s="1"/>
      <c r="B264" s="1" t="s">
        <v>42</v>
      </c>
      <c r="C264" s="29">
        <v>-186927</v>
      </c>
      <c r="D264" s="29">
        <v>-391</v>
      </c>
      <c r="E264" s="29">
        <v>-977</v>
      </c>
      <c r="F264" s="29">
        <v>-2677</v>
      </c>
      <c r="G264" s="29">
        <v>-17568</v>
      </c>
      <c r="H264" s="29">
        <v>-23679</v>
      </c>
      <c r="I264" s="29"/>
      <c r="J264" s="29">
        <v>-45292</v>
      </c>
      <c r="K264" s="29">
        <v>-141635</v>
      </c>
      <c r="L264" s="29"/>
    </row>
    <row r="265" spans="1:12">
      <c r="A265" s="1"/>
      <c r="B265" s="1" t="s">
        <v>85</v>
      </c>
      <c r="C265" s="29">
        <v>-340966</v>
      </c>
      <c r="D265" s="29">
        <v>-929</v>
      </c>
      <c r="E265" s="29">
        <v>-3230</v>
      </c>
      <c r="F265" s="29">
        <v>-8717</v>
      </c>
      <c r="G265" s="29">
        <v>-41636</v>
      </c>
      <c r="H265" s="29">
        <v>-41200</v>
      </c>
      <c r="I265" s="29"/>
      <c r="J265" s="29">
        <v>-95712</v>
      </c>
      <c r="K265" s="29">
        <v>-245254</v>
      </c>
      <c r="L265" s="29"/>
    </row>
    <row r="266" spans="1:12">
      <c r="A266" s="1"/>
      <c r="B266" s="1" t="s">
        <v>5</v>
      </c>
      <c r="C266" s="29">
        <v>-126740</v>
      </c>
      <c r="D266" s="29">
        <v>-58</v>
      </c>
      <c r="E266" s="29">
        <v>-142</v>
      </c>
      <c r="F266" s="29">
        <v>-639</v>
      </c>
      <c r="G266" s="29">
        <v>-5659</v>
      </c>
      <c r="H266" s="29">
        <v>-9350</v>
      </c>
      <c r="I266" s="29"/>
      <c r="J266" s="29">
        <v>-15848</v>
      </c>
      <c r="K266" s="29">
        <v>-110892</v>
      </c>
      <c r="L266" s="29"/>
    </row>
    <row r="267" spans="1:12">
      <c r="A267" s="1"/>
      <c r="B267" s="1" t="s">
        <v>6</v>
      </c>
      <c r="C267" s="29">
        <v>-181114</v>
      </c>
      <c r="D267" s="29">
        <v>-57</v>
      </c>
      <c r="E267" s="29">
        <v>-131</v>
      </c>
      <c r="F267" s="29">
        <v>-579</v>
      </c>
      <c r="G267" s="29">
        <v>-4688</v>
      </c>
      <c r="H267" s="29">
        <v>-8487</v>
      </c>
      <c r="I267" s="29"/>
      <c r="J267" s="29">
        <v>-13942</v>
      </c>
      <c r="K267" s="29">
        <v>-167172</v>
      </c>
      <c r="L267" s="29"/>
    </row>
    <row r="268" spans="1:12">
      <c r="A268" s="1"/>
      <c r="B268" s="1" t="s">
        <v>7</v>
      </c>
      <c r="C268" s="29">
        <v>-373546</v>
      </c>
      <c r="D268" s="29">
        <v>-211</v>
      </c>
      <c r="E268" s="29">
        <v>-652</v>
      </c>
      <c r="F268" s="29">
        <v>-1740</v>
      </c>
      <c r="G268" s="29">
        <v>-11267</v>
      </c>
      <c r="H268" s="29">
        <v>-20560</v>
      </c>
      <c r="I268" s="29"/>
      <c r="J268" s="29">
        <v>-34430</v>
      </c>
      <c r="K268" s="29">
        <v>-339116</v>
      </c>
      <c r="L268" s="29"/>
    </row>
    <row r="269" spans="1:12">
      <c r="A269" s="1"/>
      <c r="B269" s="1" t="s">
        <v>8</v>
      </c>
      <c r="C269" s="29">
        <v>-67869</v>
      </c>
      <c r="D269" s="29">
        <v>-249</v>
      </c>
      <c r="E269" s="29">
        <v>-512</v>
      </c>
      <c r="F269" s="29">
        <v>-1371</v>
      </c>
      <c r="G269" s="29">
        <v>-6394</v>
      </c>
      <c r="H269" s="29">
        <v>-9974</v>
      </c>
      <c r="I269" s="29"/>
      <c r="J269" s="29">
        <v>-18500</v>
      </c>
      <c r="K269" s="29">
        <v>-49369</v>
      </c>
      <c r="L269" s="29"/>
    </row>
    <row r="270" spans="1:12">
      <c r="A270" s="1"/>
      <c r="B270" s="1" t="s">
        <v>9</v>
      </c>
      <c r="C270" s="29">
        <v>-205604</v>
      </c>
      <c r="D270" s="29">
        <v>-229</v>
      </c>
      <c r="E270" s="29">
        <v>-705</v>
      </c>
      <c r="F270" s="29">
        <v>-2684</v>
      </c>
      <c r="G270" s="29">
        <v>-18202</v>
      </c>
      <c r="H270" s="29">
        <v>-22609</v>
      </c>
      <c r="I270" s="29"/>
      <c r="J270" s="29">
        <v>-44429</v>
      </c>
      <c r="K270" s="29">
        <v>-161175</v>
      </c>
      <c r="L270" s="29"/>
    </row>
    <row r="271" spans="1:12">
      <c r="A271" s="1"/>
      <c r="B271" s="1" t="s">
        <v>10</v>
      </c>
      <c r="C271" s="29">
        <v>-214735</v>
      </c>
      <c r="D271" s="29">
        <v>-44</v>
      </c>
      <c r="E271" s="29" t="s">
        <v>90</v>
      </c>
      <c r="F271" s="29" t="s">
        <v>90</v>
      </c>
      <c r="G271" s="29">
        <v>-4883</v>
      </c>
      <c r="H271" s="29">
        <v>-13981</v>
      </c>
      <c r="I271" s="29"/>
      <c r="J271" s="29" t="s">
        <v>90</v>
      </c>
      <c r="K271" s="29" t="s">
        <v>90</v>
      </c>
      <c r="L271" s="29"/>
    </row>
    <row r="272" spans="1:12">
      <c r="A272" s="1"/>
      <c r="B272" s="1" t="s">
        <v>31</v>
      </c>
      <c r="C272" s="29">
        <v>-262827</v>
      </c>
      <c r="D272" s="29">
        <v>-118</v>
      </c>
      <c r="E272" s="29">
        <v>-263</v>
      </c>
      <c r="F272" s="29">
        <v>-940</v>
      </c>
      <c r="G272" s="29">
        <v>-9056</v>
      </c>
      <c r="H272" s="29">
        <v>-22159</v>
      </c>
      <c r="I272" s="29"/>
      <c r="J272" s="29">
        <v>-32536</v>
      </c>
      <c r="K272" s="29">
        <v>-230291</v>
      </c>
      <c r="L272" s="29"/>
    </row>
    <row r="273" spans="1:12">
      <c r="A273" s="1"/>
      <c r="B273" s="1" t="s">
        <v>11</v>
      </c>
      <c r="C273" s="29">
        <v>-20542</v>
      </c>
      <c r="D273" s="29">
        <v>-31</v>
      </c>
      <c r="E273" s="29">
        <v>-46</v>
      </c>
      <c r="F273" s="29">
        <v>-238</v>
      </c>
      <c r="G273" s="29">
        <v>-2182</v>
      </c>
      <c r="H273" s="29">
        <v>-3453</v>
      </c>
      <c r="I273" s="29"/>
      <c r="J273" s="29">
        <v>-5950</v>
      </c>
      <c r="K273" s="29">
        <v>-14592</v>
      </c>
      <c r="L273" s="29"/>
    </row>
    <row r="274" spans="1:12">
      <c r="A274" s="1"/>
      <c r="B274" s="1" t="s">
        <v>12</v>
      </c>
      <c r="C274" s="29">
        <v>-248465</v>
      </c>
      <c r="D274" s="29">
        <v>-338</v>
      </c>
      <c r="E274" s="29">
        <v>-1093</v>
      </c>
      <c r="F274" s="29">
        <v>-3786</v>
      </c>
      <c r="G274" s="29">
        <v>-31321</v>
      </c>
      <c r="H274" s="29">
        <v>-57731</v>
      </c>
      <c r="I274" s="29"/>
      <c r="J274" s="29">
        <v>-94269</v>
      </c>
      <c r="K274" s="29">
        <v>-154196</v>
      </c>
      <c r="L274" s="29"/>
    </row>
    <row r="275" spans="1:12">
      <c r="A275" s="1"/>
      <c r="B275" s="1" t="s">
        <v>13</v>
      </c>
      <c r="C275" s="29">
        <v>-17957</v>
      </c>
      <c r="D275" s="29">
        <v>-33</v>
      </c>
      <c r="E275" s="29">
        <v>-79</v>
      </c>
      <c r="F275" s="29">
        <v>-224</v>
      </c>
      <c r="G275" s="29">
        <v>-2278</v>
      </c>
      <c r="H275" s="29">
        <v>-4326</v>
      </c>
      <c r="I275" s="29"/>
      <c r="J275" s="29">
        <v>-6940</v>
      </c>
      <c r="K275" s="29">
        <v>-11017</v>
      </c>
      <c r="L275" s="29"/>
    </row>
    <row r="276" spans="1:12">
      <c r="A276" s="1"/>
      <c r="B276" s="1" t="s">
        <v>14</v>
      </c>
      <c r="C276" s="29">
        <v>-241739</v>
      </c>
      <c r="D276" s="29">
        <v>-137</v>
      </c>
      <c r="E276" s="29">
        <v>-546</v>
      </c>
      <c r="F276" s="29">
        <v>-2433</v>
      </c>
      <c r="G276" s="29">
        <v>-27200</v>
      </c>
      <c r="H276" s="29">
        <v>-46747</v>
      </c>
      <c r="I276" s="29"/>
      <c r="J276" s="29">
        <v>-77063</v>
      </c>
      <c r="K276" s="29">
        <v>-164676</v>
      </c>
      <c r="L276" s="29"/>
    </row>
    <row r="277" spans="1:12">
      <c r="A277" s="1"/>
      <c r="B277" s="1" t="s">
        <v>15</v>
      </c>
      <c r="C277" s="29">
        <v>-62405</v>
      </c>
      <c r="D277" s="29">
        <v>-231</v>
      </c>
      <c r="E277" s="29" t="s">
        <v>90</v>
      </c>
      <c r="F277" s="29">
        <v>-2395</v>
      </c>
      <c r="G277" s="29">
        <v>-10569</v>
      </c>
      <c r="H277" s="29" t="s">
        <v>90</v>
      </c>
      <c r="I277" s="29"/>
      <c r="J277" s="29" t="s">
        <v>90</v>
      </c>
      <c r="K277" s="29" t="s">
        <v>90</v>
      </c>
      <c r="L277" s="29"/>
    </row>
    <row r="278" spans="1:12">
      <c r="A278" s="1"/>
      <c r="B278" s="1" t="s">
        <v>86</v>
      </c>
      <c r="C278" s="29" t="s">
        <v>90</v>
      </c>
      <c r="D278" s="29">
        <v>0</v>
      </c>
      <c r="E278" s="29">
        <v>0</v>
      </c>
      <c r="F278" s="29">
        <v>0</v>
      </c>
      <c r="G278" s="29">
        <v>0</v>
      </c>
      <c r="H278" s="29">
        <v>0</v>
      </c>
      <c r="I278" s="29"/>
      <c r="J278" s="29">
        <v>0</v>
      </c>
      <c r="K278" s="29" t="s">
        <v>90</v>
      </c>
      <c r="L278" s="29"/>
    </row>
    <row r="279" spans="1:12">
      <c r="A279" s="1" t="s">
        <v>79</v>
      </c>
      <c r="B279" s="1" t="s">
        <v>19</v>
      </c>
      <c r="C279" s="29">
        <v>12104100</v>
      </c>
      <c r="D279" s="29">
        <v>1304537</v>
      </c>
      <c r="E279" s="29">
        <v>849387</v>
      </c>
      <c r="F279" s="29">
        <v>905845</v>
      </c>
      <c r="G279" s="29">
        <v>1984337</v>
      </c>
      <c r="H279" s="29">
        <v>1567877</v>
      </c>
      <c r="I279" s="29"/>
      <c r="J279" s="29">
        <v>6611983</v>
      </c>
      <c r="K279" s="29">
        <v>5492117</v>
      </c>
      <c r="L279" s="29"/>
    </row>
    <row r="280" spans="1:12">
      <c r="A280" s="1"/>
      <c r="B280" s="1" t="s">
        <v>3</v>
      </c>
      <c r="C280" s="29">
        <v>18277</v>
      </c>
      <c r="D280" s="29" t="s">
        <v>90</v>
      </c>
      <c r="E280" s="29">
        <v>2970</v>
      </c>
      <c r="F280" s="29">
        <v>2323</v>
      </c>
      <c r="G280" s="29">
        <v>3862</v>
      </c>
      <c r="H280" s="29">
        <v>2363</v>
      </c>
      <c r="I280" s="29"/>
      <c r="J280" s="29" t="s">
        <v>90</v>
      </c>
      <c r="K280" s="29" t="s">
        <v>90</v>
      </c>
      <c r="L280" s="29"/>
    </row>
    <row r="281" spans="1:12">
      <c r="A281" s="1"/>
      <c r="B281" s="1" t="s">
        <v>82</v>
      </c>
      <c r="C281" s="29">
        <v>181616</v>
      </c>
      <c r="D281" s="29" t="s">
        <v>90</v>
      </c>
      <c r="E281" s="29">
        <v>9011</v>
      </c>
      <c r="F281" s="29">
        <v>12848</v>
      </c>
      <c r="G281" s="29">
        <v>28826</v>
      </c>
      <c r="H281" s="29">
        <v>32500</v>
      </c>
      <c r="I281" s="29"/>
      <c r="J281" s="29" t="s">
        <v>90</v>
      </c>
      <c r="K281" s="29" t="s">
        <v>90</v>
      </c>
      <c r="L281" s="29"/>
    </row>
    <row r="282" spans="1:12">
      <c r="A282" s="1"/>
      <c r="B282" s="1" t="s">
        <v>4</v>
      </c>
      <c r="C282" s="29">
        <v>48760</v>
      </c>
      <c r="D282" s="29">
        <v>1046</v>
      </c>
      <c r="E282" s="29">
        <v>659</v>
      </c>
      <c r="F282" s="29">
        <v>777</v>
      </c>
      <c r="G282" s="29">
        <v>2488</v>
      </c>
      <c r="H282" s="29">
        <v>3109</v>
      </c>
      <c r="I282" s="29"/>
      <c r="J282" s="29">
        <v>8079</v>
      </c>
      <c r="K282" s="29">
        <v>40681</v>
      </c>
      <c r="L282" s="29"/>
    </row>
    <row r="283" spans="1:12">
      <c r="A283" s="1"/>
      <c r="B283" s="1" t="s">
        <v>83</v>
      </c>
      <c r="C283" s="29">
        <v>1004002</v>
      </c>
      <c r="D283" s="29">
        <v>205552</v>
      </c>
      <c r="E283" s="29">
        <v>125246</v>
      </c>
      <c r="F283" s="29">
        <v>132469</v>
      </c>
      <c r="G283" s="29">
        <v>256888</v>
      </c>
      <c r="H283" s="29">
        <v>134402</v>
      </c>
      <c r="I283" s="29"/>
      <c r="J283" s="29">
        <v>854557</v>
      </c>
      <c r="K283" s="29">
        <v>149445</v>
      </c>
      <c r="L283" s="29"/>
    </row>
    <row r="284" spans="1:12">
      <c r="A284" s="1"/>
      <c r="B284" s="1" t="s">
        <v>84</v>
      </c>
      <c r="C284" s="29">
        <v>941824</v>
      </c>
      <c r="D284" s="29">
        <v>51124</v>
      </c>
      <c r="E284" s="29">
        <v>44138</v>
      </c>
      <c r="F284" s="29">
        <v>60991</v>
      </c>
      <c r="G284" s="29">
        <v>189127</v>
      </c>
      <c r="H284" s="29">
        <v>180679</v>
      </c>
      <c r="I284" s="29"/>
      <c r="J284" s="29">
        <v>526059</v>
      </c>
      <c r="K284" s="29">
        <v>415765</v>
      </c>
      <c r="L284" s="29"/>
    </row>
    <row r="285" spans="1:12">
      <c r="A285" s="1"/>
      <c r="B285" s="1" t="s">
        <v>42</v>
      </c>
      <c r="C285" s="29">
        <v>597104</v>
      </c>
      <c r="D285" s="29">
        <v>61418</v>
      </c>
      <c r="E285" s="29">
        <v>44168</v>
      </c>
      <c r="F285" s="29">
        <v>52031</v>
      </c>
      <c r="G285" s="29">
        <v>125754</v>
      </c>
      <c r="H285" s="29">
        <v>94863</v>
      </c>
      <c r="I285" s="29"/>
      <c r="J285" s="29">
        <v>378234</v>
      </c>
      <c r="K285" s="29">
        <v>218870</v>
      </c>
      <c r="L285" s="29"/>
    </row>
    <row r="286" spans="1:12">
      <c r="A286" s="1"/>
      <c r="B286" s="1" t="s">
        <v>85</v>
      </c>
      <c r="C286" s="29">
        <v>1346330</v>
      </c>
      <c r="D286" s="29">
        <v>152036</v>
      </c>
      <c r="E286" s="29">
        <v>100712</v>
      </c>
      <c r="F286" s="29">
        <v>87521</v>
      </c>
      <c r="G286" s="29">
        <v>170970</v>
      </c>
      <c r="H286" s="29">
        <v>97039</v>
      </c>
      <c r="I286" s="29"/>
      <c r="J286" s="29">
        <v>608278</v>
      </c>
      <c r="K286" s="29">
        <v>738052</v>
      </c>
      <c r="L286" s="29"/>
    </row>
    <row r="287" spans="1:12">
      <c r="A287" s="1"/>
      <c r="B287" s="1" t="s">
        <v>5</v>
      </c>
      <c r="C287" s="29">
        <v>461807</v>
      </c>
      <c r="D287" s="29">
        <v>37390</v>
      </c>
      <c r="E287" s="29">
        <v>22627</v>
      </c>
      <c r="F287" s="29">
        <v>24430</v>
      </c>
      <c r="G287" s="29">
        <v>52500</v>
      </c>
      <c r="H287" s="29">
        <v>48983</v>
      </c>
      <c r="I287" s="29"/>
      <c r="J287" s="29">
        <v>185930</v>
      </c>
      <c r="K287" s="29">
        <v>275877</v>
      </c>
      <c r="L287" s="29"/>
    </row>
    <row r="288" spans="1:12">
      <c r="A288" s="1"/>
      <c r="B288" s="1" t="s">
        <v>6</v>
      </c>
      <c r="C288" s="29">
        <v>355992</v>
      </c>
      <c r="D288" s="29">
        <v>14441</v>
      </c>
      <c r="E288" s="29">
        <v>9532</v>
      </c>
      <c r="F288" s="29">
        <v>13779</v>
      </c>
      <c r="G288" s="29">
        <v>34259</v>
      </c>
      <c r="H288" s="29">
        <v>33141</v>
      </c>
      <c r="I288" s="29"/>
      <c r="J288" s="29">
        <v>105152</v>
      </c>
      <c r="K288" s="29">
        <v>250840</v>
      </c>
      <c r="L288" s="29"/>
    </row>
    <row r="289" spans="1:12">
      <c r="A289" s="1"/>
      <c r="B289" s="1" t="s">
        <v>7</v>
      </c>
      <c r="C289" s="29">
        <v>701348</v>
      </c>
      <c r="D289" s="29">
        <v>51866</v>
      </c>
      <c r="E289" s="29">
        <v>23009</v>
      </c>
      <c r="F289" s="29">
        <v>21450</v>
      </c>
      <c r="G289" s="29">
        <v>61965</v>
      </c>
      <c r="H289" s="29">
        <v>66986</v>
      </c>
      <c r="I289" s="29"/>
      <c r="J289" s="29">
        <v>225276</v>
      </c>
      <c r="K289" s="29">
        <v>476072</v>
      </c>
      <c r="L289" s="29"/>
    </row>
    <row r="290" spans="1:12">
      <c r="A290" s="1"/>
      <c r="B290" s="1" t="s">
        <v>8</v>
      </c>
      <c r="C290" s="29">
        <v>263589</v>
      </c>
      <c r="D290" s="29">
        <v>52933</v>
      </c>
      <c r="E290" s="29">
        <v>22689</v>
      </c>
      <c r="F290" s="29">
        <v>20329</v>
      </c>
      <c r="G290" s="29">
        <v>39930</v>
      </c>
      <c r="H290" s="29">
        <v>30607</v>
      </c>
      <c r="I290" s="29"/>
      <c r="J290" s="29">
        <v>166488</v>
      </c>
      <c r="K290" s="29">
        <v>97101</v>
      </c>
      <c r="L290" s="29"/>
    </row>
    <row r="291" spans="1:12">
      <c r="A291" s="1"/>
      <c r="B291" s="1" t="s">
        <v>9</v>
      </c>
      <c r="C291" s="29">
        <v>1002270</v>
      </c>
      <c r="D291" s="29">
        <v>148189</v>
      </c>
      <c r="E291" s="29">
        <v>81334</v>
      </c>
      <c r="F291" s="29">
        <v>81110</v>
      </c>
      <c r="G291" s="29">
        <v>166912</v>
      </c>
      <c r="H291" s="29">
        <v>124416</v>
      </c>
      <c r="I291" s="29"/>
      <c r="J291" s="29">
        <v>601961</v>
      </c>
      <c r="K291" s="29">
        <v>400309</v>
      </c>
      <c r="L291" s="29"/>
    </row>
    <row r="292" spans="1:12">
      <c r="A292" s="1"/>
      <c r="B292" s="1" t="s">
        <v>10</v>
      </c>
      <c r="C292" s="29">
        <v>470751</v>
      </c>
      <c r="D292" s="29">
        <v>884</v>
      </c>
      <c r="E292" s="29">
        <v>663</v>
      </c>
      <c r="F292" s="29">
        <v>1735</v>
      </c>
      <c r="G292" s="29">
        <v>17192</v>
      </c>
      <c r="H292" s="29">
        <v>43568</v>
      </c>
      <c r="I292" s="29"/>
      <c r="J292" s="29">
        <v>64042</v>
      </c>
      <c r="K292" s="29">
        <v>406709</v>
      </c>
      <c r="L292" s="29"/>
    </row>
    <row r="293" spans="1:12">
      <c r="A293" s="1"/>
      <c r="B293" s="1" t="s">
        <v>31</v>
      </c>
      <c r="C293" s="29">
        <v>1319551</v>
      </c>
      <c r="D293" s="29">
        <v>88041</v>
      </c>
      <c r="E293" s="29">
        <v>54181</v>
      </c>
      <c r="F293" s="29">
        <v>60173</v>
      </c>
      <c r="G293" s="29">
        <v>163813</v>
      </c>
      <c r="H293" s="29">
        <v>195131</v>
      </c>
      <c r="I293" s="29"/>
      <c r="J293" s="29">
        <v>561339</v>
      </c>
      <c r="K293" s="29">
        <v>758212</v>
      </c>
      <c r="L293" s="29"/>
    </row>
    <row r="294" spans="1:12">
      <c r="A294" s="1"/>
      <c r="B294" s="1" t="s">
        <v>11</v>
      </c>
      <c r="C294" s="29">
        <v>211394</v>
      </c>
      <c r="D294" s="29">
        <v>17009</v>
      </c>
      <c r="E294" s="29">
        <v>12872</v>
      </c>
      <c r="F294" s="29">
        <v>14686</v>
      </c>
      <c r="G294" s="29">
        <v>43999</v>
      </c>
      <c r="H294" s="29">
        <v>37127</v>
      </c>
      <c r="I294" s="29"/>
      <c r="J294" s="29">
        <v>125693</v>
      </c>
      <c r="K294" s="29">
        <v>85701</v>
      </c>
      <c r="L294" s="29"/>
    </row>
    <row r="295" spans="1:12">
      <c r="A295" s="1"/>
      <c r="B295" s="1" t="s">
        <v>12</v>
      </c>
      <c r="C295" s="29">
        <v>1416287</v>
      </c>
      <c r="D295" s="29">
        <v>130112</v>
      </c>
      <c r="E295" s="29">
        <v>100605</v>
      </c>
      <c r="F295" s="29">
        <v>103687</v>
      </c>
      <c r="G295" s="29">
        <v>242215</v>
      </c>
      <c r="H295" s="29">
        <v>250845</v>
      </c>
      <c r="I295" s="29"/>
      <c r="J295" s="29">
        <v>827464</v>
      </c>
      <c r="K295" s="29">
        <v>588823</v>
      </c>
      <c r="L295" s="29"/>
    </row>
    <row r="296" spans="1:12">
      <c r="A296" s="1"/>
      <c r="B296" s="1" t="s">
        <v>13</v>
      </c>
      <c r="C296" s="29">
        <v>217618</v>
      </c>
      <c r="D296" s="29">
        <v>26368</v>
      </c>
      <c r="E296" s="29">
        <v>17738</v>
      </c>
      <c r="F296" s="29">
        <v>20641</v>
      </c>
      <c r="G296" s="29">
        <v>47090</v>
      </c>
      <c r="H296" s="29">
        <v>35067</v>
      </c>
      <c r="I296" s="29"/>
      <c r="J296" s="29">
        <v>146904</v>
      </c>
      <c r="K296" s="29">
        <v>70714</v>
      </c>
      <c r="L296" s="29"/>
    </row>
    <row r="297" spans="1:12">
      <c r="A297" s="1"/>
      <c r="B297" s="1" t="s">
        <v>14</v>
      </c>
      <c r="C297" s="29">
        <v>1007386</v>
      </c>
      <c r="D297" s="29">
        <v>104045</v>
      </c>
      <c r="E297" s="29">
        <v>91348</v>
      </c>
      <c r="F297" s="29">
        <v>121804</v>
      </c>
      <c r="G297" s="29">
        <v>226144</v>
      </c>
      <c r="H297" s="29">
        <v>110373</v>
      </c>
      <c r="I297" s="29"/>
      <c r="J297" s="29">
        <v>653714</v>
      </c>
      <c r="K297" s="29">
        <v>353672</v>
      </c>
      <c r="L297" s="29"/>
    </row>
    <row r="298" spans="1:12">
      <c r="A298" s="1"/>
      <c r="B298" s="1" t="s">
        <v>15</v>
      </c>
      <c r="C298" s="29">
        <v>537403</v>
      </c>
      <c r="D298" s="29">
        <v>147548</v>
      </c>
      <c r="E298" s="29">
        <v>85773</v>
      </c>
      <c r="F298" s="29">
        <v>73045</v>
      </c>
      <c r="G298" s="29">
        <v>110372</v>
      </c>
      <c r="H298" s="29">
        <v>46678</v>
      </c>
      <c r="I298" s="29"/>
      <c r="J298" s="29">
        <v>463416</v>
      </c>
      <c r="K298" s="29">
        <v>73987</v>
      </c>
      <c r="L298" s="29"/>
    </row>
    <row r="299" spans="1:12">
      <c r="A299" s="1"/>
      <c r="B299" s="1" t="s">
        <v>86</v>
      </c>
      <c r="C299" s="29">
        <v>791</v>
      </c>
      <c r="D299" s="29">
        <v>632</v>
      </c>
      <c r="E299" s="29">
        <v>112</v>
      </c>
      <c r="F299" s="29">
        <v>16</v>
      </c>
      <c r="G299" s="29">
        <v>31</v>
      </c>
      <c r="H299" s="29">
        <v>0</v>
      </c>
      <c r="I299" s="29"/>
      <c r="J299" s="29">
        <v>791</v>
      </c>
      <c r="K299" s="29">
        <v>0</v>
      </c>
      <c r="L299" s="29"/>
    </row>
    <row r="300" spans="1:12">
      <c r="A300" s="1" t="s">
        <v>80</v>
      </c>
      <c r="B300" s="1" t="s">
        <v>19</v>
      </c>
      <c r="C300" s="29">
        <v>-12749312</v>
      </c>
      <c r="D300" s="29">
        <v>-489900</v>
      </c>
      <c r="E300" s="29">
        <v>-823697</v>
      </c>
      <c r="F300" s="29">
        <v>-1004349</v>
      </c>
      <c r="G300" s="29">
        <v>-2403235</v>
      </c>
      <c r="H300" s="29">
        <v>-2129494</v>
      </c>
      <c r="I300" s="29"/>
      <c r="J300" s="29">
        <v>-6850675</v>
      </c>
      <c r="K300" s="29">
        <v>-5898637</v>
      </c>
      <c r="L300" s="29"/>
    </row>
    <row r="301" spans="1:12">
      <c r="A301" s="1"/>
      <c r="B301" s="1" t="s">
        <v>3</v>
      </c>
      <c r="C301" s="29">
        <v>-19587</v>
      </c>
      <c r="D301" s="29" t="s">
        <v>90</v>
      </c>
      <c r="E301" s="29">
        <v>-3264</v>
      </c>
      <c r="F301" s="29">
        <v>-3669</v>
      </c>
      <c r="G301" s="29">
        <v>-5608</v>
      </c>
      <c r="H301" s="29">
        <v>-3210</v>
      </c>
      <c r="I301" s="29"/>
      <c r="J301" s="29" t="s">
        <v>90</v>
      </c>
      <c r="K301" s="29" t="s">
        <v>90</v>
      </c>
      <c r="L301" s="29"/>
    </row>
    <row r="302" spans="1:12">
      <c r="A302" s="1"/>
      <c r="B302" s="1" t="s">
        <v>82</v>
      </c>
      <c r="C302" s="29">
        <v>-45503</v>
      </c>
      <c r="D302" s="29" t="s">
        <v>90</v>
      </c>
      <c r="E302" s="29">
        <v>-2264</v>
      </c>
      <c r="F302" s="29">
        <v>-3352</v>
      </c>
      <c r="G302" s="29">
        <v>-8939</v>
      </c>
      <c r="H302" s="29">
        <v>-10003</v>
      </c>
      <c r="I302" s="29"/>
      <c r="J302" s="29" t="s">
        <v>90</v>
      </c>
      <c r="K302" s="29" t="s">
        <v>90</v>
      </c>
      <c r="L302" s="29"/>
    </row>
    <row r="303" spans="1:12">
      <c r="A303" s="1"/>
      <c r="B303" s="1" t="s">
        <v>4</v>
      </c>
      <c r="C303" s="29">
        <v>-35858</v>
      </c>
      <c r="D303" s="29">
        <v>-401</v>
      </c>
      <c r="E303" s="29">
        <v>-581</v>
      </c>
      <c r="F303" s="29">
        <v>-512</v>
      </c>
      <c r="G303" s="29">
        <v>-2081</v>
      </c>
      <c r="H303" s="29">
        <v>-3464</v>
      </c>
      <c r="I303" s="29"/>
      <c r="J303" s="29">
        <v>-7039</v>
      </c>
      <c r="K303" s="29">
        <v>-28819</v>
      </c>
      <c r="L303" s="29"/>
    </row>
    <row r="304" spans="1:12">
      <c r="A304" s="1"/>
      <c r="B304" s="1" t="s">
        <v>83</v>
      </c>
      <c r="C304" s="29">
        <v>-1135400</v>
      </c>
      <c r="D304" s="29">
        <v>-79843</v>
      </c>
      <c r="E304" s="29">
        <v>-136037</v>
      </c>
      <c r="F304" s="29">
        <v>-161996</v>
      </c>
      <c r="G304" s="29">
        <v>-348113</v>
      </c>
      <c r="H304" s="29">
        <v>-232037</v>
      </c>
      <c r="I304" s="29"/>
      <c r="J304" s="29">
        <v>-958026</v>
      </c>
      <c r="K304" s="29">
        <v>-177374</v>
      </c>
      <c r="L304" s="29"/>
    </row>
    <row r="305" spans="1:14">
      <c r="A305" s="1"/>
      <c r="B305" s="1" t="s">
        <v>84</v>
      </c>
      <c r="C305" s="29">
        <v>-1094608</v>
      </c>
      <c r="D305" s="29">
        <v>-17789</v>
      </c>
      <c r="E305" s="29">
        <v>-37408</v>
      </c>
      <c r="F305" s="29">
        <v>-58311</v>
      </c>
      <c r="G305" s="29">
        <v>-192444</v>
      </c>
      <c r="H305" s="29">
        <v>-213933</v>
      </c>
      <c r="I305" s="29"/>
      <c r="J305" s="29">
        <v>-519885</v>
      </c>
      <c r="K305" s="29">
        <v>-574723</v>
      </c>
      <c r="L305" s="29"/>
    </row>
    <row r="306" spans="1:14">
      <c r="A306" s="1"/>
      <c r="B306" s="1" t="s">
        <v>42</v>
      </c>
      <c r="C306" s="29">
        <v>-636585</v>
      </c>
      <c r="D306" s="29">
        <v>-23090</v>
      </c>
      <c r="E306" s="29">
        <v>-39474</v>
      </c>
      <c r="F306" s="29">
        <v>-51690</v>
      </c>
      <c r="G306" s="29">
        <v>-139361</v>
      </c>
      <c r="H306" s="29">
        <v>-124967</v>
      </c>
      <c r="I306" s="29"/>
      <c r="J306" s="29">
        <v>-378582</v>
      </c>
      <c r="K306" s="29">
        <v>-258003</v>
      </c>
      <c r="L306" s="29"/>
    </row>
    <row r="307" spans="1:14">
      <c r="A307" s="1"/>
      <c r="B307" s="1" t="s">
        <v>85</v>
      </c>
      <c r="C307" s="29">
        <v>-1672256</v>
      </c>
      <c r="D307" s="29">
        <v>-64643</v>
      </c>
      <c r="E307" s="29">
        <v>-115679</v>
      </c>
      <c r="F307" s="29">
        <v>-130002</v>
      </c>
      <c r="G307" s="29">
        <v>-266354</v>
      </c>
      <c r="H307" s="29">
        <v>-175920</v>
      </c>
      <c r="I307" s="29"/>
      <c r="J307" s="29">
        <v>-752598</v>
      </c>
      <c r="K307" s="29">
        <v>-919658</v>
      </c>
      <c r="L307" s="29"/>
    </row>
    <row r="308" spans="1:14">
      <c r="A308" s="1"/>
      <c r="B308" s="1" t="s">
        <v>5</v>
      </c>
      <c r="C308" s="29">
        <v>-434829</v>
      </c>
      <c r="D308" s="29">
        <v>-13267</v>
      </c>
      <c r="E308" s="29">
        <v>-21126</v>
      </c>
      <c r="F308" s="29">
        <v>-25755</v>
      </c>
      <c r="G308" s="29">
        <v>-63558</v>
      </c>
      <c r="H308" s="29">
        <v>-59750</v>
      </c>
      <c r="I308" s="29"/>
      <c r="J308" s="29">
        <v>-183456</v>
      </c>
      <c r="K308" s="29">
        <v>-251373</v>
      </c>
      <c r="L308" s="29"/>
    </row>
    <row r="309" spans="1:14">
      <c r="A309" s="1"/>
      <c r="B309" s="1" t="s">
        <v>6</v>
      </c>
      <c r="C309" s="29">
        <v>-354322</v>
      </c>
      <c r="D309" s="29">
        <v>-5159</v>
      </c>
      <c r="E309" s="29">
        <v>-8303</v>
      </c>
      <c r="F309" s="29">
        <v>-12067</v>
      </c>
      <c r="G309" s="29">
        <v>-34669</v>
      </c>
      <c r="H309" s="29">
        <v>-31808</v>
      </c>
      <c r="I309" s="29"/>
      <c r="J309" s="29">
        <v>-92006</v>
      </c>
      <c r="K309" s="29">
        <v>-262316</v>
      </c>
      <c r="L309" s="29"/>
    </row>
    <row r="310" spans="1:14">
      <c r="A310" s="1"/>
      <c r="B310" s="1" t="s">
        <v>7</v>
      </c>
      <c r="C310" s="29">
        <v>-796783</v>
      </c>
      <c r="D310" s="29">
        <v>-24559</v>
      </c>
      <c r="E310" s="29">
        <v>-29935</v>
      </c>
      <c r="F310" s="29">
        <v>-30878</v>
      </c>
      <c r="G310" s="29">
        <v>-90262</v>
      </c>
      <c r="H310" s="29">
        <v>-101081</v>
      </c>
      <c r="I310" s="29"/>
      <c r="J310" s="29">
        <v>-276715</v>
      </c>
      <c r="K310" s="29">
        <v>-520068</v>
      </c>
      <c r="L310" s="29"/>
    </row>
    <row r="311" spans="1:14">
      <c r="A311" s="1"/>
      <c r="B311" s="1" t="s">
        <v>8</v>
      </c>
      <c r="C311" s="29">
        <v>-259146</v>
      </c>
      <c r="D311" s="29">
        <v>-26974</v>
      </c>
      <c r="E311" s="29">
        <v>-30647</v>
      </c>
      <c r="F311" s="29">
        <v>-29810</v>
      </c>
      <c r="G311" s="29">
        <v>-53264</v>
      </c>
      <c r="H311" s="29">
        <v>-44039</v>
      </c>
      <c r="I311" s="29"/>
      <c r="J311" s="29">
        <v>-184734</v>
      </c>
      <c r="K311" s="29">
        <v>-74412</v>
      </c>
      <c r="L311" s="29"/>
    </row>
    <row r="312" spans="1:14">
      <c r="A312" s="1"/>
      <c r="B312" s="1" t="s">
        <v>9</v>
      </c>
      <c r="C312" s="29">
        <v>-956159</v>
      </c>
      <c r="D312" s="29">
        <v>-64574</v>
      </c>
      <c r="E312" s="29">
        <v>-79651</v>
      </c>
      <c r="F312" s="29">
        <v>-83951</v>
      </c>
      <c r="G312" s="29">
        <v>-168110</v>
      </c>
      <c r="H312" s="29">
        <v>-145923</v>
      </c>
      <c r="I312" s="29"/>
      <c r="J312" s="29">
        <v>-542209</v>
      </c>
      <c r="K312" s="29">
        <v>-413950</v>
      </c>
      <c r="L312" s="29"/>
    </row>
    <row r="313" spans="1:14">
      <c r="A313" s="1"/>
      <c r="B313" s="1" t="s">
        <v>10</v>
      </c>
      <c r="C313" s="29">
        <v>-326310</v>
      </c>
      <c r="D313" s="29">
        <v>-231</v>
      </c>
      <c r="E313" s="29">
        <v>-308</v>
      </c>
      <c r="F313" s="29">
        <v>-728</v>
      </c>
      <c r="G313" s="29">
        <v>-10214</v>
      </c>
      <c r="H313" s="29">
        <v>-33367</v>
      </c>
      <c r="I313" s="29"/>
      <c r="J313" s="29">
        <v>-44848</v>
      </c>
      <c r="K313" s="29">
        <v>-281462</v>
      </c>
      <c r="L313" s="29"/>
    </row>
    <row r="314" spans="1:14">
      <c r="A314" s="1"/>
      <c r="B314" s="1" t="s">
        <v>31</v>
      </c>
      <c r="C314" s="29">
        <v>-1483944</v>
      </c>
      <c r="D314" s="29">
        <v>-26686</v>
      </c>
      <c r="E314" s="29">
        <v>-44147</v>
      </c>
      <c r="F314" s="29">
        <v>-53563</v>
      </c>
      <c r="G314" s="29">
        <v>-145494</v>
      </c>
      <c r="H314" s="29">
        <v>-245770</v>
      </c>
      <c r="I314" s="29"/>
      <c r="J314" s="29">
        <v>-515660</v>
      </c>
      <c r="K314" s="29">
        <v>-968284</v>
      </c>
      <c r="L314" s="29"/>
    </row>
    <row r="315" spans="1:14">
      <c r="A315" s="1"/>
      <c r="B315" s="1" t="s">
        <v>11</v>
      </c>
      <c r="C315" s="29">
        <v>-187090</v>
      </c>
      <c r="D315" s="29">
        <v>-4578</v>
      </c>
      <c r="E315" s="29">
        <v>-8929</v>
      </c>
      <c r="F315" s="29">
        <v>-13809</v>
      </c>
      <c r="G315" s="29">
        <v>-40561</v>
      </c>
      <c r="H315" s="29">
        <v>-32255</v>
      </c>
      <c r="I315" s="29"/>
      <c r="J315" s="29">
        <v>-100132</v>
      </c>
      <c r="K315" s="29">
        <v>-86958</v>
      </c>
      <c r="L315" s="29"/>
    </row>
    <row r="316" spans="1:14">
      <c r="A316" s="1"/>
      <c r="B316" s="1" t="s">
        <v>12</v>
      </c>
      <c r="C316" s="29">
        <v>-1248357</v>
      </c>
      <c r="D316" s="29">
        <v>-38946</v>
      </c>
      <c r="E316" s="29">
        <v>-84088</v>
      </c>
      <c r="F316" s="29">
        <v>-99931</v>
      </c>
      <c r="G316" s="29">
        <v>-241647</v>
      </c>
      <c r="H316" s="29">
        <v>-309447</v>
      </c>
      <c r="I316" s="29"/>
      <c r="J316" s="29">
        <v>-774059</v>
      </c>
      <c r="K316" s="29">
        <v>-474298</v>
      </c>
      <c r="L316" s="29"/>
    </row>
    <row r="317" spans="1:14">
      <c r="A317" s="1"/>
      <c r="B317" s="1" t="s">
        <v>13</v>
      </c>
      <c r="C317" s="29">
        <v>-206074</v>
      </c>
      <c r="D317" s="29">
        <v>-7675</v>
      </c>
      <c r="E317" s="29">
        <v>-14489</v>
      </c>
      <c r="F317" s="29">
        <v>-20824</v>
      </c>
      <c r="G317" s="29">
        <v>-56407</v>
      </c>
      <c r="H317" s="29">
        <v>-42463</v>
      </c>
      <c r="I317" s="29"/>
      <c r="J317" s="29">
        <v>-141858</v>
      </c>
      <c r="K317" s="29">
        <v>-64216</v>
      </c>
      <c r="L317" s="29"/>
    </row>
    <row r="318" spans="1:14">
      <c r="A318" s="1"/>
      <c r="B318" s="1" t="s">
        <v>14</v>
      </c>
      <c r="C318" s="29">
        <v>-1295311</v>
      </c>
      <c r="D318" s="29">
        <v>-25724</v>
      </c>
      <c r="E318" s="29">
        <v>-67874</v>
      </c>
      <c r="F318" s="29">
        <v>-125840</v>
      </c>
      <c r="G318" s="29">
        <v>-377867</v>
      </c>
      <c r="H318" s="29">
        <v>-250240</v>
      </c>
      <c r="I318" s="29"/>
      <c r="J318" s="29">
        <v>-847545</v>
      </c>
      <c r="K318" s="29">
        <v>-447766</v>
      </c>
      <c r="L318" s="29"/>
    </row>
    <row r="319" spans="1:14">
      <c r="A319" s="1"/>
      <c r="B319" s="1" t="s">
        <v>15</v>
      </c>
      <c r="C319" s="29">
        <v>-560313</v>
      </c>
      <c r="D319" s="29">
        <v>-62018</v>
      </c>
      <c r="E319" s="29">
        <v>-99258</v>
      </c>
      <c r="F319" s="29">
        <v>-97503</v>
      </c>
      <c r="G319" s="29">
        <v>-158179</v>
      </c>
      <c r="H319" s="29">
        <v>-69817</v>
      </c>
      <c r="I319" s="29"/>
      <c r="J319" s="29">
        <v>-486775</v>
      </c>
      <c r="K319" s="29">
        <v>-73538</v>
      </c>
      <c r="L319" s="29"/>
      <c r="M319" s="23"/>
      <c r="N319" s="23"/>
    </row>
    <row r="320" spans="1:14">
      <c r="A320" s="1"/>
      <c r="B320" s="1" t="s">
        <v>86</v>
      </c>
      <c r="C320" s="29">
        <v>-877</v>
      </c>
      <c r="D320" s="29">
        <v>-381</v>
      </c>
      <c r="E320" s="29">
        <v>-235</v>
      </c>
      <c r="F320" s="29">
        <v>-158</v>
      </c>
      <c r="G320" s="29">
        <v>-103</v>
      </c>
      <c r="H320" s="29">
        <v>0</v>
      </c>
      <c r="I320" s="29"/>
      <c r="J320" s="29">
        <v>-877</v>
      </c>
      <c r="K320" s="29">
        <v>0</v>
      </c>
      <c r="L320" s="29"/>
      <c r="M320" s="23"/>
      <c r="N320" s="23"/>
    </row>
    <row r="321" spans="1:14">
      <c r="A321" s="1" t="s">
        <v>54</v>
      </c>
      <c r="B321" s="1" t="s">
        <v>19</v>
      </c>
      <c r="C321" s="29">
        <v>537202</v>
      </c>
      <c r="D321" s="29">
        <v>932600</v>
      </c>
      <c r="E321" s="29">
        <v>81166</v>
      </c>
      <c r="F321" s="29">
        <v>-27147</v>
      </c>
      <c r="G321" s="29">
        <v>-120782</v>
      </c>
      <c r="H321" s="29">
        <v>-240560</v>
      </c>
      <c r="I321" s="29"/>
      <c r="J321" s="29">
        <v>625277</v>
      </c>
      <c r="K321" s="29">
        <v>-88075</v>
      </c>
      <c r="L321" s="29"/>
      <c r="M321" s="23"/>
      <c r="N321" s="23"/>
    </row>
    <row r="322" spans="1:14">
      <c r="A322" s="14"/>
      <c r="B322" s="1" t="s">
        <v>3</v>
      </c>
      <c r="C322" s="29">
        <v>-558</v>
      </c>
      <c r="D322" s="29">
        <v>3156</v>
      </c>
      <c r="E322" s="29" t="s">
        <v>90</v>
      </c>
      <c r="F322" s="29">
        <v>-1539</v>
      </c>
      <c r="G322" s="29">
        <v>-1548</v>
      </c>
      <c r="H322" s="29">
        <v>-1054</v>
      </c>
      <c r="I322" s="29"/>
      <c r="J322" s="29" t="s">
        <v>90</v>
      </c>
      <c r="K322" s="29" t="s">
        <v>90</v>
      </c>
      <c r="L322" s="29"/>
      <c r="M322" s="23"/>
      <c r="N322" s="23"/>
    </row>
    <row r="323" spans="1:14">
      <c r="A323" s="14"/>
      <c r="B323" s="1" t="s">
        <v>82</v>
      </c>
      <c r="C323" s="29">
        <v>170287</v>
      </c>
      <c r="D323" s="29">
        <v>8822</v>
      </c>
      <c r="E323" s="29">
        <v>7885</v>
      </c>
      <c r="F323" s="29">
        <v>11172</v>
      </c>
      <c r="G323" s="29">
        <v>22850</v>
      </c>
      <c r="H323" s="29">
        <v>32102</v>
      </c>
      <c r="I323" s="29"/>
      <c r="J323" s="29">
        <v>82831</v>
      </c>
      <c r="K323" s="29">
        <v>87456</v>
      </c>
      <c r="L323" s="29"/>
      <c r="M323" s="23"/>
      <c r="N323" s="23"/>
    </row>
    <row r="324" spans="1:14">
      <c r="A324" s="14"/>
      <c r="B324" s="1" t="s">
        <v>4</v>
      </c>
      <c r="C324" s="29">
        <v>11473</v>
      </c>
      <c r="D324" s="29">
        <v>126</v>
      </c>
      <c r="E324" s="29">
        <v>-1083</v>
      </c>
      <c r="F324" s="29">
        <v>24</v>
      </c>
      <c r="G324" s="29">
        <v>358</v>
      </c>
      <c r="H324" s="29">
        <v>1674</v>
      </c>
      <c r="I324" s="29"/>
      <c r="J324" s="29">
        <v>1099</v>
      </c>
      <c r="K324" s="29">
        <v>10374</v>
      </c>
      <c r="L324" s="29"/>
      <c r="M324" s="23"/>
      <c r="N324" s="23"/>
    </row>
    <row r="325" spans="1:14">
      <c r="A325" s="14"/>
      <c r="B325" s="1" t="s">
        <v>83</v>
      </c>
      <c r="C325" s="29">
        <v>-94989</v>
      </c>
      <c r="D325" s="29">
        <v>140502</v>
      </c>
      <c r="E325" s="29">
        <v>-4292</v>
      </c>
      <c r="F325" s="29">
        <v>-27813</v>
      </c>
      <c r="G325" s="29">
        <v>-87954</v>
      </c>
      <c r="H325" s="29">
        <v>-80386</v>
      </c>
      <c r="I325" s="29"/>
      <c r="J325" s="29">
        <v>-59943</v>
      </c>
      <c r="K325" s="29">
        <v>-35046</v>
      </c>
      <c r="L325" s="29"/>
      <c r="M325" s="23"/>
      <c r="N325" s="23"/>
    </row>
    <row r="326" spans="1:14">
      <c r="A326" s="26"/>
      <c r="B326" s="1" t="s">
        <v>84</v>
      </c>
      <c r="C326" s="29">
        <v>-310162</v>
      </c>
      <c r="D326" s="29">
        <v>33898</v>
      </c>
      <c r="E326" s="29">
        <v>5908</v>
      </c>
      <c r="F326" s="29">
        <v>-1652</v>
      </c>
      <c r="G326" s="29">
        <v>-16947</v>
      </c>
      <c r="H326" s="29">
        <v>-50997</v>
      </c>
      <c r="I326" s="29"/>
      <c r="J326" s="29">
        <v>-29790</v>
      </c>
      <c r="K326" s="29">
        <v>-280372</v>
      </c>
      <c r="L326" s="29"/>
      <c r="M326" s="23"/>
      <c r="N326" s="23"/>
    </row>
    <row r="327" spans="1:14">
      <c r="A327" s="14"/>
      <c r="B327" s="1" t="s">
        <v>42</v>
      </c>
      <c r="C327" s="29">
        <v>-62685</v>
      </c>
      <c r="D327" s="29">
        <v>39513</v>
      </c>
      <c r="E327" s="29">
        <v>2346</v>
      </c>
      <c r="F327" s="29">
        <v>-3462</v>
      </c>
      <c r="G327" s="29">
        <v>-11106</v>
      </c>
      <c r="H327" s="29">
        <v>-21583</v>
      </c>
      <c r="I327" s="29"/>
      <c r="J327" s="29">
        <v>5708</v>
      </c>
      <c r="K327" s="29">
        <v>-68393</v>
      </c>
      <c r="L327" s="29"/>
      <c r="M327" s="23"/>
      <c r="N327" s="23"/>
    </row>
    <row r="328" spans="1:14" s="10" customFormat="1">
      <c r="A328" s="14"/>
      <c r="B328" s="1" t="s">
        <v>85</v>
      </c>
      <c r="C328" s="29">
        <v>-50876</v>
      </c>
      <c r="D328" s="29">
        <v>92421</v>
      </c>
      <c r="E328" s="29">
        <v>-16918</v>
      </c>
      <c r="F328" s="29">
        <v>-37522</v>
      </c>
      <c r="G328" s="29">
        <v>-77124</v>
      </c>
      <c r="H328" s="29">
        <v>-61109</v>
      </c>
      <c r="I328" s="29"/>
      <c r="J328" s="29">
        <v>-100252</v>
      </c>
      <c r="K328" s="29">
        <v>49376</v>
      </c>
      <c r="L328" s="29"/>
      <c r="M328" s="23"/>
      <c r="N328" s="23"/>
    </row>
    <row r="329" spans="1:14" s="10" customFormat="1">
      <c r="A329" s="14"/>
      <c r="B329" s="1" t="s">
        <v>5</v>
      </c>
      <c r="C329" s="29">
        <v>63160</v>
      </c>
      <c r="D329" s="29">
        <v>29674</v>
      </c>
      <c r="E329" s="29">
        <v>2906</v>
      </c>
      <c r="F329" s="29">
        <v>-1650</v>
      </c>
      <c r="G329" s="29">
        <v>-10906</v>
      </c>
      <c r="H329" s="29">
        <v>-3308</v>
      </c>
      <c r="I329" s="29"/>
      <c r="J329" s="29">
        <v>16716</v>
      </c>
      <c r="K329" s="29">
        <v>46444</v>
      </c>
      <c r="L329" s="29"/>
      <c r="M329" s="23"/>
      <c r="N329" s="23"/>
    </row>
    <row r="330" spans="1:14" s="10" customFormat="1">
      <c r="A330" s="14"/>
      <c r="B330" s="1" t="s">
        <v>6</v>
      </c>
      <c r="C330" s="29">
        <v>-22324</v>
      </c>
      <c r="D330" s="29">
        <v>10706</v>
      </c>
      <c r="E330" s="29">
        <v>1870</v>
      </c>
      <c r="F330" s="29">
        <v>122</v>
      </c>
      <c r="G330" s="29">
        <v>-2954</v>
      </c>
      <c r="H330" s="29">
        <v>4800</v>
      </c>
      <c r="I330" s="29"/>
      <c r="J330" s="29">
        <v>14544</v>
      </c>
      <c r="K330" s="29">
        <v>-36868</v>
      </c>
      <c r="L330" s="29"/>
      <c r="M330" s="23"/>
      <c r="N330" s="23"/>
    </row>
    <row r="331" spans="1:14" s="10" customFormat="1">
      <c r="A331" s="14"/>
      <c r="B331" s="1" t="s">
        <v>7</v>
      </c>
      <c r="C331" s="29">
        <v>-66345</v>
      </c>
      <c r="D331" s="29">
        <v>34284</v>
      </c>
      <c r="E331" s="29">
        <v>-5025</v>
      </c>
      <c r="F331" s="29">
        <v>-6363</v>
      </c>
      <c r="G331" s="29">
        <v>361</v>
      </c>
      <c r="H331" s="29">
        <v>-3390</v>
      </c>
      <c r="I331" s="29"/>
      <c r="J331" s="29">
        <v>19867</v>
      </c>
      <c r="K331" s="29">
        <v>-86212</v>
      </c>
      <c r="L331" s="29"/>
      <c r="M331" s="23"/>
      <c r="N331" s="23"/>
    </row>
    <row r="332" spans="1:14" s="10" customFormat="1">
      <c r="A332" s="14"/>
      <c r="B332" s="1" t="s">
        <v>8</v>
      </c>
      <c r="C332" s="29">
        <v>34515</v>
      </c>
      <c r="D332" s="29">
        <v>29751</v>
      </c>
      <c r="E332" s="29">
        <v>-7267</v>
      </c>
      <c r="F332" s="29">
        <v>-7650</v>
      </c>
      <c r="G332" s="29">
        <v>-3962</v>
      </c>
      <c r="H332" s="29">
        <v>-2792</v>
      </c>
      <c r="I332" s="29"/>
      <c r="J332" s="29">
        <v>8080</v>
      </c>
      <c r="K332" s="29">
        <v>26435</v>
      </c>
      <c r="L332" s="29"/>
      <c r="M332" s="23"/>
      <c r="N332" s="23"/>
    </row>
    <row r="333" spans="1:14" s="10" customFormat="1">
      <c r="A333" s="14"/>
      <c r="B333" s="1" t="s">
        <v>9</v>
      </c>
      <c r="C333" s="29">
        <v>122573</v>
      </c>
      <c r="D333" s="29">
        <v>113015</v>
      </c>
      <c r="E333" s="29">
        <v>10019</v>
      </c>
      <c r="F333" s="29">
        <v>67</v>
      </c>
      <c r="G333" s="29">
        <v>10514</v>
      </c>
      <c r="H333" s="29">
        <v>5758</v>
      </c>
      <c r="I333" s="29"/>
      <c r="J333" s="29">
        <v>139373</v>
      </c>
      <c r="K333" s="29">
        <v>-16800</v>
      </c>
      <c r="L333" s="29"/>
      <c r="M333" s="23"/>
      <c r="N333" s="23"/>
    </row>
    <row r="334" spans="1:14" s="10" customFormat="1">
      <c r="A334" s="2"/>
      <c r="B334" s="1" t="s">
        <v>10</v>
      </c>
      <c r="C334" s="29">
        <v>140792</v>
      </c>
      <c r="D334" s="29">
        <v>1234</v>
      </c>
      <c r="E334" s="29">
        <v>611</v>
      </c>
      <c r="F334" s="29">
        <v>1436</v>
      </c>
      <c r="G334" s="29">
        <v>12192</v>
      </c>
      <c r="H334" s="29">
        <v>21957</v>
      </c>
      <c r="I334" s="29"/>
      <c r="J334" s="29">
        <v>37430</v>
      </c>
      <c r="K334" s="29">
        <v>103362</v>
      </c>
      <c r="L334" s="29"/>
      <c r="M334" s="23"/>
      <c r="N334" s="23"/>
    </row>
    <row r="335" spans="1:14" s="10" customFormat="1">
      <c r="A335" s="2"/>
      <c r="B335" s="1" t="s">
        <v>31</v>
      </c>
      <c r="C335" s="29">
        <v>-61366</v>
      </c>
      <c r="D335" s="29">
        <v>72754</v>
      </c>
      <c r="E335" s="29">
        <v>15420</v>
      </c>
      <c r="F335" s="29">
        <v>9571</v>
      </c>
      <c r="G335" s="29">
        <v>26537</v>
      </c>
      <c r="H335" s="29">
        <v>-38647</v>
      </c>
      <c r="I335" s="29"/>
      <c r="J335" s="29">
        <v>85635</v>
      </c>
      <c r="K335" s="29">
        <v>-147001</v>
      </c>
      <c r="L335" s="29"/>
      <c r="M335" s="23"/>
      <c r="N335" s="23"/>
    </row>
    <row r="336" spans="1:14" s="10" customFormat="1">
      <c r="A336" s="2"/>
      <c r="B336" s="1" t="s">
        <v>11</v>
      </c>
      <c r="C336" s="29">
        <v>39591</v>
      </c>
      <c r="D336" s="29">
        <v>15416</v>
      </c>
      <c r="E336" s="29">
        <v>6682</v>
      </c>
      <c r="F336" s="29">
        <v>3015</v>
      </c>
      <c r="G336" s="29">
        <v>7611</v>
      </c>
      <c r="H336" s="29">
        <v>5729</v>
      </c>
      <c r="I336" s="29"/>
      <c r="J336" s="29">
        <v>38453</v>
      </c>
      <c r="K336" s="29">
        <v>1138</v>
      </c>
      <c r="L336" s="29"/>
      <c r="M336" s="23"/>
      <c r="N336" s="23"/>
    </row>
    <row r="337" spans="1:14" s="10" customFormat="1">
      <c r="A337" s="2"/>
      <c r="B337" s="1" t="s">
        <v>12</v>
      </c>
      <c r="C337" s="29">
        <v>380449</v>
      </c>
      <c r="D337" s="29">
        <v>107083</v>
      </c>
      <c r="E337" s="29">
        <v>28079</v>
      </c>
      <c r="F337" s="29">
        <v>15229</v>
      </c>
      <c r="G337" s="29">
        <v>39377</v>
      </c>
      <c r="H337" s="29">
        <v>8113</v>
      </c>
      <c r="I337" s="29"/>
      <c r="J337" s="29">
        <v>197881</v>
      </c>
      <c r="K337" s="29">
        <v>182568</v>
      </c>
      <c r="L337" s="29"/>
      <c r="M337" s="23"/>
      <c r="N337" s="23"/>
    </row>
    <row r="338" spans="1:14" s="10" customFormat="1">
      <c r="A338" s="2"/>
      <c r="B338" s="1" t="s">
        <v>13</v>
      </c>
      <c r="C338" s="29">
        <v>46057</v>
      </c>
      <c r="D338" s="29">
        <v>21420</v>
      </c>
      <c r="E338" s="29">
        <v>4517</v>
      </c>
      <c r="F338" s="29">
        <v>904</v>
      </c>
      <c r="G338" s="29">
        <v>-1796</v>
      </c>
      <c r="H338" s="29">
        <v>-78</v>
      </c>
      <c r="I338" s="29"/>
      <c r="J338" s="29">
        <v>24967</v>
      </c>
      <c r="K338" s="29">
        <v>21090</v>
      </c>
      <c r="L338" s="29"/>
      <c r="M338" s="23"/>
      <c r="N338" s="23"/>
    </row>
    <row r="339" spans="1:14" s="10" customFormat="1">
      <c r="A339" s="2"/>
      <c r="B339" s="1" t="s">
        <v>14</v>
      </c>
      <c r="C339" s="29">
        <v>163116</v>
      </c>
      <c r="D339" s="29">
        <v>86098</v>
      </c>
      <c r="E339" s="29">
        <v>39070</v>
      </c>
      <c r="F339" s="29">
        <v>41064</v>
      </c>
      <c r="G339" s="29">
        <v>3656</v>
      </c>
      <c r="H339" s="29">
        <v>-45014</v>
      </c>
      <c r="I339" s="29"/>
      <c r="J339" s="29">
        <v>124874</v>
      </c>
      <c r="K339" s="29">
        <v>38242</v>
      </c>
      <c r="L339" s="29"/>
      <c r="M339" s="23"/>
      <c r="N339" s="23"/>
    </row>
    <row r="340" spans="1:14">
      <c r="A340" s="2"/>
      <c r="B340" s="1" t="s">
        <v>15</v>
      </c>
      <c r="C340" s="29">
        <v>42695</v>
      </c>
      <c r="D340" s="29">
        <v>97155</v>
      </c>
      <c r="E340" s="29">
        <v>-7130</v>
      </c>
      <c r="F340" s="29">
        <v>-20708</v>
      </c>
      <c r="G340" s="29">
        <v>-29458</v>
      </c>
      <c r="H340" s="29">
        <v>-12335</v>
      </c>
      <c r="I340" s="29"/>
      <c r="J340" s="29">
        <v>27524</v>
      </c>
      <c r="K340" s="29">
        <v>15171</v>
      </c>
    </row>
    <row r="341" spans="1:14">
      <c r="A341" s="3"/>
      <c r="B341" s="3" t="s">
        <v>86</v>
      </c>
      <c r="C341" s="30">
        <v>-8201</v>
      </c>
      <c r="D341" s="30">
        <v>-4428</v>
      </c>
      <c r="E341" s="30" t="s">
        <v>90</v>
      </c>
      <c r="F341" s="30">
        <v>-1392</v>
      </c>
      <c r="G341" s="30">
        <v>-483</v>
      </c>
      <c r="H341" s="30">
        <v>0</v>
      </c>
      <c r="I341" s="35"/>
      <c r="J341" s="30" t="s">
        <v>90</v>
      </c>
      <c r="K341" s="30" t="s">
        <v>90</v>
      </c>
    </row>
    <row r="342" spans="1:14" ht="10.5" customHeight="1">
      <c r="A342" s="1" t="s">
        <v>33</v>
      </c>
    </row>
    <row r="343" spans="1:14" ht="2.25" customHeight="1"/>
    <row r="344" spans="1:14">
      <c r="A344" s="21" t="s">
        <v>119</v>
      </c>
    </row>
    <row r="346" spans="1:14">
      <c r="I346" s="23"/>
      <c r="J346" s="23"/>
      <c r="K346" s="23"/>
    </row>
    <row r="347" spans="1:14">
      <c r="I347" s="23"/>
      <c r="J347" s="23"/>
      <c r="K347" s="23"/>
    </row>
  </sheetData>
  <printOptions horizontalCentered="1"/>
  <pageMargins left="0.35" right="0.35" top="0.25" bottom="0.25" header="0.5" footer="0.5"/>
  <pageSetup orientation="landscape" r:id="rId1"/>
  <headerFooter alignWithMargins="0"/>
  <rowBreaks count="7" manualBreakCount="7">
    <brk id="47" max="16383" man="1"/>
    <brk id="89" max="16383" man="1"/>
    <brk id="131" max="16383" man="1"/>
    <brk id="173" max="16383" man="1"/>
    <brk id="215" max="16383" man="1"/>
    <brk id="257" max="16383" man="1"/>
    <brk id="29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7"/>
  <sheetViews>
    <sheetView zoomScaleNormal="100" workbookViewId="0">
      <pane xSplit="2" ySplit="5" topLeftCell="C6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2"/>
  <cols>
    <col min="1" max="1" width="18.28515625" style="5" customWidth="1"/>
    <col min="2" max="2" width="33.42578125" style="5" customWidth="1"/>
    <col min="3" max="3" width="9.85546875" style="5" customWidth="1"/>
    <col min="4" max="8" width="9.7109375" style="5" customWidth="1"/>
    <col min="9" max="9" width="9.7109375" style="5" hidden="1" customWidth="1"/>
    <col min="10" max="11" width="9.7109375" style="5" customWidth="1"/>
    <col min="12" max="12" width="9.42578125" style="5" bestFit="1" customWidth="1"/>
    <col min="13" max="16384" width="9.140625" style="5"/>
  </cols>
  <sheetData>
    <row r="1" spans="1:11" s="1" customFormat="1" ht="11.25">
      <c r="A1" s="8" t="s">
        <v>92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.2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s="2" customFormat="1" ht="11.25">
      <c r="D3" s="7" t="s">
        <v>18</v>
      </c>
      <c r="E3" s="7"/>
      <c r="F3" s="7"/>
      <c r="G3" s="7"/>
      <c r="H3" s="7"/>
      <c r="I3" s="7"/>
      <c r="J3" s="7"/>
      <c r="K3" s="7"/>
    </row>
    <row r="4" spans="1:11" s="1" customFormat="1" ht="11.25">
      <c r="A4" s="3"/>
      <c r="B4" s="3" t="s">
        <v>88</v>
      </c>
      <c r="C4" s="4" t="s">
        <v>19</v>
      </c>
      <c r="D4" s="24" t="s">
        <v>28</v>
      </c>
      <c r="E4" s="24" t="s">
        <v>20</v>
      </c>
      <c r="F4" s="24" t="s">
        <v>21</v>
      </c>
      <c r="G4" s="4" t="s">
        <v>23</v>
      </c>
      <c r="H4" s="4" t="s">
        <v>24</v>
      </c>
      <c r="I4" s="4" t="s">
        <v>22</v>
      </c>
      <c r="J4" s="4" t="s">
        <v>25</v>
      </c>
      <c r="K4" s="4" t="s">
        <v>26</v>
      </c>
    </row>
    <row r="5" spans="1:11" ht="2.25" customHeight="1">
      <c r="A5" s="10"/>
      <c r="B5" s="10"/>
      <c r="C5" s="11"/>
      <c r="D5" s="12"/>
      <c r="E5" s="12"/>
      <c r="F5" s="12"/>
      <c r="G5" s="13"/>
      <c r="H5" s="13"/>
      <c r="I5" s="13"/>
      <c r="J5" s="13"/>
      <c r="K5" s="13"/>
    </row>
    <row r="6" spans="1:11">
      <c r="A6" s="1" t="s">
        <v>43</v>
      </c>
      <c r="B6" s="1" t="s">
        <v>19</v>
      </c>
      <c r="C6" s="29">
        <v>6639118</v>
      </c>
      <c r="D6" s="29">
        <v>2856910</v>
      </c>
      <c r="E6" s="29">
        <v>1062055</v>
      </c>
      <c r="F6" s="29">
        <v>661746</v>
      </c>
      <c r="G6" s="29">
        <v>678388</v>
      </c>
      <c r="H6" s="29">
        <v>327563</v>
      </c>
      <c r="I6" s="29">
        <f t="shared" ref="I6:I69" si="0">+D6+E6+F6</f>
        <v>4580711</v>
      </c>
      <c r="J6" s="29">
        <v>5586662</v>
      </c>
      <c r="K6" s="29">
        <v>1052456</v>
      </c>
    </row>
    <row r="7" spans="1:11">
      <c r="A7" s="1"/>
      <c r="B7" s="1" t="s">
        <v>3</v>
      </c>
      <c r="C7" s="29">
        <v>19791</v>
      </c>
      <c r="D7" s="29">
        <v>11774</v>
      </c>
      <c r="E7" s="29">
        <v>3882</v>
      </c>
      <c r="F7" s="29">
        <v>2027</v>
      </c>
      <c r="G7" s="29">
        <v>1285</v>
      </c>
      <c r="H7" s="29">
        <v>363</v>
      </c>
      <c r="I7" s="29">
        <f t="shared" si="0"/>
        <v>17683</v>
      </c>
      <c r="J7" s="29">
        <v>19331</v>
      </c>
      <c r="K7" s="29">
        <v>460</v>
      </c>
    </row>
    <row r="8" spans="1:11">
      <c r="A8" s="1"/>
      <c r="B8" s="1" t="s">
        <v>82</v>
      </c>
      <c r="C8" s="29">
        <v>22057</v>
      </c>
      <c r="D8" s="29">
        <v>8519</v>
      </c>
      <c r="E8" s="29">
        <v>3059</v>
      </c>
      <c r="F8" s="29">
        <v>2382</v>
      </c>
      <c r="G8" s="29">
        <v>2856</v>
      </c>
      <c r="H8" s="29">
        <v>1274</v>
      </c>
      <c r="I8" s="29">
        <f t="shared" si="0"/>
        <v>13960</v>
      </c>
      <c r="J8" s="29">
        <v>18090</v>
      </c>
      <c r="K8" s="29">
        <v>3967</v>
      </c>
    </row>
    <row r="9" spans="1:11">
      <c r="A9" s="1"/>
      <c r="B9" s="1" t="s">
        <v>4</v>
      </c>
      <c r="C9" s="29">
        <v>16713</v>
      </c>
      <c r="D9" s="29">
        <v>3136</v>
      </c>
      <c r="E9" s="29">
        <v>1218</v>
      </c>
      <c r="F9" s="29">
        <v>558</v>
      </c>
      <c r="G9" s="29">
        <v>1371</v>
      </c>
      <c r="H9" s="29">
        <v>1188</v>
      </c>
      <c r="I9" s="29">
        <f t="shared" si="0"/>
        <v>4912</v>
      </c>
      <c r="J9" s="29">
        <v>7471</v>
      </c>
      <c r="K9" s="29">
        <v>9242</v>
      </c>
    </row>
    <row r="10" spans="1:11">
      <c r="A10" s="1"/>
      <c r="B10" s="1" t="s">
        <v>83</v>
      </c>
      <c r="C10" s="29">
        <v>652081</v>
      </c>
      <c r="D10" s="29">
        <v>375716</v>
      </c>
      <c r="E10" s="29">
        <v>129097</v>
      </c>
      <c r="F10" s="29">
        <v>74455</v>
      </c>
      <c r="G10" s="29">
        <v>56456</v>
      </c>
      <c r="H10" s="29">
        <v>8440</v>
      </c>
      <c r="I10" s="29">
        <f t="shared" si="0"/>
        <v>579268</v>
      </c>
      <c r="J10" s="29">
        <v>644164</v>
      </c>
      <c r="K10" s="29">
        <v>7917</v>
      </c>
    </row>
    <row r="11" spans="1:11">
      <c r="A11" s="1"/>
      <c r="B11" s="1" t="s">
        <v>84</v>
      </c>
      <c r="C11" s="29">
        <v>312132</v>
      </c>
      <c r="D11" s="29">
        <v>93477</v>
      </c>
      <c r="E11" s="29">
        <v>53787</v>
      </c>
      <c r="F11" s="29">
        <v>45918</v>
      </c>
      <c r="G11" s="29">
        <v>60447</v>
      </c>
      <c r="H11" s="29">
        <v>23545</v>
      </c>
      <c r="I11" s="29">
        <f t="shared" si="0"/>
        <v>193182</v>
      </c>
      <c r="J11" s="29">
        <v>277174</v>
      </c>
      <c r="K11" s="29">
        <v>34958</v>
      </c>
    </row>
    <row r="12" spans="1:11">
      <c r="A12" s="1"/>
      <c r="B12" s="1" t="s">
        <v>42</v>
      </c>
      <c r="C12" s="29">
        <v>393879</v>
      </c>
      <c r="D12" s="29">
        <v>156461</v>
      </c>
      <c r="E12" s="29">
        <v>59806</v>
      </c>
      <c r="F12" s="29">
        <v>42689</v>
      </c>
      <c r="G12" s="29">
        <v>51435</v>
      </c>
      <c r="H12" s="29">
        <v>26073</v>
      </c>
      <c r="I12" s="29">
        <f t="shared" si="0"/>
        <v>258956</v>
      </c>
      <c r="J12" s="29">
        <v>336464</v>
      </c>
      <c r="K12" s="29">
        <v>57415</v>
      </c>
    </row>
    <row r="13" spans="1:11">
      <c r="A13" s="1"/>
      <c r="B13" s="1" t="s">
        <v>85</v>
      </c>
      <c r="C13" s="29">
        <v>1028275</v>
      </c>
      <c r="D13" s="29">
        <v>350305</v>
      </c>
      <c r="E13" s="29">
        <v>153971</v>
      </c>
      <c r="F13" s="29">
        <v>90713</v>
      </c>
      <c r="G13" s="29">
        <v>90259</v>
      </c>
      <c r="H13" s="29">
        <v>48833</v>
      </c>
      <c r="I13" s="29">
        <f t="shared" si="0"/>
        <v>594989</v>
      </c>
      <c r="J13" s="29">
        <v>734081</v>
      </c>
      <c r="K13" s="29">
        <v>294194</v>
      </c>
    </row>
    <row r="14" spans="1:11">
      <c r="A14" s="1"/>
      <c r="B14" s="1" t="s">
        <v>5</v>
      </c>
      <c r="C14" s="29">
        <v>184269</v>
      </c>
      <c r="D14" s="29">
        <v>82332</v>
      </c>
      <c r="E14" s="29">
        <v>24263</v>
      </c>
      <c r="F14" s="29">
        <v>16442</v>
      </c>
      <c r="G14" s="29">
        <v>18083</v>
      </c>
      <c r="H14" s="29">
        <v>9236</v>
      </c>
      <c r="I14" s="29">
        <f t="shared" si="0"/>
        <v>123037</v>
      </c>
      <c r="J14" s="29">
        <v>150356</v>
      </c>
      <c r="K14" s="29">
        <v>33913</v>
      </c>
    </row>
    <row r="15" spans="1:11">
      <c r="A15" s="1"/>
      <c r="B15" s="1" t="s">
        <v>6</v>
      </c>
      <c r="C15" s="29">
        <v>126893</v>
      </c>
      <c r="D15" s="29">
        <v>32864</v>
      </c>
      <c r="E15" s="29">
        <v>11398</v>
      </c>
      <c r="F15" s="29">
        <v>8401</v>
      </c>
      <c r="G15" s="29">
        <v>10506</v>
      </c>
      <c r="H15" s="29">
        <v>5649</v>
      </c>
      <c r="I15" s="29">
        <f t="shared" si="0"/>
        <v>52663</v>
      </c>
      <c r="J15" s="29">
        <v>68818</v>
      </c>
      <c r="K15" s="29">
        <v>58075</v>
      </c>
    </row>
    <row r="16" spans="1:11">
      <c r="A16" s="1"/>
      <c r="B16" s="1" t="s">
        <v>7</v>
      </c>
      <c r="C16" s="29">
        <v>437333</v>
      </c>
      <c r="D16" s="29">
        <v>151145</v>
      </c>
      <c r="E16" s="29">
        <v>38321</v>
      </c>
      <c r="F16" s="29">
        <v>19656</v>
      </c>
      <c r="G16" s="29">
        <v>32697</v>
      </c>
      <c r="H16" s="29">
        <v>31054</v>
      </c>
      <c r="I16" s="29">
        <f t="shared" si="0"/>
        <v>209122</v>
      </c>
      <c r="J16" s="29">
        <v>272873</v>
      </c>
      <c r="K16" s="29">
        <v>164460</v>
      </c>
    </row>
    <row r="17" spans="1:11">
      <c r="A17" s="1"/>
      <c r="B17" s="1" t="s">
        <v>8</v>
      </c>
      <c r="C17" s="29">
        <v>311112</v>
      </c>
      <c r="D17" s="29">
        <v>177906</v>
      </c>
      <c r="E17" s="29">
        <v>35823</v>
      </c>
      <c r="F17" s="29">
        <v>17682</v>
      </c>
      <c r="G17" s="29">
        <v>17711</v>
      </c>
      <c r="H17" s="29">
        <v>12092</v>
      </c>
      <c r="I17" s="29">
        <f t="shared" si="0"/>
        <v>231411</v>
      </c>
      <c r="J17" s="29">
        <v>261214</v>
      </c>
      <c r="K17" s="29">
        <v>49898</v>
      </c>
    </row>
    <row r="18" spans="1:11">
      <c r="A18" s="1"/>
      <c r="B18" s="1" t="s">
        <v>9</v>
      </c>
      <c r="C18" s="29">
        <v>699731</v>
      </c>
      <c r="D18" s="29">
        <v>424519</v>
      </c>
      <c r="E18" s="29">
        <v>104340</v>
      </c>
      <c r="F18" s="29">
        <v>58277</v>
      </c>
      <c r="G18" s="29">
        <v>48487</v>
      </c>
      <c r="H18" s="29">
        <v>17459</v>
      </c>
      <c r="I18" s="29">
        <f t="shared" si="0"/>
        <v>587136</v>
      </c>
      <c r="J18" s="29">
        <v>653082</v>
      </c>
      <c r="K18" s="29">
        <v>46649</v>
      </c>
    </row>
    <row r="19" spans="1:11">
      <c r="A19" s="1"/>
      <c r="B19" s="1" t="s">
        <v>10</v>
      </c>
      <c r="C19" s="29">
        <v>45915</v>
      </c>
      <c r="D19" s="29">
        <v>3120</v>
      </c>
      <c r="E19" s="29">
        <v>789</v>
      </c>
      <c r="F19" s="29">
        <v>1056</v>
      </c>
      <c r="G19" s="29">
        <v>5678</v>
      </c>
      <c r="H19" s="29">
        <v>9180</v>
      </c>
      <c r="I19" s="29">
        <f t="shared" si="0"/>
        <v>4965</v>
      </c>
      <c r="J19" s="29">
        <v>19823</v>
      </c>
      <c r="K19" s="29">
        <v>26092</v>
      </c>
    </row>
    <row r="20" spans="1:11">
      <c r="A20" s="1"/>
      <c r="B20" s="1" t="s">
        <v>31</v>
      </c>
      <c r="C20" s="29">
        <v>307386</v>
      </c>
      <c r="D20" s="29">
        <v>143516</v>
      </c>
      <c r="E20" s="29">
        <v>47900</v>
      </c>
      <c r="F20" s="29">
        <v>29722</v>
      </c>
      <c r="G20" s="29">
        <v>30861</v>
      </c>
      <c r="H20" s="29">
        <v>14284</v>
      </c>
      <c r="I20" s="29">
        <f t="shared" si="0"/>
        <v>221138</v>
      </c>
      <c r="J20" s="29">
        <v>266283</v>
      </c>
      <c r="K20" s="29">
        <v>41103</v>
      </c>
    </row>
    <row r="21" spans="1:11">
      <c r="A21" s="1"/>
      <c r="B21" s="1" t="s">
        <v>11</v>
      </c>
      <c r="C21" s="29">
        <v>70850</v>
      </c>
      <c r="D21" s="29">
        <v>26246</v>
      </c>
      <c r="E21" s="29">
        <v>10978</v>
      </c>
      <c r="F21" s="29">
        <v>9355</v>
      </c>
      <c r="G21" s="29">
        <v>13850</v>
      </c>
      <c r="H21" s="29">
        <v>5132</v>
      </c>
      <c r="I21" s="29">
        <f t="shared" si="0"/>
        <v>46579</v>
      </c>
      <c r="J21" s="29">
        <v>65561</v>
      </c>
      <c r="K21" s="29">
        <v>5289</v>
      </c>
    </row>
    <row r="22" spans="1:11">
      <c r="A22" s="1"/>
      <c r="B22" s="1" t="s">
        <v>12</v>
      </c>
      <c r="C22" s="29">
        <v>690878</v>
      </c>
      <c r="D22" s="29">
        <v>254618</v>
      </c>
      <c r="E22" s="29">
        <v>140178</v>
      </c>
      <c r="F22" s="29">
        <v>81152</v>
      </c>
      <c r="G22" s="29">
        <v>79261</v>
      </c>
      <c r="H22" s="29">
        <v>59149</v>
      </c>
      <c r="I22" s="29">
        <f t="shared" si="0"/>
        <v>475948</v>
      </c>
      <c r="J22" s="29">
        <v>614358</v>
      </c>
      <c r="K22" s="29">
        <v>76520</v>
      </c>
    </row>
    <row r="23" spans="1:11">
      <c r="A23" s="1"/>
      <c r="B23" s="1" t="s">
        <v>13</v>
      </c>
      <c r="C23" s="29">
        <v>96502</v>
      </c>
      <c r="D23" s="29">
        <v>45420</v>
      </c>
      <c r="E23" s="29">
        <v>16427</v>
      </c>
      <c r="F23" s="29">
        <v>11846</v>
      </c>
      <c r="G23" s="29">
        <v>13505</v>
      </c>
      <c r="H23" s="29">
        <v>3828</v>
      </c>
      <c r="I23" s="29">
        <f t="shared" si="0"/>
        <v>73693</v>
      </c>
      <c r="J23" s="29">
        <v>91026</v>
      </c>
      <c r="K23" s="29">
        <v>5476</v>
      </c>
    </row>
    <row r="24" spans="1:11">
      <c r="A24" s="1"/>
      <c r="B24" s="1" t="s">
        <v>14</v>
      </c>
      <c r="C24" s="29">
        <v>531535</v>
      </c>
      <c r="D24" s="29">
        <v>135668</v>
      </c>
      <c r="E24" s="29">
        <v>88610</v>
      </c>
      <c r="F24" s="29">
        <v>80547</v>
      </c>
      <c r="G24" s="29">
        <v>91864</v>
      </c>
      <c r="H24" s="29">
        <v>35301</v>
      </c>
      <c r="I24" s="29">
        <f t="shared" si="0"/>
        <v>304825</v>
      </c>
      <c r="J24" s="29">
        <v>431990</v>
      </c>
      <c r="K24" s="29">
        <v>99545</v>
      </c>
    </row>
    <row r="25" spans="1:11">
      <c r="A25" s="1"/>
      <c r="B25" s="1" t="s">
        <v>15</v>
      </c>
      <c r="C25" s="29">
        <v>679518</v>
      </c>
      <c r="D25" s="29">
        <v>368980</v>
      </c>
      <c r="E25" s="29">
        <v>137413</v>
      </c>
      <c r="F25" s="29">
        <v>68655</v>
      </c>
      <c r="G25" s="29">
        <v>51705</v>
      </c>
      <c r="H25" s="29">
        <v>15482</v>
      </c>
      <c r="I25" s="29">
        <f t="shared" si="0"/>
        <v>575048</v>
      </c>
      <c r="J25" s="29">
        <v>642235</v>
      </c>
      <c r="K25" s="29">
        <v>37283</v>
      </c>
    </row>
    <row r="26" spans="1:11">
      <c r="A26" s="1"/>
      <c r="B26" s="1" t="s">
        <v>86</v>
      </c>
      <c r="C26" s="29">
        <v>12268</v>
      </c>
      <c r="D26" s="29">
        <v>11188</v>
      </c>
      <c r="E26" s="29">
        <v>795</v>
      </c>
      <c r="F26" s="29">
        <v>213</v>
      </c>
      <c r="G26" s="29">
        <v>71</v>
      </c>
      <c r="H26" s="29">
        <v>1</v>
      </c>
      <c r="I26" s="29">
        <f t="shared" si="0"/>
        <v>12196</v>
      </c>
      <c r="J26" s="29">
        <v>12268</v>
      </c>
      <c r="K26" s="29">
        <v>0</v>
      </c>
    </row>
    <row r="27" spans="1:11">
      <c r="A27" s="1" t="s">
        <v>44</v>
      </c>
      <c r="B27" s="1" t="s">
        <v>19</v>
      </c>
      <c r="C27" s="29">
        <v>670058</v>
      </c>
      <c r="D27" s="29">
        <v>513626</v>
      </c>
      <c r="E27" s="29">
        <v>85018</v>
      </c>
      <c r="F27" s="29">
        <v>42066</v>
      </c>
      <c r="G27" s="29">
        <v>26442</v>
      </c>
      <c r="H27" s="29">
        <v>2689</v>
      </c>
      <c r="I27" s="29">
        <f t="shared" si="0"/>
        <v>640710</v>
      </c>
      <c r="J27" s="29">
        <v>669841</v>
      </c>
      <c r="K27" s="29">
        <v>217</v>
      </c>
    </row>
    <row r="28" spans="1:11">
      <c r="A28" s="1" t="s">
        <v>45</v>
      </c>
      <c r="B28" s="1" t="s">
        <v>3</v>
      </c>
      <c r="C28" s="29">
        <v>2656</v>
      </c>
      <c r="D28" s="29">
        <v>2158</v>
      </c>
      <c r="E28" s="29">
        <v>299</v>
      </c>
      <c r="F28" s="29">
        <v>116</v>
      </c>
      <c r="G28" s="29">
        <v>72</v>
      </c>
      <c r="H28" s="29">
        <v>11</v>
      </c>
      <c r="I28" s="29">
        <f t="shared" si="0"/>
        <v>2573</v>
      </c>
      <c r="J28" s="29">
        <v>2656</v>
      </c>
      <c r="K28" s="29">
        <v>0</v>
      </c>
    </row>
    <row r="29" spans="1:11">
      <c r="A29" s="1"/>
      <c r="B29" s="1" t="s">
        <v>82</v>
      </c>
      <c r="C29" s="29">
        <v>2347</v>
      </c>
      <c r="D29" s="29">
        <v>1606</v>
      </c>
      <c r="E29" s="29">
        <v>336</v>
      </c>
      <c r="F29" s="29">
        <v>211</v>
      </c>
      <c r="G29" s="29">
        <v>159</v>
      </c>
      <c r="H29" s="29">
        <v>34</v>
      </c>
      <c r="I29" s="29">
        <f t="shared" si="0"/>
        <v>2153</v>
      </c>
      <c r="J29" s="29">
        <v>2346</v>
      </c>
      <c r="K29" s="29">
        <v>1</v>
      </c>
    </row>
    <row r="30" spans="1:11">
      <c r="A30" s="1"/>
      <c r="B30" s="1" t="s">
        <v>4</v>
      </c>
      <c r="C30" s="29">
        <v>367</v>
      </c>
      <c r="D30" s="29">
        <v>275</v>
      </c>
      <c r="E30" s="29">
        <v>43</v>
      </c>
      <c r="F30" s="29">
        <v>20</v>
      </c>
      <c r="G30" s="29">
        <v>25</v>
      </c>
      <c r="H30" s="29">
        <v>3</v>
      </c>
      <c r="I30" s="29">
        <f t="shared" si="0"/>
        <v>338</v>
      </c>
      <c r="J30" s="29">
        <v>366</v>
      </c>
      <c r="K30" s="29">
        <v>1</v>
      </c>
    </row>
    <row r="31" spans="1:11">
      <c r="A31" s="1"/>
      <c r="B31" s="1" t="s">
        <v>83</v>
      </c>
      <c r="C31" s="29">
        <v>108953</v>
      </c>
      <c r="D31" s="29">
        <v>87571</v>
      </c>
      <c r="E31" s="29">
        <v>13192</v>
      </c>
      <c r="F31" s="29">
        <v>5371</v>
      </c>
      <c r="G31" s="29">
        <v>2608</v>
      </c>
      <c r="H31" s="29">
        <v>203</v>
      </c>
      <c r="I31" s="29">
        <f t="shared" si="0"/>
        <v>106134</v>
      </c>
      <c r="J31" s="29">
        <v>108945</v>
      </c>
      <c r="K31" s="29">
        <v>8</v>
      </c>
    </row>
    <row r="32" spans="1:11">
      <c r="A32" s="1"/>
      <c r="B32" s="1" t="s">
        <v>84</v>
      </c>
      <c r="C32" s="29">
        <v>20175</v>
      </c>
      <c r="D32" s="29">
        <v>13103</v>
      </c>
      <c r="E32" s="29">
        <v>3237</v>
      </c>
      <c r="F32" s="29">
        <v>1888</v>
      </c>
      <c r="G32" s="29">
        <v>1646</v>
      </c>
      <c r="H32" s="29">
        <v>281</v>
      </c>
      <c r="I32" s="29">
        <f t="shared" si="0"/>
        <v>18228</v>
      </c>
      <c r="J32" s="29">
        <v>20155</v>
      </c>
      <c r="K32" s="29">
        <v>20</v>
      </c>
    </row>
    <row r="33" spans="1:11">
      <c r="A33" s="1"/>
      <c r="B33" s="1" t="s">
        <v>42</v>
      </c>
      <c r="C33" s="29">
        <v>28225</v>
      </c>
      <c r="D33" s="29">
        <v>23309</v>
      </c>
      <c r="E33" s="29">
        <v>2758</v>
      </c>
      <c r="F33" s="29">
        <v>1229</v>
      </c>
      <c r="G33" s="29">
        <v>821</v>
      </c>
      <c r="H33" s="29">
        <v>100</v>
      </c>
      <c r="I33" s="29">
        <f t="shared" si="0"/>
        <v>27296</v>
      </c>
      <c r="J33" s="29">
        <v>28217</v>
      </c>
      <c r="K33" s="29">
        <v>8</v>
      </c>
    </row>
    <row r="34" spans="1:11">
      <c r="A34" s="1"/>
      <c r="B34" s="1" t="s">
        <v>85</v>
      </c>
      <c r="C34" s="29">
        <v>75694</v>
      </c>
      <c r="D34" s="29">
        <v>57446</v>
      </c>
      <c r="E34" s="29">
        <v>11362</v>
      </c>
      <c r="F34" s="29">
        <v>4449</v>
      </c>
      <c r="G34" s="29">
        <v>2284</v>
      </c>
      <c r="H34" s="29">
        <v>145</v>
      </c>
      <c r="I34" s="29">
        <f t="shared" si="0"/>
        <v>73257</v>
      </c>
      <c r="J34" s="29">
        <v>75686</v>
      </c>
      <c r="K34" s="29">
        <v>8</v>
      </c>
    </row>
    <row r="35" spans="1:11">
      <c r="A35" s="1"/>
      <c r="B35" s="1" t="s">
        <v>5</v>
      </c>
      <c r="C35" s="29">
        <v>23430</v>
      </c>
      <c r="D35" s="29">
        <v>19218</v>
      </c>
      <c r="E35" s="29">
        <v>2347</v>
      </c>
      <c r="F35" s="29">
        <v>1107</v>
      </c>
      <c r="G35" s="29">
        <v>679</v>
      </c>
      <c r="H35" s="29">
        <v>72</v>
      </c>
      <c r="I35" s="29">
        <f t="shared" si="0"/>
        <v>22672</v>
      </c>
      <c r="J35" s="29">
        <v>23423</v>
      </c>
      <c r="K35" s="29">
        <v>7</v>
      </c>
    </row>
    <row r="36" spans="1:11">
      <c r="A36" s="1"/>
      <c r="B36" s="1" t="s">
        <v>6</v>
      </c>
      <c r="C36" s="29">
        <v>8644</v>
      </c>
      <c r="D36" s="29">
        <v>6810</v>
      </c>
      <c r="E36" s="29">
        <v>922</v>
      </c>
      <c r="F36" s="29">
        <v>482</v>
      </c>
      <c r="G36" s="29">
        <v>375</v>
      </c>
      <c r="H36" s="29">
        <v>51</v>
      </c>
      <c r="I36" s="29">
        <f t="shared" si="0"/>
        <v>8214</v>
      </c>
      <c r="J36" s="29">
        <v>8640</v>
      </c>
      <c r="K36" s="29">
        <v>4</v>
      </c>
    </row>
    <row r="37" spans="1:11">
      <c r="A37" s="1"/>
      <c r="B37" s="1" t="s">
        <v>7</v>
      </c>
      <c r="C37" s="29">
        <v>28708</v>
      </c>
      <c r="D37" s="29">
        <v>24546</v>
      </c>
      <c r="E37" s="29">
        <v>2508</v>
      </c>
      <c r="F37" s="29">
        <v>998</v>
      </c>
      <c r="G37" s="29">
        <v>561</v>
      </c>
      <c r="H37" s="29">
        <v>81</v>
      </c>
      <c r="I37" s="29">
        <f t="shared" si="0"/>
        <v>28052</v>
      </c>
      <c r="J37" s="29">
        <v>28694</v>
      </c>
      <c r="K37" s="29">
        <v>14</v>
      </c>
    </row>
    <row r="38" spans="1:11">
      <c r="A38" s="1"/>
      <c r="B38" s="1" t="s">
        <v>8</v>
      </c>
      <c r="C38" s="29">
        <v>40789</v>
      </c>
      <c r="D38" s="29">
        <v>35919</v>
      </c>
      <c r="E38" s="29">
        <v>2912</v>
      </c>
      <c r="F38" s="29">
        <v>1209</v>
      </c>
      <c r="G38" s="29">
        <v>675</v>
      </c>
      <c r="H38" s="29">
        <v>71</v>
      </c>
      <c r="I38" s="29">
        <f t="shared" si="0"/>
        <v>40040</v>
      </c>
      <c r="J38" s="29">
        <v>40786</v>
      </c>
      <c r="K38" s="29">
        <v>3</v>
      </c>
    </row>
    <row r="39" spans="1:11">
      <c r="A39" s="1"/>
      <c r="B39" s="1" t="s">
        <v>9</v>
      </c>
      <c r="C39" s="29">
        <v>91363</v>
      </c>
      <c r="D39" s="29">
        <v>79794</v>
      </c>
      <c r="E39" s="29">
        <v>7009</v>
      </c>
      <c r="F39" s="29">
        <v>2890</v>
      </c>
      <c r="G39" s="29">
        <v>1472</v>
      </c>
      <c r="H39" s="29">
        <v>174</v>
      </c>
      <c r="I39" s="29">
        <f t="shared" si="0"/>
        <v>89693</v>
      </c>
      <c r="J39" s="29">
        <v>91339</v>
      </c>
      <c r="K39" s="29">
        <v>24</v>
      </c>
    </row>
    <row r="40" spans="1:11">
      <c r="A40" s="1"/>
      <c r="B40" s="1" t="s">
        <v>10</v>
      </c>
      <c r="C40" s="29">
        <v>670</v>
      </c>
      <c r="D40" s="29">
        <v>435</v>
      </c>
      <c r="E40" s="29">
        <v>64</v>
      </c>
      <c r="F40" s="29">
        <v>55</v>
      </c>
      <c r="G40" s="29">
        <v>80</v>
      </c>
      <c r="H40" s="29">
        <v>32</v>
      </c>
      <c r="I40" s="29">
        <f t="shared" si="0"/>
        <v>554</v>
      </c>
      <c r="J40" s="29">
        <v>666</v>
      </c>
      <c r="K40" s="29">
        <v>4</v>
      </c>
    </row>
    <row r="41" spans="1:11">
      <c r="A41" s="1"/>
      <c r="B41" s="1" t="s">
        <v>31</v>
      </c>
      <c r="C41" s="29">
        <v>41583</v>
      </c>
      <c r="D41" s="29">
        <v>31685</v>
      </c>
      <c r="E41" s="29">
        <v>5184</v>
      </c>
      <c r="F41" s="29">
        <v>2406</v>
      </c>
      <c r="G41" s="29">
        <v>1817</v>
      </c>
      <c r="H41" s="29">
        <v>421</v>
      </c>
      <c r="I41" s="29">
        <f t="shared" si="0"/>
        <v>39275</v>
      </c>
      <c r="J41" s="29">
        <v>41513</v>
      </c>
      <c r="K41" s="29">
        <v>70</v>
      </c>
    </row>
    <row r="42" spans="1:11">
      <c r="A42" s="1"/>
      <c r="B42" s="1" t="s">
        <v>11</v>
      </c>
      <c r="C42" s="29">
        <v>7867</v>
      </c>
      <c r="D42" s="29">
        <v>5525</v>
      </c>
      <c r="E42" s="29">
        <v>1210</v>
      </c>
      <c r="F42" s="29">
        <v>644</v>
      </c>
      <c r="G42" s="29">
        <v>441</v>
      </c>
      <c r="H42" s="29">
        <v>41</v>
      </c>
      <c r="I42" s="29">
        <f t="shared" si="0"/>
        <v>7379</v>
      </c>
      <c r="J42" s="29">
        <v>7861</v>
      </c>
      <c r="K42" s="29">
        <v>6</v>
      </c>
    </row>
    <row r="43" spans="1:11">
      <c r="A43" s="1"/>
      <c r="B43" s="1" t="s">
        <v>12</v>
      </c>
      <c r="C43" s="29">
        <v>49540</v>
      </c>
      <c r="D43" s="29">
        <v>34972</v>
      </c>
      <c r="E43" s="29">
        <v>8046</v>
      </c>
      <c r="F43" s="29">
        <v>3863</v>
      </c>
      <c r="G43" s="29">
        <v>2288</v>
      </c>
      <c r="H43" s="29">
        <v>354</v>
      </c>
      <c r="I43" s="29">
        <f t="shared" si="0"/>
        <v>46881</v>
      </c>
      <c r="J43" s="29">
        <v>49523</v>
      </c>
      <c r="K43" s="29">
        <v>17</v>
      </c>
    </row>
    <row r="44" spans="1:11">
      <c r="A44" s="1"/>
      <c r="B44" s="1" t="s">
        <v>13</v>
      </c>
      <c r="C44" s="29">
        <v>13514</v>
      </c>
      <c r="D44" s="29">
        <v>9733</v>
      </c>
      <c r="E44" s="29">
        <v>1947</v>
      </c>
      <c r="F44" s="29">
        <v>1026</v>
      </c>
      <c r="G44" s="29">
        <v>737</v>
      </c>
      <c r="H44" s="29">
        <v>68</v>
      </c>
      <c r="I44" s="29">
        <f t="shared" si="0"/>
        <v>12706</v>
      </c>
      <c r="J44" s="29">
        <v>13511</v>
      </c>
      <c r="K44" s="29">
        <v>3</v>
      </c>
    </row>
    <row r="45" spans="1:11">
      <c r="A45" s="1"/>
      <c r="B45" s="1" t="s">
        <v>14</v>
      </c>
      <c r="C45" s="29">
        <v>61505</v>
      </c>
      <c r="D45" s="29">
        <v>27378</v>
      </c>
      <c r="E45" s="29">
        <v>13794</v>
      </c>
      <c r="F45" s="29">
        <v>11243</v>
      </c>
      <c r="G45" s="29">
        <v>8592</v>
      </c>
      <c r="H45" s="29">
        <v>481</v>
      </c>
      <c r="I45" s="29">
        <f t="shared" si="0"/>
        <v>52415</v>
      </c>
      <c r="J45" s="29">
        <v>61488</v>
      </c>
      <c r="K45" s="29">
        <v>17</v>
      </c>
    </row>
    <row r="46" spans="1:11">
      <c r="A46" s="1"/>
      <c r="B46" s="1" t="s">
        <v>15</v>
      </c>
      <c r="C46" s="29">
        <v>55849</v>
      </c>
      <c r="D46" s="29">
        <v>44916</v>
      </c>
      <c r="E46" s="29">
        <v>7189</v>
      </c>
      <c r="F46" s="29">
        <v>2634</v>
      </c>
      <c r="G46" s="29">
        <v>1042</v>
      </c>
      <c r="H46" s="29">
        <v>66</v>
      </c>
      <c r="I46" s="29">
        <f t="shared" si="0"/>
        <v>54739</v>
      </c>
      <c r="J46" s="29">
        <v>55847</v>
      </c>
      <c r="K46" s="29">
        <v>2</v>
      </c>
    </row>
    <row r="47" spans="1:11">
      <c r="A47" s="1"/>
      <c r="B47" s="1" t="s">
        <v>86</v>
      </c>
      <c r="C47" s="29">
        <v>8179</v>
      </c>
      <c r="D47" s="29">
        <v>7227</v>
      </c>
      <c r="E47" s="29">
        <v>659</v>
      </c>
      <c r="F47" s="29">
        <v>225</v>
      </c>
      <c r="G47" s="29">
        <v>68</v>
      </c>
      <c r="H47" s="29">
        <v>0</v>
      </c>
      <c r="I47" s="29">
        <f t="shared" si="0"/>
        <v>8111</v>
      </c>
      <c r="J47" s="29">
        <v>8179</v>
      </c>
      <c r="K47" s="29">
        <v>0</v>
      </c>
    </row>
    <row r="48" spans="1:11">
      <c r="A48" s="1" t="s">
        <v>46</v>
      </c>
      <c r="B48" s="1" t="s">
        <v>19</v>
      </c>
      <c r="C48" s="29">
        <v>154863</v>
      </c>
      <c r="D48" s="29">
        <v>305</v>
      </c>
      <c r="E48" s="29">
        <v>242</v>
      </c>
      <c r="F48" s="29">
        <v>817</v>
      </c>
      <c r="G48" s="29">
        <v>15094</v>
      </c>
      <c r="H48" s="29">
        <v>26331</v>
      </c>
      <c r="I48" s="29">
        <f t="shared" si="0"/>
        <v>1364</v>
      </c>
      <c r="J48" s="29">
        <v>42789</v>
      </c>
      <c r="K48" s="29">
        <v>112074</v>
      </c>
    </row>
    <row r="49" spans="1:11">
      <c r="A49" s="1"/>
      <c r="B49" s="1" t="s">
        <v>3</v>
      </c>
      <c r="C49" s="29">
        <v>52</v>
      </c>
      <c r="D49" s="29">
        <v>0</v>
      </c>
      <c r="E49" s="29">
        <v>0</v>
      </c>
      <c r="F49" s="29">
        <v>1</v>
      </c>
      <c r="G49" s="29">
        <v>28</v>
      </c>
      <c r="H49" s="29">
        <v>8</v>
      </c>
      <c r="I49" s="29">
        <f t="shared" si="0"/>
        <v>1</v>
      </c>
      <c r="J49" s="29">
        <v>37</v>
      </c>
      <c r="K49" s="29">
        <v>15</v>
      </c>
    </row>
    <row r="50" spans="1:11">
      <c r="A50" s="1"/>
      <c r="B50" s="1" t="s">
        <v>82</v>
      </c>
      <c r="C50" s="29">
        <v>695</v>
      </c>
      <c r="D50" s="29">
        <v>0</v>
      </c>
      <c r="E50" s="29">
        <v>0</v>
      </c>
      <c r="F50" s="29">
        <v>2</v>
      </c>
      <c r="G50" s="29">
        <v>101</v>
      </c>
      <c r="H50" s="29">
        <v>156</v>
      </c>
      <c r="I50" s="29">
        <f t="shared" si="0"/>
        <v>2</v>
      </c>
      <c r="J50" s="29">
        <v>259</v>
      </c>
      <c r="K50" s="29">
        <v>436</v>
      </c>
    </row>
    <row r="51" spans="1:11">
      <c r="A51" s="1"/>
      <c r="B51" s="1" t="s">
        <v>4</v>
      </c>
      <c r="C51" s="29">
        <v>685</v>
      </c>
      <c r="D51" s="29">
        <v>0</v>
      </c>
      <c r="E51" s="29">
        <v>1</v>
      </c>
      <c r="F51" s="29">
        <v>0</v>
      </c>
      <c r="G51" s="29">
        <v>42</v>
      </c>
      <c r="H51" s="29">
        <v>35</v>
      </c>
      <c r="I51" s="29">
        <f t="shared" si="0"/>
        <v>1</v>
      </c>
      <c r="J51" s="29">
        <v>78</v>
      </c>
      <c r="K51" s="29">
        <v>607</v>
      </c>
    </row>
    <row r="52" spans="1:11">
      <c r="A52" s="1"/>
      <c r="B52" s="1" t="s">
        <v>83</v>
      </c>
      <c r="C52" s="29">
        <v>1767</v>
      </c>
      <c r="D52" s="29">
        <v>6</v>
      </c>
      <c r="E52" s="29">
        <v>3</v>
      </c>
      <c r="F52" s="29">
        <v>4</v>
      </c>
      <c r="G52" s="29">
        <v>287</v>
      </c>
      <c r="H52" s="29">
        <v>564</v>
      </c>
      <c r="I52" s="29">
        <f t="shared" si="0"/>
        <v>13</v>
      </c>
      <c r="J52" s="29">
        <v>864</v>
      </c>
      <c r="K52" s="29">
        <v>903</v>
      </c>
    </row>
    <row r="53" spans="1:11">
      <c r="A53" s="1"/>
      <c r="B53" s="1" t="s">
        <v>84</v>
      </c>
      <c r="C53" s="29">
        <v>2978</v>
      </c>
      <c r="D53" s="29">
        <v>9</v>
      </c>
      <c r="E53" s="29">
        <v>13</v>
      </c>
      <c r="F53" s="29">
        <v>28</v>
      </c>
      <c r="G53" s="29">
        <v>663</v>
      </c>
      <c r="H53" s="29">
        <v>830</v>
      </c>
      <c r="I53" s="29">
        <f t="shared" si="0"/>
        <v>50</v>
      </c>
      <c r="J53" s="29">
        <v>1543</v>
      </c>
      <c r="K53" s="29">
        <v>1435</v>
      </c>
    </row>
    <row r="54" spans="1:11">
      <c r="A54" s="1"/>
      <c r="B54" s="1" t="s">
        <v>42</v>
      </c>
      <c r="C54" s="29">
        <v>8380</v>
      </c>
      <c r="D54" s="29">
        <v>15</v>
      </c>
      <c r="E54" s="29">
        <v>21</v>
      </c>
      <c r="F54" s="29">
        <v>62</v>
      </c>
      <c r="G54" s="29">
        <v>1109</v>
      </c>
      <c r="H54" s="29">
        <v>1727</v>
      </c>
      <c r="I54" s="29">
        <f t="shared" si="0"/>
        <v>98</v>
      </c>
      <c r="J54" s="29">
        <v>2934</v>
      </c>
      <c r="K54" s="29">
        <v>5446</v>
      </c>
    </row>
    <row r="55" spans="1:11">
      <c r="A55" s="1"/>
      <c r="B55" s="1" t="s">
        <v>85</v>
      </c>
      <c r="C55" s="29">
        <v>26715</v>
      </c>
      <c r="D55" s="29">
        <v>44</v>
      </c>
      <c r="E55" s="29">
        <v>50</v>
      </c>
      <c r="F55" s="29">
        <v>216</v>
      </c>
      <c r="G55" s="29">
        <v>2366</v>
      </c>
      <c r="H55" s="29">
        <v>3413</v>
      </c>
      <c r="I55" s="29">
        <f t="shared" si="0"/>
        <v>310</v>
      </c>
      <c r="J55" s="29">
        <v>6089</v>
      </c>
      <c r="K55" s="29">
        <v>20626</v>
      </c>
    </row>
    <row r="56" spans="1:11">
      <c r="A56" s="1"/>
      <c r="B56" s="1" t="s">
        <v>5</v>
      </c>
      <c r="C56" s="29">
        <v>4559</v>
      </c>
      <c r="D56" s="29">
        <v>4</v>
      </c>
      <c r="E56" s="29">
        <v>3</v>
      </c>
      <c r="F56" s="29">
        <v>5</v>
      </c>
      <c r="G56" s="29">
        <v>294</v>
      </c>
      <c r="H56" s="29">
        <v>659</v>
      </c>
      <c r="I56" s="29">
        <f t="shared" si="0"/>
        <v>12</v>
      </c>
      <c r="J56" s="29">
        <v>965</v>
      </c>
      <c r="K56" s="29">
        <v>3594</v>
      </c>
    </row>
    <row r="57" spans="1:11">
      <c r="A57" s="1"/>
      <c r="B57" s="1" t="s">
        <v>6</v>
      </c>
      <c r="C57" s="29">
        <v>9601</v>
      </c>
      <c r="D57" s="29">
        <v>6</v>
      </c>
      <c r="E57" s="29">
        <v>6</v>
      </c>
      <c r="F57" s="29">
        <v>22</v>
      </c>
      <c r="G57" s="29">
        <v>361</v>
      </c>
      <c r="H57" s="29">
        <v>502</v>
      </c>
      <c r="I57" s="29">
        <f t="shared" si="0"/>
        <v>34</v>
      </c>
      <c r="J57" s="29">
        <v>897</v>
      </c>
      <c r="K57" s="29">
        <v>8704</v>
      </c>
    </row>
    <row r="58" spans="1:11">
      <c r="A58" s="1"/>
      <c r="B58" s="1" t="s">
        <v>7</v>
      </c>
      <c r="C58" s="29">
        <v>32033</v>
      </c>
      <c r="D58" s="29">
        <v>16</v>
      </c>
      <c r="E58" s="29">
        <v>26</v>
      </c>
      <c r="F58" s="29">
        <v>77</v>
      </c>
      <c r="G58" s="29">
        <v>1884</v>
      </c>
      <c r="H58" s="29">
        <v>3209</v>
      </c>
      <c r="I58" s="29">
        <f t="shared" si="0"/>
        <v>119</v>
      </c>
      <c r="J58" s="29">
        <v>5212</v>
      </c>
      <c r="K58" s="29">
        <v>26821</v>
      </c>
    </row>
    <row r="59" spans="1:11">
      <c r="A59" s="1"/>
      <c r="B59" s="1" t="s">
        <v>8</v>
      </c>
      <c r="C59" s="29">
        <v>10001</v>
      </c>
      <c r="D59" s="29">
        <v>16</v>
      </c>
      <c r="E59" s="29">
        <v>17</v>
      </c>
      <c r="F59" s="29">
        <v>34</v>
      </c>
      <c r="G59" s="29">
        <v>1393</v>
      </c>
      <c r="H59" s="29">
        <v>2287</v>
      </c>
      <c r="I59" s="29">
        <f t="shared" si="0"/>
        <v>67</v>
      </c>
      <c r="J59" s="29">
        <v>3747</v>
      </c>
      <c r="K59" s="29">
        <v>6254</v>
      </c>
    </row>
    <row r="60" spans="1:11">
      <c r="A60" s="1"/>
      <c r="B60" s="1" t="s">
        <v>9</v>
      </c>
      <c r="C60" s="29">
        <v>11610</v>
      </c>
      <c r="D60" s="29">
        <v>44</v>
      </c>
      <c r="E60" s="29">
        <v>27</v>
      </c>
      <c r="F60" s="29">
        <v>57</v>
      </c>
      <c r="G60" s="29">
        <v>737</v>
      </c>
      <c r="H60" s="29">
        <v>1952</v>
      </c>
      <c r="I60" s="29">
        <f t="shared" si="0"/>
        <v>128</v>
      </c>
      <c r="J60" s="29">
        <v>2817</v>
      </c>
      <c r="K60" s="29">
        <v>8793</v>
      </c>
    </row>
    <row r="61" spans="1:11">
      <c r="A61" s="1"/>
      <c r="B61" s="1" t="s">
        <v>10</v>
      </c>
      <c r="C61" s="29">
        <v>3824</v>
      </c>
      <c r="D61" s="29">
        <v>6</v>
      </c>
      <c r="E61" s="29">
        <v>8</v>
      </c>
      <c r="F61" s="29">
        <v>16</v>
      </c>
      <c r="G61" s="29">
        <v>420</v>
      </c>
      <c r="H61" s="29">
        <v>622</v>
      </c>
      <c r="I61" s="29">
        <f t="shared" si="0"/>
        <v>30</v>
      </c>
      <c r="J61" s="29">
        <v>1072</v>
      </c>
      <c r="K61" s="29">
        <v>2752</v>
      </c>
    </row>
    <row r="62" spans="1:11">
      <c r="A62" s="1"/>
      <c r="B62" s="1" t="s">
        <v>31</v>
      </c>
      <c r="C62" s="29">
        <v>9484</v>
      </c>
      <c r="D62" s="29">
        <v>27</v>
      </c>
      <c r="E62" s="29">
        <v>10</v>
      </c>
      <c r="F62" s="29">
        <v>31</v>
      </c>
      <c r="G62" s="29">
        <v>422</v>
      </c>
      <c r="H62" s="29">
        <v>1089</v>
      </c>
      <c r="I62" s="29">
        <f t="shared" si="0"/>
        <v>68</v>
      </c>
      <c r="J62" s="29">
        <v>1579</v>
      </c>
      <c r="K62" s="29">
        <v>7905</v>
      </c>
    </row>
    <row r="63" spans="1:11">
      <c r="A63" s="1"/>
      <c r="B63" s="1" t="s">
        <v>11</v>
      </c>
      <c r="C63" s="29">
        <v>1247</v>
      </c>
      <c r="D63" s="29">
        <v>26</v>
      </c>
      <c r="E63" s="29">
        <v>0</v>
      </c>
      <c r="F63" s="29">
        <v>3</v>
      </c>
      <c r="G63" s="29">
        <v>174</v>
      </c>
      <c r="H63" s="29">
        <v>340</v>
      </c>
      <c r="I63" s="29">
        <f t="shared" si="0"/>
        <v>29</v>
      </c>
      <c r="J63" s="29">
        <v>543</v>
      </c>
      <c r="K63" s="29">
        <v>704</v>
      </c>
    </row>
    <row r="64" spans="1:11">
      <c r="A64" s="1"/>
      <c r="B64" s="1" t="s">
        <v>12</v>
      </c>
      <c r="C64" s="29">
        <v>15826</v>
      </c>
      <c r="D64" s="29">
        <v>37</v>
      </c>
      <c r="E64" s="29">
        <v>25</v>
      </c>
      <c r="F64" s="29">
        <v>102</v>
      </c>
      <c r="G64" s="29">
        <v>2305</v>
      </c>
      <c r="H64" s="29">
        <v>5140</v>
      </c>
      <c r="I64" s="29">
        <f t="shared" si="0"/>
        <v>164</v>
      </c>
      <c r="J64" s="29">
        <v>7609</v>
      </c>
      <c r="K64" s="29">
        <v>8217</v>
      </c>
    </row>
    <row r="65" spans="1:11">
      <c r="A65" s="1"/>
      <c r="B65" s="1" t="s">
        <v>13</v>
      </c>
      <c r="C65" s="29">
        <v>817</v>
      </c>
      <c r="D65" s="29">
        <v>13</v>
      </c>
      <c r="E65" s="29">
        <v>0</v>
      </c>
      <c r="F65" s="29">
        <v>9</v>
      </c>
      <c r="G65" s="29">
        <v>120</v>
      </c>
      <c r="H65" s="29">
        <v>139</v>
      </c>
      <c r="I65" s="29">
        <f t="shared" si="0"/>
        <v>22</v>
      </c>
      <c r="J65" s="29">
        <v>281</v>
      </c>
      <c r="K65" s="29">
        <v>536</v>
      </c>
    </row>
    <row r="66" spans="1:11">
      <c r="A66" s="1"/>
      <c r="B66" s="1" t="s">
        <v>14</v>
      </c>
      <c r="C66" s="29">
        <v>9934</v>
      </c>
      <c r="D66" s="29">
        <v>29</v>
      </c>
      <c r="E66" s="29">
        <v>14</v>
      </c>
      <c r="F66" s="29">
        <v>54</v>
      </c>
      <c r="G66" s="29">
        <v>1356</v>
      </c>
      <c r="H66" s="29">
        <v>2436</v>
      </c>
      <c r="I66" s="29">
        <f t="shared" si="0"/>
        <v>97</v>
      </c>
      <c r="J66" s="29">
        <v>3889</v>
      </c>
      <c r="K66" s="29">
        <v>6045</v>
      </c>
    </row>
    <row r="67" spans="1:11">
      <c r="A67" s="1"/>
      <c r="B67" s="1" t="s">
        <v>15</v>
      </c>
      <c r="C67" s="29">
        <v>4654</v>
      </c>
      <c r="D67" s="29">
        <v>7</v>
      </c>
      <c r="E67" s="29">
        <v>18</v>
      </c>
      <c r="F67" s="29">
        <v>94</v>
      </c>
      <c r="G67" s="29">
        <v>1032</v>
      </c>
      <c r="H67" s="29">
        <v>1223</v>
      </c>
      <c r="I67" s="29">
        <f t="shared" si="0"/>
        <v>119</v>
      </c>
      <c r="J67" s="29">
        <v>2374</v>
      </c>
      <c r="K67" s="29">
        <v>2280</v>
      </c>
    </row>
    <row r="68" spans="1:11">
      <c r="A68" s="1"/>
      <c r="B68" s="1" t="s">
        <v>86</v>
      </c>
      <c r="C68" s="29">
        <v>1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f t="shared" si="0"/>
        <v>0</v>
      </c>
      <c r="J68" s="29">
        <v>0</v>
      </c>
      <c r="K68" s="29">
        <v>1</v>
      </c>
    </row>
    <row r="69" spans="1:11">
      <c r="A69" s="1" t="s">
        <v>47</v>
      </c>
      <c r="B69" s="1" t="s">
        <v>19</v>
      </c>
      <c r="C69" s="29">
        <v>599333</v>
      </c>
      <c r="D69" s="29">
        <v>466282</v>
      </c>
      <c r="E69" s="29">
        <v>72076</v>
      </c>
      <c r="F69" s="29">
        <v>34944</v>
      </c>
      <c r="G69" s="29">
        <v>23121</v>
      </c>
      <c r="H69" s="29">
        <v>2655</v>
      </c>
      <c r="I69" s="29">
        <f t="shared" si="0"/>
        <v>573302</v>
      </c>
      <c r="J69" s="29">
        <v>599078</v>
      </c>
      <c r="K69" s="29">
        <v>255</v>
      </c>
    </row>
    <row r="70" spans="1:11">
      <c r="A70" s="1" t="s">
        <v>48</v>
      </c>
      <c r="B70" s="1" t="s">
        <v>3</v>
      </c>
      <c r="C70" s="29">
        <v>2685</v>
      </c>
      <c r="D70" s="29">
        <v>2204</v>
      </c>
      <c r="E70" s="29">
        <v>316</v>
      </c>
      <c r="F70" s="29">
        <v>109</v>
      </c>
      <c r="G70" s="29">
        <v>47</v>
      </c>
      <c r="H70" s="29">
        <v>9</v>
      </c>
      <c r="I70" s="29">
        <f t="shared" ref="I70:I133" si="1">+D70+E70+F70</f>
        <v>2629</v>
      </c>
      <c r="J70" s="29">
        <v>2685</v>
      </c>
      <c r="K70" s="29">
        <v>0</v>
      </c>
    </row>
    <row r="71" spans="1:11">
      <c r="A71" s="1"/>
      <c r="B71" s="1" t="s">
        <v>82</v>
      </c>
      <c r="C71" s="29">
        <v>1444</v>
      </c>
      <c r="D71" s="29">
        <v>1008</v>
      </c>
      <c r="E71" s="29">
        <v>178</v>
      </c>
      <c r="F71" s="29">
        <v>123</v>
      </c>
      <c r="G71" s="29">
        <v>118</v>
      </c>
      <c r="H71" s="29">
        <v>17</v>
      </c>
      <c r="I71" s="29">
        <f t="shared" si="1"/>
        <v>1309</v>
      </c>
      <c r="J71" s="29">
        <v>1444</v>
      </c>
      <c r="K71" s="29">
        <v>0</v>
      </c>
    </row>
    <row r="72" spans="1:11">
      <c r="A72" s="1"/>
      <c r="B72" s="1" t="s">
        <v>4</v>
      </c>
      <c r="C72" s="29">
        <v>402</v>
      </c>
      <c r="D72" s="29">
        <v>313</v>
      </c>
      <c r="E72" s="29">
        <v>42</v>
      </c>
      <c r="F72" s="29">
        <v>25</v>
      </c>
      <c r="G72" s="29">
        <v>18</v>
      </c>
      <c r="H72" s="29">
        <v>4</v>
      </c>
      <c r="I72" s="29">
        <f t="shared" si="1"/>
        <v>380</v>
      </c>
      <c r="J72" s="29">
        <v>402</v>
      </c>
      <c r="K72" s="29">
        <v>0</v>
      </c>
    </row>
    <row r="73" spans="1:11">
      <c r="A73" s="1"/>
      <c r="B73" s="1" t="s">
        <v>83</v>
      </c>
      <c r="C73" s="29">
        <v>82465</v>
      </c>
      <c r="D73" s="29">
        <v>66464</v>
      </c>
      <c r="E73" s="29">
        <v>9773</v>
      </c>
      <c r="F73" s="29">
        <v>4015</v>
      </c>
      <c r="G73" s="29">
        <v>2062</v>
      </c>
      <c r="H73" s="29">
        <v>142</v>
      </c>
      <c r="I73" s="29">
        <f t="shared" si="1"/>
        <v>80252</v>
      </c>
      <c r="J73" s="29">
        <v>82456</v>
      </c>
      <c r="K73" s="29">
        <v>9</v>
      </c>
    </row>
    <row r="74" spans="1:11">
      <c r="A74" s="1"/>
      <c r="B74" s="1" t="s">
        <v>84</v>
      </c>
      <c r="C74" s="29">
        <v>22653</v>
      </c>
      <c r="D74" s="29">
        <v>14411</v>
      </c>
      <c r="E74" s="29">
        <v>3486</v>
      </c>
      <c r="F74" s="29">
        <v>2190</v>
      </c>
      <c r="G74" s="29">
        <v>2222</v>
      </c>
      <c r="H74" s="29">
        <v>322</v>
      </c>
      <c r="I74" s="29">
        <f t="shared" si="1"/>
        <v>20087</v>
      </c>
      <c r="J74" s="29">
        <v>22631</v>
      </c>
      <c r="K74" s="29">
        <v>22</v>
      </c>
    </row>
    <row r="75" spans="1:11">
      <c r="A75" s="1"/>
      <c r="B75" s="1" t="s">
        <v>42</v>
      </c>
      <c r="C75" s="29">
        <v>29563</v>
      </c>
      <c r="D75" s="29">
        <v>23292</v>
      </c>
      <c r="E75" s="29">
        <v>3212</v>
      </c>
      <c r="F75" s="29">
        <v>1673</v>
      </c>
      <c r="G75" s="29">
        <v>1220</v>
      </c>
      <c r="H75" s="29">
        <v>154</v>
      </c>
      <c r="I75" s="29">
        <f t="shared" si="1"/>
        <v>28177</v>
      </c>
      <c r="J75" s="29">
        <v>29551</v>
      </c>
      <c r="K75" s="29">
        <v>12</v>
      </c>
    </row>
    <row r="76" spans="1:11">
      <c r="A76" s="1"/>
      <c r="B76" s="1" t="s">
        <v>85</v>
      </c>
      <c r="C76" s="29">
        <v>80359</v>
      </c>
      <c r="D76" s="29">
        <v>62211</v>
      </c>
      <c r="E76" s="29">
        <v>11336</v>
      </c>
      <c r="F76" s="29">
        <v>4383</v>
      </c>
      <c r="G76" s="29">
        <v>2246</v>
      </c>
      <c r="H76" s="29">
        <v>171</v>
      </c>
      <c r="I76" s="29">
        <f t="shared" si="1"/>
        <v>77930</v>
      </c>
      <c r="J76" s="29">
        <v>80347</v>
      </c>
      <c r="K76" s="29">
        <v>12</v>
      </c>
    </row>
    <row r="77" spans="1:11">
      <c r="A77" s="1"/>
      <c r="B77" s="1" t="s">
        <v>5</v>
      </c>
      <c r="C77" s="29">
        <v>20282</v>
      </c>
      <c r="D77" s="29">
        <v>16450</v>
      </c>
      <c r="E77" s="29">
        <v>2033</v>
      </c>
      <c r="F77" s="29">
        <v>984</v>
      </c>
      <c r="G77" s="29">
        <v>714</v>
      </c>
      <c r="H77" s="29">
        <v>92</v>
      </c>
      <c r="I77" s="29">
        <f t="shared" si="1"/>
        <v>19467</v>
      </c>
      <c r="J77" s="29">
        <v>20273</v>
      </c>
      <c r="K77" s="29">
        <v>9</v>
      </c>
    </row>
    <row r="78" spans="1:11">
      <c r="A78" s="1"/>
      <c r="B78" s="1" t="s">
        <v>6</v>
      </c>
      <c r="C78" s="29">
        <v>8122</v>
      </c>
      <c r="D78" s="29">
        <v>6237</v>
      </c>
      <c r="E78" s="29">
        <v>846</v>
      </c>
      <c r="F78" s="29">
        <v>477</v>
      </c>
      <c r="G78" s="29">
        <v>477</v>
      </c>
      <c r="H78" s="29">
        <v>78</v>
      </c>
      <c r="I78" s="29">
        <f t="shared" si="1"/>
        <v>7560</v>
      </c>
      <c r="J78" s="29">
        <v>8115</v>
      </c>
      <c r="K78" s="29">
        <v>7</v>
      </c>
    </row>
    <row r="79" spans="1:11">
      <c r="A79" s="1"/>
      <c r="B79" s="1" t="s">
        <v>7</v>
      </c>
      <c r="C79" s="29">
        <v>23976</v>
      </c>
      <c r="D79" s="29">
        <v>20625</v>
      </c>
      <c r="E79" s="29">
        <v>1860</v>
      </c>
      <c r="F79" s="29">
        <v>761</v>
      </c>
      <c r="G79" s="29">
        <v>628</v>
      </c>
      <c r="H79" s="29">
        <v>93</v>
      </c>
      <c r="I79" s="29">
        <f t="shared" si="1"/>
        <v>23246</v>
      </c>
      <c r="J79" s="29">
        <v>23967</v>
      </c>
      <c r="K79" s="29">
        <v>9</v>
      </c>
    </row>
    <row r="80" spans="1:11">
      <c r="A80" s="1"/>
      <c r="B80" s="1" t="s">
        <v>8</v>
      </c>
      <c r="C80" s="29">
        <v>32376</v>
      </c>
      <c r="D80" s="29">
        <v>28383</v>
      </c>
      <c r="E80" s="29">
        <v>2509</v>
      </c>
      <c r="F80" s="29">
        <v>909</v>
      </c>
      <c r="G80" s="29">
        <v>507</v>
      </c>
      <c r="H80" s="29">
        <v>61</v>
      </c>
      <c r="I80" s="29">
        <f t="shared" si="1"/>
        <v>31801</v>
      </c>
      <c r="J80" s="29">
        <v>32369</v>
      </c>
      <c r="K80" s="29">
        <v>7</v>
      </c>
    </row>
    <row r="81" spans="1:11">
      <c r="A81" s="1"/>
      <c r="B81" s="1" t="s">
        <v>9</v>
      </c>
      <c r="C81" s="29">
        <v>73385</v>
      </c>
      <c r="D81" s="29">
        <v>64005</v>
      </c>
      <c r="E81" s="29">
        <v>5276</v>
      </c>
      <c r="F81" s="29">
        <v>2300</v>
      </c>
      <c r="G81" s="29">
        <v>1578</v>
      </c>
      <c r="H81" s="29">
        <v>207</v>
      </c>
      <c r="I81" s="29">
        <f t="shared" si="1"/>
        <v>71581</v>
      </c>
      <c r="J81" s="29">
        <v>73366</v>
      </c>
      <c r="K81" s="29">
        <v>19</v>
      </c>
    </row>
    <row r="82" spans="1:11">
      <c r="A82" s="1"/>
      <c r="B82" s="1" t="s">
        <v>10</v>
      </c>
      <c r="C82" s="29">
        <v>968</v>
      </c>
      <c r="D82" s="29">
        <v>678</v>
      </c>
      <c r="E82" s="29">
        <v>81</v>
      </c>
      <c r="F82" s="29">
        <v>50</v>
      </c>
      <c r="G82" s="29">
        <v>102</v>
      </c>
      <c r="H82" s="29">
        <v>45</v>
      </c>
      <c r="I82" s="29">
        <f t="shared" si="1"/>
        <v>809</v>
      </c>
      <c r="J82" s="29">
        <v>956</v>
      </c>
      <c r="K82" s="29">
        <v>12</v>
      </c>
    </row>
    <row r="83" spans="1:11">
      <c r="A83" s="1"/>
      <c r="B83" s="1" t="s">
        <v>31</v>
      </c>
      <c r="C83" s="29">
        <v>34870</v>
      </c>
      <c r="D83" s="29">
        <v>26744</v>
      </c>
      <c r="E83" s="29">
        <v>4006</v>
      </c>
      <c r="F83" s="29">
        <v>2005</v>
      </c>
      <c r="G83" s="29">
        <v>1645</v>
      </c>
      <c r="H83" s="29">
        <v>405</v>
      </c>
      <c r="I83" s="29">
        <f t="shared" si="1"/>
        <v>32755</v>
      </c>
      <c r="J83" s="29">
        <v>34805</v>
      </c>
      <c r="K83" s="29">
        <v>65</v>
      </c>
    </row>
    <row r="84" spans="1:11">
      <c r="A84" s="1"/>
      <c r="B84" s="1" t="s">
        <v>11</v>
      </c>
      <c r="C84" s="29">
        <v>6433</v>
      </c>
      <c r="D84" s="29">
        <v>4701</v>
      </c>
      <c r="E84" s="29">
        <v>821</v>
      </c>
      <c r="F84" s="29">
        <v>487</v>
      </c>
      <c r="G84" s="29">
        <v>374</v>
      </c>
      <c r="H84" s="29">
        <v>39</v>
      </c>
      <c r="I84" s="29">
        <f t="shared" si="1"/>
        <v>6009</v>
      </c>
      <c r="J84" s="29">
        <v>6422</v>
      </c>
      <c r="K84" s="29">
        <v>11</v>
      </c>
    </row>
    <row r="85" spans="1:11">
      <c r="A85" s="1"/>
      <c r="B85" s="1" t="s">
        <v>12</v>
      </c>
      <c r="C85" s="29">
        <v>42385</v>
      </c>
      <c r="D85" s="29">
        <v>30873</v>
      </c>
      <c r="E85" s="29">
        <v>6149</v>
      </c>
      <c r="F85" s="29">
        <v>2940</v>
      </c>
      <c r="G85" s="29">
        <v>1995</v>
      </c>
      <c r="H85" s="29">
        <v>393</v>
      </c>
      <c r="I85" s="29">
        <f t="shared" si="1"/>
        <v>39962</v>
      </c>
      <c r="J85" s="29">
        <v>42350</v>
      </c>
      <c r="K85" s="29">
        <v>35</v>
      </c>
    </row>
    <row r="86" spans="1:11">
      <c r="A86" s="1"/>
      <c r="B86" s="1" t="s">
        <v>13</v>
      </c>
      <c r="C86" s="29">
        <v>11718</v>
      </c>
      <c r="D86" s="29">
        <v>8642</v>
      </c>
      <c r="E86" s="29">
        <v>1600</v>
      </c>
      <c r="F86" s="29">
        <v>815</v>
      </c>
      <c r="G86" s="29">
        <v>601</v>
      </c>
      <c r="H86" s="29">
        <v>56</v>
      </c>
      <c r="I86" s="29">
        <f t="shared" si="1"/>
        <v>11057</v>
      </c>
      <c r="J86" s="29">
        <v>11714</v>
      </c>
      <c r="K86" s="29">
        <v>4</v>
      </c>
    </row>
    <row r="87" spans="1:11">
      <c r="A87" s="1"/>
      <c r="B87" s="1" t="s">
        <v>14</v>
      </c>
      <c r="C87" s="29">
        <v>55579</v>
      </c>
      <c r="D87" s="29">
        <v>29712</v>
      </c>
      <c r="E87" s="29">
        <v>11595</v>
      </c>
      <c r="F87" s="29">
        <v>8312</v>
      </c>
      <c r="G87" s="29">
        <v>5628</v>
      </c>
      <c r="H87" s="29">
        <v>312</v>
      </c>
      <c r="I87" s="29">
        <f t="shared" si="1"/>
        <v>49619</v>
      </c>
      <c r="J87" s="29">
        <v>55559</v>
      </c>
      <c r="K87" s="29">
        <v>20</v>
      </c>
    </row>
    <row r="88" spans="1:11">
      <c r="A88" s="1"/>
      <c r="B88" s="1" t="s">
        <v>15</v>
      </c>
      <c r="C88" s="29">
        <v>61282</v>
      </c>
      <c r="D88" s="29">
        <v>51660</v>
      </c>
      <c r="E88" s="29">
        <v>6435</v>
      </c>
      <c r="F88" s="29">
        <v>2243</v>
      </c>
      <c r="G88" s="29">
        <v>888</v>
      </c>
      <c r="H88" s="29">
        <v>54</v>
      </c>
      <c r="I88" s="29">
        <f t="shared" si="1"/>
        <v>60338</v>
      </c>
      <c r="J88" s="29">
        <v>61280</v>
      </c>
      <c r="K88" s="29">
        <v>2</v>
      </c>
    </row>
    <row r="89" spans="1:11">
      <c r="A89" s="1"/>
      <c r="B89" s="1" t="s">
        <v>86</v>
      </c>
      <c r="C89" s="29">
        <v>8386</v>
      </c>
      <c r="D89" s="29">
        <v>7669</v>
      </c>
      <c r="E89" s="29">
        <v>522</v>
      </c>
      <c r="F89" s="29">
        <v>143</v>
      </c>
      <c r="G89" s="29">
        <v>51</v>
      </c>
      <c r="H89" s="29">
        <v>1</v>
      </c>
      <c r="I89" s="29">
        <f t="shared" si="1"/>
        <v>8334</v>
      </c>
      <c r="J89" s="29">
        <v>8386</v>
      </c>
      <c r="K89" s="29">
        <v>0</v>
      </c>
    </row>
    <row r="90" spans="1:11">
      <c r="A90" s="1" t="s">
        <v>49</v>
      </c>
      <c r="B90" s="1" t="s">
        <v>19</v>
      </c>
      <c r="C90" s="29">
        <v>102868</v>
      </c>
      <c r="D90" s="29">
        <v>911</v>
      </c>
      <c r="E90" s="29">
        <v>1244</v>
      </c>
      <c r="F90" s="29">
        <v>1841</v>
      </c>
      <c r="G90" s="29">
        <v>7497</v>
      </c>
      <c r="H90" s="29">
        <v>12162</v>
      </c>
      <c r="I90" s="29">
        <f t="shared" si="1"/>
        <v>3996</v>
      </c>
      <c r="J90" s="29">
        <v>23655</v>
      </c>
      <c r="K90" s="29">
        <v>79213</v>
      </c>
    </row>
    <row r="91" spans="1:11">
      <c r="A91" s="1"/>
      <c r="B91" s="1" t="s">
        <v>3</v>
      </c>
      <c r="C91" s="29">
        <v>53</v>
      </c>
      <c r="D91" s="29">
        <v>1</v>
      </c>
      <c r="E91" s="29">
        <v>0</v>
      </c>
      <c r="F91" s="29">
        <v>0</v>
      </c>
      <c r="G91" s="29">
        <v>12</v>
      </c>
      <c r="H91" s="29">
        <v>12</v>
      </c>
      <c r="I91" s="29">
        <f t="shared" si="1"/>
        <v>1</v>
      </c>
      <c r="J91" s="29">
        <v>25</v>
      </c>
      <c r="K91" s="29">
        <v>28</v>
      </c>
    </row>
    <row r="92" spans="1:11">
      <c r="A92" s="1"/>
      <c r="B92" s="1" t="s">
        <v>82</v>
      </c>
      <c r="C92" s="29">
        <v>420</v>
      </c>
      <c r="D92" s="29">
        <v>2</v>
      </c>
      <c r="E92" s="29">
        <v>5</v>
      </c>
      <c r="F92" s="29">
        <v>7</v>
      </c>
      <c r="G92" s="29">
        <v>53</v>
      </c>
      <c r="H92" s="29">
        <v>65</v>
      </c>
      <c r="I92" s="29">
        <f t="shared" si="1"/>
        <v>14</v>
      </c>
      <c r="J92" s="29">
        <v>132</v>
      </c>
      <c r="K92" s="29">
        <v>288</v>
      </c>
    </row>
    <row r="93" spans="1:11">
      <c r="A93" s="1"/>
      <c r="B93" s="1" t="s">
        <v>4</v>
      </c>
      <c r="C93" s="29">
        <v>735</v>
      </c>
      <c r="D93" s="29">
        <v>1</v>
      </c>
      <c r="E93" s="29">
        <v>2</v>
      </c>
      <c r="F93" s="29">
        <v>4</v>
      </c>
      <c r="G93" s="29">
        <v>3</v>
      </c>
      <c r="H93" s="29">
        <v>41</v>
      </c>
      <c r="I93" s="29">
        <f t="shared" si="1"/>
        <v>7</v>
      </c>
      <c r="J93" s="29">
        <v>51</v>
      </c>
      <c r="K93" s="29">
        <v>684</v>
      </c>
    </row>
    <row r="94" spans="1:11">
      <c r="A94" s="1"/>
      <c r="B94" s="1" t="s">
        <v>83</v>
      </c>
      <c r="C94" s="29">
        <v>1032</v>
      </c>
      <c r="D94" s="29">
        <v>7</v>
      </c>
      <c r="E94" s="29">
        <v>5</v>
      </c>
      <c r="F94" s="29">
        <v>25</v>
      </c>
      <c r="G94" s="29">
        <v>69</v>
      </c>
      <c r="H94" s="29">
        <v>162</v>
      </c>
      <c r="I94" s="29">
        <f t="shared" si="1"/>
        <v>37</v>
      </c>
      <c r="J94" s="29">
        <v>268</v>
      </c>
      <c r="K94" s="29">
        <v>764</v>
      </c>
    </row>
    <row r="95" spans="1:11">
      <c r="A95" s="1"/>
      <c r="B95" s="1" t="s">
        <v>84</v>
      </c>
      <c r="C95" s="29">
        <v>2969</v>
      </c>
      <c r="D95" s="29">
        <v>21</v>
      </c>
      <c r="E95" s="29">
        <v>14</v>
      </c>
      <c r="F95" s="29">
        <v>49</v>
      </c>
      <c r="G95" s="29">
        <v>371</v>
      </c>
      <c r="H95" s="29">
        <v>743</v>
      </c>
      <c r="I95" s="29">
        <f t="shared" si="1"/>
        <v>84</v>
      </c>
      <c r="J95" s="29">
        <v>1198</v>
      </c>
      <c r="K95" s="29">
        <v>1771</v>
      </c>
    </row>
    <row r="96" spans="1:11">
      <c r="A96" s="1"/>
      <c r="B96" s="1" t="s">
        <v>42</v>
      </c>
      <c r="C96" s="29">
        <v>6618</v>
      </c>
      <c r="D96" s="29">
        <v>85</v>
      </c>
      <c r="E96" s="29">
        <v>96</v>
      </c>
      <c r="F96" s="29">
        <v>147</v>
      </c>
      <c r="G96" s="29">
        <v>655</v>
      </c>
      <c r="H96" s="29">
        <v>875</v>
      </c>
      <c r="I96" s="29">
        <f t="shared" si="1"/>
        <v>328</v>
      </c>
      <c r="J96" s="29">
        <v>1858</v>
      </c>
      <c r="K96" s="29">
        <v>4760</v>
      </c>
    </row>
    <row r="97" spans="1:11">
      <c r="A97" s="1"/>
      <c r="B97" s="1" t="s">
        <v>85</v>
      </c>
      <c r="C97" s="29">
        <v>19180</v>
      </c>
      <c r="D97" s="29">
        <v>244</v>
      </c>
      <c r="E97" s="29">
        <v>437</v>
      </c>
      <c r="F97" s="29">
        <v>575</v>
      </c>
      <c r="G97" s="29">
        <v>1955</v>
      </c>
      <c r="H97" s="29">
        <v>2215</v>
      </c>
      <c r="I97" s="29">
        <f t="shared" si="1"/>
        <v>1256</v>
      </c>
      <c r="J97" s="29">
        <v>5426</v>
      </c>
      <c r="K97" s="29">
        <v>13754</v>
      </c>
    </row>
    <row r="98" spans="1:11">
      <c r="A98" s="1"/>
      <c r="B98" s="1" t="s">
        <v>5</v>
      </c>
      <c r="C98" s="29">
        <v>4025</v>
      </c>
      <c r="D98" s="29">
        <v>27</v>
      </c>
      <c r="E98" s="29">
        <v>26</v>
      </c>
      <c r="F98" s="29">
        <v>35</v>
      </c>
      <c r="G98" s="29">
        <v>199</v>
      </c>
      <c r="H98" s="29">
        <v>331</v>
      </c>
      <c r="I98" s="29">
        <f t="shared" si="1"/>
        <v>88</v>
      </c>
      <c r="J98" s="29">
        <v>618</v>
      </c>
      <c r="K98" s="29">
        <v>3407</v>
      </c>
    </row>
    <row r="99" spans="1:11">
      <c r="A99" s="1"/>
      <c r="B99" s="1" t="s">
        <v>6</v>
      </c>
      <c r="C99" s="29">
        <v>7309</v>
      </c>
      <c r="D99" s="29">
        <v>16</v>
      </c>
      <c r="E99" s="29">
        <v>16</v>
      </c>
      <c r="F99" s="29">
        <v>43</v>
      </c>
      <c r="G99" s="29">
        <v>142</v>
      </c>
      <c r="H99" s="29">
        <v>255</v>
      </c>
      <c r="I99" s="29">
        <f t="shared" si="1"/>
        <v>75</v>
      </c>
      <c r="J99" s="29">
        <v>472</v>
      </c>
      <c r="K99" s="29">
        <v>6837</v>
      </c>
    </row>
    <row r="100" spans="1:11">
      <c r="A100" s="1"/>
      <c r="B100" s="1" t="s">
        <v>7</v>
      </c>
      <c r="C100" s="29">
        <v>20731</v>
      </c>
      <c r="D100" s="29">
        <v>70</v>
      </c>
      <c r="E100" s="29">
        <v>66</v>
      </c>
      <c r="F100" s="29">
        <v>124</v>
      </c>
      <c r="G100" s="29">
        <v>686</v>
      </c>
      <c r="H100" s="29">
        <v>1117</v>
      </c>
      <c r="I100" s="29">
        <f t="shared" si="1"/>
        <v>260</v>
      </c>
      <c r="J100" s="29">
        <v>2063</v>
      </c>
      <c r="K100" s="29">
        <v>18668</v>
      </c>
    </row>
    <row r="101" spans="1:11">
      <c r="A101" s="1"/>
      <c r="B101" s="1" t="s">
        <v>8</v>
      </c>
      <c r="C101" s="29">
        <v>5141</v>
      </c>
      <c r="D101" s="29">
        <v>77</v>
      </c>
      <c r="E101" s="29">
        <v>93</v>
      </c>
      <c r="F101" s="29">
        <v>119</v>
      </c>
      <c r="G101" s="29">
        <v>420</v>
      </c>
      <c r="H101" s="29">
        <v>768</v>
      </c>
      <c r="I101" s="29">
        <f t="shared" si="1"/>
        <v>289</v>
      </c>
      <c r="J101" s="29">
        <v>1477</v>
      </c>
      <c r="K101" s="29">
        <v>3664</v>
      </c>
    </row>
    <row r="102" spans="1:11">
      <c r="A102" s="1"/>
      <c r="B102" s="1" t="s">
        <v>9</v>
      </c>
      <c r="C102" s="29">
        <v>6626</v>
      </c>
      <c r="D102" s="29">
        <v>61</v>
      </c>
      <c r="E102" s="29">
        <v>83</v>
      </c>
      <c r="F102" s="29">
        <v>132</v>
      </c>
      <c r="G102" s="29">
        <v>445</v>
      </c>
      <c r="H102" s="29">
        <v>731</v>
      </c>
      <c r="I102" s="29">
        <f t="shared" si="1"/>
        <v>276</v>
      </c>
      <c r="J102" s="29">
        <v>1452</v>
      </c>
      <c r="K102" s="29">
        <v>5174</v>
      </c>
    </row>
    <row r="103" spans="1:11">
      <c r="A103" s="1"/>
      <c r="B103" s="1" t="s">
        <v>10</v>
      </c>
      <c r="C103" s="29">
        <v>3379</v>
      </c>
      <c r="D103" s="29">
        <v>28</v>
      </c>
      <c r="E103" s="29">
        <v>43</v>
      </c>
      <c r="F103" s="29">
        <v>57</v>
      </c>
      <c r="G103" s="29">
        <v>253</v>
      </c>
      <c r="H103" s="29">
        <v>365</v>
      </c>
      <c r="I103" s="29">
        <f t="shared" si="1"/>
        <v>128</v>
      </c>
      <c r="J103" s="29">
        <v>746</v>
      </c>
      <c r="K103" s="29">
        <v>2633</v>
      </c>
    </row>
    <row r="104" spans="1:11">
      <c r="A104" s="1"/>
      <c r="B104" s="1" t="s">
        <v>31</v>
      </c>
      <c r="C104" s="29">
        <v>4865</v>
      </c>
      <c r="D104" s="29">
        <v>36</v>
      </c>
      <c r="E104" s="29">
        <v>35</v>
      </c>
      <c r="F104" s="29">
        <v>45</v>
      </c>
      <c r="G104" s="29">
        <v>255</v>
      </c>
      <c r="H104" s="29">
        <v>616</v>
      </c>
      <c r="I104" s="29">
        <f t="shared" si="1"/>
        <v>116</v>
      </c>
      <c r="J104" s="29">
        <v>987</v>
      </c>
      <c r="K104" s="29">
        <v>3878</v>
      </c>
    </row>
    <row r="105" spans="1:11">
      <c r="A105" s="1"/>
      <c r="B105" s="1" t="s">
        <v>11</v>
      </c>
      <c r="C105" s="29">
        <v>452</v>
      </c>
      <c r="D105" s="29">
        <v>7</v>
      </c>
      <c r="E105" s="29">
        <v>11</v>
      </c>
      <c r="F105" s="29">
        <v>18</v>
      </c>
      <c r="G105" s="29">
        <v>97</v>
      </c>
      <c r="H105" s="29">
        <v>127</v>
      </c>
      <c r="I105" s="29">
        <f t="shared" si="1"/>
        <v>36</v>
      </c>
      <c r="J105" s="29">
        <v>260</v>
      </c>
      <c r="K105" s="29">
        <v>192</v>
      </c>
    </row>
    <row r="106" spans="1:11">
      <c r="A106" s="1"/>
      <c r="B106" s="1" t="s">
        <v>12</v>
      </c>
      <c r="C106" s="29">
        <v>8104</v>
      </c>
      <c r="D106" s="29">
        <v>95</v>
      </c>
      <c r="E106" s="29">
        <v>111</v>
      </c>
      <c r="F106" s="29">
        <v>170</v>
      </c>
      <c r="G106" s="29">
        <v>680</v>
      </c>
      <c r="H106" s="29">
        <v>1735</v>
      </c>
      <c r="I106" s="29">
        <f t="shared" si="1"/>
        <v>376</v>
      </c>
      <c r="J106" s="29">
        <v>2791</v>
      </c>
      <c r="K106" s="29">
        <v>5313</v>
      </c>
    </row>
    <row r="107" spans="1:11">
      <c r="A107" s="1"/>
      <c r="B107" s="1" t="s">
        <v>13</v>
      </c>
      <c r="C107" s="29">
        <v>462</v>
      </c>
      <c r="D107" s="29">
        <v>8</v>
      </c>
      <c r="E107" s="29">
        <v>8</v>
      </c>
      <c r="F107" s="29">
        <v>21</v>
      </c>
      <c r="G107" s="29">
        <v>58</v>
      </c>
      <c r="H107" s="29">
        <v>76</v>
      </c>
      <c r="I107" s="29">
        <f t="shared" si="1"/>
        <v>37</v>
      </c>
      <c r="J107" s="29">
        <v>171</v>
      </c>
      <c r="K107" s="29">
        <v>291</v>
      </c>
    </row>
    <row r="108" spans="1:11">
      <c r="A108" s="1"/>
      <c r="B108" s="1" t="s">
        <v>14</v>
      </c>
      <c r="C108" s="29">
        <v>6008</v>
      </c>
      <c r="D108" s="29">
        <v>54</v>
      </c>
      <c r="E108" s="29">
        <v>76</v>
      </c>
      <c r="F108" s="29">
        <v>137</v>
      </c>
      <c r="G108" s="29">
        <v>667</v>
      </c>
      <c r="H108" s="29">
        <v>1251</v>
      </c>
      <c r="I108" s="29">
        <f t="shared" si="1"/>
        <v>267</v>
      </c>
      <c r="J108" s="29">
        <v>2185</v>
      </c>
      <c r="K108" s="29">
        <v>3823</v>
      </c>
    </row>
    <row r="109" spans="1:11">
      <c r="A109" s="1"/>
      <c r="B109" s="1" t="s">
        <v>15</v>
      </c>
      <c r="C109" s="29">
        <v>4759</v>
      </c>
      <c r="D109" s="29">
        <v>71</v>
      </c>
      <c r="E109" s="29">
        <v>117</v>
      </c>
      <c r="F109" s="29">
        <v>133</v>
      </c>
      <c r="G109" s="29">
        <v>477</v>
      </c>
      <c r="H109" s="29">
        <v>677</v>
      </c>
      <c r="I109" s="29">
        <f t="shared" si="1"/>
        <v>321</v>
      </c>
      <c r="J109" s="29">
        <v>1475</v>
      </c>
      <c r="K109" s="29">
        <v>3284</v>
      </c>
    </row>
    <row r="110" spans="1:11">
      <c r="A110" s="1"/>
      <c r="B110" s="1" t="s">
        <v>86</v>
      </c>
      <c r="C110" s="29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f t="shared" si="1"/>
        <v>0</v>
      </c>
      <c r="J110" s="29">
        <v>0</v>
      </c>
      <c r="K110" s="29">
        <v>0</v>
      </c>
    </row>
    <row r="111" spans="1:11">
      <c r="A111" s="1" t="s">
        <v>50</v>
      </c>
      <c r="B111" s="1" t="s">
        <v>19</v>
      </c>
      <c r="C111" s="29">
        <v>1867965</v>
      </c>
      <c r="D111" s="29">
        <v>577147</v>
      </c>
      <c r="E111" s="29">
        <v>326445</v>
      </c>
      <c r="F111" s="29">
        <v>238073</v>
      </c>
      <c r="G111" s="29">
        <v>263633</v>
      </c>
      <c r="H111" s="29">
        <v>120166</v>
      </c>
      <c r="I111" s="29">
        <f t="shared" si="1"/>
        <v>1141665</v>
      </c>
      <c r="J111" s="29">
        <v>1525464</v>
      </c>
      <c r="K111" s="29">
        <v>342501</v>
      </c>
    </row>
    <row r="112" spans="1:11">
      <c r="A112" s="1"/>
      <c r="B112" s="1" t="s">
        <v>3</v>
      </c>
      <c r="C112" s="29">
        <v>4749</v>
      </c>
      <c r="D112" s="29">
        <v>2310</v>
      </c>
      <c r="E112" s="29">
        <v>1104</v>
      </c>
      <c r="F112" s="29">
        <v>657</v>
      </c>
      <c r="G112" s="29">
        <v>450</v>
      </c>
      <c r="H112" s="29">
        <v>108</v>
      </c>
      <c r="I112" s="29">
        <f t="shared" si="1"/>
        <v>4071</v>
      </c>
      <c r="J112" s="29">
        <v>4629</v>
      </c>
      <c r="K112" s="29">
        <v>120</v>
      </c>
    </row>
    <row r="113" spans="1:16">
      <c r="A113" s="1"/>
      <c r="B113" s="1" t="s">
        <v>82</v>
      </c>
      <c r="C113" s="29">
        <v>7641</v>
      </c>
      <c r="D113" s="29">
        <v>1929</v>
      </c>
      <c r="E113" s="29">
        <v>1177</v>
      </c>
      <c r="F113" s="29">
        <v>1099</v>
      </c>
      <c r="G113" s="29">
        <v>1412</v>
      </c>
      <c r="H113" s="29">
        <v>578</v>
      </c>
      <c r="I113" s="29">
        <f t="shared" si="1"/>
        <v>4205</v>
      </c>
      <c r="J113" s="29">
        <v>6195</v>
      </c>
      <c r="K113" s="29">
        <v>1446</v>
      </c>
    </row>
    <row r="114" spans="1:16">
      <c r="A114" s="1"/>
      <c r="B114" s="1" t="s">
        <v>4</v>
      </c>
      <c r="C114" s="29">
        <v>4025</v>
      </c>
      <c r="D114" s="29">
        <v>598</v>
      </c>
      <c r="E114" s="29">
        <v>288</v>
      </c>
      <c r="F114" s="29">
        <v>182</v>
      </c>
      <c r="G114" s="29">
        <v>444</v>
      </c>
      <c r="H114" s="29">
        <v>350</v>
      </c>
      <c r="I114" s="29">
        <f t="shared" si="1"/>
        <v>1068</v>
      </c>
      <c r="J114" s="29">
        <v>1862</v>
      </c>
      <c r="K114" s="29">
        <v>2163</v>
      </c>
    </row>
    <row r="115" spans="1:16">
      <c r="A115" s="1"/>
      <c r="B115" s="1" t="s">
        <v>83</v>
      </c>
      <c r="C115" s="29">
        <v>199476</v>
      </c>
      <c r="D115" s="29">
        <v>91472</v>
      </c>
      <c r="E115" s="29">
        <v>44344</v>
      </c>
      <c r="F115" s="29">
        <v>29937</v>
      </c>
      <c r="G115" s="29">
        <v>26195</v>
      </c>
      <c r="H115" s="29">
        <v>4072</v>
      </c>
      <c r="I115" s="29">
        <f t="shared" si="1"/>
        <v>165753</v>
      </c>
      <c r="J115" s="29">
        <v>196020</v>
      </c>
      <c r="K115" s="29">
        <v>3456</v>
      </c>
    </row>
    <row r="116" spans="1:16">
      <c r="A116" s="1"/>
      <c r="B116" s="1" t="s">
        <v>84</v>
      </c>
      <c r="C116" s="29">
        <v>107867</v>
      </c>
      <c r="D116" s="29">
        <v>21794</v>
      </c>
      <c r="E116" s="29">
        <v>17639</v>
      </c>
      <c r="F116" s="29">
        <v>18204</v>
      </c>
      <c r="G116" s="29">
        <v>27238</v>
      </c>
      <c r="H116" s="29">
        <v>10335</v>
      </c>
      <c r="I116" s="29">
        <f t="shared" si="1"/>
        <v>57637</v>
      </c>
      <c r="J116" s="29">
        <v>95210</v>
      </c>
      <c r="K116" s="29">
        <v>12657</v>
      </c>
    </row>
    <row r="117" spans="1:16">
      <c r="A117" s="1"/>
      <c r="B117" s="1" t="s">
        <v>42</v>
      </c>
      <c r="C117" s="29">
        <v>109224</v>
      </c>
      <c r="D117" s="29">
        <v>28390</v>
      </c>
      <c r="E117" s="29">
        <v>18351</v>
      </c>
      <c r="F117" s="29">
        <v>15596</v>
      </c>
      <c r="G117" s="29">
        <v>19939</v>
      </c>
      <c r="H117" s="29">
        <v>9704</v>
      </c>
      <c r="I117" s="29">
        <f t="shared" si="1"/>
        <v>62337</v>
      </c>
      <c r="J117" s="29">
        <v>91980</v>
      </c>
      <c r="K117" s="29">
        <v>17244</v>
      </c>
    </row>
    <row r="118" spans="1:16">
      <c r="A118" s="1"/>
      <c r="B118" s="1" t="s">
        <v>85</v>
      </c>
      <c r="C118" s="29">
        <v>299134</v>
      </c>
      <c r="D118" s="29">
        <v>74031</v>
      </c>
      <c r="E118" s="29">
        <v>43732</v>
      </c>
      <c r="F118" s="29">
        <v>28916</v>
      </c>
      <c r="G118" s="29">
        <v>29307</v>
      </c>
      <c r="H118" s="29">
        <v>16166</v>
      </c>
      <c r="I118" s="29">
        <f t="shared" si="1"/>
        <v>146679</v>
      </c>
      <c r="J118" s="29">
        <v>192152</v>
      </c>
      <c r="K118" s="29">
        <v>106982</v>
      </c>
    </row>
    <row r="119" spans="1:16">
      <c r="A119" s="1"/>
      <c r="B119" s="1" t="s">
        <v>5</v>
      </c>
      <c r="C119" s="29">
        <v>52376</v>
      </c>
      <c r="D119" s="29">
        <v>15715</v>
      </c>
      <c r="E119" s="29">
        <v>7966</v>
      </c>
      <c r="F119" s="29">
        <v>6259</v>
      </c>
      <c r="G119" s="29">
        <v>7335</v>
      </c>
      <c r="H119" s="29">
        <v>3502</v>
      </c>
      <c r="I119" s="29">
        <f t="shared" si="1"/>
        <v>29940</v>
      </c>
      <c r="J119" s="29">
        <v>40777</v>
      </c>
      <c r="K119" s="29">
        <v>11599</v>
      </c>
    </row>
    <row r="120" spans="1:16">
      <c r="A120" s="1"/>
      <c r="B120" s="1" t="s">
        <v>6</v>
      </c>
      <c r="C120" s="29">
        <v>31183</v>
      </c>
      <c r="D120" s="29">
        <v>6109</v>
      </c>
      <c r="E120" s="29">
        <v>3683</v>
      </c>
      <c r="F120" s="29">
        <v>3030</v>
      </c>
      <c r="G120" s="29">
        <v>4031</v>
      </c>
      <c r="H120" s="29">
        <v>1782</v>
      </c>
      <c r="I120" s="29">
        <f t="shared" si="1"/>
        <v>12822</v>
      </c>
      <c r="J120" s="29">
        <v>18635</v>
      </c>
      <c r="K120" s="29">
        <v>12548</v>
      </c>
    </row>
    <row r="121" spans="1:16">
      <c r="A121" s="1"/>
      <c r="B121" s="1" t="s">
        <v>7</v>
      </c>
      <c r="C121" s="29">
        <v>109508</v>
      </c>
      <c r="D121" s="29">
        <v>27008</v>
      </c>
      <c r="E121" s="29">
        <v>10314</v>
      </c>
      <c r="F121" s="29">
        <v>6397</v>
      </c>
      <c r="G121" s="29">
        <v>10435</v>
      </c>
      <c r="H121" s="29">
        <v>9640</v>
      </c>
      <c r="I121" s="29">
        <f t="shared" si="1"/>
        <v>43719</v>
      </c>
      <c r="J121" s="29">
        <v>63794</v>
      </c>
      <c r="K121" s="29">
        <v>45714</v>
      </c>
    </row>
    <row r="122" spans="1:16">
      <c r="A122" s="1"/>
      <c r="B122" s="1" t="s">
        <v>8</v>
      </c>
      <c r="C122" s="29">
        <v>66169</v>
      </c>
      <c r="D122" s="29">
        <v>27632</v>
      </c>
      <c r="E122" s="29">
        <v>9804</v>
      </c>
      <c r="F122" s="29">
        <v>5715</v>
      </c>
      <c r="G122" s="29">
        <v>5754</v>
      </c>
      <c r="H122" s="29">
        <v>3533</v>
      </c>
      <c r="I122" s="29">
        <f t="shared" si="1"/>
        <v>43151</v>
      </c>
      <c r="J122" s="29">
        <v>52438</v>
      </c>
      <c r="K122" s="29">
        <v>13731</v>
      </c>
    </row>
    <row r="123" spans="1:16">
      <c r="A123" s="1"/>
      <c r="B123" s="1" t="s">
        <v>9</v>
      </c>
      <c r="C123" s="29">
        <v>174239</v>
      </c>
      <c r="D123" s="29">
        <v>74061</v>
      </c>
      <c r="E123" s="29">
        <v>33762</v>
      </c>
      <c r="F123" s="29">
        <v>22789</v>
      </c>
      <c r="G123" s="29">
        <v>21190</v>
      </c>
      <c r="H123" s="29">
        <v>7153</v>
      </c>
      <c r="I123" s="29">
        <f t="shared" si="1"/>
        <v>130612</v>
      </c>
      <c r="J123" s="29">
        <v>158955</v>
      </c>
      <c r="K123" s="29">
        <v>15284</v>
      </c>
    </row>
    <row r="124" spans="1:16">
      <c r="A124" s="1"/>
      <c r="B124" s="1" t="s">
        <v>10</v>
      </c>
      <c r="C124" s="29">
        <v>13202</v>
      </c>
      <c r="D124" s="29">
        <v>273</v>
      </c>
      <c r="E124" s="29">
        <v>164</v>
      </c>
      <c r="F124" s="29">
        <v>224</v>
      </c>
      <c r="G124" s="29">
        <v>1515</v>
      </c>
      <c r="H124" s="29">
        <v>3130</v>
      </c>
      <c r="I124" s="29">
        <f t="shared" si="1"/>
        <v>661</v>
      </c>
      <c r="J124" s="29">
        <v>5306</v>
      </c>
      <c r="K124" s="29">
        <v>7896</v>
      </c>
    </row>
    <row r="125" spans="1:16">
      <c r="A125" s="1"/>
      <c r="B125" s="1" t="s">
        <v>31</v>
      </c>
      <c r="C125" s="29">
        <v>92721</v>
      </c>
      <c r="D125" s="29">
        <v>32000</v>
      </c>
      <c r="E125" s="29">
        <v>15597</v>
      </c>
      <c r="F125" s="29">
        <v>11303</v>
      </c>
      <c r="G125" s="29">
        <v>13113</v>
      </c>
      <c r="H125" s="29">
        <v>5677</v>
      </c>
      <c r="I125" s="29">
        <f t="shared" si="1"/>
        <v>58900</v>
      </c>
      <c r="J125" s="29">
        <v>77690</v>
      </c>
      <c r="K125" s="29">
        <v>15031</v>
      </c>
      <c r="P125" s="25"/>
    </row>
    <row r="126" spans="1:16">
      <c r="A126" s="1"/>
      <c r="B126" s="1" t="s">
        <v>11</v>
      </c>
      <c r="C126" s="29">
        <v>24222</v>
      </c>
      <c r="D126" s="29">
        <v>5860</v>
      </c>
      <c r="E126" s="29">
        <v>3958</v>
      </c>
      <c r="F126" s="29">
        <v>3695</v>
      </c>
      <c r="G126" s="29">
        <v>6188</v>
      </c>
      <c r="H126" s="29">
        <v>2196</v>
      </c>
      <c r="I126" s="29">
        <f t="shared" si="1"/>
        <v>13513</v>
      </c>
      <c r="J126" s="29">
        <v>21897</v>
      </c>
      <c r="K126" s="29">
        <v>2325</v>
      </c>
      <c r="P126" s="25"/>
    </row>
    <row r="127" spans="1:16">
      <c r="A127" s="1"/>
      <c r="B127" s="1" t="s">
        <v>12</v>
      </c>
      <c r="C127" s="29">
        <v>205509</v>
      </c>
      <c r="D127" s="29">
        <v>54010</v>
      </c>
      <c r="E127" s="29">
        <v>42896</v>
      </c>
      <c r="F127" s="29">
        <v>28887</v>
      </c>
      <c r="G127" s="29">
        <v>31128</v>
      </c>
      <c r="H127" s="29">
        <v>21324</v>
      </c>
      <c r="I127" s="29">
        <f t="shared" si="1"/>
        <v>125793</v>
      </c>
      <c r="J127" s="29">
        <v>178245</v>
      </c>
      <c r="K127" s="29">
        <v>27264</v>
      </c>
      <c r="P127" s="25"/>
    </row>
    <row r="128" spans="1:16">
      <c r="A128" s="1"/>
      <c r="B128" s="1" t="s">
        <v>13</v>
      </c>
      <c r="C128" s="29">
        <v>27785</v>
      </c>
      <c r="D128" s="29">
        <v>9012</v>
      </c>
      <c r="E128" s="29">
        <v>5274</v>
      </c>
      <c r="F128" s="29">
        <v>4314</v>
      </c>
      <c r="G128" s="29">
        <v>5434</v>
      </c>
      <c r="H128" s="29">
        <v>1606</v>
      </c>
      <c r="I128" s="29">
        <f t="shared" si="1"/>
        <v>18600</v>
      </c>
      <c r="J128" s="29">
        <v>25640</v>
      </c>
      <c r="K128" s="29">
        <v>2145</v>
      </c>
      <c r="P128" s="25"/>
    </row>
    <row r="129" spans="1:16">
      <c r="A129" s="1"/>
      <c r="B129" s="1" t="s">
        <v>14</v>
      </c>
      <c r="C129" s="29">
        <v>175046</v>
      </c>
      <c r="D129" s="29">
        <v>32855</v>
      </c>
      <c r="E129" s="29">
        <v>28094</v>
      </c>
      <c r="F129" s="29">
        <v>28256</v>
      </c>
      <c r="G129" s="29">
        <v>34090</v>
      </c>
      <c r="H129" s="29">
        <v>14422</v>
      </c>
      <c r="I129" s="29">
        <f t="shared" si="1"/>
        <v>89205</v>
      </c>
      <c r="J129" s="29">
        <v>137717</v>
      </c>
      <c r="K129" s="29">
        <v>37329</v>
      </c>
      <c r="P129" s="25"/>
    </row>
    <row r="130" spans="1:16">
      <c r="A130" s="1"/>
      <c r="B130" s="1" t="s">
        <v>15</v>
      </c>
      <c r="C130" s="29">
        <v>163192</v>
      </c>
      <c r="D130" s="29">
        <v>71476</v>
      </c>
      <c r="E130" s="29">
        <v>38240</v>
      </c>
      <c r="F130" s="29">
        <v>22590</v>
      </c>
      <c r="G130" s="29">
        <v>18431</v>
      </c>
      <c r="H130" s="29">
        <v>4888</v>
      </c>
      <c r="I130" s="29">
        <f t="shared" si="1"/>
        <v>132306</v>
      </c>
      <c r="J130" s="29">
        <v>155625</v>
      </c>
      <c r="K130" s="29">
        <v>7567</v>
      </c>
      <c r="P130" s="25"/>
    </row>
    <row r="131" spans="1:16">
      <c r="A131" s="1"/>
      <c r="B131" s="1" t="s">
        <v>86</v>
      </c>
      <c r="C131" s="29">
        <v>697</v>
      </c>
      <c r="D131" s="29">
        <v>612</v>
      </c>
      <c r="E131" s="29">
        <v>58</v>
      </c>
      <c r="F131" s="29">
        <v>23</v>
      </c>
      <c r="G131" s="29">
        <v>4</v>
      </c>
      <c r="H131" s="29">
        <v>0</v>
      </c>
      <c r="I131" s="29">
        <f t="shared" si="1"/>
        <v>693</v>
      </c>
      <c r="J131" s="29">
        <v>697</v>
      </c>
      <c r="K131" s="29">
        <v>0</v>
      </c>
      <c r="P131" s="25"/>
    </row>
    <row r="132" spans="1:16">
      <c r="A132" s="1" t="s">
        <v>51</v>
      </c>
      <c r="B132" s="1" t="s">
        <v>19</v>
      </c>
      <c r="C132" s="29">
        <v>1698337</v>
      </c>
      <c r="D132" s="29">
        <v>365385</v>
      </c>
      <c r="E132" s="29">
        <v>373888</v>
      </c>
      <c r="F132" s="29">
        <v>266199</v>
      </c>
      <c r="G132" s="29">
        <v>264739</v>
      </c>
      <c r="H132" s="29">
        <v>106828</v>
      </c>
      <c r="I132" s="29">
        <f t="shared" si="1"/>
        <v>1005472</v>
      </c>
      <c r="J132" s="29">
        <v>1377039</v>
      </c>
      <c r="K132" s="29">
        <v>321298</v>
      </c>
      <c r="P132" s="25"/>
    </row>
    <row r="133" spans="1:16">
      <c r="A133" s="1"/>
      <c r="B133" s="1" t="s">
        <v>3</v>
      </c>
      <c r="C133" s="29">
        <v>4856</v>
      </c>
      <c r="D133" s="29">
        <v>1525</v>
      </c>
      <c r="E133" s="29">
        <v>1522</v>
      </c>
      <c r="F133" s="29">
        <v>976</v>
      </c>
      <c r="G133" s="29">
        <v>560</v>
      </c>
      <c r="H133" s="29">
        <v>105</v>
      </c>
      <c r="I133" s="29">
        <f t="shared" si="1"/>
        <v>4023</v>
      </c>
      <c r="J133" s="29">
        <v>4688</v>
      </c>
      <c r="K133" s="29">
        <v>168</v>
      </c>
      <c r="P133" s="25"/>
    </row>
    <row r="134" spans="1:16">
      <c r="A134" s="1"/>
      <c r="B134" s="1" t="s">
        <v>82</v>
      </c>
      <c r="C134" s="29">
        <v>4402</v>
      </c>
      <c r="D134" s="29">
        <v>728</v>
      </c>
      <c r="E134" s="29">
        <v>841</v>
      </c>
      <c r="F134" s="29">
        <v>727</v>
      </c>
      <c r="G134" s="29">
        <v>810</v>
      </c>
      <c r="H134" s="29">
        <v>339</v>
      </c>
      <c r="I134" s="29">
        <f t="shared" ref="I134:I197" si="2">+D134+E134+F134</f>
        <v>2296</v>
      </c>
      <c r="J134" s="29">
        <v>3445</v>
      </c>
      <c r="K134" s="29">
        <v>957</v>
      </c>
      <c r="P134" s="25"/>
    </row>
    <row r="135" spans="1:16">
      <c r="A135" s="1"/>
      <c r="B135" s="1" t="s">
        <v>4</v>
      </c>
      <c r="C135" s="29">
        <v>4812</v>
      </c>
      <c r="D135" s="29">
        <v>323</v>
      </c>
      <c r="E135" s="29">
        <v>302</v>
      </c>
      <c r="F135" s="29">
        <v>171</v>
      </c>
      <c r="G135" s="29">
        <v>372</v>
      </c>
      <c r="H135" s="29">
        <v>270</v>
      </c>
      <c r="I135" s="29">
        <f t="shared" si="2"/>
        <v>796</v>
      </c>
      <c r="J135" s="29">
        <v>1438</v>
      </c>
      <c r="K135" s="29">
        <v>3374</v>
      </c>
      <c r="P135" s="25"/>
    </row>
    <row r="136" spans="1:16">
      <c r="A136" s="1"/>
      <c r="B136" s="1" t="s">
        <v>83</v>
      </c>
      <c r="C136" s="29">
        <v>165817</v>
      </c>
      <c r="D136" s="29">
        <v>53280</v>
      </c>
      <c r="E136" s="29">
        <v>49553</v>
      </c>
      <c r="F136" s="29">
        <v>31929</v>
      </c>
      <c r="G136" s="29">
        <v>24904</v>
      </c>
      <c r="H136" s="29">
        <v>3569</v>
      </c>
      <c r="I136" s="29">
        <f t="shared" si="2"/>
        <v>134762</v>
      </c>
      <c r="J136" s="29">
        <v>163235</v>
      </c>
      <c r="K136" s="29">
        <v>2582</v>
      </c>
      <c r="P136" s="25"/>
    </row>
    <row r="137" spans="1:16">
      <c r="A137" s="1"/>
      <c r="B137" s="1" t="s">
        <v>84</v>
      </c>
      <c r="C137" s="29">
        <v>96922</v>
      </c>
      <c r="D137" s="29">
        <v>13470</v>
      </c>
      <c r="E137" s="29">
        <v>18418</v>
      </c>
      <c r="F137" s="29">
        <v>17740</v>
      </c>
      <c r="G137" s="29">
        <v>24519</v>
      </c>
      <c r="H137" s="29">
        <v>9426</v>
      </c>
      <c r="I137" s="29">
        <f t="shared" si="2"/>
        <v>49628</v>
      </c>
      <c r="J137" s="29">
        <v>83573</v>
      </c>
      <c r="K137" s="29">
        <v>13349</v>
      </c>
      <c r="P137" s="25"/>
    </row>
    <row r="138" spans="1:16">
      <c r="A138" s="1"/>
      <c r="B138" s="1" t="s">
        <v>42</v>
      </c>
      <c r="C138" s="29">
        <v>92367</v>
      </c>
      <c r="D138" s="29">
        <v>18575</v>
      </c>
      <c r="E138" s="29">
        <v>19329</v>
      </c>
      <c r="F138" s="29">
        <v>15494</v>
      </c>
      <c r="G138" s="29">
        <v>17070</v>
      </c>
      <c r="H138" s="29">
        <v>7080</v>
      </c>
      <c r="I138" s="29">
        <f t="shared" si="2"/>
        <v>53398</v>
      </c>
      <c r="J138" s="29">
        <v>77548</v>
      </c>
      <c r="K138" s="29">
        <v>14819</v>
      </c>
      <c r="P138" s="25"/>
    </row>
    <row r="139" spans="1:16">
      <c r="A139" s="1"/>
      <c r="B139" s="1" t="s">
        <v>85</v>
      </c>
      <c r="C139" s="29">
        <v>297823</v>
      </c>
      <c r="D139" s="29">
        <v>50949</v>
      </c>
      <c r="E139" s="29">
        <v>56735</v>
      </c>
      <c r="F139" s="29">
        <v>38018</v>
      </c>
      <c r="G139" s="29">
        <v>35887</v>
      </c>
      <c r="H139" s="29">
        <v>16170</v>
      </c>
      <c r="I139" s="29">
        <f t="shared" si="2"/>
        <v>145702</v>
      </c>
      <c r="J139" s="29">
        <v>197759</v>
      </c>
      <c r="K139" s="29">
        <v>100064</v>
      </c>
      <c r="P139" s="25"/>
    </row>
    <row r="140" spans="1:16">
      <c r="A140" s="1"/>
      <c r="B140" s="1" t="s">
        <v>5</v>
      </c>
      <c r="C140" s="29">
        <v>44772</v>
      </c>
      <c r="D140" s="29">
        <v>9606</v>
      </c>
      <c r="E140" s="29">
        <v>8598</v>
      </c>
      <c r="F140" s="29">
        <v>6543</v>
      </c>
      <c r="G140" s="29">
        <v>7056</v>
      </c>
      <c r="H140" s="29">
        <v>3097</v>
      </c>
      <c r="I140" s="29">
        <f t="shared" si="2"/>
        <v>24747</v>
      </c>
      <c r="J140" s="29">
        <v>34900</v>
      </c>
      <c r="K140" s="29">
        <v>9872</v>
      </c>
      <c r="P140" s="25"/>
    </row>
    <row r="141" spans="1:16">
      <c r="A141" s="1"/>
      <c r="B141" s="1" t="s">
        <v>6</v>
      </c>
      <c r="C141" s="29">
        <v>31422</v>
      </c>
      <c r="D141" s="29">
        <v>3932</v>
      </c>
      <c r="E141" s="29">
        <v>3744</v>
      </c>
      <c r="F141" s="29">
        <v>3224</v>
      </c>
      <c r="G141" s="29">
        <v>3952</v>
      </c>
      <c r="H141" s="29">
        <v>1933</v>
      </c>
      <c r="I141" s="29">
        <f t="shared" si="2"/>
        <v>10900</v>
      </c>
      <c r="J141" s="29">
        <v>16785</v>
      </c>
      <c r="K141" s="29">
        <v>14637</v>
      </c>
      <c r="P141" s="25"/>
    </row>
    <row r="142" spans="1:16">
      <c r="A142" s="1"/>
      <c r="B142" s="1" t="s">
        <v>7</v>
      </c>
      <c r="C142" s="29">
        <v>93676</v>
      </c>
      <c r="D142" s="29">
        <v>18429</v>
      </c>
      <c r="E142" s="29">
        <v>13195</v>
      </c>
      <c r="F142" s="29">
        <v>6879</v>
      </c>
      <c r="G142" s="29">
        <v>8487</v>
      </c>
      <c r="H142" s="29">
        <v>7478</v>
      </c>
      <c r="I142" s="29">
        <f t="shared" si="2"/>
        <v>38503</v>
      </c>
      <c r="J142" s="29">
        <v>54468</v>
      </c>
      <c r="K142" s="29">
        <v>39208</v>
      </c>
      <c r="P142" s="25"/>
    </row>
    <row r="143" spans="1:16">
      <c r="A143" s="1"/>
      <c r="B143" s="1" t="s">
        <v>8</v>
      </c>
      <c r="C143" s="29">
        <v>63431</v>
      </c>
      <c r="D143" s="29">
        <v>18914</v>
      </c>
      <c r="E143" s="29">
        <v>12516</v>
      </c>
      <c r="F143" s="29">
        <v>6864</v>
      </c>
      <c r="G143" s="29">
        <v>5934</v>
      </c>
      <c r="H143" s="29">
        <v>3172</v>
      </c>
      <c r="I143" s="29">
        <f t="shared" si="2"/>
        <v>38294</v>
      </c>
      <c r="J143" s="29">
        <v>47400</v>
      </c>
      <c r="K143" s="29">
        <v>16031</v>
      </c>
      <c r="P143" s="25"/>
    </row>
    <row r="144" spans="1:16">
      <c r="A144" s="1"/>
      <c r="B144" s="1" t="s">
        <v>9</v>
      </c>
      <c r="C144" s="29">
        <v>140068</v>
      </c>
      <c r="D144" s="29">
        <v>47657</v>
      </c>
      <c r="E144" s="29">
        <v>35686</v>
      </c>
      <c r="F144" s="29">
        <v>21835</v>
      </c>
      <c r="G144" s="29">
        <v>17144</v>
      </c>
      <c r="H144" s="29">
        <v>5425</v>
      </c>
      <c r="I144" s="29">
        <f t="shared" si="2"/>
        <v>105178</v>
      </c>
      <c r="J144" s="29">
        <v>127747</v>
      </c>
      <c r="K144" s="29">
        <v>12321</v>
      </c>
      <c r="P144" s="25"/>
    </row>
    <row r="145" spans="1:16">
      <c r="A145" s="1"/>
      <c r="B145" s="1" t="s">
        <v>10</v>
      </c>
      <c r="C145" s="29">
        <v>11458</v>
      </c>
      <c r="D145" s="29">
        <v>234</v>
      </c>
      <c r="E145" s="29">
        <v>166</v>
      </c>
      <c r="F145" s="29">
        <v>232</v>
      </c>
      <c r="G145" s="29">
        <v>1369</v>
      </c>
      <c r="H145" s="29">
        <v>2758</v>
      </c>
      <c r="I145" s="29">
        <f t="shared" si="2"/>
        <v>632</v>
      </c>
      <c r="J145" s="29">
        <v>4759</v>
      </c>
      <c r="K145" s="29">
        <v>6699</v>
      </c>
      <c r="P145" s="25"/>
    </row>
    <row r="146" spans="1:16">
      <c r="A146" s="1"/>
      <c r="B146" s="1" t="s">
        <v>31</v>
      </c>
      <c r="C146" s="29">
        <v>80444</v>
      </c>
      <c r="D146" s="29">
        <v>19231</v>
      </c>
      <c r="E146" s="29">
        <v>17773</v>
      </c>
      <c r="F146" s="29">
        <v>12126</v>
      </c>
      <c r="G146" s="29">
        <v>12559</v>
      </c>
      <c r="H146" s="29">
        <v>5397</v>
      </c>
      <c r="I146" s="29">
        <f t="shared" si="2"/>
        <v>49130</v>
      </c>
      <c r="J146" s="29">
        <v>67086</v>
      </c>
      <c r="K146" s="29">
        <v>13358</v>
      </c>
      <c r="P146" s="25"/>
    </row>
    <row r="147" spans="1:16">
      <c r="A147" s="1"/>
      <c r="B147" s="1" t="s">
        <v>11</v>
      </c>
      <c r="C147" s="29">
        <v>19887</v>
      </c>
      <c r="D147" s="29">
        <v>3179</v>
      </c>
      <c r="E147" s="29">
        <v>3811</v>
      </c>
      <c r="F147" s="29">
        <v>3647</v>
      </c>
      <c r="G147" s="29">
        <v>5512</v>
      </c>
      <c r="H147" s="29">
        <v>1793</v>
      </c>
      <c r="I147" s="29">
        <f t="shared" si="2"/>
        <v>10637</v>
      </c>
      <c r="J147" s="29">
        <v>17942</v>
      </c>
      <c r="K147" s="29">
        <v>1945</v>
      </c>
      <c r="P147" s="25"/>
    </row>
    <row r="148" spans="1:16">
      <c r="A148" s="1"/>
      <c r="B148" s="1" t="s">
        <v>12</v>
      </c>
      <c r="C148" s="29">
        <v>178781</v>
      </c>
      <c r="D148" s="29">
        <v>30249</v>
      </c>
      <c r="E148" s="29">
        <v>45285</v>
      </c>
      <c r="F148" s="29">
        <v>31769</v>
      </c>
      <c r="G148" s="29">
        <v>28452</v>
      </c>
      <c r="H148" s="29">
        <v>18106</v>
      </c>
      <c r="I148" s="29">
        <f t="shared" si="2"/>
        <v>107303</v>
      </c>
      <c r="J148" s="29">
        <v>153861</v>
      </c>
      <c r="K148" s="29">
        <v>24920</v>
      </c>
      <c r="P148" s="25"/>
    </row>
    <row r="149" spans="1:16">
      <c r="A149" s="1"/>
      <c r="B149" s="1" t="s">
        <v>13</v>
      </c>
      <c r="C149" s="29">
        <v>26393</v>
      </c>
      <c r="D149" s="29">
        <v>5454</v>
      </c>
      <c r="E149" s="29">
        <v>6101</v>
      </c>
      <c r="F149" s="29">
        <v>5086</v>
      </c>
      <c r="G149" s="29">
        <v>6128</v>
      </c>
      <c r="H149" s="29">
        <v>1594</v>
      </c>
      <c r="I149" s="29">
        <f t="shared" si="2"/>
        <v>16641</v>
      </c>
      <c r="J149" s="29">
        <v>24363</v>
      </c>
      <c r="K149" s="29">
        <v>2030</v>
      </c>
      <c r="P149" s="25"/>
    </row>
    <row r="150" spans="1:16">
      <c r="A150" s="1"/>
      <c r="B150" s="1" t="s">
        <v>14</v>
      </c>
      <c r="C150" s="29">
        <v>179958</v>
      </c>
      <c r="D150" s="29">
        <v>19863</v>
      </c>
      <c r="E150" s="29">
        <v>30728</v>
      </c>
      <c r="F150" s="29">
        <v>33567</v>
      </c>
      <c r="G150" s="29">
        <v>42512</v>
      </c>
      <c r="H150" s="29">
        <v>14282</v>
      </c>
      <c r="I150" s="29">
        <f t="shared" si="2"/>
        <v>84158</v>
      </c>
      <c r="J150" s="29">
        <v>140952</v>
      </c>
      <c r="K150" s="29">
        <v>39006</v>
      </c>
      <c r="P150" s="25"/>
    </row>
    <row r="151" spans="1:16">
      <c r="A151" s="1"/>
      <c r="B151" s="1" t="s">
        <v>15</v>
      </c>
      <c r="C151" s="29">
        <v>160462</v>
      </c>
      <c r="D151" s="29">
        <v>49403</v>
      </c>
      <c r="E151" s="29">
        <v>49440</v>
      </c>
      <c r="F151" s="29">
        <v>29329</v>
      </c>
      <c r="G151" s="29">
        <v>21498</v>
      </c>
      <c r="H151" s="29">
        <v>4834</v>
      </c>
      <c r="I151" s="29">
        <f t="shared" si="2"/>
        <v>128172</v>
      </c>
      <c r="J151" s="29">
        <v>154504</v>
      </c>
      <c r="K151" s="29">
        <v>5958</v>
      </c>
      <c r="P151" s="25"/>
    </row>
    <row r="152" spans="1:16">
      <c r="A152" s="1"/>
      <c r="B152" s="1" t="s">
        <v>86</v>
      </c>
      <c r="C152" s="29">
        <v>586</v>
      </c>
      <c r="D152" s="29">
        <v>384</v>
      </c>
      <c r="E152" s="29">
        <v>145</v>
      </c>
      <c r="F152" s="29">
        <v>43</v>
      </c>
      <c r="G152" s="29">
        <v>14</v>
      </c>
      <c r="H152" s="29">
        <v>0</v>
      </c>
      <c r="I152" s="29">
        <f t="shared" si="2"/>
        <v>572</v>
      </c>
      <c r="J152" s="29">
        <v>586</v>
      </c>
      <c r="K152" s="29">
        <v>0</v>
      </c>
      <c r="P152" s="25"/>
    </row>
    <row r="153" spans="1:16">
      <c r="A153" s="1" t="s">
        <v>52</v>
      </c>
      <c r="B153" s="1" t="s">
        <v>19</v>
      </c>
      <c r="C153" s="29">
        <v>122720</v>
      </c>
      <c r="D153" s="29">
        <v>46738</v>
      </c>
      <c r="E153" s="29">
        <v>11940</v>
      </c>
      <c r="F153" s="29">
        <v>6098</v>
      </c>
      <c r="G153" s="29">
        <v>10918</v>
      </c>
      <c r="H153" s="29">
        <v>14203</v>
      </c>
      <c r="I153" s="29">
        <f t="shared" si="2"/>
        <v>64776</v>
      </c>
      <c r="J153" s="29">
        <v>89897</v>
      </c>
      <c r="K153" s="29">
        <v>32823</v>
      </c>
      <c r="P153" s="25"/>
    </row>
    <row r="154" spans="1:16">
      <c r="A154" s="1"/>
      <c r="B154" s="1" t="s">
        <v>3</v>
      </c>
      <c r="C154" s="29">
        <v>-30</v>
      </c>
      <c r="D154" s="29">
        <v>-47</v>
      </c>
      <c r="E154" s="29">
        <v>-17</v>
      </c>
      <c r="F154" s="29">
        <v>8</v>
      </c>
      <c r="G154" s="29">
        <v>41</v>
      </c>
      <c r="H154" s="29">
        <v>-2</v>
      </c>
      <c r="I154" s="29">
        <f t="shared" si="2"/>
        <v>-56</v>
      </c>
      <c r="J154" s="29">
        <v>-17</v>
      </c>
      <c r="K154" s="29">
        <v>-13</v>
      </c>
      <c r="P154" s="25"/>
    </row>
    <row r="155" spans="1:16">
      <c r="A155" s="14"/>
      <c r="B155" s="1" t="s">
        <v>82</v>
      </c>
      <c r="C155" s="29">
        <v>1178</v>
      </c>
      <c r="D155" s="29">
        <v>596</v>
      </c>
      <c r="E155" s="29">
        <v>153</v>
      </c>
      <c r="F155" s="29">
        <v>83</v>
      </c>
      <c r="G155" s="29">
        <v>89</v>
      </c>
      <c r="H155" s="29">
        <v>108</v>
      </c>
      <c r="I155" s="29">
        <f t="shared" si="2"/>
        <v>832</v>
      </c>
      <c r="J155" s="29">
        <v>1029</v>
      </c>
      <c r="K155" s="29">
        <v>149</v>
      </c>
      <c r="P155" s="25"/>
    </row>
    <row r="156" spans="1:16">
      <c r="A156" s="1"/>
      <c r="B156" s="1" t="s">
        <v>4</v>
      </c>
      <c r="C156" s="29">
        <v>-85</v>
      </c>
      <c r="D156" s="29">
        <v>-39</v>
      </c>
      <c r="E156" s="29">
        <v>0</v>
      </c>
      <c r="F156" s="29">
        <v>-9</v>
      </c>
      <c r="G156" s="29">
        <v>46</v>
      </c>
      <c r="H156" s="29">
        <v>-7</v>
      </c>
      <c r="I156" s="29">
        <f t="shared" si="2"/>
        <v>-48</v>
      </c>
      <c r="J156" s="29">
        <v>-9</v>
      </c>
      <c r="K156" s="29">
        <v>-76</v>
      </c>
      <c r="P156" s="25"/>
    </row>
    <row r="157" spans="1:16">
      <c r="A157" s="1"/>
      <c r="B157" s="1" t="s">
        <v>83</v>
      </c>
      <c r="C157" s="29">
        <v>27223</v>
      </c>
      <c r="D157" s="29">
        <v>21106</v>
      </c>
      <c r="E157" s="29">
        <v>3417</v>
      </c>
      <c r="F157" s="29">
        <v>1335</v>
      </c>
      <c r="G157" s="29">
        <v>764</v>
      </c>
      <c r="H157" s="29">
        <v>463</v>
      </c>
      <c r="I157" s="29">
        <f t="shared" si="2"/>
        <v>25858</v>
      </c>
      <c r="J157" s="29">
        <v>27085</v>
      </c>
      <c r="K157" s="29">
        <v>138</v>
      </c>
      <c r="P157" s="25"/>
    </row>
    <row r="158" spans="1:16">
      <c r="A158" s="1"/>
      <c r="B158" s="1" t="s">
        <v>84</v>
      </c>
      <c r="C158" s="29">
        <v>-2469</v>
      </c>
      <c r="D158" s="29">
        <v>-1320</v>
      </c>
      <c r="E158" s="29">
        <v>-250</v>
      </c>
      <c r="F158" s="29">
        <v>-323</v>
      </c>
      <c r="G158" s="29">
        <v>-284</v>
      </c>
      <c r="H158" s="29">
        <v>46</v>
      </c>
      <c r="I158" s="29">
        <f t="shared" si="2"/>
        <v>-1893</v>
      </c>
      <c r="J158" s="29">
        <v>-2131</v>
      </c>
      <c r="K158" s="29">
        <v>-338</v>
      </c>
      <c r="P158" s="25"/>
    </row>
    <row r="159" spans="1:16">
      <c r="A159" s="1"/>
      <c r="B159" s="1" t="s">
        <v>42</v>
      </c>
      <c r="C159" s="29">
        <v>424</v>
      </c>
      <c r="D159" s="29">
        <v>-53</v>
      </c>
      <c r="E159" s="29">
        <v>-529</v>
      </c>
      <c r="F159" s="29">
        <v>-529</v>
      </c>
      <c r="G159" s="29">
        <v>55</v>
      </c>
      <c r="H159" s="29">
        <v>798</v>
      </c>
      <c r="I159" s="29">
        <f t="shared" si="2"/>
        <v>-1111</v>
      </c>
      <c r="J159" s="29">
        <v>-258</v>
      </c>
      <c r="K159" s="29">
        <v>682</v>
      </c>
      <c r="P159" s="25"/>
    </row>
    <row r="160" spans="1:16">
      <c r="A160" s="1"/>
      <c r="B160" s="1" t="s">
        <v>85</v>
      </c>
      <c r="C160" s="29">
        <v>2870</v>
      </c>
      <c r="D160" s="29">
        <v>-4965</v>
      </c>
      <c r="E160" s="29">
        <v>-361</v>
      </c>
      <c r="F160" s="29">
        <v>-293</v>
      </c>
      <c r="G160" s="29">
        <v>449</v>
      </c>
      <c r="H160" s="29">
        <v>1172</v>
      </c>
      <c r="I160" s="29">
        <f t="shared" si="2"/>
        <v>-5619</v>
      </c>
      <c r="J160" s="29">
        <v>-3998</v>
      </c>
      <c r="K160" s="29">
        <v>6868</v>
      </c>
      <c r="P160" s="25"/>
    </row>
    <row r="161" spans="1:16">
      <c r="A161" s="1"/>
      <c r="B161" s="1" t="s">
        <v>5</v>
      </c>
      <c r="C161" s="29">
        <v>3682</v>
      </c>
      <c r="D161" s="29">
        <v>2745</v>
      </c>
      <c r="E161" s="29">
        <v>291</v>
      </c>
      <c r="F161" s="29">
        <v>93</v>
      </c>
      <c r="G161" s="29">
        <v>60</v>
      </c>
      <c r="H161" s="29">
        <v>308</v>
      </c>
      <c r="I161" s="29">
        <f t="shared" si="2"/>
        <v>3129</v>
      </c>
      <c r="J161" s="29">
        <v>3497</v>
      </c>
      <c r="K161" s="29">
        <v>185</v>
      </c>
      <c r="P161" s="25"/>
    </row>
    <row r="162" spans="1:16">
      <c r="A162" s="1"/>
      <c r="B162" s="1" t="s">
        <v>6</v>
      </c>
      <c r="C162" s="29">
        <v>2814</v>
      </c>
      <c r="D162" s="29">
        <v>563</v>
      </c>
      <c r="E162" s="29">
        <v>66</v>
      </c>
      <c r="F162" s="29">
        <v>-16</v>
      </c>
      <c r="G162" s="29">
        <v>117</v>
      </c>
      <c r="H162" s="29">
        <v>220</v>
      </c>
      <c r="I162" s="29">
        <f t="shared" si="2"/>
        <v>613</v>
      </c>
      <c r="J162" s="29">
        <v>950</v>
      </c>
      <c r="K162" s="29">
        <v>1864</v>
      </c>
      <c r="P162" s="25"/>
    </row>
    <row r="163" spans="1:16">
      <c r="A163" s="1"/>
      <c r="B163" s="1" t="s">
        <v>7</v>
      </c>
      <c r="C163" s="29">
        <v>16034</v>
      </c>
      <c r="D163" s="29">
        <v>3867</v>
      </c>
      <c r="E163" s="29">
        <v>608</v>
      </c>
      <c r="F163" s="29">
        <v>190</v>
      </c>
      <c r="G163" s="29">
        <v>1131</v>
      </c>
      <c r="H163" s="29">
        <v>2080</v>
      </c>
      <c r="I163" s="29">
        <f t="shared" si="2"/>
        <v>4665</v>
      </c>
      <c r="J163" s="29">
        <v>7876</v>
      </c>
      <c r="K163" s="29">
        <v>8158</v>
      </c>
      <c r="P163" s="25"/>
    </row>
    <row r="164" spans="1:16">
      <c r="A164" s="1"/>
      <c r="B164" s="1" t="s">
        <v>8</v>
      </c>
      <c r="C164" s="29">
        <v>13273</v>
      </c>
      <c r="D164" s="29">
        <v>7475</v>
      </c>
      <c r="E164" s="29">
        <v>327</v>
      </c>
      <c r="F164" s="29">
        <v>215</v>
      </c>
      <c r="G164" s="29">
        <v>1141</v>
      </c>
      <c r="H164" s="29">
        <v>1529</v>
      </c>
      <c r="I164" s="29">
        <f t="shared" si="2"/>
        <v>8017</v>
      </c>
      <c r="J164" s="29">
        <v>10687</v>
      </c>
      <c r="K164" s="29">
        <v>2586</v>
      </c>
      <c r="P164" s="25"/>
    </row>
    <row r="165" spans="1:16">
      <c r="A165" s="1"/>
      <c r="B165" s="1" t="s">
        <v>9</v>
      </c>
      <c r="C165" s="29">
        <v>22962</v>
      </c>
      <c r="D165" s="29">
        <v>15772</v>
      </c>
      <c r="E165" s="29">
        <v>1677</v>
      </c>
      <c r="F165" s="29">
        <v>515</v>
      </c>
      <c r="G165" s="29">
        <v>186</v>
      </c>
      <c r="H165" s="29">
        <v>1188</v>
      </c>
      <c r="I165" s="29">
        <f t="shared" si="2"/>
        <v>17964</v>
      </c>
      <c r="J165" s="29">
        <v>19338</v>
      </c>
      <c r="K165" s="29">
        <v>3624</v>
      </c>
      <c r="P165" s="25"/>
    </row>
    <row r="166" spans="1:16">
      <c r="A166" s="1"/>
      <c r="B166" s="1" t="s">
        <v>10</v>
      </c>
      <c r="C166" s="29">
        <v>147</v>
      </c>
      <c r="D166" s="29">
        <v>-265</v>
      </c>
      <c r="E166" s="29">
        <v>-52</v>
      </c>
      <c r="F166" s="29">
        <v>-36</v>
      </c>
      <c r="G166" s="29">
        <v>145</v>
      </c>
      <c r="H166" s="29">
        <v>244</v>
      </c>
      <c r="I166" s="29">
        <f t="shared" si="2"/>
        <v>-353</v>
      </c>
      <c r="J166" s="29">
        <v>36</v>
      </c>
      <c r="K166" s="29">
        <v>111</v>
      </c>
      <c r="P166" s="25"/>
    </row>
    <row r="167" spans="1:16">
      <c r="A167" s="1"/>
      <c r="B167" s="1" t="s">
        <v>31</v>
      </c>
      <c r="C167" s="29">
        <v>11332</v>
      </c>
      <c r="D167" s="29">
        <v>4932</v>
      </c>
      <c r="E167" s="29">
        <v>1153</v>
      </c>
      <c r="F167" s="29">
        <v>387</v>
      </c>
      <c r="G167" s="29">
        <v>339</v>
      </c>
      <c r="H167" s="29">
        <v>489</v>
      </c>
      <c r="I167" s="29">
        <f t="shared" si="2"/>
        <v>6472</v>
      </c>
      <c r="J167" s="29">
        <v>7300</v>
      </c>
      <c r="K167" s="29">
        <v>4032</v>
      </c>
      <c r="P167" s="25"/>
    </row>
    <row r="168" spans="1:16">
      <c r="A168" s="1"/>
      <c r="B168" s="1" t="s">
        <v>11</v>
      </c>
      <c r="C168" s="29">
        <v>2229</v>
      </c>
      <c r="D168" s="29">
        <v>843</v>
      </c>
      <c r="E168" s="29">
        <v>378</v>
      </c>
      <c r="F168" s="29">
        <v>142</v>
      </c>
      <c r="G168" s="29">
        <v>144</v>
      </c>
      <c r="H168" s="29">
        <v>215</v>
      </c>
      <c r="I168" s="29">
        <f t="shared" si="2"/>
        <v>1363</v>
      </c>
      <c r="J168" s="29">
        <v>1722</v>
      </c>
      <c r="K168" s="29">
        <v>507</v>
      </c>
      <c r="P168" s="25"/>
    </row>
    <row r="169" spans="1:16">
      <c r="A169" s="1"/>
      <c r="B169" s="1" t="s">
        <v>12</v>
      </c>
      <c r="C169" s="29">
        <v>14877</v>
      </c>
      <c r="D169" s="29">
        <v>4041</v>
      </c>
      <c r="E169" s="29">
        <v>1811</v>
      </c>
      <c r="F169" s="29">
        <v>855</v>
      </c>
      <c r="G169" s="29">
        <v>1918</v>
      </c>
      <c r="H169" s="29">
        <v>3366</v>
      </c>
      <c r="I169" s="29">
        <f t="shared" si="2"/>
        <v>6707</v>
      </c>
      <c r="J169" s="29">
        <v>11991</v>
      </c>
      <c r="K169" s="29">
        <v>2886</v>
      </c>
    </row>
    <row r="170" spans="1:16">
      <c r="A170" s="1"/>
      <c r="B170" s="1" t="s">
        <v>13</v>
      </c>
      <c r="C170" s="29">
        <v>2151</v>
      </c>
      <c r="D170" s="29">
        <v>1096</v>
      </c>
      <c r="E170" s="29">
        <v>339</v>
      </c>
      <c r="F170" s="29">
        <v>199</v>
      </c>
      <c r="G170" s="29">
        <v>198</v>
      </c>
      <c r="H170" s="29">
        <v>75</v>
      </c>
      <c r="I170" s="29">
        <f t="shared" si="2"/>
        <v>1634</v>
      </c>
      <c r="J170" s="29">
        <v>1907</v>
      </c>
      <c r="K170" s="29">
        <v>244</v>
      </c>
    </row>
    <row r="171" spans="1:16">
      <c r="A171" s="1"/>
      <c r="B171" s="1" t="s">
        <v>14</v>
      </c>
      <c r="C171" s="29">
        <v>9852</v>
      </c>
      <c r="D171" s="29">
        <v>-2359</v>
      </c>
      <c r="E171" s="29">
        <v>2137</v>
      </c>
      <c r="F171" s="29">
        <v>2848</v>
      </c>
      <c r="G171" s="29">
        <v>3653</v>
      </c>
      <c r="H171" s="29">
        <v>1354</v>
      </c>
      <c r="I171" s="29">
        <f t="shared" si="2"/>
        <v>2626</v>
      </c>
      <c r="J171" s="29">
        <v>7633</v>
      </c>
      <c r="K171" s="29">
        <v>2219</v>
      </c>
    </row>
    <row r="172" spans="1:16">
      <c r="A172" s="1"/>
      <c r="B172" s="1" t="s">
        <v>15</v>
      </c>
      <c r="C172" s="29">
        <v>-5538</v>
      </c>
      <c r="D172" s="29">
        <v>-6808</v>
      </c>
      <c r="E172" s="29">
        <v>655</v>
      </c>
      <c r="F172" s="29">
        <v>352</v>
      </c>
      <c r="G172" s="29">
        <v>709</v>
      </c>
      <c r="H172" s="29">
        <v>558</v>
      </c>
      <c r="I172" s="29">
        <f t="shared" si="2"/>
        <v>-5801</v>
      </c>
      <c r="J172" s="29">
        <v>-4534</v>
      </c>
      <c r="K172" s="29">
        <v>-1004</v>
      </c>
    </row>
    <row r="173" spans="1:16">
      <c r="A173" s="1"/>
      <c r="B173" s="1" t="s">
        <v>86</v>
      </c>
      <c r="C173" s="29">
        <v>-206</v>
      </c>
      <c r="D173" s="29">
        <v>-442</v>
      </c>
      <c r="E173" s="29">
        <v>137</v>
      </c>
      <c r="F173" s="29">
        <v>82</v>
      </c>
      <c r="G173" s="29">
        <v>17</v>
      </c>
      <c r="H173" s="29">
        <v>-1</v>
      </c>
      <c r="I173" s="29">
        <f t="shared" si="2"/>
        <v>-223</v>
      </c>
      <c r="J173" s="29">
        <v>-207</v>
      </c>
      <c r="K173" s="29">
        <v>1</v>
      </c>
    </row>
    <row r="174" spans="1:16">
      <c r="A174" s="1" t="s">
        <v>53</v>
      </c>
      <c r="B174" s="1" t="s">
        <v>19</v>
      </c>
      <c r="C174" s="29">
        <v>116294185</v>
      </c>
      <c r="D174" s="29">
        <v>5932217</v>
      </c>
      <c r="E174" s="29">
        <v>6893204</v>
      </c>
      <c r="F174" s="29">
        <v>8448506</v>
      </c>
      <c r="G174" s="29">
        <v>20437943</v>
      </c>
      <c r="H174" s="29">
        <v>16909897</v>
      </c>
      <c r="I174" s="29">
        <f t="shared" si="2"/>
        <v>21273927</v>
      </c>
      <c r="J174" s="29">
        <v>58621767</v>
      </c>
      <c r="K174" s="29">
        <v>57672418</v>
      </c>
    </row>
    <row r="175" spans="1:16">
      <c r="A175" s="1"/>
      <c r="B175" s="1" t="s">
        <v>3</v>
      </c>
      <c r="C175" s="29">
        <v>168706</v>
      </c>
      <c r="D175" s="29" t="s">
        <v>35</v>
      </c>
      <c r="E175" s="29">
        <v>25487</v>
      </c>
      <c r="F175" s="29" t="s">
        <v>35</v>
      </c>
      <c r="G175" s="29">
        <v>41505</v>
      </c>
      <c r="H175" s="29" t="s">
        <v>35</v>
      </c>
      <c r="I175" s="29" t="e">
        <f t="shared" si="2"/>
        <v>#VALUE!</v>
      </c>
      <c r="J175" s="29" t="s">
        <v>35</v>
      </c>
      <c r="K175" s="29" t="s">
        <v>35</v>
      </c>
    </row>
    <row r="176" spans="1:16">
      <c r="A176" s="1"/>
      <c r="B176" s="1" t="s">
        <v>82</v>
      </c>
      <c r="C176" s="29">
        <v>497181</v>
      </c>
      <c r="D176" s="29" t="s">
        <v>35</v>
      </c>
      <c r="E176" s="29">
        <v>19748</v>
      </c>
      <c r="F176" s="29">
        <v>30553</v>
      </c>
      <c r="G176" s="29">
        <v>85361</v>
      </c>
      <c r="H176" s="29">
        <v>66869</v>
      </c>
      <c r="I176" s="29" t="e">
        <f t="shared" si="2"/>
        <v>#VALUE!</v>
      </c>
      <c r="J176" s="29" t="s">
        <v>35</v>
      </c>
      <c r="K176" s="29" t="s">
        <v>35</v>
      </c>
    </row>
    <row r="177" spans="1:11">
      <c r="A177" s="1"/>
      <c r="B177" s="1" t="s">
        <v>4</v>
      </c>
      <c r="C177" s="29">
        <v>633122</v>
      </c>
      <c r="D177" s="29">
        <v>7061</v>
      </c>
      <c r="E177" s="29">
        <v>7416</v>
      </c>
      <c r="F177" s="29" t="s">
        <v>35</v>
      </c>
      <c r="G177" s="29">
        <v>38258</v>
      </c>
      <c r="H177" s="29" t="s">
        <v>35</v>
      </c>
      <c r="I177" s="29" t="e">
        <f t="shared" si="2"/>
        <v>#VALUE!</v>
      </c>
      <c r="J177" s="29">
        <v>109191</v>
      </c>
      <c r="K177" s="29">
        <v>523931</v>
      </c>
    </row>
    <row r="178" spans="1:11">
      <c r="A178" s="1"/>
      <c r="B178" s="1" t="s">
        <v>83</v>
      </c>
      <c r="C178" s="29">
        <v>6778847</v>
      </c>
      <c r="D178" s="29">
        <v>777871</v>
      </c>
      <c r="E178" s="29">
        <v>844906</v>
      </c>
      <c r="F178" s="29">
        <v>992476</v>
      </c>
      <c r="G178" s="29">
        <v>2091680</v>
      </c>
      <c r="H178" s="29">
        <v>1132338</v>
      </c>
      <c r="I178" s="29">
        <f t="shared" si="2"/>
        <v>2615253</v>
      </c>
      <c r="J178" s="29">
        <v>5839271</v>
      </c>
      <c r="K178" s="29">
        <v>939576</v>
      </c>
    </row>
    <row r="179" spans="1:11">
      <c r="A179" s="1"/>
      <c r="B179" s="1" t="s">
        <v>84</v>
      </c>
      <c r="C179" s="29">
        <v>13666158</v>
      </c>
      <c r="D179" s="29">
        <v>210935</v>
      </c>
      <c r="E179" s="29">
        <v>359606</v>
      </c>
      <c r="F179" s="29">
        <v>622478</v>
      </c>
      <c r="G179" s="29">
        <v>2330474</v>
      </c>
      <c r="H179" s="29">
        <v>2514120</v>
      </c>
      <c r="I179" s="29">
        <f t="shared" si="2"/>
        <v>1193019</v>
      </c>
      <c r="J179" s="29">
        <v>6037613</v>
      </c>
      <c r="K179" s="29">
        <v>7628545</v>
      </c>
    </row>
    <row r="180" spans="1:11">
      <c r="A180" s="1"/>
      <c r="B180" s="1" t="s">
        <v>42</v>
      </c>
      <c r="C180" s="29">
        <v>5968639</v>
      </c>
      <c r="D180" s="29">
        <v>322359</v>
      </c>
      <c r="E180" s="29">
        <v>384882</v>
      </c>
      <c r="F180" s="29">
        <v>530848</v>
      </c>
      <c r="G180" s="29">
        <v>1374822</v>
      </c>
      <c r="H180" s="29">
        <v>1024028</v>
      </c>
      <c r="I180" s="29">
        <f t="shared" si="2"/>
        <v>1238089</v>
      </c>
      <c r="J180" s="29">
        <v>3636939</v>
      </c>
      <c r="K180" s="29">
        <v>2331700</v>
      </c>
    </row>
    <row r="181" spans="1:11">
      <c r="A181" s="1"/>
      <c r="B181" s="1" t="s">
        <v>85</v>
      </c>
      <c r="C181" s="29">
        <v>15335423</v>
      </c>
      <c r="D181" s="29">
        <v>775875</v>
      </c>
      <c r="E181" s="29">
        <v>987044</v>
      </c>
      <c r="F181" s="29">
        <v>1083957</v>
      </c>
      <c r="G181" s="29">
        <v>2169525</v>
      </c>
      <c r="H181" s="29">
        <v>1288328</v>
      </c>
      <c r="I181" s="29">
        <f t="shared" si="2"/>
        <v>2846876</v>
      </c>
      <c r="J181" s="29">
        <v>6304729</v>
      </c>
      <c r="K181" s="29">
        <v>9030694</v>
      </c>
    </row>
    <row r="182" spans="1:11">
      <c r="A182" s="1"/>
      <c r="B182" s="1" t="s">
        <v>5</v>
      </c>
      <c r="C182" s="29">
        <v>4167759</v>
      </c>
      <c r="D182" s="29">
        <v>156874</v>
      </c>
      <c r="E182" s="29">
        <v>158086</v>
      </c>
      <c r="F182" s="29">
        <v>213909</v>
      </c>
      <c r="G182" s="29">
        <v>565186</v>
      </c>
      <c r="H182" s="29">
        <v>492189</v>
      </c>
      <c r="I182" s="29">
        <f t="shared" si="2"/>
        <v>528869</v>
      </c>
      <c r="J182" s="29">
        <v>1586244</v>
      </c>
      <c r="K182" s="29">
        <v>2581515</v>
      </c>
    </row>
    <row r="183" spans="1:11">
      <c r="A183" s="1"/>
      <c r="B183" s="1" t="s">
        <v>6</v>
      </c>
      <c r="C183" s="29">
        <v>3402550</v>
      </c>
      <c r="D183" s="29">
        <v>65393</v>
      </c>
      <c r="E183" s="29">
        <v>74678</v>
      </c>
      <c r="F183" s="29">
        <v>108064</v>
      </c>
      <c r="G183" s="29">
        <v>320830</v>
      </c>
      <c r="H183" s="29">
        <v>321275</v>
      </c>
      <c r="I183" s="29">
        <f t="shared" si="2"/>
        <v>248135</v>
      </c>
      <c r="J183" s="29">
        <v>890240</v>
      </c>
      <c r="K183" s="29">
        <v>2512310</v>
      </c>
    </row>
    <row r="184" spans="1:11">
      <c r="A184" s="1"/>
      <c r="B184" s="1" t="s">
        <v>7</v>
      </c>
      <c r="C184" s="29">
        <v>6431479</v>
      </c>
      <c r="D184" s="29">
        <v>307995</v>
      </c>
      <c r="E184" s="29">
        <v>238552</v>
      </c>
      <c r="F184" s="29">
        <v>225024</v>
      </c>
      <c r="G184" s="29">
        <v>637307</v>
      </c>
      <c r="H184" s="29">
        <v>719632</v>
      </c>
      <c r="I184" s="29">
        <f t="shared" si="2"/>
        <v>771571</v>
      </c>
      <c r="J184" s="29">
        <v>2128510</v>
      </c>
      <c r="K184" s="29">
        <v>4302969</v>
      </c>
    </row>
    <row r="185" spans="1:11">
      <c r="A185" s="1"/>
      <c r="B185" s="1" t="s">
        <v>8</v>
      </c>
      <c r="C185" s="29">
        <v>2143796</v>
      </c>
      <c r="D185" s="29">
        <v>330681</v>
      </c>
      <c r="E185" s="29">
        <v>224395</v>
      </c>
      <c r="F185" s="29">
        <v>204332</v>
      </c>
      <c r="G185" s="29">
        <v>393194</v>
      </c>
      <c r="H185" s="29">
        <v>310177</v>
      </c>
      <c r="I185" s="29">
        <f t="shared" si="2"/>
        <v>759408</v>
      </c>
      <c r="J185" s="29">
        <v>1462779</v>
      </c>
      <c r="K185" s="29">
        <v>681017</v>
      </c>
    </row>
    <row r="186" spans="1:11">
      <c r="A186" s="1"/>
      <c r="B186" s="1" t="s">
        <v>9</v>
      </c>
      <c r="C186" s="29">
        <v>7688500</v>
      </c>
      <c r="D186" s="29">
        <v>802062</v>
      </c>
      <c r="E186" s="29">
        <v>674667</v>
      </c>
      <c r="F186" s="29">
        <v>743232</v>
      </c>
      <c r="G186" s="29">
        <v>1444167</v>
      </c>
      <c r="H186" s="29">
        <v>1076332</v>
      </c>
      <c r="I186" s="29">
        <f t="shared" si="2"/>
        <v>2219961</v>
      </c>
      <c r="J186" s="29">
        <v>4740460</v>
      </c>
      <c r="K186" s="29">
        <v>2948040</v>
      </c>
    </row>
    <row r="187" spans="1:11">
      <c r="A187" s="1"/>
      <c r="B187" s="1" t="s">
        <v>10</v>
      </c>
      <c r="C187" s="29">
        <v>2856409</v>
      </c>
      <c r="D187" s="29">
        <v>5275</v>
      </c>
      <c r="E187" s="29">
        <v>3522</v>
      </c>
      <c r="F187" s="29">
        <v>6606</v>
      </c>
      <c r="G187" s="29">
        <v>67261</v>
      </c>
      <c r="H187" s="29">
        <v>255308</v>
      </c>
      <c r="I187" s="29">
        <f t="shared" si="2"/>
        <v>15403</v>
      </c>
      <c r="J187" s="29">
        <v>337972</v>
      </c>
      <c r="K187" s="29">
        <v>2518437</v>
      </c>
    </row>
    <row r="188" spans="1:11">
      <c r="A188" s="1"/>
      <c r="B188" s="1" t="s">
        <v>31</v>
      </c>
      <c r="C188" s="29">
        <v>9279259</v>
      </c>
      <c r="D188" s="29">
        <v>294143</v>
      </c>
      <c r="E188" s="29">
        <v>311808</v>
      </c>
      <c r="F188" s="29">
        <v>390124</v>
      </c>
      <c r="G188" s="29">
        <v>1110208</v>
      </c>
      <c r="H188" s="29">
        <v>1512411</v>
      </c>
      <c r="I188" s="29">
        <f t="shared" si="2"/>
        <v>996075</v>
      </c>
      <c r="J188" s="29">
        <v>3618694</v>
      </c>
      <c r="K188" s="29">
        <v>5660565</v>
      </c>
    </row>
    <row r="189" spans="1:11">
      <c r="A189" s="1"/>
      <c r="B189" s="1" t="s">
        <v>11</v>
      </c>
      <c r="C189" s="29">
        <v>2879252</v>
      </c>
      <c r="D189" s="29">
        <v>53387</v>
      </c>
      <c r="E189" s="29">
        <v>72799</v>
      </c>
      <c r="F189" s="29">
        <v>125112</v>
      </c>
      <c r="G189" s="29">
        <v>522746</v>
      </c>
      <c r="H189" s="29">
        <v>520262</v>
      </c>
      <c r="I189" s="29">
        <f t="shared" si="2"/>
        <v>251298</v>
      </c>
      <c r="J189" s="29">
        <v>1294306</v>
      </c>
      <c r="K189" s="29">
        <v>1584946</v>
      </c>
    </row>
    <row r="190" spans="1:11">
      <c r="A190" s="1"/>
      <c r="B190" s="1" t="s">
        <v>12</v>
      </c>
      <c r="C190" s="29">
        <v>16023539</v>
      </c>
      <c r="D190" s="29">
        <v>563153</v>
      </c>
      <c r="E190" s="29">
        <v>915973</v>
      </c>
      <c r="F190" s="29">
        <v>1022640</v>
      </c>
      <c r="G190" s="29">
        <v>2251746</v>
      </c>
      <c r="H190" s="29">
        <v>2993641</v>
      </c>
      <c r="I190" s="29">
        <f t="shared" si="2"/>
        <v>2501766</v>
      </c>
      <c r="J190" s="29">
        <v>7747153</v>
      </c>
      <c r="K190" s="29">
        <v>8276386</v>
      </c>
    </row>
    <row r="191" spans="1:11">
      <c r="A191" s="1"/>
      <c r="B191" s="1" t="s">
        <v>13</v>
      </c>
      <c r="C191" s="29">
        <v>1935876</v>
      </c>
      <c r="D191" s="29">
        <v>90168</v>
      </c>
      <c r="E191" s="29">
        <v>108000</v>
      </c>
      <c r="F191" s="29">
        <v>157489</v>
      </c>
      <c r="G191" s="29">
        <v>500317</v>
      </c>
      <c r="H191" s="29">
        <v>424084</v>
      </c>
      <c r="I191" s="29">
        <f t="shared" si="2"/>
        <v>355657</v>
      </c>
      <c r="J191" s="29">
        <v>1280058</v>
      </c>
      <c r="K191" s="29">
        <v>655818</v>
      </c>
    </row>
    <row r="192" spans="1:11">
      <c r="A192" s="1"/>
      <c r="B192" s="1" t="s">
        <v>14</v>
      </c>
      <c r="C192" s="29">
        <v>11021639</v>
      </c>
      <c r="D192" s="29">
        <v>322188</v>
      </c>
      <c r="E192" s="29">
        <v>591738</v>
      </c>
      <c r="F192" s="29">
        <v>1091341</v>
      </c>
      <c r="G192" s="29">
        <v>3037917</v>
      </c>
      <c r="H192" s="29">
        <v>1564138</v>
      </c>
      <c r="I192" s="29">
        <f t="shared" si="2"/>
        <v>2005267</v>
      </c>
      <c r="J192" s="29">
        <v>6607322</v>
      </c>
      <c r="K192" s="29">
        <v>4414317</v>
      </c>
    </row>
    <row r="193" spans="1:11">
      <c r="A193" s="1"/>
      <c r="B193" s="1" t="s">
        <v>15</v>
      </c>
      <c r="C193" s="29">
        <v>5389551</v>
      </c>
      <c r="D193" s="29">
        <v>789641</v>
      </c>
      <c r="E193" s="29">
        <v>885046</v>
      </c>
      <c r="F193" s="29">
        <v>863944</v>
      </c>
      <c r="G193" s="29">
        <v>1453507</v>
      </c>
      <c r="H193" s="29">
        <v>619427</v>
      </c>
      <c r="I193" s="29">
        <f t="shared" si="2"/>
        <v>2538631</v>
      </c>
      <c r="J193" s="29">
        <v>4611565</v>
      </c>
      <c r="K193" s="29">
        <v>777986</v>
      </c>
    </row>
    <row r="194" spans="1:11">
      <c r="A194" s="1"/>
      <c r="B194" s="1" t="s">
        <v>86</v>
      </c>
      <c r="C194" s="29">
        <v>26500</v>
      </c>
      <c r="D194" s="29" t="s">
        <v>35</v>
      </c>
      <c r="E194" s="29">
        <v>4851</v>
      </c>
      <c r="F194" s="29" t="s">
        <v>35</v>
      </c>
      <c r="G194" s="29">
        <v>1932</v>
      </c>
      <c r="H194" s="29" t="s">
        <v>35</v>
      </c>
      <c r="I194" s="29" t="e">
        <f t="shared" si="2"/>
        <v>#VALUE!</v>
      </c>
      <c r="J194" s="29">
        <v>26500</v>
      </c>
      <c r="K194" s="29">
        <v>0</v>
      </c>
    </row>
    <row r="195" spans="1:11">
      <c r="A195" s="1" t="s">
        <v>75</v>
      </c>
      <c r="B195" s="1" t="s">
        <v>19</v>
      </c>
      <c r="C195" s="29">
        <v>3682455</v>
      </c>
      <c r="D195" s="29">
        <v>894244</v>
      </c>
      <c r="E195" s="29">
        <v>549418</v>
      </c>
      <c r="F195" s="29">
        <v>555552</v>
      </c>
      <c r="G195" s="29">
        <v>964218</v>
      </c>
      <c r="H195" s="29">
        <v>448972</v>
      </c>
      <c r="I195" s="29">
        <f t="shared" si="2"/>
        <v>1999214</v>
      </c>
      <c r="J195" s="29">
        <v>3412404</v>
      </c>
      <c r="K195" s="29">
        <v>270051</v>
      </c>
    </row>
    <row r="196" spans="1:11">
      <c r="A196" s="1"/>
      <c r="B196" s="1" t="s">
        <v>3</v>
      </c>
      <c r="C196" s="29" t="s">
        <v>35</v>
      </c>
      <c r="D196" s="29">
        <v>3612</v>
      </c>
      <c r="E196" s="29" t="s">
        <v>35</v>
      </c>
      <c r="F196" s="29" t="s">
        <v>35</v>
      </c>
      <c r="G196" s="29">
        <v>2420</v>
      </c>
      <c r="H196" s="29">
        <v>1974</v>
      </c>
      <c r="I196" s="29" t="e">
        <f t="shared" si="2"/>
        <v>#VALUE!</v>
      </c>
      <c r="J196" s="29" t="s">
        <v>35</v>
      </c>
      <c r="K196" s="29">
        <v>0</v>
      </c>
    </row>
    <row r="197" spans="1:11">
      <c r="A197" s="1"/>
      <c r="B197" s="1" t="s">
        <v>82</v>
      </c>
      <c r="C197" s="29">
        <v>20706</v>
      </c>
      <c r="D197" s="29">
        <v>2896</v>
      </c>
      <c r="E197" s="29" t="s">
        <v>35</v>
      </c>
      <c r="F197" s="29" t="s">
        <v>35</v>
      </c>
      <c r="G197" s="29" t="s">
        <v>35</v>
      </c>
      <c r="H197" s="29">
        <v>5980</v>
      </c>
      <c r="I197" s="29" t="e">
        <f t="shared" si="2"/>
        <v>#VALUE!</v>
      </c>
      <c r="J197" s="29" t="s">
        <v>35</v>
      </c>
      <c r="K197" s="29" t="s">
        <v>35</v>
      </c>
    </row>
    <row r="198" spans="1:11">
      <c r="A198" s="1"/>
      <c r="B198" s="1" t="s">
        <v>4</v>
      </c>
      <c r="C198" s="29" t="s">
        <v>35</v>
      </c>
      <c r="D198" s="29">
        <v>452</v>
      </c>
      <c r="E198" s="29" t="s">
        <v>35</v>
      </c>
      <c r="F198" s="29">
        <v>241</v>
      </c>
      <c r="G198" s="29" t="s">
        <v>35</v>
      </c>
      <c r="H198" s="29" t="s">
        <v>35</v>
      </c>
      <c r="I198" s="29" t="e">
        <f t="shared" ref="I198:I261" si="3">+D198+E198+F198</f>
        <v>#VALUE!</v>
      </c>
      <c r="J198" s="29" t="s">
        <v>35</v>
      </c>
      <c r="K198" s="29" t="s">
        <v>35</v>
      </c>
    </row>
    <row r="199" spans="1:11">
      <c r="A199" s="1"/>
      <c r="B199" s="1" t="s">
        <v>83</v>
      </c>
      <c r="C199" s="29">
        <v>439013</v>
      </c>
      <c r="D199" s="29" t="s">
        <v>35</v>
      </c>
      <c r="E199" s="29" t="s">
        <v>35</v>
      </c>
      <c r="F199" s="29">
        <v>70112</v>
      </c>
      <c r="G199" s="29">
        <v>93711</v>
      </c>
      <c r="H199" s="29">
        <v>34265</v>
      </c>
      <c r="I199" s="29" t="e">
        <f t="shared" si="3"/>
        <v>#VALUE!</v>
      </c>
      <c r="J199" s="29" t="s">
        <v>35</v>
      </c>
      <c r="K199" s="29" t="s">
        <v>35</v>
      </c>
    </row>
    <row r="200" spans="1:11">
      <c r="A200" s="1"/>
      <c r="B200" s="1" t="s">
        <v>84</v>
      </c>
      <c r="C200" s="29">
        <v>207982</v>
      </c>
      <c r="D200" s="29" t="s">
        <v>35</v>
      </c>
      <c r="E200" s="29" t="s">
        <v>35</v>
      </c>
      <c r="F200" s="29">
        <v>25379</v>
      </c>
      <c r="G200" s="29">
        <v>64350</v>
      </c>
      <c r="H200" s="29">
        <v>50280</v>
      </c>
      <c r="I200" s="29" t="e">
        <f t="shared" si="3"/>
        <v>#VALUE!</v>
      </c>
      <c r="J200" s="29">
        <v>185635</v>
      </c>
      <c r="K200" s="29">
        <v>22347</v>
      </c>
    </row>
    <row r="201" spans="1:11">
      <c r="A201" s="1"/>
      <c r="B201" s="1" t="s">
        <v>42</v>
      </c>
      <c r="C201" s="29">
        <v>126738</v>
      </c>
      <c r="D201" s="29">
        <v>38292</v>
      </c>
      <c r="E201" s="29">
        <v>17790</v>
      </c>
      <c r="F201" s="29">
        <v>16056</v>
      </c>
      <c r="G201" s="29">
        <v>29971</v>
      </c>
      <c r="H201" s="29">
        <v>16706</v>
      </c>
      <c r="I201" s="29">
        <f t="shared" si="3"/>
        <v>72138</v>
      </c>
      <c r="J201" s="29">
        <v>118815</v>
      </c>
      <c r="K201" s="29">
        <v>7923</v>
      </c>
    </row>
    <row r="202" spans="1:11">
      <c r="A202" s="1"/>
      <c r="B202" s="1" t="s">
        <v>85</v>
      </c>
      <c r="C202" s="29">
        <v>349890</v>
      </c>
      <c r="D202" s="29">
        <v>108671</v>
      </c>
      <c r="E202" s="29">
        <v>72669</v>
      </c>
      <c r="F202" s="29">
        <v>57258</v>
      </c>
      <c r="G202" s="29">
        <v>81024</v>
      </c>
      <c r="H202" s="29">
        <v>22614</v>
      </c>
      <c r="I202" s="29">
        <f t="shared" si="3"/>
        <v>238598</v>
      </c>
      <c r="J202" s="29">
        <v>342236</v>
      </c>
      <c r="K202" s="29">
        <v>7654</v>
      </c>
    </row>
    <row r="203" spans="1:11">
      <c r="A203" s="1"/>
      <c r="B203" s="1" t="s">
        <v>5</v>
      </c>
      <c r="C203" s="29">
        <v>102424</v>
      </c>
      <c r="D203" s="29" t="s">
        <v>35</v>
      </c>
      <c r="E203" s="29" t="s">
        <v>35</v>
      </c>
      <c r="F203" s="29">
        <v>14615</v>
      </c>
      <c r="G203" s="29">
        <v>24522</v>
      </c>
      <c r="H203" s="29">
        <v>11731</v>
      </c>
      <c r="I203" s="29" t="e">
        <f t="shared" si="3"/>
        <v>#VALUE!</v>
      </c>
      <c r="J203" s="29" t="s">
        <v>35</v>
      </c>
      <c r="K203" s="29" t="s">
        <v>35</v>
      </c>
    </row>
    <row r="204" spans="1:11">
      <c r="A204" s="1"/>
      <c r="B204" s="1" t="s">
        <v>6</v>
      </c>
      <c r="C204" s="29">
        <v>52849</v>
      </c>
      <c r="D204" s="29" t="s">
        <v>35</v>
      </c>
      <c r="E204" s="29" t="s">
        <v>35</v>
      </c>
      <c r="F204" s="29">
        <v>6283</v>
      </c>
      <c r="G204" s="29">
        <v>13656</v>
      </c>
      <c r="H204" s="29">
        <v>9647</v>
      </c>
      <c r="I204" s="29" t="e">
        <f t="shared" si="3"/>
        <v>#VALUE!</v>
      </c>
      <c r="J204" s="29" t="s">
        <v>35</v>
      </c>
      <c r="K204" s="29" t="s">
        <v>35</v>
      </c>
    </row>
    <row r="205" spans="1:11">
      <c r="A205" s="1"/>
      <c r="B205" s="1" t="s">
        <v>7</v>
      </c>
      <c r="C205" s="29">
        <v>153541</v>
      </c>
      <c r="D205" s="29">
        <v>41492</v>
      </c>
      <c r="E205" s="29">
        <v>15818</v>
      </c>
      <c r="F205" s="29">
        <v>13070</v>
      </c>
      <c r="G205" s="29">
        <v>20723</v>
      </c>
      <c r="H205" s="29">
        <v>14408</v>
      </c>
      <c r="I205" s="29">
        <f t="shared" si="3"/>
        <v>70380</v>
      </c>
      <c r="J205" s="29">
        <v>105511</v>
      </c>
      <c r="K205" s="29">
        <v>48030</v>
      </c>
    </row>
    <row r="206" spans="1:11">
      <c r="A206" s="1"/>
      <c r="B206" s="1" t="s">
        <v>8</v>
      </c>
      <c r="C206" s="29">
        <v>134318</v>
      </c>
      <c r="D206" s="29">
        <v>56918</v>
      </c>
      <c r="E206" s="29">
        <v>18486</v>
      </c>
      <c r="F206" s="29">
        <v>15631</v>
      </c>
      <c r="G206" s="29">
        <v>25741</v>
      </c>
      <c r="H206" s="29">
        <v>12673</v>
      </c>
      <c r="I206" s="29">
        <f t="shared" si="3"/>
        <v>91035</v>
      </c>
      <c r="J206" s="29">
        <v>129449</v>
      </c>
      <c r="K206" s="29">
        <v>4869</v>
      </c>
    </row>
    <row r="207" spans="1:11">
      <c r="A207" s="1"/>
      <c r="B207" s="1" t="s">
        <v>9</v>
      </c>
      <c r="C207" s="29">
        <v>312850</v>
      </c>
      <c r="D207" s="29" t="s">
        <v>35</v>
      </c>
      <c r="E207" s="29" t="s">
        <v>35</v>
      </c>
      <c r="F207" s="29">
        <v>37421</v>
      </c>
      <c r="G207" s="29">
        <v>52839</v>
      </c>
      <c r="H207" s="29">
        <v>30024</v>
      </c>
      <c r="I207" s="29" t="e">
        <f t="shared" si="3"/>
        <v>#VALUE!</v>
      </c>
      <c r="J207" s="29" t="s">
        <v>35</v>
      </c>
      <c r="K207" s="29" t="s">
        <v>35</v>
      </c>
    </row>
    <row r="208" spans="1:11">
      <c r="A208" s="1"/>
      <c r="B208" s="1" t="s">
        <v>10</v>
      </c>
      <c r="C208" s="29">
        <v>14242</v>
      </c>
      <c r="D208" s="29">
        <v>750</v>
      </c>
      <c r="E208" s="29">
        <v>403</v>
      </c>
      <c r="F208" s="29">
        <v>718</v>
      </c>
      <c r="G208" s="29">
        <v>2952</v>
      </c>
      <c r="H208" s="29">
        <v>4670</v>
      </c>
      <c r="I208" s="29">
        <f t="shared" si="3"/>
        <v>1871</v>
      </c>
      <c r="J208" s="29">
        <v>9493</v>
      </c>
      <c r="K208" s="29">
        <v>4749</v>
      </c>
    </row>
    <row r="209" spans="1:11">
      <c r="A209" s="1"/>
      <c r="B209" s="1" t="s">
        <v>31</v>
      </c>
      <c r="C209" s="29">
        <v>363974</v>
      </c>
      <c r="D209" s="29">
        <v>56985</v>
      </c>
      <c r="E209" s="29">
        <v>33359</v>
      </c>
      <c r="F209" s="29">
        <v>31963</v>
      </c>
      <c r="G209" s="29">
        <v>71645</v>
      </c>
      <c r="H209" s="29">
        <v>80278</v>
      </c>
      <c r="I209" s="29">
        <f t="shared" si="3"/>
        <v>122307</v>
      </c>
      <c r="J209" s="29">
        <v>274230</v>
      </c>
      <c r="K209" s="29">
        <v>89744</v>
      </c>
    </row>
    <row r="210" spans="1:11">
      <c r="A210" s="1"/>
      <c r="B210" s="1" t="s">
        <v>11</v>
      </c>
      <c r="C210" s="29">
        <v>58286</v>
      </c>
      <c r="D210" s="29" t="s">
        <v>35</v>
      </c>
      <c r="E210" s="29">
        <v>7767</v>
      </c>
      <c r="F210" s="29" t="s">
        <v>35</v>
      </c>
      <c r="G210" s="29" t="s">
        <v>35</v>
      </c>
      <c r="H210" s="29">
        <v>6649</v>
      </c>
      <c r="I210" s="29" t="e">
        <f t="shared" si="3"/>
        <v>#VALUE!</v>
      </c>
      <c r="J210" s="29">
        <v>49316</v>
      </c>
      <c r="K210" s="29">
        <v>8970</v>
      </c>
    </row>
    <row r="211" spans="1:11">
      <c r="A211" s="1"/>
      <c r="B211" s="1" t="s">
        <v>12</v>
      </c>
      <c r="C211" s="29">
        <v>323442</v>
      </c>
      <c r="D211" s="29">
        <v>64098</v>
      </c>
      <c r="E211" s="29">
        <v>52056</v>
      </c>
      <c r="F211" s="29">
        <v>50718</v>
      </c>
      <c r="G211" s="29">
        <v>85557</v>
      </c>
      <c r="H211" s="29">
        <v>55620</v>
      </c>
      <c r="I211" s="29">
        <f t="shared" si="3"/>
        <v>166872</v>
      </c>
      <c r="J211" s="29">
        <v>308049</v>
      </c>
      <c r="K211" s="29">
        <v>15393</v>
      </c>
    </row>
    <row r="212" spans="1:11">
      <c r="A212" s="1"/>
      <c r="B212" s="1" t="s">
        <v>13</v>
      </c>
      <c r="C212" s="29">
        <v>84214</v>
      </c>
      <c r="D212" s="29">
        <v>16723</v>
      </c>
      <c r="E212" s="29">
        <v>12566</v>
      </c>
      <c r="F212" s="29">
        <v>13539</v>
      </c>
      <c r="G212" s="29">
        <v>27936</v>
      </c>
      <c r="H212" s="29">
        <v>10894</v>
      </c>
      <c r="I212" s="29">
        <f t="shared" si="3"/>
        <v>42828</v>
      </c>
      <c r="J212" s="29">
        <v>81658</v>
      </c>
      <c r="K212" s="29">
        <v>2556</v>
      </c>
    </row>
    <row r="213" spans="1:11">
      <c r="A213" s="1"/>
      <c r="B213" s="1" t="s">
        <v>14</v>
      </c>
      <c r="C213" s="29">
        <v>699784</v>
      </c>
      <c r="D213" s="29" t="s">
        <v>35</v>
      </c>
      <c r="E213" s="29" t="s">
        <v>35</v>
      </c>
      <c r="F213" s="29">
        <v>153060</v>
      </c>
      <c r="G213" s="29">
        <v>307465</v>
      </c>
      <c r="H213" s="29">
        <v>70723</v>
      </c>
      <c r="I213" s="29" t="e">
        <f t="shared" si="3"/>
        <v>#VALUE!</v>
      </c>
      <c r="J213" s="29" t="s">
        <v>35</v>
      </c>
      <c r="K213" s="29" t="s">
        <v>35</v>
      </c>
    </row>
    <row r="214" spans="1:11">
      <c r="A214" s="1"/>
      <c r="B214" s="1" t="s">
        <v>15</v>
      </c>
      <c r="C214" s="29">
        <v>204186</v>
      </c>
      <c r="D214" s="29">
        <v>79473</v>
      </c>
      <c r="E214" s="29" t="s">
        <v>35</v>
      </c>
      <c r="F214" s="29">
        <v>33672</v>
      </c>
      <c r="G214" s="29">
        <v>34251</v>
      </c>
      <c r="H214" s="29" t="s">
        <v>35</v>
      </c>
      <c r="I214" s="29" t="e">
        <f t="shared" si="3"/>
        <v>#VALUE!</v>
      </c>
      <c r="J214" s="29" t="s">
        <v>35</v>
      </c>
      <c r="K214" s="29" t="s">
        <v>35</v>
      </c>
    </row>
    <row r="215" spans="1:11">
      <c r="A215" s="1"/>
      <c r="B215" s="1" t="s">
        <v>86</v>
      </c>
      <c r="C215" s="29" t="s">
        <v>35</v>
      </c>
      <c r="D215" s="29">
        <v>11341</v>
      </c>
      <c r="E215" s="29" t="s">
        <v>35</v>
      </c>
      <c r="F215" s="29" t="s">
        <v>35</v>
      </c>
      <c r="G215" s="29" t="s">
        <v>35</v>
      </c>
      <c r="H215" s="29">
        <v>0</v>
      </c>
      <c r="I215" s="29" t="e">
        <f t="shared" si="3"/>
        <v>#VALUE!</v>
      </c>
      <c r="J215" s="29" t="s">
        <v>35</v>
      </c>
      <c r="K215" s="29">
        <v>0</v>
      </c>
    </row>
    <row r="216" spans="1:11">
      <c r="A216" s="1" t="s">
        <v>76</v>
      </c>
      <c r="B216" s="1" t="s">
        <v>19</v>
      </c>
      <c r="C216" s="29">
        <v>3115535</v>
      </c>
      <c r="D216" s="29">
        <v>1708</v>
      </c>
      <c r="E216" s="29">
        <v>3055</v>
      </c>
      <c r="F216" s="29">
        <v>5126</v>
      </c>
      <c r="G216" s="29">
        <v>142681</v>
      </c>
      <c r="H216" s="29">
        <v>445742</v>
      </c>
      <c r="I216" s="29">
        <f t="shared" si="3"/>
        <v>9889</v>
      </c>
      <c r="J216" s="29">
        <v>598312</v>
      </c>
      <c r="K216" s="29">
        <v>2517223</v>
      </c>
    </row>
    <row r="217" spans="1:11">
      <c r="A217" s="1"/>
      <c r="B217" s="1" t="s">
        <v>3</v>
      </c>
      <c r="C217" s="29" t="s">
        <v>35</v>
      </c>
      <c r="D217" s="29">
        <v>0</v>
      </c>
      <c r="E217" s="29">
        <v>0</v>
      </c>
      <c r="F217" s="29" t="s">
        <v>35</v>
      </c>
      <c r="G217" s="29" t="s">
        <v>35</v>
      </c>
      <c r="H217" s="29" t="s">
        <v>35</v>
      </c>
      <c r="I217" s="29" t="e">
        <f t="shared" si="3"/>
        <v>#VALUE!</v>
      </c>
      <c r="J217" s="29" t="s">
        <v>35</v>
      </c>
      <c r="K217" s="29" t="s">
        <v>35</v>
      </c>
    </row>
    <row r="218" spans="1:11">
      <c r="A218" s="1"/>
      <c r="B218" s="1" t="s">
        <v>82</v>
      </c>
      <c r="C218" s="29">
        <v>24307</v>
      </c>
      <c r="D218" s="29">
        <v>0</v>
      </c>
      <c r="E218" s="29">
        <v>0</v>
      </c>
      <c r="F218" s="29" t="s">
        <v>35</v>
      </c>
      <c r="G218" s="29" t="s">
        <v>35</v>
      </c>
      <c r="H218" s="29">
        <v>6116</v>
      </c>
      <c r="I218" s="29" t="e">
        <f t="shared" si="3"/>
        <v>#VALUE!</v>
      </c>
      <c r="J218" s="29" t="s">
        <v>35</v>
      </c>
      <c r="K218" s="29" t="s">
        <v>35</v>
      </c>
    </row>
    <row r="219" spans="1:11">
      <c r="A219" s="1"/>
      <c r="B219" s="1" t="s">
        <v>4</v>
      </c>
      <c r="C219" s="29" t="s">
        <v>35</v>
      </c>
      <c r="D219" s="29">
        <v>0</v>
      </c>
      <c r="E219" s="29" t="s">
        <v>35</v>
      </c>
      <c r="F219" s="29">
        <v>0</v>
      </c>
      <c r="G219" s="29" t="s">
        <v>35</v>
      </c>
      <c r="H219" s="29" t="s">
        <v>35</v>
      </c>
      <c r="I219" s="29" t="e">
        <f t="shared" si="3"/>
        <v>#VALUE!</v>
      </c>
      <c r="J219" s="29" t="s">
        <v>35</v>
      </c>
      <c r="K219" s="29" t="s">
        <v>35</v>
      </c>
    </row>
    <row r="220" spans="1:11">
      <c r="A220" s="1"/>
      <c r="B220" s="1" t="s">
        <v>83</v>
      </c>
      <c r="C220" s="29">
        <v>59626</v>
      </c>
      <c r="D220" s="29" t="s">
        <v>35</v>
      </c>
      <c r="E220" s="29" t="s">
        <v>35</v>
      </c>
      <c r="F220" s="29">
        <v>86</v>
      </c>
      <c r="G220" s="29">
        <v>4024</v>
      </c>
      <c r="H220" s="29">
        <v>14612</v>
      </c>
      <c r="I220" s="29" t="e">
        <f t="shared" si="3"/>
        <v>#VALUE!</v>
      </c>
      <c r="J220" s="29" t="s">
        <v>35</v>
      </c>
      <c r="K220" s="29" t="s">
        <v>35</v>
      </c>
    </row>
    <row r="221" spans="1:11">
      <c r="A221" s="1"/>
      <c r="B221" s="1" t="s">
        <v>84</v>
      </c>
      <c r="C221" s="29">
        <v>148839</v>
      </c>
      <c r="D221" s="29" t="s">
        <v>35</v>
      </c>
      <c r="E221" s="29" t="s">
        <v>35</v>
      </c>
      <c r="F221" s="29">
        <v>377</v>
      </c>
      <c r="G221" s="29">
        <v>10060</v>
      </c>
      <c r="H221" s="29">
        <v>32875</v>
      </c>
      <c r="I221" s="29" t="e">
        <f t="shared" si="3"/>
        <v>#VALUE!</v>
      </c>
      <c r="J221" s="29">
        <v>43571</v>
      </c>
      <c r="K221" s="29">
        <v>105268</v>
      </c>
    </row>
    <row r="222" spans="1:11">
      <c r="A222" s="1"/>
      <c r="B222" s="1" t="s">
        <v>42</v>
      </c>
      <c r="C222" s="29">
        <v>142333</v>
      </c>
      <c r="D222" s="29">
        <v>16</v>
      </c>
      <c r="E222" s="29">
        <v>254</v>
      </c>
      <c r="F222" s="29">
        <v>246</v>
      </c>
      <c r="G222" s="29">
        <v>11943</v>
      </c>
      <c r="H222" s="29">
        <v>26212</v>
      </c>
      <c r="I222" s="29">
        <f t="shared" si="3"/>
        <v>516</v>
      </c>
      <c r="J222" s="29">
        <v>38671</v>
      </c>
      <c r="K222" s="29">
        <v>103662</v>
      </c>
    </row>
    <row r="223" spans="1:11">
      <c r="A223" s="1"/>
      <c r="B223" s="1" t="s">
        <v>85</v>
      </c>
      <c r="C223" s="29">
        <v>575833</v>
      </c>
      <c r="D223" s="29">
        <v>176</v>
      </c>
      <c r="E223" s="29">
        <v>123</v>
      </c>
      <c r="F223" s="29">
        <v>847</v>
      </c>
      <c r="G223" s="29">
        <v>19362</v>
      </c>
      <c r="H223" s="29">
        <v>45685</v>
      </c>
      <c r="I223" s="29">
        <f t="shared" si="3"/>
        <v>1146</v>
      </c>
      <c r="J223" s="29">
        <v>66193</v>
      </c>
      <c r="K223" s="29">
        <v>509640</v>
      </c>
    </row>
    <row r="224" spans="1:11">
      <c r="A224" s="1"/>
      <c r="B224" s="1" t="s">
        <v>5</v>
      </c>
      <c r="C224" s="29">
        <v>129596</v>
      </c>
      <c r="D224" s="29" t="s">
        <v>35</v>
      </c>
      <c r="E224" s="29" t="s">
        <v>35</v>
      </c>
      <c r="F224" s="29">
        <v>16</v>
      </c>
      <c r="G224" s="29">
        <v>3652</v>
      </c>
      <c r="H224" s="29">
        <v>14889</v>
      </c>
      <c r="I224" s="29" t="e">
        <f t="shared" si="3"/>
        <v>#VALUE!</v>
      </c>
      <c r="J224" s="29" t="s">
        <v>35</v>
      </c>
      <c r="K224" s="29" t="s">
        <v>35</v>
      </c>
    </row>
    <row r="225" spans="1:11">
      <c r="A225" s="1"/>
      <c r="B225" s="1" t="s">
        <v>6</v>
      </c>
      <c r="C225" s="29">
        <v>152883</v>
      </c>
      <c r="D225" s="29" t="s">
        <v>35</v>
      </c>
      <c r="E225" s="29" t="s">
        <v>35</v>
      </c>
      <c r="F225" s="29">
        <v>124</v>
      </c>
      <c r="G225" s="29">
        <v>4713</v>
      </c>
      <c r="H225" s="29">
        <v>9782</v>
      </c>
      <c r="I225" s="29" t="e">
        <f t="shared" si="3"/>
        <v>#VALUE!</v>
      </c>
      <c r="J225" s="29" t="s">
        <v>35</v>
      </c>
      <c r="K225" s="29" t="s">
        <v>35</v>
      </c>
    </row>
    <row r="226" spans="1:11">
      <c r="A226" s="1"/>
      <c r="B226" s="1" t="s">
        <v>7</v>
      </c>
      <c r="C226" s="29">
        <v>397944</v>
      </c>
      <c r="D226" s="29">
        <v>90</v>
      </c>
      <c r="E226" s="29">
        <v>249</v>
      </c>
      <c r="F226" s="29">
        <v>269</v>
      </c>
      <c r="G226" s="29">
        <v>12829</v>
      </c>
      <c r="H226" s="29">
        <v>31354</v>
      </c>
      <c r="I226" s="29">
        <f t="shared" si="3"/>
        <v>608</v>
      </c>
      <c r="J226" s="29">
        <v>44791</v>
      </c>
      <c r="K226" s="29">
        <v>353153</v>
      </c>
    </row>
    <row r="227" spans="1:11">
      <c r="A227" s="1"/>
      <c r="B227" s="1" t="s">
        <v>8</v>
      </c>
      <c r="C227" s="29">
        <v>64239</v>
      </c>
      <c r="D227" s="29">
        <v>17</v>
      </c>
      <c r="E227" s="29">
        <v>31</v>
      </c>
      <c r="F227" s="29">
        <v>130</v>
      </c>
      <c r="G227" s="29">
        <v>5577</v>
      </c>
      <c r="H227" s="29">
        <v>14468</v>
      </c>
      <c r="I227" s="29">
        <f t="shared" si="3"/>
        <v>178</v>
      </c>
      <c r="J227" s="29">
        <v>20223</v>
      </c>
      <c r="K227" s="29">
        <v>44016</v>
      </c>
    </row>
    <row r="228" spans="1:11">
      <c r="A228" s="1"/>
      <c r="B228" s="1" t="s">
        <v>9</v>
      </c>
      <c r="C228" s="29">
        <v>210073</v>
      </c>
      <c r="D228" s="29" t="s">
        <v>35</v>
      </c>
      <c r="E228" s="29" t="s">
        <v>35</v>
      </c>
      <c r="F228" s="29">
        <v>533</v>
      </c>
      <c r="G228" s="29">
        <v>6782</v>
      </c>
      <c r="H228" s="29">
        <v>29873</v>
      </c>
      <c r="I228" s="29" t="e">
        <f t="shared" si="3"/>
        <v>#VALUE!</v>
      </c>
      <c r="J228" s="29" t="s">
        <v>35</v>
      </c>
      <c r="K228" s="29" t="s">
        <v>35</v>
      </c>
    </row>
    <row r="229" spans="1:11">
      <c r="A229" s="1"/>
      <c r="B229" s="1" t="s">
        <v>10</v>
      </c>
      <c r="C229" s="29">
        <v>129350</v>
      </c>
      <c r="D229" s="29">
        <v>63</v>
      </c>
      <c r="E229" s="29">
        <v>91</v>
      </c>
      <c r="F229" s="29">
        <v>99</v>
      </c>
      <c r="G229" s="29">
        <v>4463</v>
      </c>
      <c r="H229" s="29">
        <v>16252</v>
      </c>
      <c r="I229" s="29">
        <f t="shared" si="3"/>
        <v>253</v>
      </c>
      <c r="J229" s="29">
        <v>20968</v>
      </c>
      <c r="K229" s="29">
        <v>108382</v>
      </c>
    </row>
    <row r="230" spans="1:11">
      <c r="A230" s="1"/>
      <c r="B230" s="1" t="s">
        <v>31</v>
      </c>
      <c r="C230" s="29">
        <v>369777</v>
      </c>
      <c r="D230" s="29">
        <v>134</v>
      </c>
      <c r="E230" s="29">
        <v>493</v>
      </c>
      <c r="F230" s="29">
        <v>824</v>
      </c>
      <c r="G230" s="29">
        <v>5178</v>
      </c>
      <c r="H230" s="29">
        <v>29755</v>
      </c>
      <c r="I230" s="29">
        <f t="shared" si="3"/>
        <v>1451</v>
      </c>
      <c r="J230" s="29">
        <v>36384</v>
      </c>
      <c r="K230" s="29">
        <v>333393</v>
      </c>
    </row>
    <row r="231" spans="1:11">
      <c r="A231" s="1"/>
      <c r="B231" s="1" t="s">
        <v>11</v>
      </c>
      <c r="C231" s="29">
        <v>32305</v>
      </c>
      <c r="D231" s="29" t="s">
        <v>35</v>
      </c>
      <c r="E231" s="29">
        <v>0</v>
      </c>
      <c r="F231" s="29" t="s">
        <v>35</v>
      </c>
      <c r="G231" s="29" t="s">
        <v>35</v>
      </c>
      <c r="H231" s="29">
        <v>9557</v>
      </c>
      <c r="I231" s="29" t="e">
        <f t="shared" si="3"/>
        <v>#VALUE!</v>
      </c>
      <c r="J231" s="29">
        <v>11886</v>
      </c>
      <c r="K231" s="29">
        <v>20419</v>
      </c>
    </row>
    <row r="232" spans="1:11">
      <c r="A232" s="1"/>
      <c r="B232" s="1" t="s">
        <v>12</v>
      </c>
      <c r="C232" s="29">
        <v>281794</v>
      </c>
      <c r="D232" s="29">
        <v>209</v>
      </c>
      <c r="E232" s="29">
        <v>40</v>
      </c>
      <c r="F232" s="29">
        <v>387</v>
      </c>
      <c r="G232" s="29">
        <v>20101</v>
      </c>
      <c r="H232" s="29">
        <v>79137</v>
      </c>
      <c r="I232" s="29">
        <f t="shared" si="3"/>
        <v>636</v>
      </c>
      <c r="J232" s="29">
        <v>99874</v>
      </c>
      <c r="K232" s="29">
        <v>181920</v>
      </c>
    </row>
    <row r="233" spans="1:11">
      <c r="A233" s="1"/>
      <c r="B233" s="1" t="s">
        <v>13</v>
      </c>
      <c r="C233" s="29">
        <v>21833</v>
      </c>
      <c r="D233" s="29">
        <v>20</v>
      </c>
      <c r="E233" s="29">
        <v>0</v>
      </c>
      <c r="F233" s="29">
        <v>199</v>
      </c>
      <c r="G233" s="29">
        <v>1713</v>
      </c>
      <c r="H233" s="29">
        <v>4898</v>
      </c>
      <c r="I233" s="29">
        <f t="shared" si="3"/>
        <v>219</v>
      </c>
      <c r="J233" s="29">
        <v>6830</v>
      </c>
      <c r="K233" s="29">
        <v>15003</v>
      </c>
    </row>
    <row r="234" spans="1:11">
      <c r="A234" s="1"/>
      <c r="B234" s="1" t="s">
        <v>14</v>
      </c>
      <c r="C234" s="29">
        <v>314429</v>
      </c>
      <c r="D234" s="29" t="s">
        <v>35</v>
      </c>
      <c r="E234" s="29" t="s">
        <v>35</v>
      </c>
      <c r="F234" s="29">
        <v>673</v>
      </c>
      <c r="G234" s="29">
        <v>19981</v>
      </c>
      <c r="H234" s="29">
        <v>65337</v>
      </c>
      <c r="I234" s="29" t="e">
        <f t="shared" si="3"/>
        <v>#VALUE!</v>
      </c>
      <c r="J234" s="29" t="s">
        <v>35</v>
      </c>
      <c r="K234" s="29" t="s">
        <v>35</v>
      </c>
    </row>
    <row r="235" spans="1:11">
      <c r="A235" s="1"/>
      <c r="B235" s="1" t="s">
        <v>15</v>
      </c>
      <c r="C235" s="29">
        <v>46485</v>
      </c>
      <c r="D235" s="29">
        <v>9</v>
      </c>
      <c r="E235" s="29" t="s">
        <v>35</v>
      </c>
      <c r="F235" s="29">
        <v>287</v>
      </c>
      <c r="G235" s="29">
        <v>8345</v>
      </c>
      <c r="H235" s="29" t="s">
        <v>35</v>
      </c>
      <c r="I235" s="29" t="e">
        <f t="shared" si="3"/>
        <v>#VALUE!</v>
      </c>
      <c r="J235" s="29" t="s">
        <v>35</v>
      </c>
      <c r="K235" s="29" t="s">
        <v>35</v>
      </c>
    </row>
    <row r="236" spans="1:11">
      <c r="A236" s="1"/>
      <c r="B236" s="1" t="s">
        <v>86</v>
      </c>
      <c r="C236" s="29" t="s">
        <v>35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f t="shared" si="3"/>
        <v>0</v>
      </c>
      <c r="J236" s="29">
        <v>0</v>
      </c>
      <c r="K236" s="29" t="s">
        <v>35</v>
      </c>
    </row>
    <row r="237" spans="1:11">
      <c r="A237" s="1" t="s">
        <v>77</v>
      </c>
      <c r="B237" s="1" t="s">
        <v>19</v>
      </c>
      <c r="C237" s="29">
        <v>-3219966</v>
      </c>
      <c r="D237" s="29">
        <v>-786890</v>
      </c>
      <c r="E237" s="29">
        <v>-463976</v>
      </c>
      <c r="F237" s="29">
        <v>-459726</v>
      </c>
      <c r="G237" s="29">
        <v>-828924</v>
      </c>
      <c r="H237" s="29">
        <v>-424607</v>
      </c>
      <c r="I237" s="29">
        <f t="shared" si="3"/>
        <v>-1710592</v>
      </c>
      <c r="J237" s="29">
        <v>-2964123</v>
      </c>
      <c r="K237" s="29">
        <v>-255843</v>
      </c>
    </row>
    <row r="238" spans="1:11">
      <c r="A238" s="1"/>
      <c r="B238" s="1" t="s">
        <v>3</v>
      </c>
      <c r="C238" s="29" t="s">
        <v>35</v>
      </c>
      <c r="D238" s="29" t="s">
        <v>35</v>
      </c>
      <c r="E238" s="29" t="s">
        <v>35</v>
      </c>
      <c r="F238" s="29">
        <v>-1436</v>
      </c>
      <c r="G238" s="29" t="s">
        <v>35</v>
      </c>
      <c r="H238" s="29" t="s">
        <v>35</v>
      </c>
      <c r="I238" s="29" t="e">
        <f t="shared" si="3"/>
        <v>#VALUE!</v>
      </c>
      <c r="J238" s="29" t="s">
        <v>35</v>
      </c>
      <c r="K238" s="29">
        <v>0</v>
      </c>
    </row>
    <row r="239" spans="1:11">
      <c r="A239" s="1"/>
      <c r="B239" s="1" t="s">
        <v>82</v>
      </c>
      <c r="C239" s="29">
        <v>-11218</v>
      </c>
      <c r="D239" s="29" t="s">
        <v>35</v>
      </c>
      <c r="E239" s="29" t="s">
        <v>35</v>
      </c>
      <c r="F239" s="29">
        <v>-1637</v>
      </c>
      <c r="G239" s="29">
        <v>-4232</v>
      </c>
      <c r="H239" s="29">
        <v>-2536</v>
      </c>
      <c r="I239" s="29" t="e">
        <f t="shared" si="3"/>
        <v>#VALUE!</v>
      </c>
      <c r="J239" s="29">
        <v>-11218</v>
      </c>
      <c r="K239" s="29">
        <v>0</v>
      </c>
    </row>
    <row r="240" spans="1:11">
      <c r="A240" s="1"/>
      <c r="B240" s="1" t="s">
        <v>4</v>
      </c>
      <c r="C240" s="29" t="s">
        <v>35</v>
      </c>
      <c r="D240" s="29" t="s">
        <v>35</v>
      </c>
      <c r="E240" s="29" t="s">
        <v>35</v>
      </c>
      <c r="F240" s="29" t="s">
        <v>35</v>
      </c>
      <c r="G240" s="29" t="s">
        <v>35</v>
      </c>
      <c r="H240" s="29" t="s">
        <v>35</v>
      </c>
      <c r="I240" s="29" t="e">
        <f t="shared" si="3"/>
        <v>#VALUE!</v>
      </c>
      <c r="J240" s="29" t="s">
        <v>35</v>
      </c>
      <c r="K240" s="29">
        <v>0</v>
      </c>
    </row>
    <row r="241" spans="1:11">
      <c r="A241" s="1"/>
      <c r="B241" s="1" t="s">
        <v>83</v>
      </c>
      <c r="C241" s="29">
        <v>-331892</v>
      </c>
      <c r="D241" s="29">
        <v>-114671</v>
      </c>
      <c r="E241" s="29">
        <v>-62647</v>
      </c>
      <c r="F241" s="29">
        <v>-52606</v>
      </c>
      <c r="G241" s="29">
        <v>-72333</v>
      </c>
      <c r="H241" s="29">
        <v>-24449</v>
      </c>
      <c r="I241" s="29">
        <f t="shared" si="3"/>
        <v>-229924</v>
      </c>
      <c r="J241" s="29">
        <v>-326706</v>
      </c>
      <c r="K241" s="29">
        <v>-5186</v>
      </c>
    </row>
    <row r="242" spans="1:11">
      <c r="A242" s="1"/>
      <c r="B242" s="1" t="s">
        <v>84</v>
      </c>
      <c r="C242" s="29">
        <v>-239227</v>
      </c>
      <c r="D242" s="29">
        <v>-26076</v>
      </c>
      <c r="E242" s="29">
        <v>-22830</v>
      </c>
      <c r="F242" s="29">
        <v>-29676</v>
      </c>
      <c r="G242" s="29">
        <v>-88330</v>
      </c>
      <c r="H242" s="29">
        <v>-55082</v>
      </c>
      <c r="I242" s="29">
        <f t="shared" si="3"/>
        <v>-78582</v>
      </c>
      <c r="J242" s="29">
        <v>-221994</v>
      </c>
      <c r="K242" s="29">
        <v>-17233</v>
      </c>
    </row>
    <row r="243" spans="1:11">
      <c r="A243" s="1"/>
      <c r="B243" s="1" t="s">
        <v>42</v>
      </c>
      <c r="C243" s="29">
        <v>-156807</v>
      </c>
      <c r="D243" s="29">
        <v>-38674</v>
      </c>
      <c r="E243" s="29">
        <v>-20676</v>
      </c>
      <c r="F243" s="29">
        <v>-21949</v>
      </c>
      <c r="G243" s="29">
        <v>-44104</v>
      </c>
      <c r="H243" s="29">
        <v>-23157</v>
      </c>
      <c r="I243" s="29">
        <f t="shared" si="3"/>
        <v>-81299</v>
      </c>
      <c r="J243" s="29">
        <v>-148560</v>
      </c>
      <c r="K243" s="29">
        <v>-8247</v>
      </c>
    </row>
    <row r="244" spans="1:11">
      <c r="A244" s="1"/>
      <c r="B244" s="1" t="s">
        <v>85</v>
      </c>
      <c r="C244" s="29">
        <v>-359693</v>
      </c>
      <c r="D244" s="29">
        <v>-113138</v>
      </c>
      <c r="E244" s="29">
        <v>-71973</v>
      </c>
      <c r="F244" s="29">
        <v>-55874</v>
      </c>
      <c r="G244" s="29">
        <v>-74193</v>
      </c>
      <c r="H244" s="29">
        <v>-22422</v>
      </c>
      <c r="I244" s="29">
        <f t="shared" si="3"/>
        <v>-240985</v>
      </c>
      <c r="J244" s="29">
        <v>-337600</v>
      </c>
      <c r="K244" s="29">
        <v>-22093</v>
      </c>
    </row>
    <row r="245" spans="1:11">
      <c r="A245" s="1"/>
      <c r="B245" s="1" t="s">
        <v>5</v>
      </c>
      <c r="C245" s="29">
        <v>-100971</v>
      </c>
      <c r="D245" s="29">
        <v>-25934</v>
      </c>
      <c r="E245" s="29">
        <v>-13106</v>
      </c>
      <c r="F245" s="29">
        <v>-12989</v>
      </c>
      <c r="G245" s="29">
        <v>-26514</v>
      </c>
      <c r="H245" s="29">
        <v>-15370</v>
      </c>
      <c r="I245" s="29">
        <f t="shared" si="3"/>
        <v>-52029</v>
      </c>
      <c r="J245" s="29">
        <v>-93913</v>
      </c>
      <c r="K245" s="29">
        <v>-7058</v>
      </c>
    </row>
    <row r="246" spans="1:11">
      <c r="A246" s="1"/>
      <c r="B246" s="1" t="s">
        <v>6</v>
      </c>
      <c r="C246" s="29">
        <v>-63280</v>
      </c>
      <c r="D246" s="29" t="s">
        <v>35</v>
      </c>
      <c r="E246" s="29" t="s">
        <v>35</v>
      </c>
      <c r="F246" s="29">
        <v>-6296</v>
      </c>
      <c r="G246" s="29">
        <v>-17897</v>
      </c>
      <c r="H246" s="29">
        <v>-14238</v>
      </c>
      <c r="I246" s="29" t="e">
        <f t="shared" si="3"/>
        <v>#VALUE!</v>
      </c>
      <c r="J246" s="29">
        <v>-54112</v>
      </c>
      <c r="K246" s="29">
        <v>-9168</v>
      </c>
    </row>
    <row r="247" spans="1:11">
      <c r="A247" s="1"/>
      <c r="B247" s="1" t="s">
        <v>7</v>
      </c>
      <c r="C247" s="29">
        <v>-98549</v>
      </c>
      <c r="D247" s="29">
        <v>-32603</v>
      </c>
      <c r="E247" s="29">
        <v>-11651</v>
      </c>
      <c r="F247" s="29">
        <v>-9825</v>
      </c>
      <c r="G247" s="29">
        <v>-22366</v>
      </c>
      <c r="H247" s="29">
        <v>-15116</v>
      </c>
      <c r="I247" s="29">
        <f t="shared" si="3"/>
        <v>-54079</v>
      </c>
      <c r="J247" s="29">
        <v>-91561</v>
      </c>
      <c r="K247" s="29">
        <v>-6988</v>
      </c>
    </row>
    <row r="248" spans="1:11">
      <c r="A248" s="1"/>
      <c r="B248" s="1" t="s">
        <v>8</v>
      </c>
      <c r="C248" s="29">
        <v>-102359</v>
      </c>
      <c r="D248" s="29">
        <v>-43372</v>
      </c>
      <c r="E248" s="29">
        <v>-15810</v>
      </c>
      <c r="F248" s="29">
        <v>-11694</v>
      </c>
      <c r="G248" s="29">
        <v>-17903</v>
      </c>
      <c r="H248" s="29">
        <v>-9105</v>
      </c>
      <c r="I248" s="29">
        <f t="shared" si="3"/>
        <v>-70876</v>
      </c>
      <c r="J248" s="29">
        <v>-97884</v>
      </c>
      <c r="K248" s="29">
        <v>-4475</v>
      </c>
    </row>
    <row r="249" spans="1:11">
      <c r="A249" s="1"/>
      <c r="B249" s="1" t="s">
        <v>9</v>
      </c>
      <c r="C249" s="29">
        <v>-275560</v>
      </c>
      <c r="D249" s="29">
        <v>-95651</v>
      </c>
      <c r="E249" s="29">
        <v>-33889</v>
      </c>
      <c r="F249" s="29">
        <v>-30196</v>
      </c>
      <c r="G249" s="29">
        <v>-57395</v>
      </c>
      <c r="H249" s="29">
        <v>-36450</v>
      </c>
      <c r="I249" s="29">
        <f t="shared" si="3"/>
        <v>-159736</v>
      </c>
      <c r="J249" s="29">
        <v>-253581</v>
      </c>
      <c r="K249" s="29">
        <v>-21979</v>
      </c>
    </row>
    <row r="250" spans="1:11">
      <c r="A250" s="1"/>
      <c r="B250" s="1" t="s">
        <v>10</v>
      </c>
      <c r="C250" s="29">
        <v>-14542</v>
      </c>
      <c r="D250" s="29" t="s">
        <v>35</v>
      </c>
      <c r="E250" s="29" t="s">
        <v>35</v>
      </c>
      <c r="F250" s="29" t="s">
        <v>35</v>
      </c>
      <c r="G250" s="29">
        <v>-3246</v>
      </c>
      <c r="H250" s="29">
        <v>-5253</v>
      </c>
      <c r="I250" s="29" t="e">
        <f t="shared" si="3"/>
        <v>#VALUE!</v>
      </c>
      <c r="J250" s="29">
        <v>-10564</v>
      </c>
      <c r="K250" s="29">
        <v>-3978</v>
      </c>
    </row>
    <row r="251" spans="1:11">
      <c r="A251" s="1"/>
      <c r="B251" s="1" t="s">
        <v>31</v>
      </c>
      <c r="C251" s="29">
        <v>-325208</v>
      </c>
      <c r="D251" s="29">
        <v>-45712</v>
      </c>
      <c r="E251" s="29">
        <v>-25716</v>
      </c>
      <c r="F251" s="29">
        <v>-26683</v>
      </c>
      <c r="G251" s="29">
        <v>-65298</v>
      </c>
      <c r="H251" s="29">
        <v>-76026</v>
      </c>
      <c r="I251" s="29">
        <f t="shared" si="3"/>
        <v>-98111</v>
      </c>
      <c r="J251" s="29">
        <v>-239435</v>
      </c>
      <c r="K251" s="29">
        <v>-85773</v>
      </c>
    </row>
    <row r="252" spans="1:11">
      <c r="A252" s="1"/>
      <c r="B252" s="1" t="s">
        <v>11</v>
      </c>
      <c r="C252" s="29">
        <v>-47880</v>
      </c>
      <c r="D252" s="29">
        <v>-7905</v>
      </c>
      <c r="E252" s="29" t="s">
        <v>35</v>
      </c>
      <c r="F252" s="29" t="s">
        <v>35</v>
      </c>
      <c r="G252" s="29">
        <v>-13198</v>
      </c>
      <c r="H252" s="29">
        <v>-6922</v>
      </c>
      <c r="I252" s="29" t="e">
        <f t="shared" si="3"/>
        <v>#VALUE!</v>
      </c>
      <c r="J252" s="29" t="s">
        <v>35</v>
      </c>
      <c r="K252" s="29" t="s">
        <v>35</v>
      </c>
    </row>
    <row r="253" spans="1:11">
      <c r="A253" s="1"/>
      <c r="B253" s="1" t="s">
        <v>12</v>
      </c>
      <c r="C253" s="29">
        <v>-300030</v>
      </c>
      <c r="D253" s="29">
        <v>-53816</v>
      </c>
      <c r="E253" s="29">
        <v>-39710</v>
      </c>
      <c r="F253" s="29">
        <v>-38292</v>
      </c>
      <c r="G253" s="29">
        <v>-76372</v>
      </c>
      <c r="H253" s="29">
        <v>-60797</v>
      </c>
      <c r="I253" s="29">
        <f t="shared" si="3"/>
        <v>-131818</v>
      </c>
      <c r="J253" s="29">
        <v>-268987</v>
      </c>
      <c r="K253" s="29">
        <v>-31043</v>
      </c>
    </row>
    <row r="254" spans="1:11">
      <c r="A254" s="1"/>
      <c r="B254" s="1" t="s">
        <v>13</v>
      </c>
      <c r="C254" s="29">
        <v>-70138</v>
      </c>
      <c r="D254" s="29">
        <v>-14714</v>
      </c>
      <c r="E254" s="29">
        <v>-10385</v>
      </c>
      <c r="F254" s="29">
        <v>-10909</v>
      </c>
      <c r="G254" s="29">
        <v>-22471</v>
      </c>
      <c r="H254" s="29">
        <v>-8425</v>
      </c>
      <c r="I254" s="29">
        <f t="shared" si="3"/>
        <v>-36008</v>
      </c>
      <c r="J254" s="29">
        <v>-66904</v>
      </c>
      <c r="K254" s="29">
        <v>-3234</v>
      </c>
    </row>
    <row r="255" spans="1:11">
      <c r="A255" s="1"/>
      <c r="B255" s="1" t="s">
        <v>14</v>
      </c>
      <c r="C255" s="29">
        <v>-498745</v>
      </c>
      <c r="D255" s="29">
        <v>-61118</v>
      </c>
      <c r="E255" s="29">
        <v>-76748</v>
      </c>
      <c r="F255" s="29">
        <v>-111701</v>
      </c>
      <c r="G255" s="29">
        <v>-190770</v>
      </c>
      <c r="H255" s="29">
        <v>-38956</v>
      </c>
      <c r="I255" s="29">
        <f t="shared" si="3"/>
        <v>-249567</v>
      </c>
      <c r="J255" s="29">
        <v>-479293</v>
      </c>
      <c r="K255" s="29">
        <v>-19452</v>
      </c>
    </row>
    <row r="256" spans="1:11">
      <c r="A256" s="1"/>
      <c r="B256" s="1" t="s">
        <v>15</v>
      </c>
      <c r="C256" s="29">
        <v>-192801</v>
      </c>
      <c r="D256" s="29">
        <v>-85175</v>
      </c>
      <c r="E256" s="29" t="s">
        <v>35</v>
      </c>
      <c r="F256" s="29">
        <v>-28746</v>
      </c>
      <c r="G256" s="29">
        <v>-28562</v>
      </c>
      <c r="H256" s="29" t="s">
        <v>35</v>
      </c>
      <c r="I256" s="29" t="e">
        <f t="shared" si="3"/>
        <v>#VALUE!</v>
      </c>
      <c r="J256" s="29" t="s">
        <v>35</v>
      </c>
      <c r="K256" s="29" t="s">
        <v>35</v>
      </c>
    </row>
    <row r="257" spans="1:11">
      <c r="A257" s="1"/>
      <c r="B257" s="1" t="s">
        <v>86</v>
      </c>
      <c r="C257" s="29">
        <v>-18203</v>
      </c>
      <c r="D257" s="29" t="s">
        <v>35</v>
      </c>
      <c r="E257" s="29" t="s">
        <v>35</v>
      </c>
      <c r="F257" s="29">
        <v>-1868</v>
      </c>
      <c r="G257" s="29" t="s">
        <v>35</v>
      </c>
      <c r="H257" s="29" t="s">
        <v>35</v>
      </c>
      <c r="I257" s="29" t="e">
        <f t="shared" si="3"/>
        <v>#VALUE!</v>
      </c>
      <c r="J257" s="29">
        <v>-18203</v>
      </c>
      <c r="K257" s="29">
        <v>0</v>
      </c>
    </row>
    <row r="258" spans="1:11">
      <c r="A258" s="1" t="s">
        <v>78</v>
      </c>
      <c r="B258" s="1" t="s">
        <v>19</v>
      </c>
      <c r="C258" s="29">
        <v>-2135448</v>
      </c>
      <c r="D258" s="29">
        <v>-1012</v>
      </c>
      <c r="E258" s="29">
        <v>-2239</v>
      </c>
      <c r="F258" s="29">
        <v>-6060</v>
      </c>
      <c r="G258" s="29">
        <v>-59247</v>
      </c>
      <c r="H258" s="29">
        <v>-201484</v>
      </c>
      <c r="I258" s="29">
        <f t="shared" si="3"/>
        <v>-9311</v>
      </c>
      <c r="J258" s="29">
        <v>-270042</v>
      </c>
      <c r="K258" s="29">
        <v>-1865406</v>
      </c>
    </row>
    <row r="259" spans="1:11">
      <c r="A259" s="1"/>
      <c r="B259" s="1" t="s">
        <v>3</v>
      </c>
      <c r="C259" s="29" t="s">
        <v>35</v>
      </c>
      <c r="D259" s="29" t="s">
        <v>35</v>
      </c>
      <c r="E259" s="29">
        <v>0</v>
      </c>
      <c r="F259" s="29">
        <v>0</v>
      </c>
      <c r="G259" s="29" t="s">
        <v>35</v>
      </c>
      <c r="H259" s="29" t="s">
        <v>35</v>
      </c>
      <c r="I259" s="29" t="e">
        <f t="shared" si="3"/>
        <v>#VALUE!</v>
      </c>
      <c r="J259" s="29" t="s">
        <v>35</v>
      </c>
      <c r="K259" s="29" t="s">
        <v>35</v>
      </c>
    </row>
    <row r="260" spans="1:11">
      <c r="A260" s="1"/>
      <c r="B260" s="1" t="s">
        <v>82</v>
      </c>
      <c r="C260" s="29">
        <v>-13625</v>
      </c>
      <c r="D260" s="29" t="s">
        <v>35</v>
      </c>
      <c r="E260" s="29" t="s">
        <v>35</v>
      </c>
      <c r="F260" s="29">
        <v>-27</v>
      </c>
      <c r="G260" s="29">
        <v>-439</v>
      </c>
      <c r="H260" s="29">
        <v>-1474</v>
      </c>
      <c r="I260" s="29" t="e">
        <f t="shared" si="3"/>
        <v>#VALUE!</v>
      </c>
      <c r="J260" s="29" t="s">
        <v>35</v>
      </c>
      <c r="K260" s="29" t="s">
        <v>35</v>
      </c>
    </row>
    <row r="261" spans="1:11">
      <c r="A261" s="1"/>
      <c r="B261" s="1" t="s">
        <v>4</v>
      </c>
      <c r="C261" s="29" t="s">
        <v>35</v>
      </c>
      <c r="D261" s="29" t="s">
        <v>35</v>
      </c>
      <c r="E261" s="29" t="s">
        <v>35</v>
      </c>
      <c r="F261" s="29" t="s">
        <v>35</v>
      </c>
      <c r="G261" s="29" t="s">
        <v>35</v>
      </c>
      <c r="H261" s="29" t="s">
        <v>35</v>
      </c>
      <c r="I261" s="29" t="e">
        <f t="shared" si="3"/>
        <v>#VALUE!</v>
      </c>
      <c r="J261" s="29" t="s">
        <v>35</v>
      </c>
      <c r="K261" s="29">
        <v>-11008</v>
      </c>
    </row>
    <row r="262" spans="1:11">
      <c r="A262" s="1"/>
      <c r="B262" s="1" t="s">
        <v>83</v>
      </c>
      <c r="C262" s="29">
        <v>-41015</v>
      </c>
      <c r="D262" s="29">
        <v>-8</v>
      </c>
      <c r="E262" s="29">
        <v>-10</v>
      </c>
      <c r="F262" s="29">
        <v>-71</v>
      </c>
      <c r="G262" s="29">
        <v>-807</v>
      </c>
      <c r="H262" s="29">
        <v>-3179</v>
      </c>
      <c r="I262" s="29">
        <f t="shared" ref="I262:I325" si="4">+D262+E262+F262</f>
        <v>-89</v>
      </c>
      <c r="J262" s="29">
        <v>-4075</v>
      </c>
      <c r="K262" s="29">
        <v>-36940</v>
      </c>
    </row>
    <row r="263" spans="1:11">
      <c r="A263" s="1"/>
      <c r="B263" s="1" t="s">
        <v>84</v>
      </c>
      <c r="C263" s="29">
        <v>-214680</v>
      </c>
      <c r="D263" s="29">
        <v>-23</v>
      </c>
      <c r="E263" s="29">
        <v>-41</v>
      </c>
      <c r="F263" s="29">
        <v>-247</v>
      </c>
      <c r="G263" s="29">
        <v>-6600</v>
      </c>
      <c r="H263" s="29">
        <v>-32042</v>
      </c>
      <c r="I263" s="29">
        <f t="shared" si="4"/>
        <v>-311</v>
      </c>
      <c r="J263" s="29">
        <v>-38953</v>
      </c>
      <c r="K263" s="29">
        <v>-175727</v>
      </c>
    </row>
    <row r="264" spans="1:11">
      <c r="A264" s="1"/>
      <c r="B264" s="1" t="s">
        <v>42</v>
      </c>
      <c r="C264" s="29">
        <v>-130767</v>
      </c>
      <c r="D264" s="29">
        <v>-93</v>
      </c>
      <c r="E264" s="29">
        <v>-176</v>
      </c>
      <c r="F264" s="29">
        <v>-429</v>
      </c>
      <c r="G264" s="29">
        <v>-4634</v>
      </c>
      <c r="H264" s="29">
        <v>-12138</v>
      </c>
      <c r="I264" s="29">
        <f t="shared" si="4"/>
        <v>-698</v>
      </c>
      <c r="J264" s="29">
        <v>-17470</v>
      </c>
      <c r="K264" s="29">
        <v>-113297</v>
      </c>
    </row>
    <row r="265" spans="1:11">
      <c r="A265" s="1"/>
      <c r="B265" s="1" t="s">
        <v>85</v>
      </c>
      <c r="C265" s="29">
        <v>-237925</v>
      </c>
      <c r="D265" s="29">
        <v>-273</v>
      </c>
      <c r="E265" s="29">
        <v>-783</v>
      </c>
      <c r="F265" s="29">
        <v>-1802</v>
      </c>
      <c r="G265" s="29">
        <v>-12027</v>
      </c>
      <c r="H265" s="29">
        <v>-21584</v>
      </c>
      <c r="I265" s="29">
        <f t="shared" si="4"/>
        <v>-2858</v>
      </c>
      <c r="J265" s="29">
        <v>-36469</v>
      </c>
      <c r="K265" s="29">
        <v>-201456</v>
      </c>
    </row>
    <row r="266" spans="1:11">
      <c r="A266" s="1"/>
      <c r="B266" s="1" t="s">
        <v>5</v>
      </c>
      <c r="C266" s="29">
        <v>-95054</v>
      </c>
      <c r="D266" s="29">
        <v>-29</v>
      </c>
      <c r="E266" s="29">
        <v>-44</v>
      </c>
      <c r="F266" s="29">
        <v>-128</v>
      </c>
      <c r="G266" s="29">
        <v>-2090</v>
      </c>
      <c r="H266" s="29">
        <v>-5273</v>
      </c>
      <c r="I266" s="29">
        <f t="shared" si="4"/>
        <v>-201</v>
      </c>
      <c r="J266" s="29">
        <v>-7564</v>
      </c>
      <c r="K266" s="29">
        <v>-87490</v>
      </c>
    </row>
    <row r="267" spans="1:11">
      <c r="A267" s="1"/>
      <c r="B267" s="1" t="s">
        <v>6</v>
      </c>
      <c r="C267" s="29">
        <v>-118039</v>
      </c>
      <c r="D267" s="29" t="s">
        <v>35</v>
      </c>
      <c r="E267" s="29" t="s">
        <v>35</v>
      </c>
      <c r="F267" s="29">
        <v>-119</v>
      </c>
      <c r="G267" s="29">
        <v>-1276</v>
      </c>
      <c r="H267" s="29">
        <v>-3455</v>
      </c>
      <c r="I267" s="29" t="e">
        <f t="shared" si="4"/>
        <v>#VALUE!</v>
      </c>
      <c r="J267" s="29">
        <v>-4897</v>
      </c>
      <c r="K267" s="29">
        <v>-113142</v>
      </c>
    </row>
    <row r="268" spans="1:11">
      <c r="A268" s="1"/>
      <c r="B268" s="1" t="s">
        <v>7</v>
      </c>
      <c r="C268" s="29">
        <v>-324397</v>
      </c>
      <c r="D268" s="29">
        <v>-81</v>
      </c>
      <c r="E268" s="29">
        <v>-103</v>
      </c>
      <c r="F268" s="29">
        <v>-420</v>
      </c>
      <c r="G268" s="29">
        <v>-4677</v>
      </c>
      <c r="H268" s="29">
        <v>-11942</v>
      </c>
      <c r="I268" s="29">
        <f t="shared" si="4"/>
        <v>-604</v>
      </c>
      <c r="J268" s="29">
        <v>-17223</v>
      </c>
      <c r="K268" s="29">
        <v>-307174</v>
      </c>
    </row>
    <row r="269" spans="1:11">
      <c r="A269" s="1"/>
      <c r="B269" s="1" t="s">
        <v>8</v>
      </c>
      <c r="C269" s="29">
        <v>-44186</v>
      </c>
      <c r="D269" s="29">
        <v>-83</v>
      </c>
      <c r="E269" s="29">
        <v>-168</v>
      </c>
      <c r="F269" s="29">
        <v>-383</v>
      </c>
      <c r="G269" s="29">
        <v>-2167</v>
      </c>
      <c r="H269" s="29">
        <v>-6695</v>
      </c>
      <c r="I269" s="29">
        <f t="shared" si="4"/>
        <v>-634</v>
      </c>
      <c r="J269" s="29">
        <v>-9496</v>
      </c>
      <c r="K269" s="29">
        <v>-34690</v>
      </c>
    </row>
    <row r="270" spans="1:11">
      <c r="A270" s="1"/>
      <c r="B270" s="1" t="s">
        <v>9</v>
      </c>
      <c r="C270" s="29">
        <v>-146066</v>
      </c>
      <c r="D270" s="29">
        <v>-68</v>
      </c>
      <c r="E270" s="29">
        <v>-146</v>
      </c>
      <c r="F270" s="29">
        <v>-415</v>
      </c>
      <c r="G270" s="29">
        <v>-3364</v>
      </c>
      <c r="H270" s="29">
        <v>-12519</v>
      </c>
      <c r="I270" s="29">
        <f t="shared" si="4"/>
        <v>-629</v>
      </c>
      <c r="J270" s="29">
        <v>-16512</v>
      </c>
      <c r="K270" s="29">
        <v>-129554</v>
      </c>
    </row>
    <row r="271" spans="1:11">
      <c r="A271" s="1"/>
      <c r="B271" s="1" t="s">
        <v>10</v>
      </c>
      <c r="C271" s="29">
        <v>-128301</v>
      </c>
      <c r="D271" s="29" t="s">
        <v>35</v>
      </c>
      <c r="E271" s="29" t="s">
        <v>35</v>
      </c>
      <c r="F271" s="29" t="s">
        <v>35</v>
      </c>
      <c r="G271" s="29">
        <v>-1711</v>
      </c>
      <c r="H271" s="29">
        <v>-8120</v>
      </c>
      <c r="I271" s="29" t="e">
        <f t="shared" si="4"/>
        <v>#VALUE!</v>
      </c>
      <c r="J271" s="29">
        <v>-10027</v>
      </c>
      <c r="K271" s="29">
        <v>-118274</v>
      </c>
    </row>
    <row r="272" spans="1:11">
      <c r="A272" s="1"/>
      <c r="B272" s="1" t="s">
        <v>31</v>
      </c>
      <c r="C272" s="29">
        <v>-230172</v>
      </c>
      <c r="D272" s="29">
        <v>-38</v>
      </c>
      <c r="E272" s="29">
        <v>-62</v>
      </c>
      <c r="F272" s="29">
        <v>-159</v>
      </c>
      <c r="G272" s="29">
        <v>-2000</v>
      </c>
      <c r="H272" s="29">
        <v>-16375</v>
      </c>
      <c r="I272" s="29">
        <f t="shared" si="4"/>
        <v>-259</v>
      </c>
      <c r="J272" s="29">
        <v>-18634</v>
      </c>
      <c r="K272" s="29">
        <v>-211538</v>
      </c>
    </row>
    <row r="273" spans="1:11">
      <c r="A273" s="1"/>
      <c r="B273" s="1" t="s">
        <v>11</v>
      </c>
      <c r="C273" s="29">
        <v>-7408</v>
      </c>
      <c r="D273" s="29">
        <v>-8</v>
      </c>
      <c r="E273" s="29" t="s">
        <v>35</v>
      </c>
      <c r="F273" s="29" t="s">
        <v>35</v>
      </c>
      <c r="G273" s="29">
        <v>-651</v>
      </c>
      <c r="H273" s="29">
        <v>-1819</v>
      </c>
      <c r="I273" s="29" t="e">
        <f t="shared" si="4"/>
        <v>#VALUE!</v>
      </c>
      <c r="J273" s="29" t="s">
        <v>35</v>
      </c>
      <c r="K273" s="29" t="s">
        <v>35</v>
      </c>
    </row>
    <row r="274" spans="1:11">
      <c r="A274" s="1"/>
      <c r="B274" s="1" t="s">
        <v>12</v>
      </c>
      <c r="C274" s="29">
        <v>-170134</v>
      </c>
      <c r="D274" s="29">
        <v>-109</v>
      </c>
      <c r="E274" s="29">
        <v>-206</v>
      </c>
      <c r="F274" s="29">
        <v>-589</v>
      </c>
      <c r="G274" s="29">
        <v>-5409</v>
      </c>
      <c r="H274" s="29">
        <v>-25578</v>
      </c>
      <c r="I274" s="29">
        <f t="shared" si="4"/>
        <v>-904</v>
      </c>
      <c r="J274" s="29">
        <v>-31891</v>
      </c>
      <c r="K274" s="29">
        <v>-138243</v>
      </c>
    </row>
    <row r="275" spans="1:11">
      <c r="A275" s="1"/>
      <c r="B275" s="1" t="s">
        <v>13</v>
      </c>
      <c r="C275" s="29">
        <v>-19677</v>
      </c>
      <c r="D275" s="29">
        <v>-11</v>
      </c>
      <c r="E275" s="29">
        <v>-19</v>
      </c>
      <c r="F275" s="29">
        <v>-53</v>
      </c>
      <c r="G275" s="29">
        <v>-542</v>
      </c>
      <c r="H275" s="29">
        <v>-2815</v>
      </c>
      <c r="I275" s="29">
        <f t="shared" si="4"/>
        <v>-83</v>
      </c>
      <c r="J275" s="29">
        <v>-3440</v>
      </c>
      <c r="K275" s="29">
        <v>-16237</v>
      </c>
    </row>
    <row r="276" spans="1:11">
      <c r="A276" s="1"/>
      <c r="B276" s="1" t="s">
        <v>14</v>
      </c>
      <c r="C276" s="29">
        <v>-158043</v>
      </c>
      <c r="D276" s="29">
        <v>-58</v>
      </c>
      <c r="E276" s="29">
        <v>-147</v>
      </c>
      <c r="F276" s="29">
        <v>-574</v>
      </c>
      <c r="G276" s="29">
        <v>-8048</v>
      </c>
      <c r="H276" s="29">
        <v>-29956</v>
      </c>
      <c r="I276" s="29">
        <f t="shared" si="4"/>
        <v>-779</v>
      </c>
      <c r="J276" s="29">
        <v>-38783</v>
      </c>
      <c r="K276" s="29">
        <v>-119260</v>
      </c>
    </row>
    <row r="277" spans="1:11">
      <c r="A277" s="1"/>
      <c r="B277" s="1" t="s">
        <v>15</v>
      </c>
      <c r="C277" s="29">
        <v>-41862</v>
      </c>
      <c r="D277" s="29">
        <v>-77</v>
      </c>
      <c r="E277" s="29" t="s">
        <v>35</v>
      </c>
      <c r="F277" s="29">
        <v>-452</v>
      </c>
      <c r="G277" s="29">
        <v>-2755</v>
      </c>
      <c r="H277" s="29" t="s">
        <v>35</v>
      </c>
      <c r="I277" s="29" t="e">
        <f t="shared" si="4"/>
        <v>#VALUE!</v>
      </c>
      <c r="J277" s="29" t="s">
        <v>35</v>
      </c>
      <c r="K277" s="29" t="s">
        <v>35</v>
      </c>
    </row>
    <row r="278" spans="1:11">
      <c r="A278" s="1"/>
      <c r="B278" s="1" t="s">
        <v>86</v>
      </c>
      <c r="C278" s="29">
        <v>0</v>
      </c>
      <c r="D278" s="29">
        <v>0</v>
      </c>
      <c r="E278" s="29">
        <v>0</v>
      </c>
      <c r="F278" s="29">
        <v>0</v>
      </c>
      <c r="G278" s="29">
        <v>0</v>
      </c>
      <c r="H278" s="29">
        <v>0</v>
      </c>
      <c r="I278" s="29">
        <f t="shared" si="4"/>
        <v>0</v>
      </c>
      <c r="J278" s="29">
        <v>0</v>
      </c>
      <c r="K278" s="29">
        <v>0</v>
      </c>
    </row>
    <row r="279" spans="1:11">
      <c r="A279" s="1" t="s">
        <v>79</v>
      </c>
      <c r="B279" s="1" t="s">
        <v>19</v>
      </c>
      <c r="C279" s="29">
        <v>12094927</v>
      </c>
      <c r="D279" s="29">
        <v>1349960</v>
      </c>
      <c r="E279" s="29">
        <v>938904</v>
      </c>
      <c r="F279" s="29">
        <v>1021962</v>
      </c>
      <c r="G279" s="29">
        <v>2169957</v>
      </c>
      <c r="H279" s="29">
        <v>1558284</v>
      </c>
      <c r="I279" s="29">
        <f t="shared" si="4"/>
        <v>3310826</v>
      </c>
      <c r="J279" s="29">
        <v>7039067</v>
      </c>
      <c r="K279" s="29">
        <v>5055860</v>
      </c>
    </row>
    <row r="280" spans="1:11">
      <c r="A280" s="1"/>
      <c r="B280" s="1" t="s">
        <v>3</v>
      </c>
      <c r="C280" s="29">
        <v>19132</v>
      </c>
      <c r="D280" s="29" t="s">
        <v>35</v>
      </c>
      <c r="E280" s="29">
        <v>3010</v>
      </c>
      <c r="F280" s="29" t="s">
        <v>35</v>
      </c>
      <c r="G280" s="29">
        <v>4263</v>
      </c>
      <c r="H280" s="29">
        <v>2183</v>
      </c>
      <c r="I280" s="29" t="e">
        <f t="shared" si="4"/>
        <v>#VALUE!</v>
      </c>
      <c r="J280" s="29">
        <v>17433</v>
      </c>
      <c r="K280" s="29">
        <v>1699</v>
      </c>
    </row>
    <row r="281" spans="1:11">
      <c r="A281" s="1"/>
      <c r="B281" s="1" t="s">
        <v>82</v>
      </c>
      <c r="C281" s="29">
        <v>72874</v>
      </c>
      <c r="D281" s="29">
        <v>4945</v>
      </c>
      <c r="E281" s="29">
        <v>4023</v>
      </c>
      <c r="F281" s="29">
        <v>5529</v>
      </c>
      <c r="G281" s="29">
        <v>15586</v>
      </c>
      <c r="H281" s="29">
        <v>10021</v>
      </c>
      <c r="I281" s="29">
        <f t="shared" si="4"/>
        <v>14497</v>
      </c>
      <c r="J281" s="29">
        <v>40104</v>
      </c>
      <c r="K281" s="29">
        <v>32770</v>
      </c>
    </row>
    <row r="282" spans="1:11">
      <c r="A282" s="1"/>
      <c r="B282" s="1" t="s">
        <v>4</v>
      </c>
      <c r="C282" s="29">
        <v>33873</v>
      </c>
      <c r="D282" s="29">
        <v>1185</v>
      </c>
      <c r="E282" s="29">
        <v>619</v>
      </c>
      <c r="F282" s="29">
        <v>574</v>
      </c>
      <c r="G282" s="29">
        <v>1794</v>
      </c>
      <c r="H282" s="29">
        <v>1802</v>
      </c>
      <c r="I282" s="29">
        <f t="shared" si="4"/>
        <v>2378</v>
      </c>
      <c r="J282" s="29">
        <v>5974</v>
      </c>
      <c r="K282" s="29">
        <v>27899</v>
      </c>
    </row>
    <row r="283" spans="1:11">
      <c r="A283" s="1"/>
      <c r="B283" s="1" t="s">
        <v>83</v>
      </c>
      <c r="C283" s="29">
        <v>1221835</v>
      </c>
      <c r="D283" s="29">
        <v>228625</v>
      </c>
      <c r="E283" s="29">
        <v>157927</v>
      </c>
      <c r="F283" s="29">
        <v>167962</v>
      </c>
      <c r="G283" s="29">
        <v>343265</v>
      </c>
      <c r="H283" s="29">
        <v>171699</v>
      </c>
      <c r="I283" s="29">
        <f t="shared" si="4"/>
        <v>554514</v>
      </c>
      <c r="J283" s="29">
        <v>1069478</v>
      </c>
      <c r="K283" s="29">
        <v>152357</v>
      </c>
    </row>
    <row r="284" spans="1:11">
      <c r="A284" s="1"/>
      <c r="B284" s="1" t="s">
        <v>84</v>
      </c>
      <c r="C284" s="29">
        <v>1051923</v>
      </c>
      <c r="D284" s="29">
        <v>52311</v>
      </c>
      <c r="E284" s="29">
        <v>49991</v>
      </c>
      <c r="F284" s="29">
        <v>78647</v>
      </c>
      <c r="G284" s="29">
        <v>226023</v>
      </c>
      <c r="H284" s="29">
        <v>191682</v>
      </c>
      <c r="I284" s="29">
        <f t="shared" si="4"/>
        <v>180949</v>
      </c>
      <c r="J284" s="29">
        <v>598654</v>
      </c>
      <c r="K284" s="29">
        <v>453269</v>
      </c>
    </row>
    <row r="285" spans="1:11">
      <c r="A285" s="1"/>
      <c r="B285" s="1" t="s">
        <v>42</v>
      </c>
      <c r="C285" s="29">
        <v>580209</v>
      </c>
      <c r="D285" s="29">
        <v>62468</v>
      </c>
      <c r="E285" s="29">
        <v>47710</v>
      </c>
      <c r="F285" s="29">
        <v>58370</v>
      </c>
      <c r="G285" s="29">
        <v>122892</v>
      </c>
      <c r="H285" s="29">
        <v>80390</v>
      </c>
      <c r="I285" s="29">
        <f t="shared" si="4"/>
        <v>168548</v>
      </c>
      <c r="J285" s="29">
        <v>371830</v>
      </c>
      <c r="K285" s="29">
        <v>208379</v>
      </c>
    </row>
    <row r="286" spans="1:11">
      <c r="A286" s="1"/>
      <c r="B286" s="1" t="s">
        <v>85</v>
      </c>
      <c r="C286" s="29">
        <v>1342072</v>
      </c>
      <c r="D286" s="29">
        <v>151792</v>
      </c>
      <c r="E286" s="29">
        <v>106189</v>
      </c>
      <c r="F286" s="29">
        <v>99962</v>
      </c>
      <c r="G286" s="29">
        <v>165443</v>
      </c>
      <c r="H286" s="29">
        <v>88982</v>
      </c>
      <c r="I286" s="29">
        <f t="shared" si="4"/>
        <v>357943</v>
      </c>
      <c r="J286" s="29">
        <v>612368</v>
      </c>
      <c r="K286" s="29">
        <v>729704</v>
      </c>
    </row>
    <row r="287" spans="1:11">
      <c r="A287" s="1"/>
      <c r="B287" s="1" t="s">
        <v>5</v>
      </c>
      <c r="C287" s="29">
        <v>419154</v>
      </c>
      <c r="D287" s="29">
        <v>36432</v>
      </c>
      <c r="E287" s="29">
        <v>24724</v>
      </c>
      <c r="F287" s="29">
        <v>27796</v>
      </c>
      <c r="G287" s="29">
        <v>61635</v>
      </c>
      <c r="H287" s="29">
        <v>45771</v>
      </c>
      <c r="I287" s="29">
        <f t="shared" si="4"/>
        <v>88952</v>
      </c>
      <c r="J287" s="29">
        <v>196358</v>
      </c>
      <c r="K287" s="29">
        <v>222796</v>
      </c>
    </row>
    <row r="288" spans="1:11">
      <c r="A288" s="1"/>
      <c r="B288" s="1" t="s">
        <v>6</v>
      </c>
      <c r="C288" s="29">
        <v>323123</v>
      </c>
      <c r="D288" s="29">
        <v>15390</v>
      </c>
      <c r="E288" s="29">
        <v>12070</v>
      </c>
      <c r="F288" s="29">
        <v>13887</v>
      </c>
      <c r="G288" s="29">
        <v>36996</v>
      </c>
      <c r="H288" s="29">
        <v>27159</v>
      </c>
      <c r="I288" s="29">
        <f t="shared" si="4"/>
        <v>41347</v>
      </c>
      <c r="J288" s="29">
        <v>105502</v>
      </c>
      <c r="K288" s="29">
        <v>217621</v>
      </c>
    </row>
    <row r="289" spans="1:11">
      <c r="A289" s="1"/>
      <c r="B289" s="1" t="s">
        <v>7</v>
      </c>
      <c r="C289" s="29">
        <v>675568</v>
      </c>
      <c r="D289" s="29">
        <v>52266</v>
      </c>
      <c r="E289" s="29">
        <v>27623</v>
      </c>
      <c r="F289" s="29">
        <v>25183</v>
      </c>
      <c r="G289" s="29">
        <v>61808</v>
      </c>
      <c r="H289" s="29">
        <v>63088</v>
      </c>
      <c r="I289" s="29">
        <f t="shared" si="4"/>
        <v>105072</v>
      </c>
      <c r="J289" s="29">
        <v>229968</v>
      </c>
      <c r="K289" s="29">
        <v>445600</v>
      </c>
    </row>
    <row r="290" spans="1:11">
      <c r="A290" s="1"/>
      <c r="B290" s="1" t="s">
        <v>8</v>
      </c>
      <c r="C290" s="29">
        <v>238818</v>
      </c>
      <c r="D290" s="29">
        <v>56963</v>
      </c>
      <c r="E290" s="29">
        <v>26249</v>
      </c>
      <c r="F290" s="29">
        <v>22607</v>
      </c>
      <c r="G290" s="29">
        <v>40682</v>
      </c>
      <c r="H290" s="29">
        <v>27765</v>
      </c>
      <c r="I290" s="29">
        <f t="shared" si="4"/>
        <v>105819</v>
      </c>
      <c r="J290" s="29">
        <v>174266</v>
      </c>
      <c r="K290" s="29">
        <v>64552</v>
      </c>
    </row>
    <row r="291" spans="1:11">
      <c r="A291" s="1"/>
      <c r="B291" s="1" t="s">
        <v>9</v>
      </c>
      <c r="C291" s="29">
        <v>1016753</v>
      </c>
      <c r="D291" s="29">
        <v>158928</v>
      </c>
      <c r="E291" s="29">
        <v>94545</v>
      </c>
      <c r="F291" s="29">
        <v>98475</v>
      </c>
      <c r="G291" s="29">
        <v>194939</v>
      </c>
      <c r="H291" s="29">
        <v>125901</v>
      </c>
      <c r="I291" s="29">
        <f t="shared" si="4"/>
        <v>351948</v>
      </c>
      <c r="J291" s="29">
        <v>672788</v>
      </c>
      <c r="K291" s="29">
        <v>343965</v>
      </c>
    </row>
    <row r="292" spans="1:11">
      <c r="A292" s="1"/>
      <c r="B292" s="1" t="s">
        <v>10</v>
      </c>
      <c r="C292" s="29">
        <v>344476</v>
      </c>
      <c r="D292" s="29">
        <v>918</v>
      </c>
      <c r="E292" s="29">
        <v>561</v>
      </c>
      <c r="F292" s="29">
        <v>880</v>
      </c>
      <c r="G292" s="29">
        <v>8253</v>
      </c>
      <c r="H292" s="29">
        <v>29710</v>
      </c>
      <c r="I292" s="29">
        <f t="shared" si="4"/>
        <v>2359</v>
      </c>
      <c r="J292" s="29">
        <v>40322</v>
      </c>
      <c r="K292" s="29">
        <v>304154</v>
      </c>
    </row>
    <row r="293" spans="1:11">
      <c r="A293" s="1"/>
      <c r="B293" s="1" t="s">
        <v>31</v>
      </c>
      <c r="C293" s="29">
        <v>1584880</v>
      </c>
      <c r="D293" s="29">
        <v>102218</v>
      </c>
      <c r="E293" s="29">
        <v>61940</v>
      </c>
      <c r="F293" s="29">
        <v>66408</v>
      </c>
      <c r="G293" s="29">
        <v>208554</v>
      </c>
      <c r="H293" s="29">
        <v>253045</v>
      </c>
      <c r="I293" s="29">
        <f t="shared" si="4"/>
        <v>230566</v>
      </c>
      <c r="J293" s="29">
        <v>692165</v>
      </c>
      <c r="K293" s="29">
        <v>892715</v>
      </c>
    </row>
    <row r="294" spans="1:11">
      <c r="A294" s="1"/>
      <c r="B294" s="1" t="s">
        <v>11</v>
      </c>
      <c r="C294" s="29">
        <v>230935</v>
      </c>
      <c r="D294" s="29">
        <v>17096</v>
      </c>
      <c r="E294" s="29">
        <v>13886</v>
      </c>
      <c r="F294" s="29">
        <v>16578</v>
      </c>
      <c r="G294" s="29">
        <v>47158</v>
      </c>
      <c r="H294" s="29">
        <v>34874</v>
      </c>
      <c r="I294" s="29">
        <f t="shared" si="4"/>
        <v>47560</v>
      </c>
      <c r="J294" s="29">
        <v>129592</v>
      </c>
      <c r="K294" s="29">
        <v>101343</v>
      </c>
    </row>
    <row r="295" spans="1:11">
      <c r="A295" s="1"/>
      <c r="B295" s="1" t="s">
        <v>12</v>
      </c>
      <c r="C295" s="29">
        <v>1208328</v>
      </c>
      <c r="D295" s="29">
        <v>122917</v>
      </c>
      <c r="E295" s="29">
        <v>109487</v>
      </c>
      <c r="F295" s="29">
        <v>109205</v>
      </c>
      <c r="G295" s="29">
        <v>222145</v>
      </c>
      <c r="H295" s="29">
        <v>204813</v>
      </c>
      <c r="I295" s="29">
        <f t="shared" si="4"/>
        <v>341609</v>
      </c>
      <c r="J295" s="29">
        <v>768567</v>
      </c>
      <c r="K295" s="29">
        <v>439761</v>
      </c>
    </row>
    <row r="296" spans="1:11">
      <c r="A296" s="1"/>
      <c r="B296" s="1" t="s">
        <v>13</v>
      </c>
      <c r="C296" s="29">
        <v>198298</v>
      </c>
      <c r="D296" s="29">
        <v>28222</v>
      </c>
      <c r="E296" s="29">
        <v>17827</v>
      </c>
      <c r="F296" s="29">
        <v>21051</v>
      </c>
      <c r="G296" s="29">
        <v>48532</v>
      </c>
      <c r="H296" s="29">
        <v>33869</v>
      </c>
      <c r="I296" s="29">
        <f t="shared" si="4"/>
        <v>67100</v>
      </c>
      <c r="J296" s="29">
        <v>149501</v>
      </c>
      <c r="K296" s="29">
        <v>48797</v>
      </c>
    </row>
    <row r="297" spans="1:11">
      <c r="A297" s="1"/>
      <c r="B297" s="1" t="s">
        <v>14</v>
      </c>
      <c r="C297" s="29">
        <v>1005004</v>
      </c>
      <c r="D297" s="29">
        <v>101195</v>
      </c>
      <c r="E297" s="29">
        <v>89388</v>
      </c>
      <c r="F297" s="29">
        <v>126213</v>
      </c>
      <c r="G297" s="29">
        <v>247377</v>
      </c>
      <c r="H297" s="29">
        <v>121637</v>
      </c>
      <c r="I297" s="29">
        <f t="shared" si="4"/>
        <v>316796</v>
      </c>
      <c r="J297" s="29">
        <v>685810</v>
      </c>
      <c r="K297" s="29">
        <v>319194</v>
      </c>
    </row>
    <row r="298" spans="1:11">
      <c r="A298" s="1"/>
      <c r="B298" s="1" t="s">
        <v>15</v>
      </c>
      <c r="C298" s="29">
        <v>526176</v>
      </c>
      <c r="D298" s="29">
        <v>149666</v>
      </c>
      <c r="E298" s="29">
        <v>90993</v>
      </c>
      <c r="F298" s="29">
        <v>79776</v>
      </c>
      <c r="G298" s="29">
        <v>112563</v>
      </c>
      <c r="H298" s="29">
        <v>43893</v>
      </c>
      <c r="I298" s="29">
        <f t="shared" si="4"/>
        <v>320435</v>
      </c>
      <c r="J298" s="29">
        <v>476891</v>
      </c>
      <c r="K298" s="29">
        <v>49285</v>
      </c>
    </row>
    <row r="299" spans="1:11">
      <c r="A299" s="1"/>
      <c r="B299" s="1" t="s">
        <v>86</v>
      </c>
      <c r="C299" s="29">
        <v>1496</v>
      </c>
      <c r="D299" s="29" t="s">
        <v>35</v>
      </c>
      <c r="E299" s="29">
        <v>142</v>
      </c>
      <c r="F299" s="29" t="s">
        <v>35</v>
      </c>
      <c r="G299" s="29">
        <v>49</v>
      </c>
      <c r="H299" s="29">
        <v>0</v>
      </c>
      <c r="I299" s="29" t="e">
        <f t="shared" si="4"/>
        <v>#VALUE!</v>
      </c>
      <c r="J299" s="29">
        <v>1496</v>
      </c>
      <c r="K299" s="29">
        <v>0</v>
      </c>
    </row>
    <row r="300" spans="1:11">
      <c r="A300" s="1" t="s">
        <v>80</v>
      </c>
      <c r="B300" s="1" t="s">
        <v>19</v>
      </c>
      <c r="C300" s="29">
        <v>-9939183</v>
      </c>
      <c r="D300" s="29">
        <v>-456050</v>
      </c>
      <c r="E300" s="29">
        <v>-729641</v>
      </c>
      <c r="F300" s="29">
        <v>-824789</v>
      </c>
      <c r="G300" s="29">
        <v>-1798546</v>
      </c>
      <c r="H300" s="29">
        <v>-1480982</v>
      </c>
      <c r="I300" s="29">
        <f t="shared" si="4"/>
        <v>-2010480</v>
      </c>
      <c r="J300" s="29">
        <v>-5290008</v>
      </c>
      <c r="K300" s="29">
        <v>-4649175</v>
      </c>
    </row>
    <row r="301" spans="1:11">
      <c r="A301" s="1"/>
      <c r="B301" s="1" t="s">
        <v>3</v>
      </c>
      <c r="C301" s="29">
        <v>-20279</v>
      </c>
      <c r="D301" s="29" t="s">
        <v>35</v>
      </c>
      <c r="E301" s="29">
        <v>-3315</v>
      </c>
      <c r="F301" s="29" t="s">
        <v>35</v>
      </c>
      <c r="G301" s="29">
        <v>-5388</v>
      </c>
      <c r="H301" s="29" t="s">
        <v>35</v>
      </c>
      <c r="I301" s="29" t="e">
        <f t="shared" si="4"/>
        <v>#VALUE!</v>
      </c>
      <c r="J301" s="29">
        <v>-17992</v>
      </c>
      <c r="K301" s="29">
        <v>-2287</v>
      </c>
    </row>
    <row r="302" spans="1:11">
      <c r="A302" s="1"/>
      <c r="B302" s="1" t="s">
        <v>82</v>
      </c>
      <c r="C302" s="29">
        <v>-36138</v>
      </c>
      <c r="D302" s="29">
        <v>-911</v>
      </c>
      <c r="E302" s="29">
        <v>-1715</v>
      </c>
      <c r="F302" s="29">
        <v>-2429</v>
      </c>
      <c r="G302" s="29">
        <v>-6565</v>
      </c>
      <c r="H302" s="29">
        <v>-5341</v>
      </c>
      <c r="I302" s="29">
        <f t="shared" si="4"/>
        <v>-5055</v>
      </c>
      <c r="J302" s="29">
        <v>-16961</v>
      </c>
      <c r="K302" s="29">
        <v>-19177</v>
      </c>
    </row>
    <row r="303" spans="1:11">
      <c r="A303" s="1"/>
      <c r="B303" s="1" t="s">
        <v>4</v>
      </c>
      <c r="C303" s="29">
        <v>-53823</v>
      </c>
      <c r="D303" s="29" t="s">
        <v>35</v>
      </c>
      <c r="E303" s="29">
        <v>-523</v>
      </c>
      <c r="F303" s="29">
        <v>-454</v>
      </c>
      <c r="G303" s="29">
        <v>-1614</v>
      </c>
      <c r="H303" s="29" t="s">
        <v>35</v>
      </c>
      <c r="I303" s="29" t="e">
        <f t="shared" si="4"/>
        <v>#VALUE!</v>
      </c>
      <c r="J303" s="29">
        <v>-5024</v>
      </c>
      <c r="K303" s="29">
        <v>-48799</v>
      </c>
    </row>
    <row r="304" spans="1:11">
      <c r="A304" s="1"/>
      <c r="B304" s="1" t="s">
        <v>83</v>
      </c>
      <c r="C304" s="29">
        <v>-786575</v>
      </c>
      <c r="D304" s="29">
        <v>-69537</v>
      </c>
      <c r="E304" s="29">
        <v>-111601</v>
      </c>
      <c r="F304" s="29">
        <v>-122061</v>
      </c>
      <c r="G304" s="29">
        <v>-244787</v>
      </c>
      <c r="H304" s="29">
        <v>-129303</v>
      </c>
      <c r="I304" s="29">
        <f t="shared" si="4"/>
        <v>-303199</v>
      </c>
      <c r="J304" s="29">
        <v>-677289</v>
      </c>
      <c r="K304" s="29">
        <v>-109286</v>
      </c>
    </row>
    <row r="305" spans="1:13">
      <c r="A305" s="1"/>
      <c r="B305" s="1" t="s">
        <v>84</v>
      </c>
      <c r="C305" s="29">
        <v>-962130</v>
      </c>
      <c r="D305" s="29">
        <v>-16999</v>
      </c>
      <c r="E305" s="29">
        <v>-34870</v>
      </c>
      <c r="F305" s="29">
        <v>-50960</v>
      </c>
      <c r="G305" s="29">
        <v>-165816</v>
      </c>
      <c r="H305" s="29">
        <v>-179307</v>
      </c>
      <c r="I305" s="29">
        <f t="shared" si="4"/>
        <v>-102829</v>
      </c>
      <c r="J305" s="29">
        <v>-447952</v>
      </c>
      <c r="K305" s="29">
        <v>-514178</v>
      </c>
    </row>
    <row r="306" spans="1:13">
      <c r="A306" s="1"/>
      <c r="B306" s="1" t="s">
        <v>42</v>
      </c>
      <c r="C306" s="29">
        <v>-504911</v>
      </c>
      <c r="D306" s="29">
        <v>-23003</v>
      </c>
      <c r="E306" s="29">
        <v>-36108</v>
      </c>
      <c r="F306" s="29">
        <v>-43358</v>
      </c>
      <c r="G306" s="29">
        <v>-99425</v>
      </c>
      <c r="H306" s="29">
        <v>-77274</v>
      </c>
      <c r="I306" s="29">
        <f t="shared" si="4"/>
        <v>-102469</v>
      </c>
      <c r="J306" s="29">
        <v>-279168</v>
      </c>
      <c r="K306" s="29">
        <v>-225743</v>
      </c>
    </row>
    <row r="307" spans="1:13">
      <c r="A307" s="1"/>
      <c r="B307" s="1" t="s">
        <v>85</v>
      </c>
      <c r="C307" s="29">
        <v>-1223972</v>
      </c>
      <c r="D307" s="29">
        <v>-63323</v>
      </c>
      <c r="E307" s="29">
        <v>-107682</v>
      </c>
      <c r="F307" s="29">
        <v>-109873</v>
      </c>
      <c r="G307" s="29">
        <v>-193010</v>
      </c>
      <c r="H307" s="29">
        <v>-121223</v>
      </c>
      <c r="I307" s="29">
        <f t="shared" si="4"/>
        <v>-280878</v>
      </c>
      <c r="J307" s="29">
        <v>-595111</v>
      </c>
      <c r="K307" s="29">
        <v>-628861</v>
      </c>
    </row>
    <row r="308" spans="1:13">
      <c r="A308" s="1"/>
      <c r="B308" s="1" t="s">
        <v>5</v>
      </c>
      <c r="C308" s="29">
        <v>-334059</v>
      </c>
      <c r="D308" s="29">
        <v>-12165</v>
      </c>
      <c r="E308" s="29">
        <v>-18015</v>
      </c>
      <c r="F308" s="29">
        <v>-22014</v>
      </c>
      <c r="G308" s="29">
        <v>-48747</v>
      </c>
      <c r="H308" s="29">
        <v>-43921</v>
      </c>
      <c r="I308" s="29">
        <f t="shared" si="4"/>
        <v>-52194</v>
      </c>
      <c r="J308" s="29">
        <v>-144862</v>
      </c>
      <c r="K308" s="29">
        <v>-189197</v>
      </c>
    </row>
    <row r="309" spans="1:13">
      <c r="A309" s="1"/>
      <c r="B309" s="1" t="s">
        <v>6</v>
      </c>
      <c r="C309" s="29">
        <v>-360443</v>
      </c>
      <c r="D309" s="29">
        <v>-4967</v>
      </c>
      <c r="E309" s="29">
        <v>-7645</v>
      </c>
      <c r="F309" s="29">
        <v>-9925</v>
      </c>
      <c r="G309" s="29">
        <v>-27696</v>
      </c>
      <c r="H309" s="29">
        <v>-27222</v>
      </c>
      <c r="I309" s="29">
        <f t="shared" si="4"/>
        <v>-22537</v>
      </c>
      <c r="J309" s="29">
        <v>-77455</v>
      </c>
      <c r="K309" s="29">
        <v>-282988</v>
      </c>
    </row>
    <row r="310" spans="1:13">
      <c r="A310" s="1"/>
      <c r="B310" s="1" t="s">
        <v>7</v>
      </c>
      <c r="C310" s="29">
        <v>-582880</v>
      </c>
      <c r="D310" s="29">
        <v>-22341</v>
      </c>
      <c r="E310" s="29">
        <v>-24332</v>
      </c>
      <c r="F310" s="29">
        <v>-20167</v>
      </c>
      <c r="G310" s="29">
        <v>-48238</v>
      </c>
      <c r="H310" s="29">
        <v>-56444</v>
      </c>
      <c r="I310" s="29">
        <f t="shared" si="4"/>
        <v>-66840</v>
      </c>
      <c r="J310" s="29">
        <v>-171522</v>
      </c>
      <c r="K310" s="29">
        <v>-411358</v>
      </c>
    </row>
    <row r="311" spans="1:13">
      <c r="A311" s="1"/>
      <c r="B311" s="1" t="s">
        <v>8</v>
      </c>
      <c r="C311" s="29">
        <v>-207435</v>
      </c>
      <c r="D311" s="29">
        <v>-23043</v>
      </c>
      <c r="E311" s="29">
        <v>-24399</v>
      </c>
      <c r="F311" s="29">
        <v>-20601</v>
      </c>
      <c r="G311" s="29">
        <v>-37929</v>
      </c>
      <c r="H311" s="29">
        <v>-33324</v>
      </c>
      <c r="I311" s="29">
        <f t="shared" si="4"/>
        <v>-68043</v>
      </c>
      <c r="J311" s="29">
        <v>-139296</v>
      </c>
      <c r="K311" s="29">
        <v>-68139</v>
      </c>
    </row>
    <row r="312" spans="1:13">
      <c r="A312" s="1"/>
      <c r="B312" s="1" t="s">
        <v>9</v>
      </c>
      <c r="C312" s="29">
        <v>-732970</v>
      </c>
      <c r="D312" s="29">
        <v>-58108</v>
      </c>
      <c r="E312" s="29">
        <v>-67234</v>
      </c>
      <c r="F312" s="29">
        <v>-62926</v>
      </c>
      <c r="G312" s="29">
        <v>-112893</v>
      </c>
      <c r="H312" s="29">
        <v>-93836</v>
      </c>
      <c r="I312" s="29">
        <f t="shared" si="4"/>
        <v>-188268</v>
      </c>
      <c r="J312" s="29">
        <v>-394997</v>
      </c>
      <c r="K312" s="29">
        <v>-337973</v>
      </c>
    </row>
    <row r="313" spans="1:13">
      <c r="A313" s="1"/>
      <c r="B313" s="1" t="s">
        <v>10</v>
      </c>
      <c r="C313" s="29">
        <v>-300416</v>
      </c>
      <c r="D313" s="29">
        <v>-276</v>
      </c>
      <c r="E313" s="29">
        <v>-301</v>
      </c>
      <c r="F313" s="29">
        <v>-578</v>
      </c>
      <c r="G313" s="29">
        <v>-5971</v>
      </c>
      <c r="H313" s="29">
        <v>-24180</v>
      </c>
      <c r="I313" s="29">
        <f t="shared" si="4"/>
        <v>-1155</v>
      </c>
      <c r="J313" s="29">
        <v>-31306</v>
      </c>
      <c r="K313" s="29">
        <v>-269110</v>
      </c>
    </row>
    <row r="314" spans="1:13">
      <c r="A314" s="1"/>
      <c r="B314" s="1" t="s">
        <v>31</v>
      </c>
      <c r="C314" s="29">
        <v>-1055667</v>
      </c>
      <c r="D314" s="29">
        <v>-24678</v>
      </c>
      <c r="E314" s="29">
        <v>-38407</v>
      </c>
      <c r="F314" s="29">
        <v>-44083</v>
      </c>
      <c r="G314" s="29">
        <v>-121876</v>
      </c>
      <c r="H314" s="29">
        <v>-190464</v>
      </c>
      <c r="I314" s="29">
        <f t="shared" si="4"/>
        <v>-107168</v>
      </c>
      <c r="J314" s="29">
        <v>-419508</v>
      </c>
      <c r="K314" s="29">
        <v>-636159</v>
      </c>
    </row>
    <row r="315" spans="1:13">
      <c r="A315" s="1"/>
      <c r="B315" s="1" t="s">
        <v>11</v>
      </c>
      <c r="C315" s="29">
        <v>-170605</v>
      </c>
      <c r="D315" s="29">
        <v>-4042</v>
      </c>
      <c r="E315" s="29">
        <v>-8009</v>
      </c>
      <c r="F315" s="29">
        <v>-11653</v>
      </c>
      <c r="G315" s="29">
        <v>-34716</v>
      </c>
      <c r="H315" s="29">
        <v>-30877</v>
      </c>
      <c r="I315" s="29">
        <f t="shared" si="4"/>
        <v>-23704</v>
      </c>
      <c r="J315" s="29">
        <v>-89297</v>
      </c>
      <c r="K315" s="29">
        <v>-81308</v>
      </c>
    </row>
    <row r="316" spans="1:13">
      <c r="A316" s="1"/>
      <c r="B316" s="1" t="s">
        <v>12</v>
      </c>
      <c r="C316" s="29">
        <v>-924964</v>
      </c>
      <c r="D316" s="29">
        <v>-37026</v>
      </c>
      <c r="E316" s="29">
        <v>-78596</v>
      </c>
      <c r="F316" s="29">
        <v>-85180</v>
      </c>
      <c r="G316" s="29">
        <v>-162511</v>
      </c>
      <c r="H316" s="29">
        <v>-211523</v>
      </c>
      <c r="I316" s="29">
        <f t="shared" si="4"/>
        <v>-200802</v>
      </c>
      <c r="J316" s="29">
        <v>-574836</v>
      </c>
      <c r="K316" s="29">
        <v>-350128</v>
      </c>
    </row>
    <row r="317" spans="1:13">
      <c r="A317" s="1"/>
      <c r="B317" s="1" t="s">
        <v>13</v>
      </c>
      <c r="C317" s="29">
        <v>-177868</v>
      </c>
      <c r="D317" s="29">
        <v>-6962</v>
      </c>
      <c r="E317" s="29">
        <v>-13232</v>
      </c>
      <c r="F317" s="29">
        <v>-18190</v>
      </c>
      <c r="G317" s="29">
        <v>-48079</v>
      </c>
      <c r="H317" s="29">
        <v>-33560</v>
      </c>
      <c r="I317" s="29">
        <f t="shared" si="4"/>
        <v>-38384</v>
      </c>
      <c r="J317" s="29">
        <v>-120023</v>
      </c>
      <c r="K317" s="29">
        <v>-57845</v>
      </c>
    </row>
    <row r="318" spans="1:13">
      <c r="A318" s="1"/>
      <c r="B318" s="1" t="s">
        <v>14</v>
      </c>
      <c r="C318" s="29">
        <v>-1033913</v>
      </c>
      <c r="D318" s="29">
        <v>-25381</v>
      </c>
      <c r="E318" s="29">
        <v>-63148</v>
      </c>
      <c r="F318" s="29">
        <v>-112854</v>
      </c>
      <c r="G318" s="29">
        <v>-306574</v>
      </c>
      <c r="H318" s="29">
        <v>-165032</v>
      </c>
      <c r="I318" s="29">
        <f t="shared" si="4"/>
        <v>-201383</v>
      </c>
      <c r="J318" s="29">
        <v>-672989</v>
      </c>
      <c r="K318" s="29">
        <v>-360924</v>
      </c>
    </row>
    <row r="319" spans="1:13">
      <c r="A319" s="1"/>
      <c r="B319" s="1" t="s">
        <v>15</v>
      </c>
      <c r="C319" s="29">
        <v>-468874</v>
      </c>
      <c r="D319" s="29">
        <v>-60422</v>
      </c>
      <c r="E319" s="29">
        <v>-90103</v>
      </c>
      <c r="F319" s="29">
        <v>-83537</v>
      </c>
      <c r="G319" s="29">
        <v>-126578</v>
      </c>
      <c r="H319" s="29">
        <v>-52519</v>
      </c>
      <c r="I319" s="29">
        <f t="shared" si="4"/>
        <v>-234062</v>
      </c>
      <c r="J319" s="29">
        <v>-413159</v>
      </c>
      <c r="K319" s="29">
        <v>-55715</v>
      </c>
      <c r="L319" s="23"/>
      <c r="M319" s="23"/>
    </row>
    <row r="320" spans="1:13">
      <c r="A320" s="1"/>
      <c r="B320" s="1" t="s">
        <v>86</v>
      </c>
      <c r="C320" s="29">
        <v>-1261</v>
      </c>
      <c r="D320" s="29" t="s">
        <v>35</v>
      </c>
      <c r="E320" s="29">
        <v>-406</v>
      </c>
      <c r="F320" s="29" t="s">
        <v>35</v>
      </c>
      <c r="G320" s="29">
        <v>-133</v>
      </c>
      <c r="H320" s="29">
        <v>0</v>
      </c>
      <c r="I320" s="29" t="e">
        <f t="shared" si="4"/>
        <v>#VALUE!</v>
      </c>
      <c r="J320" s="29">
        <v>-1261</v>
      </c>
      <c r="K320" s="29">
        <v>0</v>
      </c>
      <c r="L320" s="23"/>
      <c r="M320" s="23"/>
    </row>
    <row r="321" spans="1:13">
      <c r="A321" s="1" t="s">
        <v>54</v>
      </c>
      <c r="B321" s="1" t="s">
        <v>19</v>
      </c>
      <c r="C321" s="29">
        <v>3598320</v>
      </c>
      <c r="D321" s="29">
        <v>1001960</v>
      </c>
      <c r="E321" s="29">
        <v>295521</v>
      </c>
      <c r="F321" s="29">
        <v>292065</v>
      </c>
      <c r="G321" s="29">
        <v>590139</v>
      </c>
      <c r="H321" s="29">
        <v>345925</v>
      </c>
      <c r="I321" s="29">
        <f t="shared" si="4"/>
        <v>1589546</v>
      </c>
      <c r="J321" s="29">
        <v>2525610</v>
      </c>
      <c r="K321" s="29">
        <v>1072710</v>
      </c>
      <c r="L321" s="23"/>
      <c r="M321" s="23"/>
    </row>
    <row r="322" spans="1:13">
      <c r="A322" s="14"/>
      <c r="B322" s="1" t="s">
        <v>3</v>
      </c>
      <c r="C322" s="29">
        <v>-2328</v>
      </c>
      <c r="D322" s="29">
        <v>3284</v>
      </c>
      <c r="E322" s="29">
        <v>-447</v>
      </c>
      <c r="F322" s="29" t="s">
        <v>35</v>
      </c>
      <c r="G322" s="29">
        <v>-226</v>
      </c>
      <c r="H322" s="29" t="s">
        <v>35</v>
      </c>
      <c r="I322" s="29" t="e">
        <f t="shared" si="4"/>
        <v>#VALUE!</v>
      </c>
      <c r="J322" s="29" t="s">
        <v>35</v>
      </c>
      <c r="K322" s="29" t="s">
        <v>35</v>
      </c>
      <c r="L322" s="23"/>
      <c r="M322" s="23"/>
    </row>
    <row r="323" spans="1:13">
      <c r="A323" s="14"/>
      <c r="B323" s="1" t="s">
        <v>82</v>
      </c>
      <c r="C323" s="29">
        <v>56906</v>
      </c>
      <c r="D323" s="29" t="s">
        <v>35</v>
      </c>
      <c r="E323" s="29" t="s">
        <v>35</v>
      </c>
      <c r="F323" s="29">
        <v>4302</v>
      </c>
      <c r="G323" s="29">
        <v>11686</v>
      </c>
      <c r="H323" s="29">
        <v>12766</v>
      </c>
      <c r="I323" s="29" t="e">
        <f t="shared" si="4"/>
        <v>#VALUE!</v>
      </c>
      <c r="J323" s="29" t="s">
        <v>35</v>
      </c>
      <c r="K323" s="29" t="s">
        <v>35</v>
      </c>
      <c r="L323" s="23"/>
      <c r="M323" s="23"/>
    </row>
    <row r="324" spans="1:13">
      <c r="A324" s="14"/>
      <c r="B324" s="1" t="s">
        <v>4</v>
      </c>
      <c r="C324" s="29">
        <v>-18016</v>
      </c>
      <c r="D324" s="29">
        <v>711</v>
      </c>
      <c r="E324" s="29">
        <v>88</v>
      </c>
      <c r="F324" s="29">
        <v>45</v>
      </c>
      <c r="G324" s="29">
        <v>915</v>
      </c>
      <c r="H324" s="29">
        <v>-221</v>
      </c>
      <c r="I324" s="29">
        <f t="shared" si="4"/>
        <v>844</v>
      </c>
      <c r="J324" s="29">
        <v>1538</v>
      </c>
      <c r="K324" s="29">
        <v>-19554</v>
      </c>
      <c r="L324" s="23"/>
      <c r="M324" s="23"/>
    </row>
    <row r="325" spans="1:13">
      <c r="A325" s="14"/>
      <c r="B325" s="1" t="s">
        <v>83</v>
      </c>
      <c r="C325" s="29">
        <v>560992</v>
      </c>
      <c r="D325" s="29">
        <v>195025</v>
      </c>
      <c r="E325" s="29">
        <v>68329</v>
      </c>
      <c r="F325" s="29">
        <v>63422</v>
      </c>
      <c r="G325" s="29">
        <v>123073</v>
      </c>
      <c r="H325" s="29">
        <v>63645</v>
      </c>
      <c r="I325" s="29">
        <f t="shared" si="4"/>
        <v>326776</v>
      </c>
      <c r="J325" s="29">
        <v>513494</v>
      </c>
      <c r="K325" s="29">
        <v>47498</v>
      </c>
      <c r="L325" s="23"/>
      <c r="M325" s="23"/>
    </row>
    <row r="326" spans="1:13">
      <c r="A326" s="26"/>
      <c r="B326" s="1" t="s">
        <v>84</v>
      </c>
      <c r="C326" s="29">
        <v>-7293</v>
      </c>
      <c r="D326" s="29">
        <v>33699</v>
      </c>
      <c r="E326" s="29">
        <v>13649</v>
      </c>
      <c r="F326" s="29">
        <v>23520</v>
      </c>
      <c r="G326" s="29">
        <v>39687</v>
      </c>
      <c r="H326" s="29">
        <v>8406</v>
      </c>
      <c r="I326" s="29">
        <f t="shared" ref="I326:I341" si="5">+D326+E326+F326</f>
        <v>70868</v>
      </c>
      <c r="J326" s="29">
        <v>118961</v>
      </c>
      <c r="K326" s="29">
        <v>-126254</v>
      </c>
      <c r="L326" s="23"/>
      <c r="M326" s="23"/>
    </row>
    <row r="327" spans="1:13">
      <c r="A327" s="14"/>
      <c r="B327" s="1" t="s">
        <v>42</v>
      </c>
      <c r="C327" s="29">
        <v>56795</v>
      </c>
      <c r="D327" s="29">
        <v>39006</v>
      </c>
      <c r="E327" s="29">
        <v>8794</v>
      </c>
      <c r="F327" s="29">
        <v>8936</v>
      </c>
      <c r="G327" s="29">
        <v>16643</v>
      </c>
      <c r="H327" s="29">
        <v>10739</v>
      </c>
      <c r="I327" s="29">
        <f t="shared" si="5"/>
        <v>56736</v>
      </c>
      <c r="J327" s="29">
        <v>84118</v>
      </c>
      <c r="K327" s="29">
        <v>-27323</v>
      </c>
      <c r="L327" s="23"/>
      <c r="M327" s="23"/>
    </row>
    <row r="328" spans="1:13" s="10" customFormat="1">
      <c r="A328" s="14"/>
      <c r="B328" s="1" t="s">
        <v>85</v>
      </c>
      <c r="C328" s="29">
        <v>446205</v>
      </c>
      <c r="D328" s="29">
        <v>83905</v>
      </c>
      <c r="E328" s="29">
        <v>-1457</v>
      </c>
      <c r="F328" s="29">
        <v>-9482</v>
      </c>
      <c r="G328" s="29">
        <v>-13401</v>
      </c>
      <c r="H328" s="29">
        <v>-7948</v>
      </c>
      <c r="I328" s="29">
        <f t="shared" si="5"/>
        <v>72966</v>
      </c>
      <c r="J328" s="29">
        <v>51617</v>
      </c>
      <c r="K328" s="29">
        <v>394588</v>
      </c>
      <c r="L328" s="23"/>
      <c r="M328" s="23"/>
    </row>
    <row r="329" spans="1:13" s="10" customFormat="1">
      <c r="A329" s="14"/>
      <c r="B329" s="1" t="s">
        <v>5</v>
      </c>
      <c r="C329" s="29">
        <v>121090</v>
      </c>
      <c r="D329" s="29">
        <v>29875</v>
      </c>
      <c r="E329" s="29">
        <v>8865</v>
      </c>
      <c r="F329" s="29">
        <v>7296</v>
      </c>
      <c r="G329" s="29">
        <v>12458</v>
      </c>
      <c r="H329" s="29">
        <v>7827</v>
      </c>
      <c r="I329" s="29">
        <f t="shared" si="5"/>
        <v>46036</v>
      </c>
      <c r="J329" s="29">
        <v>66321</v>
      </c>
      <c r="K329" s="29">
        <v>54769</v>
      </c>
      <c r="L329" s="23"/>
      <c r="M329" s="23"/>
    </row>
    <row r="330" spans="1:13" s="10" customFormat="1">
      <c r="A330" s="14"/>
      <c r="B330" s="1" t="s">
        <v>6</v>
      </c>
      <c r="C330" s="29">
        <v>-12907</v>
      </c>
      <c r="D330" s="29">
        <v>11680</v>
      </c>
      <c r="E330" s="29">
        <v>5024</v>
      </c>
      <c r="F330" s="29">
        <v>3954</v>
      </c>
      <c r="G330" s="29">
        <v>8496</v>
      </c>
      <c r="H330" s="29">
        <v>1673</v>
      </c>
      <c r="I330" s="29">
        <f t="shared" si="5"/>
        <v>20658</v>
      </c>
      <c r="J330" s="29">
        <v>30827</v>
      </c>
      <c r="K330" s="29">
        <v>-43734</v>
      </c>
      <c r="L330" s="23"/>
      <c r="M330" s="23"/>
    </row>
    <row r="331" spans="1:13" s="10" customFormat="1">
      <c r="A331" s="14"/>
      <c r="B331" s="1" t="s">
        <v>7</v>
      </c>
      <c r="C331" s="29">
        <v>221227</v>
      </c>
      <c r="D331" s="29">
        <v>38823</v>
      </c>
      <c r="E331" s="29">
        <v>7604</v>
      </c>
      <c r="F331" s="29">
        <v>8110</v>
      </c>
      <c r="G331" s="29">
        <v>20079</v>
      </c>
      <c r="H331" s="29">
        <v>25348</v>
      </c>
      <c r="I331" s="29">
        <f t="shared" si="5"/>
        <v>54537</v>
      </c>
      <c r="J331" s="29">
        <v>99964</v>
      </c>
      <c r="K331" s="29">
        <v>121263</v>
      </c>
      <c r="L331" s="23"/>
      <c r="M331" s="23"/>
    </row>
    <row r="332" spans="1:13" s="10" customFormat="1">
      <c r="A332" s="14"/>
      <c r="B332" s="1" t="s">
        <v>8</v>
      </c>
      <c r="C332" s="29">
        <v>83395</v>
      </c>
      <c r="D332" s="29">
        <v>47400</v>
      </c>
      <c r="E332" s="29">
        <v>4389</v>
      </c>
      <c r="F332" s="29">
        <v>5690</v>
      </c>
      <c r="G332" s="29">
        <v>14001</v>
      </c>
      <c r="H332" s="29">
        <v>5782</v>
      </c>
      <c r="I332" s="29">
        <f t="shared" si="5"/>
        <v>57479</v>
      </c>
      <c r="J332" s="29">
        <v>77262</v>
      </c>
      <c r="K332" s="29">
        <v>6133</v>
      </c>
      <c r="L332" s="23"/>
      <c r="M332" s="23"/>
    </row>
    <row r="333" spans="1:13" s="10" customFormat="1">
      <c r="A333" s="14"/>
      <c r="B333" s="1" t="s">
        <v>9</v>
      </c>
      <c r="C333" s="29">
        <v>385080</v>
      </c>
      <c r="D333" s="29">
        <v>130958</v>
      </c>
      <c r="E333" s="29">
        <v>38929</v>
      </c>
      <c r="F333" s="29">
        <v>42892</v>
      </c>
      <c r="G333" s="29">
        <v>80908</v>
      </c>
      <c r="H333" s="29">
        <v>42993</v>
      </c>
      <c r="I333" s="29">
        <f t="shared" si="5"/>
        <v>212779</v>
      </c>
      <c r="J333" s="29">
        <v>336680</v>
      </c>
      <c r="K333" s="29">
        <v>48400</v>
      </c>
      <c r="L333" s="23"/>
      <c r="M333" s="23"/>
    </row>
    <row r="334" spans="1:13" s="10" customFormat="1">
      <c r="A334" s="2"/>
      <c r="B334" s="1" t="s">
        <v>10</v>
      </c>
      <c r="C334" s="29">
        <v>44809</v>
      </c>
      <c r="D334" s="29">
        <v>430</v>
      </c>
      <c r="E334" s="29">
        <v>230</v>
      </c>
      <c r="F334" s="29">
        <v>407</v>
      </c>
      <c r="G334" s="29">
        <v>4740</v>
      </c>
      <c r="H334" s="29">
        <v>13079</v>
      </c>
      <c r="I334" s="29">
        <f t="shared" si="5"/>
        <v>1067</v>
      </c>
      <c r="J334" s="29">
        <v>18886</v>
      </c>
      <c r="K334" s="29">
        <v>25923</v>
      </c>
      <c r="L334" s="23"/>
      <c r="M334" s="23"/>
    </row>
    <row r="335" spans="1:13" s="10" customFormat="1">
      <c r="A335" s="2"/>
      <c r="B335" s="1" t="s">
        <v>31</v>
      </c>
      <c r="C335" s="29">
        <v>707584</v>
      </c>
      <c r="D335" s="29">
        <v>88909</v>
      </c>
      <c r="E335" s="29">
        <v>31607</v>
      </c>
      <c r="F335" s="29">
        <v>28270</v>
      </c>
      <c r="G335" s="29">
        <v>96203</v>
      </c>
      <c r="H335" s="29">
        <v>80213</v>
      </c>
      <c r="I335" s="29">
        <f t="shared" si="5"/>
        <v>148786</v>
      </c>
      <c r="J335" s="29">
        <v>325202</v>
      </c>
      <c r="K335" s="29">
        <v>382382</v>
      </c>
      <c r="L335" s="23"/>
      <c r="M335" s="23"/>
    </row>
    <row r="336" spans="1:13" s="10" customFormat="1">
      <c r="A336" s="2"/>
      <c r="B336" s="1" t="s">
        <v>11</v>
      </c>
      <c r="C336" s="29">
        <v>95633</v>
      </c>
      <c r="D336" s="29">
        <v>15092</v>
      </c>
      <c r="E336" s="29">
        <v>8298</v>
      </c>
      <c r="F336" s="29">
        <v>7018</v>
      </c>
      <c r="G336" s="29">
        <v>17265</v>
      </c>
      <c r="H336" s="29">
        <v>11462</v>
      </c>
      <c r="I336" s="29">
        <f t="shared" si="5"/>
        <v>30408</v>
      </c>
      <c r="J336" s="29">
        <v>59135</v>
      </c>
      <c r="K336" s="29">
        <v>36498</v>
      </c>
      <c r="L336" s="23"/>
      <c r="M336" s="23"/>
    </row>
    <row r="337" spans="1:13" s="10" customFormat="1">
      <c r="A337" s="2"/>
      <c r="B337" s="1" t="s">
        <v>12</v>
      </c>
      <c r="C337" s="29">
        <v>418436</v>
      </c>
      <c r="D337" s="29">
        <v>96273</v>
      </c>
      <c r="E337" s="29">
        <v>43071</v>
      </c>
      <c r="F337" s="29">
        <v>36249</v>
      </c>
      <c r="G337" s="29">
        <v>83511</v>
      </c>
      <c r="H337" s="29">
        <v>41672</v>
      </c>
      <c r="I337" s="29">
        <f t="shared" si="5"/>
        <v>175593</v>
      </c>
      <c r="J337" s="29">
        <v>300776</v>
      </c>
      <c r="K337" s="29">
        <v>117660</v>
      </c>
      <c r="L337" s="23"/>
      <c r="M337" s="23"/>
    </row>
    <row r="338" spans="1:13" s="10" customFormat="1">
      <c r="A338" s="2"/>
      <c r="B338" s="1" t="s">
        <v>13</v>
      </c>
      <c r="C338" s="29">
        <v>36662</v>
      </c>
      <c r="D338" s="29">
        <v>23278</v>
      </c>
      <c r="E338" s="29">
        <v>6757</v>
      </c>
      <c r="F338" s="29">
        <v>5637</v>
      </c>
      <c r="G338" s="29">
        <v>7089</v>
      </c>
      <c r="H338" s="29">
        <v>4861</v>
      </c>
      <c r="I338" s="29">
        <f t="shared" si="5"/>
        <v>35672</v>
      </c>
      <c r="J338" s="29">
        <v>47622</v>
      </c>
      <c r="K338" s="29">
        <v>-10960</v>
      </c>
      <c r="L338" s="23"/>
      <c r="M338" s="23"/>
    </row>
    <row r="339" spans="1:13" s="10" customFormat="1">
      <c r="A339" s="2"/>
      <c r="B339" s="1" t="s">
        <v>14</v>
      </c>
      <c r="C339" s="29">
        <v>328516</v>
      </c>
      <c r="D339" s="29">
        <v>74215</v>
      </c>
      <c r="E339" s="29">
        <v>42025</v>
      </c>
      <c r="F339" s="29">
        <v>54817</v>
      </c>
      <c r="G339" s="29">
        <v>69431</v>
      </c>
      <c r="H339" s="29">
        <v>23753</v>
      </c>
      <c r="I339" s="29">
        <f t="shared" si="5"/>
        <v>171057</v>
      </c>
      <c r="J339" s="29">
        <v>264241</v>
      </c>
      <c r="K339" s="29">
        <v>64275</v>
      </c>
      <c r="L339" s="23"/>
      <c r="M339" s="23"/>
    </row>
    <row r="340" spans="1:13">
      <c r="A340" s="2"/>
      <c r="B340" s="1" t="s">
        <v>15</v>
      </c>
      <c r="C340" s="29">
        <v>73310</v>
      </c>
      <c r="D340" s="29">
        <v>83474</v>
      </c>
      <c r="E340" s="29">
        <v>5789</v>
      </c>
      <c r="F340" s="29">
        <v>1000</v>
      </c>
      <c r="G340" s="29">
        <v>-2736</v>
      </c>
      <c r="H340" s="29">
        <v>1251</v>
      </c>
      <c r="I340" s="29">
        <f t="shared" si="5"/>
        <v>90263</v>
      </c>
      <c r="J340" s="29">
        <v>88778</v>
      </c>
      <c r="K340" s="29">
        <v>-15468</v>
      </c>
    </row>
    <row r="341" spans="1:13">
      <c r="A341" s="3"/>
      <c r="B341" s="3" t="s">
        <v>86</v>
      </c>
      <c r="C341" s="30">
        <v>2224</v>
      </c>
      <c r="D341" s="30" t="s">
        <v>35</v>
      </c>
      <c r="E341" s="30" t="s">
        <v>35</v>
      </c>
      <c r="F341" s="30" t="s">
        <v>35</v>
      </c>
      <c r="G341" s="30">
        <v>317</v>
      </c>
      <c r="H341" s="30" t="s">
        <v>35</v>
      </c>
      <c r="I341" s="29" t="e">
        <f t="shared" si="5"/>
        <v>#VALUE!</v>
      </c>
      <c r="J341" s="30" t="s">
        <v>35</v>
      </c>
      <c r="K341" s="30" t="s">
        <v>35</v>
      </c>
    </row>
    <row r="342" spans="1:13" ht="10.5" customHeight="1">
      <c r="A342" s="1" t="s">
        <v>33</v>
      </c>
    </row>
    <row r="343" spans="1:13" ht="2.25" customHeight="1"/>
    <row r="344" spans="1:13">
      <c r="A344" s="21" t="s">
        <v>119</v>
      </c>
    </row>
    <row r="346" spans="1:13">
      <c r="I346" s="23"/>
      <c r="J346" s="23"/>
      <c r="K346" s="23"/>
    </row>
    <row r="347" spans="1:13">
      <c r="I347" s="23"/>
      <c r="J347" s="23"/>
      <c r="K347" s="23"/>
    </row>
  </sheetData>
  <phoneticPr fontId="0" type="noConversion"/>
  <printOptions horizontalCentered="1"/>
  <pageMargins left="0.35" right="0.35" top="0.25" bottom="0.25" header="0.5" footer="0.5"/>
  <pageSetup orientation="landscape" r:id="rId1"/>
  <headerFooter alignWithMargins="0"/>
  <rowBreaks count="7" manualBreakCount="7">
    <brk id="47" max="16383" man="1"/>
    <brk id="89" max="16383" man="1"/>
    <brk id="131" max="16383" man="1"/>
    <brk id="173" max="16383" man="1"/>
    <brk id="215" max="16383" man="1"/>
    <brk id="257" max="16383" man="1"/>
    <brk id="29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zoomScaleNormal="100" workbookViewId="0">
      <pane xSplit="2" ySplit="5" topLeftCell="C6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2"/>
  <cols>
    <col min="1" max="1" width="18.28515625" style="5" customWidth="1"/>
    <col min="2" max="2" width="33.42578125" style="5" customWidth="1"/>
    <col min="3" max="3" width="9.85546875" style="5" customWidth="1"/>
    <col min="4" max="10" width="9.7109375" style="5" customWidth="1"/>
    <col min="11" max="11" width="9.42578125" style="5" bestFit="1" customWidth="1"/>
    <col min="12" max="16384" width="9.140625" style="5"/>
  </cols>
  <sheetData>
    <row r="1" spans="1:10" s="1" customFormat="1" ht="11.25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</row>
    <row r="2" spans="1:10" ht="2.25" customHeight="1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s="2" customFormat="1" ht="11.25">
      <c r="D3" s="7" t="s">
        <v>18</v>
      </c>
      <c r="E3" s="7"/>
      <c r="F3" s="7"/>
      <c r="G3" s="7"/>
      <c r="H3" s="7"/>
      <c r="I3" s="7"/>
      <c r="J3" s="7"/>
    </row>
    <row r="4" spans="1:10" s="1" customFormat="1" ht="11.25">
      <c r="A4" s="3"/>
      <c r="B4" s="3" t="s">
        <v>88</v>
      </c>
      <c r="C4" s="4" t="s">
        <v>19</v>
      </c>
      <c r="D4" s="24" t="s">
        <v>28</v>
      </c>
      <c r="E4" s="24" t="s">
        <v>20</v>
      </c>
      <c r="F4" s="24" t="s">
        <v>21</v>
      </c>
      <c r="G4" s="4" t="s">
        <v>23</v>
      </c>
      <c r="H4" s="4" t="s">
        <v>24</v>
      </c>
      <c r="I4" s="4" t="s">
        <v>25</v>
      </c>
      <c r="J4" s="4" t="s">
        <v>26</v>
      </c>
    </row>
    <row r="5" spans="1:10" ht="2.25" customHeight="1">
      <c r="A5" s="10"/>
      <c r="B5" s="10"/>
      <c r="C5" s="11"/>
      <c r="D5" s="12"/>
      <c r="E5" s="12"/>
      <c r="F5" s="12"/>
      <c r="G5" s="13"/>
      <c r="H5" s="13"/>
      <c r="I5" s="13"/>
      <c r="J5" s="13"/>
    </row>
    <row r="6" spans="1:10">
      <c r="A6" s="1" t="s">
        <v>43</v>
      </c>
      <c r="B6" s="1" t="s">
        <v>19</v>
      </c>
      <c r="C6" s="29">
        <v>6545662</v>
      </c>
      <c r="D6" s="29">
        <v>2779706</v>
      </c>
      <c r="E6" s="29">
        <v>1055122</v>
      </c>
      <c r="F6" s="29">
        <v>666122</v>
      </c>
      <c r="G6" s="29">
        <v>691748</v>
      </c>
      <c r="H6" s="29">
        <v>327072</v>
      </c>
      <c r="I6" s="29">
        <v>5519770</v>
      </c>
      <c r="J6" s="29">
        <v>1025892</v>
      </c>
    </row>
    <row r="7" spans="1:10">
      <c r="A7" s="1"/>
      <c r="B7" s="1" t="s">
        <v>3</v>
      </c>
      <c r="C7" s="29">
        <v>21149</v>
      </c>
      <c r="D7" s="29">
        <v>12360</v>
      </c>
      <c r="E7" s="29">
        <v>4217</v>
      </c>
      <c r="F7" s="29">
        <v>2212</v>
      </c>
      <c r="G7" s="29">
        <v>1503</v>
      </c>
      <c r="H7" s="29">
        <v>395</v>
      </c>
      <c r="I7" s="29">
        <v>20687</v>
      </c>
      <c r="J7" s="29">
        <v>462</v>
      </c>
    </row>
    <row r="8" spans="1:10">
      <c r="A8" s="1"/>
      <c r="B8" s="1" t="s">
        <v>82</v>
      </c>
      <c r="C8" s="29">
        <v>21638</v>
      </c>
      <c r="D8" s="29">
        <v>8524</v>
      </c>
      <c r="E8" s="29">
        <v>2967</v>
      </c>
      <c r="F8" s="29">
        <v>2255</v>
      </c>
      <c r="G8" s="29">
        <v>2798</v>
      </c>
      <c r="H8" s="29">
        <v>1317</v>
      </c>
      <c r="I8" s="29">
        <v>17861</v>
      </c>
      <c r="J8" s="29">
        <v>3777</v>
      </c>
    </row>
    <row r="9" spans="1:10">
      <c r="A9" s="1"/>
      <c r="B9" s="1" t="s">
        <v>4</v>
      </c>
      <c r="C9" s="29">
        <v>17140</v>
      </c>
      <c r="D9" s="29">
        <v>3146</v>
      </c>
      <c r="E9" s="29">
        <v>1279</v>
      </c>
      <c r="F9" s="29">
        <v>543</v>
      </c>
      <c r="G9" s="29">
        <v>1393</v>
      </c>
      <c r="H9" s="29">
        <v>1184</v>
      </c>
      <c r="I9" s="29">
        <v>7545</v>
      </c>
      <c r="J9" s="29">
        <v>9595</v>
      </c>
    </row>
    <row r="10" spans="1:10">
      <c r="A10" s="1"/>
      <c r="B10" s="1" t="s">
        <v>83</v>
      </c>
      <c r="C10" s="29">
        <v>631843</v>
      </c>
      <c r="D10" s="29">
        <v>361098</v>
      </c>
      <c r="E10" s="29">
        <v>125234</v>
      </c>
      <c r="F10" s="29">
        <v>73320</v>
      </c>
      <c r="G10" s="29">
        <v>56738</v>
      </c>
      <c r="H10" s="29">
        <v>8242</v>
      </c>
      <c r="I10" s="29">
        <v>624632</v>
      </c>
      <c r="J10" s="29">
        <v>7211</v>
      </c>
    </row>
    <row r="11" spans="1:10">
      <c r="A11" s="1"/>
      <c r="B11" s="1" t="s">
        <v>84</v>
      </c>
      <c r="C11" s="29">
        <v>317301</v>
      </c>
      <c r="D11" s="29">
        <v>95513</v>
      </c>
      <c r="E11" s="29">
        <v>54404</v>
      </c>
      <c r="F11" s="29">
        <v>46720</v>
      </c>
      <c r="G11" s="29">
        <v>61830</v>
      </c>
      <c r="H11" s="29">
        <v>23573</v>
      </c>
      <c r="I11" s="29">
        <v>282040</v>
      </c>
      <c r="J11" s="29">
        <v>35261</v>
      </c>
    </row>
    <row r="12" spans="1:10">
      <c r="A12" s="1"/>
      <c r="B12" s="1" t="s">
        <v>42</v>
      </c>
      <c r="C12" s="29">
        <v>393591</v>
      </c>
      <c r="D12" s="29">
        <v>155484</v>
      </c>
      <c r="E12" s="29">
        <v>60310</v>
      </c>
      <c r="F12" s="29">
        <v>43583</v>
      </c>
      <c r="G12" s="29">
        <v>52918</v>
      </c>
      <c r="H12" s="29">
        <v>25902</v>
      </c>
      <c r="I12" s="29">
        <v>338197</v>
      </c>
      <c r="J12" s="29">
        <v>55394</v>
      </c>
    </row>
    <row r="13" spans="1:10">
      <c r="A13" s="1"/>
      <c r="B13" s="1" t="s">
        <v>85</v>
      </c>
      <c r="C13" s="29">
        <v>1025782</v>
      </c>
      <c r="D13" s="29">
        <v>342963</v>
      </c>
      <c r="E13" s="29">
        <v>154137</v>
      </c>
      <c r="F13" s="29">
        <v>94002</v>
      </c>
      <c r="G13" s="29">
        <v>94625</v>
      </c>
      <c r="H13" s="29">
        <v>50396</v>
      </c>
      <c r="I13" s="29">
        <v>736123</v>
      </c>
      <c r="J13" s="29">
        <v>289659</v>
      </c>
    </row>
    <row r="14" spans="1:10">
      <c r="A14" s="1"/>
      <c r="B14" s="1" t="s">
        <v>5</v>
      </c>
      <c r="C14" s="29">
        <v>180995</v>
      </c>
      <c r="D14" s="29">
        <v>79800</v>
      </c>
      <c r="E14" s="29">
        <v>23482</v>
      </c>
      <c r="F14" s="29">
        <v>16530</v>
      </c>
      <c r="G14" s="29">
        <v>18480</v>
      </c>
      <c r="H14" s="29">
        <v>8893</v>
      </c>
      <c r="I14" s="29">
        <v>147185</v>
      </c>
      <c r="J14" s="29">
        <v>33810</v>
      </c>
    </row>
    <row r="15" spans="1:10">
      <c r="A15" s="1"/>
      <c r="B15" s="1" t="s">
        <v>6</v>
      </c>
      <c r="C15" s="29">
        <v>126163</v>
      </c>
      <c r="D15" s="29">
        <v>32579</v>
      </c>
      <c r="E15" s="29">
        <v>11513</v>
      </c>
      <c r="F15" s="29">
        <v>8673</v>
      </c>
      <c r="G15" s="29">
        <v>10883</v>
      </c>
      <c r="H15" s="29">
        <v>5829</v>
      </c>
      <c r="I15" s="29">
        <v>69477</v>
      </c>
      <c r="J15" s="29">
        <v>56686</v>
      </c>
    </row>
    <row r="16" spans="1:10">
      <c r="A16" s="1"/>
      <c r="B16" s="1" t="s">
        <v>7</v>
      </c>
      <c r="C16" s="29">
        <v>430781</v>
      </c>
      <c r="D16" s="29">
        <v>145363</v>
      </c>
      <c r="E16" s="29">
        <v>37521</v>
      </c>
      <c r="F16" s="29">
        <v>20269</v>
      </c>
      <c r="G16" s="29">
        <v>33856</v>
      </c>
      <c r="H16" s="29">
        <v>30222</v>
      </c>
      <c r="I16" s="29">
        <v>267231</v>
      </c>
      <c r="J16" s="29">
        <v>163550</v>
      </c>
    </row>
    <row r="17" spans="1:10">
      <c r="A17" s="1"/>
      <c r="B17" s="1" t="s">
        <v>8</v>
      </c>
      <c r="C17" s="29">
        <v>296440</v>
      </c>
      <c r="D17" s="29">
        <v>167197</v>
      </c>
      <c r="E17" s="29">
        <v>35788</v>
      </c>
      <c r="F17" s="29">
        <v>17973</v>
      </c>
      <c r="G17" s="29">
        <v>18130</v>
      </c>
      <c r="H17" s="29">
        <v>11274</v>
      </c>
      <c r="I17" s="29">
        <v>250362</v>
      </c>
      <c r="J17" s="29">
        <v>46078</v>
      </c>
    </row>
    <row r="18" spans="1:10">
      <c r="A18" s="1"/>
      <c r="B18" s="1" t="s">
        <v>9</v>
      </c>
      <c r="C18" s="29">
        <v>684031</v>
      </c>
      <c r="D18" s="29">
        <v>409705</v>
      </c>
      <c r="E18" s="29">
        <v>103574</v>
      </c>
      <c r="F18" s="29">
        <v>58343</v>
      </c>
      <c r="G18" s="29">
        <v>49026</v>
      </c>
      <c r="H18" s="29">
        <v>17125</v>
      </c>
      <c r="I18" s="29">
        <v>637773</v>
      </c>
      <c r="J18" s="29">
        <v>46258</v>
      </c>
    </row>
    <row r="19" spans="1:10">
      <c r="A19" s="1"/>
      <c r="B19" s="1" t="s">
        <v>10</v>
      </c>
      <c r="C19" s="29">
        <v>45013</v>
      </c>
      <c r="D19" s="29">
        <v>3209</v>
      </c>
      <c r="E19" s="29">
        <v>841</v>
      </c>
      <c r="F19" s="29">
        <v>1169</v>
      </c>
      <c r="G19" s="29">
        <v>5826</v>
      </c>
      <c r="H19" s="29">
        <v>9159</v>
      </c>
      <c r="I19" s="29">
        <v>20204</v>
      </c>
      <c r="J19" s="29">
        <v>24809</v>
      </c>
    </row>
    <row r="20" spans="1:10">
      <c r="A20" s="1"/>
      <c r="B20" s="1" t="s">
        <v>31</v>
      </c>
      <c r="C20" s="29">
        <v>300774</v>
      </c>
      <c r="D20" s="29">
        <v>137919</v>
      </c>
      <c r="E20" s="29">
        <v>47500</v>
      </c>
      <c r="F20" s="29">
        <v>29562</v>
      </c>
      <c r="G20" s="29">
        <v>30992</v>
      </c>
      <c r="H20" s="29">
        <v>14429</v>
      </c>
      <c r="I20" s="29">
        <v>260402</v>
      </c>
      <c r="J20" s="29">
        <v>40372</v>
      </c>
    </row>
    <row r="21" spans="1:10">
      <c r="A21" s="1"/>
      <c r="B21" s="1" t="s">
        <v>11</v>
      </c>
      <c r="C21" s="29">
        <v>69681</v>
      </c>
      <c r="D21" s="29">
        <v>25388</v>
      </c>
      <c r="E21" s="29">
        <v>10941</v>
      </c>
      <c r="F21" s="29">
        <v>9157</v>
      </c>
      <c r="G21" s="29">
        <v>14175</v>
      </c>
      <c r="H21" s="29">
        <v>5355</v>
      </c>
      <c r="I21" s="29">
        <v>65016</v>
      </c>
      <c r="J21" s="29">
        <v>4665</v>
      </c>
    </row>
    <row r="22" spans="1:10">
      <c r="A22" s="1"/>
      <c r="B22" s="1" t="s">
        <v>12</v>
      </c>
      <c r="C22" s="29">
        <v>677110</v>
      </c>
      <c r="D22" s="29">
        <v>245156</v>
      </c>
      <c r="E22" s="29">
        <v>138237</v>
      </c>
      <c r="F22" s="29">
        <v>82281</v>
      </c>
      <c r="G22" s="29">
        <v>80391</v>
      </c>
      <c r="H22" s="29">
        <v>59328</v>
      </c>
      <c r="I22" s="29">
        <v>605393</v>
      </c>
      <c r="J22" s="29">
        <v>71717</v>
      </c>
    </row>
    <row r="23" spans="1:10">
      <c r="A23" s="1"/>
      <c r="B23" s="1" t="s">
        <v>13</v>
      </c>
      <c r="C23" s="29">
        <v>94006</v>
      </c>
      <c r="D23" s="29">
        <v>43764</v>
      </c>
      <c r="E23" s="29">
        <v>15820</v>
      </c>
      <c r="F23" s="29">
        <v>11559</v>
      </c>
      <c r="G23" s="29">
        <v>13728</v>
      </c>
      <c r="H23" s="29">
        <v>3800</v>
      </c>
      <c r="I23" s="29">
        <v>88671</v>
      </c>
      <c r="J23" s="29">
        <v>5335</v>
      </c>
    </row>
    <row r="24" spans="1:10">
      <c r="A24" s="1"/>
      <c r="B24" s="1" t="s">
        <v>14</v>
      </c>
      <c r="C24" s="29">
        <v>519564</v>
      </c>
      <c r="D24" s="29">
        <v>131091</v>
      </c>
      <c r="E24" s="29">
        <v>88538</v>
      </c>
      <c r="F24" s="29">
        <v>77521</v>
      </c>
      <c r="G24" s="29">
        <v>91400</v>
      </c>
      <c r="H24" s="29">
        <v>35219</v>
      </c>
      <c r="I24" s="29">
        <v>423769</v>
      </c>
      <c r="J24" s="29">
        <v>95795</v>
      </c>
    </row>
    <row r="25" spans="1:10">
      <c r="A25" s="1"/>
      <c r="B25" s="1" t="s">
        <v>15</v>
      </c>
      <c r="C25" s="29">
        <v>675532</v>
      </c>
      <c r="D25" s="29">
        <v>364192</v>
      </c>
      <c r="E25" s="29">
        <v>137348</v>
      </c>
      <c r="F25" s="29">
        <v>70143</v>
      </c>
      <c r="G25" s="29">
        <v>52964</v>
      </c>
      <c r="H25" s="29">
        <v>15429</v>
      </c>
      <c r="I25" s="29">
        <v>640076</v>
      </c>
      <c r="J25" s="29">
        <v>35456</v>
      </c>
    </row>
    <row r="26" spans="1:10">
      <c r="A26" s="1"/>
      <c r="B26" s="1" t="s">
        <v>86</v>
      </c>
      <c r="C26" s="29">
        <v>17128</v>
      </c>
      <c r="D26" s="29">
        <v>15255</v>
      </c>
      <c r="E26" s="29">
        <v>1471</v>
      </c>
      <c r="F26" s="29">
        <v>307</v>
      </c>
      <c r="G26" s="29">
        <v>92</v>
      </c>
      <c r="H26" s="29">
        <v>1</v>
      </c>
      <c r="I26" s="29">
        <v>17126</v>
      </c>
      <c r="J26" s="29">
        <v>2</v>
      </c>
    </row>
    <row r="27" spans="1:10">
      <c r="A27" s="1" t="s">
        <v>44</v>
      </c>
      <c r="B27" s="1" t="s">
        <v>19</v>
      </c>
      <c r="C27" s="29">
        <v>644122</v>
      </c>
      <c r="D27" s="29">
        <v>493406</v>
      </c>
      <c r="E27" s="29">
        <v>83008</v>
      </c>
      <c r="F27" s="29">
        <v>39605</v>
      </c>
      <c r="G27" s="29">
        <v>25321</v>
      </c>
      <c r="H27" s="29">
        <v>2510</v>
      </c>
      <c r="I27" s="29">
        <v>643850</v>
      </c>
      <c r="J27" s="29">
        <v>272</v>
      </c>
    </row>
    <row r="28" spans="1:10">
      <c r="A28" s="1" t="s">
        <v>45</v>
      </c>
      <c r="B28" s="1" t="s">
        <v>3</v>
      </c>
      <c r="C28" s="29">
        <v>2781</v>
      </c>
      <c r="D28" s="29">
        <v>2238</v>
      </c>
      <c r="E28" s="29">
        <v>358</v>
      </c>
      <c r="F28" s="29">
        <v>129</v>
      </c>
      <c r="G28" s="29">
        <v>48</v>
      </c>
      <c r="H28" s="29">
        <v>7</v>
      </c>
      <c r="I28" s="29">
        <v>2780</v>
      </c>
      <c r="J28" s="29">
        <v>1</v>
      </c>
    </row>
    <row r="29" spans="1:10">
      <c r="A29" s="1"/>
      <c r="B29" s="1" t="s">
        <v>82</v>
      </c>
      <c r="C29" s="29">
        <v>1847</v>
      </c>
      <c r="D29" s="29">
        <v>1310</v>
      </c>
      <c r="E29" s="29">
        <v>272</v>
      </c>
      <c r="F29" s="29">
        <v>148</v>
      </c>
      <c r="G29" s="29">
        <v>108</v>
      </c>
      <c r="H29" s="29">
        <v>9</v>
      </c>
      <c r="I29" s="29">
        <v>1847</v>
      </c>
      <c r="J29" s="29">
        <v>0</v>
      </c>
    </row>
    <row r="30" spans="1:10">
      <c r="A30" s="1"/>
      <c r="B30" s="1" t="s">
        <v>4</v>
      </c>
      <c r="C30" s="29">
        <v>343</v>
      </c>
      <c r="D30" s="29">
        <v>262</v>
      </c>
      <c r="E30" s="29">
        <v>35</v>
      </c>
      <c r="F30" s="29">
        <v>20</v>
      </c>
      <c r="G30" s="29">
        <v>20</v>
      </c>
      <c r="H30" s="29">
        <v>5</v>
      </c>
      <c r="I30" s="29">
        <v>342</v>
      </c>
      <c r="J30" s="29">
        <v>1</v>
      </c>
    </row>
    <row r="31" spans="1:10">
      <c r="A31" s="1"/>
      <c r="B31" s="1" t="s">
        <v>83</v>
      </c>
      <c r="C31" s="29">
        <v>100884</v>
      </c>
      <c r="D31" s="29">
        <v>80918</v>
      </c>
      <c r="E31" s="29">
        <v>12732</v>
      </c>
      <c r="F31" s="29">
        <v>4823</v>
      </c>
      <c r="G31" s="29">
        <v>2234</v>
      </c>
      <c r="H31" s="29">
        <v>168</v>
      </c>
      <c r="I31" s="29">
        <v>100875</v>
      </c>
      <c r="J31" s="29">
        <v>9</v>
      </c>
    </row>
    <row r="32" spans="1:10">
      <c r="A32" s="1"/>
      <c r="B32" s="1" t="s">
        <v>84</v>
      </c>
      <c r="C32" s="29">
        <v>19450</v>
      </c>
      <c r="D32" s="29">
        <v>12604</v>
      </c>
      <c r="E32" s="29">
        <v>3124</v>
      </c>
      <c r="F32" s="29">
        <v>1762</v>
      </c>
      <c r="G32" s="29">
        <v>1654</v>
      </c>
      <c r="H32" s="29">
        <v>291</v>
      </c>
      <c r="I32" s="29">
        <v>19435</v>
      </c>
      <c r="J32" s="29">
        <v>15</v>
      </c>
    </row>
    <row r="33" spans="1:10">
      <c r="A33" s="1"/>
      <c r="B33" s="1" t="s">
        <v>42</v>
      </c>
      <c r="C33" s="29">
        <v>28191</v>
      </c>
      <c r="D33" s="29">
        <v>23027</v>
      </c>
      <c r="E33" s="29">
        <v>2972</v>
      </c>
      <c r="F33" s="29">
        <v>1280</v>
      </c>
      <c r="G33" s="29">
        <v>816</v>
      </c>
      <c r="H33" s="29">
        <v>89</v>
      </c>
      <c r="I33" s="29">
        <v>28184</v>
      </c>
      <c r="J33" s="29">
        <v>7</v>
      </c>
    </row>
    <row r="34" spans="1:10">
      <c r="A34" s="1"/>
      <c r="B34" s="1" t="s">
        <v>85</v>
      </c>
      <c r="C34" s="29">
        <v>76725</v>
      </c>
      <c r="D34" s="29">
        <v>58577</v>
      </c>
      <c r="E34" s="29">
        <v>11591</v>
      </c>
      <c r="F34" s="29">
        <v>4353</v>
      </c>
      <c r="G34" s="29">
        <v>2053</v>
      </c>
      <c r="H34" s="29">
        <v>137</v>
      </c>
      <c r="I34" s="29">
        <v>76711</v>
      </c>
      <c r="J34" s="29">
        <v>14</v>
      </c>
    </row>
    <row r="35" spans="1:10">
      <c r="A35" s="1"/>
      <c r="B35" s="1" t="s">
        <v>5</v>
      </c>
      <c r="C35" s="29">
        <v>22064</v>
      </c>
      <c r="D35" s="29">
        <v>18041</v>
      </c>
      <c r="E35" s="29">
        <v>2297</v>
      </c>
      <c r="F35" s="29">
        <v>1017</v>
      </c>
      <c r="G35" s="29">
        <v>615</v>
      </c>
      <c r="H35" s="29">
        <v>79</v>
      </c>
      <c r="I35" s="29">
        <v>22049</v>
      </c>
      <c r="J35" s="29">
        <v>15</v>
      </c>
    </row>
    <row r="36" spans="1:10">
      <c r="A36" s="1"/>
      <c r="B36" s="1" t="s">
        <v>6</v>
      </c>
      <c r="C36" s="29">
        <v>8432</v>
      </c>
      <c r="D36" s="29">
        <v>6642</v>
      </c>
      <c r="E36" s="29">
        <v>935</v>
      </c>
      <c r="F36" s="29">
        <v>448</v>
      </c>
      <c r="G36" s="29">
        <v>354</v>
      </c>
      <c r="H36" s="29">
        <v>41</v>
      </c>
      <c r="I36" s="29">
        <v>8420</v>
      </c>
      <c r="J36" s="29">
        <v>12</v>
      </c>
    </row>
    <row r="37" spans="1:10">
      <c r="A37" s="1"/>
      <c r="B37" s="1" t="s">
        <v>7</v>
      </c>
      <c r="C37" s="29">
        <v>28080</v>
      </c>
      <c r="D37" s="29">
        <v>23703</v>
      </c>
      <c r="E37" s="29">
        <v>2686</v>
      </c>
      <c r="F37" s="29">
        <v>1020</v>
      </c>
      <c r="G37" s="29">
        <v>582</v>
      </c>
      <c r="H37" s="29">
        <v>74</v>
      </c>
      <c r="I37" s="29">
        <v>28065</v>
      </c>
      <c r="J37" s="29">
        <v>15</v>
      </c>
    </row>
    <row r="38" spans="1:10">
      <c r="A38" s="1"/>
      <c r="B38" s="1" t="s">
        <v>8</v>
      </c>
      <c r="C38" s="29">
        <v>37246</v>
      </c>
      <c r="D38" s="29">
        <v>32691</v>
      </c>
      <c r="E38" s="29">
        <v>2838</v>
      </c>
      <c r="F38" s="29">
        <v>1030</v>
      </c>
      <c r="G38" s="29">
        <v>623</v>
      </c>
      <c r="H38" s="29">
        <v>61</v>
      </c>
      <c r="I38" s="29">
        <v>37243</v>
      </c>
      <c r="J38" s="29">
        <v>3</v>
      </c>
    </row>
    <row r="39" spans="1:10">
      <c r="A39" s="1"/>
      <c r="B39" s="1" t="s">
        <v>9</v>
      </c>
      <c r="C39" s="29">
        <v>85374</v>
      </c>
      <c r="D39" s="29">
        <v>74700</v>
      </c>
      <c r="E39" s="29">
        <v>6588</v>
      </c>
      <c r="F39" s="29">
        <v>2564</v>
      </c>
      <c r="G39" s="29">
        <v>1338</v>
      </c>
      <c r="H39" s="29">
        <v>157</v>
      </c>
      <c r="I39" s="29">
        <v>85347</v>
      </c>
      <c r="J39" s="29">
        <v>27</v>
      </c>
    </row>
    <row r="40" spans="1:10">
      <c r="A40" s="1"/>
      <c r="B40" s="1" t="s">
        <v>10</v>
      </c>
      <c r="C40" s="29">
        <v>643</v>
      </c>
      <c r="D40" s="29">
        <v>409</v>
      </c>
      <c r="E40" s="29">
        <v>69</v>
      </c>
      <c r="F40" s="29">
        <v>45</v>
      </c>
      <c r="G40" s="29">
        <v>71</v>
      </c>
      <c r="H40" s="29">
        <v>41</v>
      </c>
      <c r="I40" s="29">
        <v>635</v>
      </c>
      <c r="J40" s="29">
        <v>8</v>
      </c>
    </row>
    <row r="41" spans="1:10">
      <c r="A41" s="1"/>
      <c r="B41" s="1" t="s">
        <v>31</v>
      </c>
      <c r="C41" s="29">
        <v>39098</v>
      </c>
      <c r="D41" s="29">
        <v>29446</v>
      </c>
      <c r="E41" s="29">
        <v>4922</v>
      </c>
      <c r="F41" s="29">
        <v>2358</v>
      </c>
      <c r="G41" s="29">
        <v>1896</v>
      </c>
      <c r="H41" s="29">
        <v>401</v>
      </c>
      <c r="I41" s="29">
        <v>39023</v>
      </c>
      <c r="J41" s="29">
        <v>75</v>
      </c>
    </row>
    <row r="42" spans="1:10">
      <c r="A42" s="1"/>
      <c r="B42" s="1" t="s">
        <v>11</v>
      </c>
      <c r="C42" s="29">
        <v>7514</v>
      </c>
      <c r="D42" s="29">
        <v>5384</v>
      </c>
      <c r="E42" s="29">
        <v>1104</v>
      </c>
      <c r="F42" s="29">
        <v>587</v>
      </c>
      <c r="G42" s="29">
        <v>400</v>
      </c>
      <c r="H42" s="29">
        <v>33</v>
      </c>
      <c r="I42" s="29">
        <v>7508</v>
      </c>
      <c r="J42" s="29">
        <v>6</v>
      </c>
    </row>
    <row r="43" spans="1:10">
      <c r="A43" s="1"/>
      <c r="B43" s="1" t="s">
        <v>12</v>
      </c>
      <c r="C43" s="29">
        <v>49078</v>
      </c>
      <c r="D43" s="29">
        <v>35181</v>
      </c>
      <c r="E43" s="29">
        <v>7710</v>
      </c>
      <c r="F43" s="29">
        <v>3556</v>
      </c>
      <c r="G43" s="29">
        <v>2245</v>
      </c>
      <c r="H43" s="29">
        <v>356</v>
      </c>
      <c r="I43" s="29">
        <v>49048</v>
      </c>
      <c r="J43" s="29">
        <v>30</v>
      </c>
    </row>
    <row r="44" spans="1:10">
      <c r="A44" s="1"/>
      <c r="B44" s="1" t="s">
        <v>13</v>
      </c>
      <c r="C44" s="29">
        <v>12997</v>
      </c>
      <c r="D44" s="29">
        <v>9132</v>
      </c>
      <c r="E44" s="29">
        <v>2094</v>
      </c>
      <c r="F44" s="29">
        <v>997</v>
      </c>
      <c r="G44" s="29">
        <v>699</v>
      </c>
      <c r="H44" s="29">
        <v>72</v>
      </c>
      <c r="I44" s="29">
        <v>12994</v>
      </c>
      <c r="J44" s="29">
        <v>3</v>
      </c>
    </row>
    <row r="45" spans="1:10">
      <c r="A45" s="1"/>
      <c r="B45" s="1" t="s">
        <v>14</v>
      </c>
      <c r="C45" s="29">
        <v>60206</v>
      </c>
      <c r="D45" s="29">
        <v>27304</v>
      </c>
      <c r="E45" s="29">
        <v>13131</v>
      </c>
      <c r="F45" s="29">
        <v>10823</v>
      </c>
      <c r="G45" s="29">
        <v>8469</v>
      </c>
      <c r="H45" s="29">
        <v>452</v>
      </c>
      <c r="I45" s="29">
        <v>60179</v>
      </c>
      <c r="J45" s="29">
        <v>27</v>
      </c>
    </row>
    <row r="46" spans="1:10">
      <c r="A46" s="1"/>
      <c r="B46" s="1" t="s">
        <v>15</v>
      </c>
      <c r="C46" s="29">
        <v>55252</v>
      </c>
      <c r="D46" s="29">
        <v>44667</v>
      </c>
      <c r="E46" s="29">
        <v>7044</v>
      </c>
      <c r="F46" s="29">
        <v>2469</v>
      </c>
      <c r="G46" s="29">
        <v>1031</v>
      </c>
      <c r="H46" s="29">
        <v>37</v>
      </c>
      <c r="I46" s="29">
        <v>55248</v>
      </c>
      <c r="J46" s="29">
        <v>4</v>
      </c>
    </row>
    <row r="47" spans="1:10">
      <c r="A47" s="1"/>
      <c r="B47" s="1" t="s">
        <v>86</v>
      </c>
      <c r="C47" s="29">
        <v>7917</v>
      </c>
      <c r="D47" s="29">
        <v>7170</v>
      </c>
      <c r="E47" s="29">
        <v>506</v>
      </c>
      <c r="F47" s="29">
        <v>176</v>
      </c>
      <c r="G47" s="29">
        <v>65</v>
      </c>
      <c r="H47" s="29">
        <v>0</v>
      </c>
      <c r="I47" s="29">
        <v>7917</v>
      </c>
      <c r="J47" s="29">
        <v>0</v>
      </c>
    </row>
    <row r="48" spans="1:10">
      <c r="A48" s="1" t="s">
        <v>46</v>
      </c>
      <c r="B48" s="1" t="s">
        <v>19</v>
      </c>
      <c r="C48" s="29">
        <v>124298</v>
      </c>
      <c r="D48" s="29">
        <v>140</v>
      </c>
      <c r="E48" s="29">
        <v>158</v>
      </c>
      <c r="F48" s="29">
        <v>334</v>
      </c>
      <c r="G48" s="29">
        <v>4245</v>
      </c>
      <c r="H48" s="29">
        <v>16694</v>
      </c>
      <c r="I48" s="29">
        <v>21571</v>
      </c>
      <c r="J48" s="29">
        <v>102727</v>
      </c>
    </row>
    <row r="49" spans="1:10">
      <c r="A49" s="1"/>
      <c r="B49" s="1" t="s">
        <v>3</v>
      </c>
      <c r="C49" s="29">
        <v>54</v>
      </c>
      <c r="D49" s="29">
        <v>0</v>
      </c>
      <c r="E49" s="29">
        <v>0</v>
      </c>
      <c r="F49" s="29">
        <v>0</v>
      </c>
      <c r="G49" s="29">
        <v>7</v>
      </c>
      <c r="H49" s="29">
        <v>15</v>
      </c>
      <c r="I49" s="29">
        <v>22</v>
      </c>
      <c r="J49" s="29">
        <v>32</v>
      </c>
    </row>
    <row r="50" spans="1:10">
      <c r="A50" s="1"/>
      <c r="B50" s="1" t="s">
        <v>82</v>
      </c>
      <c r="C50" s="29">
        <v>418</v>
      </c>
      <c r="D50" s="29">
        <v>0</v>
      </c>
      <c r="E50" s="29">
        <v>3</v>
      </c>
      <c r="F50" s="29">
        <v>8</v>
      </c>
      <c r="G50" s="29">
        <v>23</v>
      </c>
      <c r="H50" s="29">
        <v>57</v>
      </c>
      <c r="I50" s="29">
        <v>91</v>
      </c>
      <c r="J50" s="29">
        <v>327</v>
      </c>
    </row>
    <row r="51" spans="1:10">
      <c r="A51" s="1"/>
      <c r="B51" s="1" t="s">
        <v>4</v>
      </c>
      <c r="C51" s="29">
        <v>678</v>
      </c>
      <c r="D51" s="29">
        <v>0</v>
      </c>
      <c r="E51" s="29">
        <v>2</v>
      </c>
      <c r="F51" s="29">
        <v>1</v>
      </c>
      <c r="G51" s="29">
        <v>13</v>
      </c>
      <c r="H51" s="29">
        <v>30</v>
      </c>
      <c r="I51" s="29">
        <v>46</v>
      </c>
      <c r="J51" s="29">
        <v>632</v>
      </c>
    </row>
    <row r="52" spans="1:10">
      <c r="A52" s="1"/>
      <c r="B52" s="1" t="s">
        <v>83</v>
      </c>
      <c r="C52" s="29">
        <v>1376</v>
      </c>
      <c r="D52" s="29">
        <v>4</v>
      </c>
      <c r="E52" s="29">
        <v>1</v>
      </c>
      <c r="F52" s="29">
        <v>1</v>
      </c>
      <c r="G52" s="29">
        <v>47</v>
      </c>
      <c r="H52" s="29">
        <v>166</v>
      </c>
      <c r="I52" s="29">
        <v>219</v>
      </c>
      <c r="J52" s="29">
        <v>1157</v>
      </c>
    </row>
    <row r="53" spans="1:10">
      <c r="A53" s="1"/>
      <c r="B53" s="1" t="s">
        <v>84</v>
      </c>
      <c r="C53" s="29">
        <v>2278</v>
      </c>
      <c r="D53" s="29">
        <v>6</v>
      </c>
      <c r="E53" s="29">
        <v>6</v>
      </c>
      <c r="F53" s="29">
        <v>12</v>
      </c>
      <c r="G53" s="29">
        <v>298</v>
      </c>
      <c r="H53" s="29">
        <v>609</v>
      </c>
      <c r="I53" s="29">
        <v>931</v>
      </c>
      <c r="J53" s="29">
        <v>1347</v>
      </c>
    </row>
    <row r="54" spans="1:10">
      <c r="A54" s="1"/>
      <c r="B54" s="1" t="s">
        <v>42</v>
      </c>
      <c r="C54" s="29">
        <v>6011</v>
      </c>
      <c r="D54" s="29">
        <v>13</v>
      </c>
      <c r="E54" s="29">
        <v>12</v>
      </c>
      <c r="F54" s="29">
        <v>24</v>
      </c>
      <c r="G54" s="29">
        <v>277</v>
      </c>
      <c r="H54" s="29">
        <v>1237</v>
      </c>
      <c r="I54" s="29">
        <v>1563</v>
      </c>
      <c r="J54" s="29">
        <v>4448</v>
      </c>
    </row>
    <row r="55" spans="1:10">
      <c r="A55" s="1"/>
      <c r="B55" s="1" t="s">
        <v>85</v>
      </c>
      <c r="C55" s="29">
        <v>21877</v>
      </c>
      <c r="D55" s="29">
        <v>26</v>
      </c>
      <c r="E55" s="29">
        <v>32</v>
      </c>
      <c r="F55" s="29">
        <v>95</v>
      </c>
      <c r="G55" s="29">
        <v>723</v>
      </c>
      <c r="H55" s="29">
        <v>2701</v>
      </c>
      <c r="I55" s="29">
        <v>3577</v>
      </c>
      <c r="J55" s="29">
        <v>18300</v>
      </c>
    </row>
    <row r="56" spans="1:10">
      <c r="A56" s="1"/>
      <c r="B56" s="1" t="s">
        <v>5</v>
      </c>
      <c r="C56" s="29">
        <v>3576</v>
      </c>
      <c r="D56" s="29">
        <v>7</v>
      </c>
      <c r="E56" s="29">
        <v>1</v>
      </c>
      <c r="F56" s="29">
        <v>27</v>
      </c>
      <c r="G56" s="29">
        <v>104</v>
      </c>
      <c r="H56" s="29">
        <v>520</v>
      </c>
      <c r="I56" s="29">
        <v>659</v>
      </c>
      <c r="J56" s="29">
        <v>2917</v>
      </c>
    </row>
    <row r="57" spans="1:10">
      <c r="A57" s="1"/>
      <c r="B57" s="1" t="s">
        <v>6</v>
      </c>
      <c r="C57" s="29">
        <v>7277</v>
      </c>
      <c r="D57" s="29">
        <v>5</v>
      </c>
      <c r="E57" s="29">
        <v>4</v>
      </c>
      <c r="F57" s="29">
        <v>18</v>
      </c>
      <c r="G57" s="29">
        <v>167</v>
      </c>
      <c r="H57" s="29">
        <v>369</v>
      </c>
      <c r="I57" s="29">
        <v>563</v>
      </c>
      <c r="J57" s="29">
        <v>6714</v>
      </c>
    </row>
    <row r="58" spans="1:10">
      <c r="A58" s="1"/>
      <c r="B58" s="1" t="s">
        <v>7</v>
      </c>
      <c r="C58" s="29">
        <v>28735</v>
      </c>
      <c r="D58" s="29">
        <v>8</v>
      </c>
      <c r="E58" s="29">
        <v>4</v>
      </c>
      <c r="F58" s="29">
        <v>28</v>
      </c>
      <c r="G58" s="29">
        <v>409</v>
      </c>
      <c r="H58" s="29">
        <v>1934</v>
      </c>
      <c r="I58" s="29">
        <v>2383</v>
      </c>
      <c r="J58" s="29">
        <v>26352</v>
      </c>
    </row>
    <row r="59" spans="1:10">
      <c r="A59" s="1"/>
      <c r="B59" s="1" t="s">
        <v>8</v>
      </c>
      <c r="C59" s="29">
        <v>9404</v>
      </c>
      <c r="D59" s="29">
        <v>8</v>
      </c>
      <c r="E59" s="29">
        <v>11</v>
      </c>
      <c r="F59" s="29">
        <v>14</v>
      </c>
      <c r="G59" s="29">
        <v>375</v>
      </c>
      <c r="H59" s="29">
        <v>1256</v>
      </c>
      <c r="I59" s="29">
        <v>1664</v>
      </c>
      <c r="J59" s="29">
        <v>7740</v>
      </c>
    </row>
    <row r="60" spans="1:10">
      <c r="A60" s="1"/>
      <c r="B60" s="1" t="s">
        <v>9</v>
      </c>
      <c r="C60" s="29">
        <v>6052</v>
      </c>
      <c r="D60" s="29">
        <v>13</v>
      </c>
      <c r="E60" s="29">
        <v>19</v>
      </c>
      <c r="F60" s="29">
        <v>28</v>
      </c>
      <c r="G60" s="29">
        <v>237</v>
      </c>
      <c r="H60" s="29">
        <v>995</v>
      </c>
      <c r="I60" s="29">
        <v>1292</v>
      </c>
      <c r="J60" s="29">
        <v>4760</v>
      </c>
    </row>
    <row r="61" spans="1:10">
      <c r="A61" s="1"/>
      <c r="B61" s="1" t="s">
        <v>10</v>
      </c>
      <c r="C61" s="29">
        <v>3564</v>
      </c>
      <c r="D61" s="29">
        <v>7</v>
      </c>
      <c r="E61" s="29">
        <v>5</v>
      </c>
      <c r="F61" s="29">
        <v>5</v>
      </c>
      <c r="G61" s="29">
        <v>167</v>
      </c>
      <c r="H61" s="29">
        <v>519</v>
      </c>
      <c r="I61" s="29">
        <v>703</v>
      </c>
      <c r="J61" s="29">
        <v>2861</v>
      </c>
    </row>
    <row r="62" spans="1:10">
      <c r="A62" s="1"/>
      <c r="B62" s="1" t="s">
        <v>31</v>
      </c>
      <c r="C62" s="29">
        <v>5497</v>
      </c>
      <c r="D62" s="29">
        <v>6</v>
      </c>
      <c r="E62" s="29">
        <v>1</v>
      </c>
      <c r="F62" s="29">
        <v>9</v>
      </c>
      <c r="G62" s="29">
        <v>156</v>
      </c>
      <c r="H62" s="29">
        <v>549</v>
      </c>
      <c r="I62" s="29">
        <v>721</v>
      </c>
      <c r="J62" s="29">
        <v>4776</v>
      </c>
    </row>
    <row r="63" spans="1:10">
      <c r="A63" s="1"/>
      <c r="B63" s="1" t="s">
        <v>11</v>
      </c>
      <c r="C63" s="29">
        <v>975</v>
      </c>
      <c r="D63" s="29">
        <v>1</v>
      </c>
      <c r="E63" s="29">
        <v>0</v>
      </c>
      <c r="F63" s="29">
        <v>5</v>
      </c>
      <c r="G63" s="29">
        <v>23</v>
      </c>
      <c r="H63" s="29">
        <v>185</v>
      </c>
      <c r="I63" s="29">
        <v>214</v>
      </c>
      <c r="J63" s="29">
        <v>761</v>
      </c>
    </row>
    <row r="64" spans="1:10">
      <c r="A64" s="1"/>
      <c r="B64" s="1" t="s">
        <v>12</v>
      </c>
      <c r="C64" s="29">
        <v>10325</v>
      </c>
      <c r="D64" s="29">
        <v>13</v>
      </c>
      <c r="E64" s="29">
        <v>29</v>
      </c>
      <c r="F64" s="29">
        <v>20</v>
      </c>
      <c r="G64" s="29">
        <v>581</v>
      </c>
      <c r="H64" s="29">
        <v>2477</v>
      </c>
      <c r="I64" s="29">
        <v>3120</v>
      </c>
      <c r="J64" s="29">
        <v>7205</v>
      </c>
    </row>
    <row r="65" spans="1:10">
      <c r="A65" s="1"/>
      <c r="B65" s="1" t="s">
        <v>13</v>
      </c>
      <c r="C65" s="29">
        <v>588</v>
      </c>
      <c r="D65" s="29">
        <v>4</v>
      </c>
      <c r="E65" s="29">
        <v>1</v>
      </c>
      <c r="F65" s="29">
        <v>0</v>
      </c>
      <c r="G65" s="29">
        <v>39</v>
      </c>
      <c r="H65" s="29">
        <v>112</v>
      </c>
      <c r="I65" s="29">
        <v>156</v>
      </c>
      <c r="J65" s="29">
        <v>432</v>
      </c>
    </row>
    <row r="66" spans="1:10">
      <c r="A66" s="1"/>
      <c r="B66" s="1" t="s">
        <v>14</v>
      </c>
      <c r="C66" s="29">
        <v>9337</v>
      </c>
      <c r="D66" s="29">
        <v>14</v>
      </c>
      <c r="E66" s="29">
        <v>11</v>
      </c>
      <c r="F66" s="29">
        <v>21</v>
      </c>
      <c r="G66" s="29">
        <v>353</v>
      </c>
      <c r="H66" s="29">
        <v>2160</v>
      </c>
      <c r="I66" s="29">
        <v>2559</v>
      </c>
      <c r="J66" s="29">
        <v>6778</v>
      </c>
    </row>
    <row r="67" spans="1:10">
      <c r="A67" s="1"/>
      <c r="B67" s="1" t="s">
        <v>15</v>
      </c>
      <c r="C67" s="29">
        <v>6276</v>
      </c>
      <c r="D67" s="29">
        <v>5</v>
      </c>
      <c r="E67" s="29">
        <v>16</v>
      </c>
      <c r="F67" s="29">
        <v>18</v>
      </c>
      <c r="G67" s="29">
        <v>246</v>
      </c>
      <c r="H67" s="29">
        <v>803</v>
      </c>
      <c r="I67" s="29">
        <v>1088</v>
      </c>
      <c r="J67" s="29">
        <v>5188</v>
      </c>
    </row>
    <row r="68" spans="1:10">
      <c r="A68" s="1"/>
      <c r="B68" s="1" t="s">
        <v>86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</row>
    <row r="69" spans="1:10">
      <c r="A69" s="1" t="s">
        <v>47</v>
      </c>
      <c r="B69" s="1" t="s">
        <v>19</v>
      </c>
      <c r="C69" s="29">
        <v>565745</v>
      </c>
      <c r="D69" s="29">
        <v>431061</v>
      </c>
      <c r="E69" s="29">
        <v>72416</v>
      </c>
      <c r="F69" s="29">
        <v>35584</v>
      </c>
      <c r="G69" s="29">
        <v>23760</v>
      </c>
      <c r="H69" s="29">
        <v>2661</v>
      </c>
      <c r="I69" s="29">
        <v>565482</v>
      </c>
      <c r="J69" s="29">
        <v>263</v>
      </c>
    </row>
    <row r="70" spans="1:10">
      <c r="A70" s="1" t="s">
        <v>48</v>
      </c>
      <c r="B70" s="1" t="s">
        <v>3</v>
      </c>
      <c r="C70" s="29">
        <v>2707</v>
      </c>
      <c r="D70" s="29">
        <v>2161</v>
      </c>
      <c r="E70" s="29">
        <v>351</v>
      </c>
      <c r="F70" s="29">
        <v>116</v>
      </c>
      <c r="G70" s="29">
        <v>74</v>
      </c>
      <c r="H70" s="29">
        <v>5</v>
      </c>
      <c r="I70" s="29">
        <v>2707</v>
      </c>
      <c r="J70" s="29">
        <v>0</v>
      </c>
    </row>
    <row r="71" spans="1:10">
      <c r="A71" s="1"/>
      <c r="B71" s="1" t="s">
        <v>82</v>
      </c>
      <c r="C71" s="29">
        <v>1415</v>
      </c>
      <c r="D71" s="29">
        <v>1043</v>
      </c>
      <c r="E71" s="29">
        <v>185</v>
      </c>
      <c r="F71" s="29">
        <v>104</v>
      </c>
      <c r="G71" s="29">
        <v>73</v>
      </c>
      <c r="H71" s="29">
        <v>10</v>
      </c>
      <c r="I71" s="29">
        <v>1415</v>
      </c>
      <c r="J71" s="29">
        <v>0</v>
      </c>
    </row>
    <row r="72" spans="1:10">
      <c r="A72" s="1"/>
      <c r="B72" s="1" t="s">
        <v>4</v>
      </c>
      <c r="C72" s="29">
        <v>390</v>
      </c>
      <c r="D72" s="29">
        <v>295</v>
      </c>
      <c r="E72" s="29">
        <v>60</v>
      </c>
      <c r="F72" s="29">
        <v>18</v>
      </c>
      <c r="G72" s="29">
        <v>15</v>
      </c>
      <c r="H72" s="29">
        <v>2</v>
      </c>
      <c r="I72" s="29">
        <v>390</v>
      </c>
      <c r="J72" s="29">
        <v>0</v>
      </c>
    </row>
    <row r="73" spans="1:10">
      <c r="A73" s="1"/>
      <c r="B73" s="1" t="s">
        <v>83</v>
      </c>
      <c r="C73" s="29">
        <v>81233</v>
      </c>
      <c r="D73" s="29">
        <v>64268</v>
      </c>
      <c r="E73" s="29">
        <v>9988</v>
      </c>
      <c r="F73" s="29">
        <v>4440</v>
      </c>
      <c r="G73" s="29">
        <v>2376</v>
      </c>
      <c r="H73" s="29">
        <v>157</v>
      </c>
      <c r="I73" s="29">
        <v>81229</v>
      </c>
      <c r="J73" s="29">
        <v>4</v>
      </c>
    </row>
    <row r="74" spans="1:10">
      <c r="A74" s="1"/>
      <c r="B74" s="1" t="s">
        <v>84</v>
      </c>
      <c r="C74" s="29">
        <v>23355</v>
      </c>
      <c r="D74" s="29">
        <v>14667</v>
      </c>
      <c r="E74" s="29">
        <v>3515</v>
      </c>
      <c r="F74" s="29">
        <v>2475</v>
      </c>
      <c r="G74" s="29">
        <v>2324</v>
      </c>
      <c r="H74" s="29">
        <v>349</v>
      </c>
      <c r="I74" s="29">
        <v>23330</v>
      </c>
      <c r="J74" s="29">
        <v>25</v>
      </c>
    </row>
    <row r="75" spans="1:10">
      <c r="A75" s="1"/>
      <c r="B75" s="1" t="s">
        <v>42</v>
      </c>
      <c r="C75" s="29">
        <v>29327</v>
      </c>
      <c r="D75" s="29">
        <v>22806</v>
      </c>
      <c r="E75" s="29">
        <v>3413</v>
      </c>
      <c r="F75" s="29">
        <v>1767</v>
      </c>
      <c r="G75" s="29">
        <v>1201</v>
      </c>
      <c r="H75" s="29">
        <v>130</v>
      </c>
      <c r="I75" s="29">
        <v>29317</v>
      </c>
      <c r="J75" s="29">
        <v>10</v>
      </c>
    </row>
    <row r="76" spans="1:10">
      <c r="A76" s="1"/>
      <c r="B76" s="1" t="s">
        <v>85</v>
      </c>
      <c r="C76" s="29">
        <v>74903</v>
      </c>
      <c r="D76" s="29">
        <v>56725</v>
      </c>
      <c r="E76" s="29">
        <v>11033</v>
      </c>
      <c r="F76" s="29">
        <v>4519</v>
      </c>
      <c r="G76" s="29">
        <v>2422</v>
      </c>
      <c r="H76" s="29">
        <v>200</v>
      </c>
      <c r="I76" s="29">
        <v>74899</v>
      </c>
      <c r="J76" s="29">
        <v>4</v>
      </c>
    </row>
    <row r="77" spans="1:10">
      <c r="A77" s="1"/>
      <c r="B77" s="1" t="s">
        <v>5</v>
      </c>
      <c r="C77" s="29">
        <v>19037</v>
      </c>
      <c r="D77" s="29">
        <v>15106</v>
      </c>
      <c r="E77" s="29">
        <v>2024</v>
      </c>
      <c r="F77" s="29">
        <v>1068</v>
      </c>
      <c r="G77" s="29">
        <v>740</v>
      </c>
      <c r="H77" s="29">
        <v>94</v>
      </c>
      <c r="I77" s="29">
        <v>19032</v>
      </c>
      <c r="J77" s="29">
        <v>5</v>
      </c>
    </row>
    <row r="78" spans="1:10">
      <c r="A78" s="1"/>
      <c r="B78" s="1" t="s">
        <v>6</v>
      </c>
      <c r="C78" s="29">
        <v>8282</v>
      </c>
      <c r="D78" s="29">
        <v>6187</v>
      </c>
      <c r="E78" s="29">
        <v>942</v>
      </c>
      <c r="F78" s="29">
        <v>555</v>
      </c>
      <c r="G78" s="29">
        <v>507</v>
      </c>
      <c r="H78" s="29">
        <v>76</v>
      </c>
      <c r="I78" s="29">
        <v>8267</v>
      </c>
      <c r="J78" s="29">
        <v>15</v>
      </c>
    </row>
    <row r="79" spans="1:10">
      <c r="A79" s="1"/>
      <c r="B79" s="1" t="s">
        <v>7</v>
      </c>
      <c r="C79" s="29">
        <v>21809</v>
      </c>
      <c r="D79" s="29">
        <v>18247</v>
      </c>
      <c r="E79" s="29">
        <v>1934</v>
      </c>
      <c r="F79" s="29">
        <v>832</v>
      </c>
      <c r="G79" s="29">
        <v>674</v>
      </c>
      <c r="H79" s="29">
        <v>110</v>
      </c>
      <c r="I79" s="29">
        <v>21797</v>
      </c>
      <c r="J79" s="29">
        <v>12</v>
      </c>
    </row>
    <row r="80" spans="1:10">
      <c r="A80" s="1"/>
      <c r="B80" s="1" t="s">
        <v>8</v>
      </c>
      <c r="C80" s="29">
        <v>26360</v>
      </c>
      <c r="D80" s="29">
        <v>22560</v>
      </c>
      <c r="E80" s="29">
        <v>2314</v>
      </c>
      <c r="F80" s="29">
        <v>949</v>
      </c>
      <c r="G80" s="29">
        <v>488</v>
      </c>
      <c r="H80" s="29">
        <v>44</v>
      </c>
      <c r="I80" s="29">
        <v>26355</v>
      </c>
      <c r="J80" s="29">
        <v>5</v>
      </c>
    </row>
    <row r="81" spans="1:10">
      <c r="A81" s="1"/>
      <c r="B81" s="1" t="s">
        <v>9</v>
      </c>
      <c r="C81" s="29">
        <v>69879</v>
      </c>
      <c r="D81" s="29">
        <v>60539</v>
      </c>
      <c r="E81" s="29">
        <v>5274</v>
      </c>
      <c r="F81" s="29">
        <v>2362</v>
      </c>
      <c r="G81" s="29">
        <v>1503</v>
      </c>
      <c r="H81" s="29">
        <v>180</v>
      </c>
      <c r="I81" s="29">
        <v>69858</v>
      </c>
      <c r="J81" s="29">
        <v>21</v>
      </c>
    </row>
    <row r="82" spans="1:10">
      <c r="A82" s="1"/>
      <c r="B82" s="1" t="s">
        <v>10</v>
      </c>
      <c r="C82" s="29">
        <v>801</v>
      </c>
      <c r="D82" s="29">
        <v>495</v>
      </c>
      <c r="E82" s="29">
        <v>73</v>
      </c>
      <c r="F82" s="29">
        <v>65</v>
      </c>
      <c r="G82" s="29">
        <v>108</v>
      </c>
      <c r="H82" s="29">
        <v>47</v>
      </c>
      <c r="I82" s="29">
        <v>788</v>
      </c>
      <c r="J82" s="29">
        <v>13</v>
      </c>
    </row>
    <row r="83" spans="1:10">
      <c r="A83" s="1"/>
      <c r="B83" s="1" t="s">
        <v>31</v>
      </c>
      <c r="C83" s="29">
        <v>33818</v>
      </c>
      <c r="D83" s="29">
        <v>25327</v>
      </c>
      <c r="E83" s="29">
        <v>4187</v>
      </c>
      <c r="F83" s="29">
        <v>2069</v>
      </c>
      <c r="G83" s="29">
        <v>1749</v>
      </c>
      <c r="H83" s="29">
        <v>403</v>
      </c>
      <c r="I83" s="29">
        <v>33735</v>
      </c>
      <c r="J83" s="29">
        <v>83</v>
      </c>
    </row>
    <row r="84" spans="1:10">
      <c r="A84" s="1"/>
      <c r="B84" s="1" t="s">
        <v>11</v>
      </c>
      <c r="C84" s="29">
        <v>5878</v>
      </c>
      <c r="D84" s="29">
        <v>4144</v>
      </c>
      <c r="E84" s="29">
        <v>804</v>
      </c>
      <c r="F84" s="29">
        <v>442</v>
      </c>
      <c r="G84" s="29">
        <v>379</v>
      </c>
      <c r="H84" s="29">
        <v>89</v>
      </c>
      <c r="I84" s="29">
        <v>5858</v>
      </c>
      <c r="J84" s="29">
        <v>20</v>
      </c>
    </row>
    <row r="85" spans="1:10">
      <c r="A85" s="1"/>
      <c r="B85" s="1" t="s">
        <v>12</v>
      </c>
      <c r="C85" s="29">
        <v>39293</v>
      </c>
      <c r="D85" s="29">
        <v>27698</v>
      </c>
      <c r="E85" s="29">
        <v>6286</v>
      </c>
      <c r="F85" s="29">
        <v>2920</v>
      </c>
      <c r="G85" s="29">
        <v>2017</v>
      </c>
      <c r="H85" s="29">
        <v>356</v>
      </c>
      <c r="I85" s="29">
        <v>39277</v>
      </c>
      <c r="J85" s="29">
        <v>16</v>
      </c>
    </row>
    <row r="86" spans="1:10">
      <c r="A86" s="1"/>
      <c r="B86" s="1" t="s">
        <v>13</v>
      </c>
      <c r="C86" s="29">
        <v>10619</v>
      </c>
      <c r="D86" s="29">
        <v>7656</v>
      </c>
      <c r="E86" s="29">
        <v>1522</v>
      </c>
      <c r="F86" s="29">
        <v>770</v>
      </c>
      <c r="G86" s="29">
        <v>621</v>
      </c>
      <c r="H86" s="29">
        <v>45</v>
      </c>
      <c r="I86" s="29">
        <v>10614</v>
      </c>
      <c r="J86" s="29">
        <v>5</v>
      </c>
    </row>
    <row r="87" spans="1:10">
      <c r="A87" s="1"/>
      <c r="B87" s="1" t="s">
        <v>14</v>
      </c>
      <c r="C87" s="29">
        <v>52596</v>
      </c>
      <c r="D87" s="29">
        <v>27696</v>
      </c>
      <c r="E87" s="29">
        <v>11473</v>
      </c>
      <c r="F87" s="29">
        <v>7608</v>
      </c>
      <c r="G87" s="29">
        <v>5502</v>
      </c>
      <c r="H87" s="29">
        <v>298</v>
      </c>
      <c r="I87" s="29">
        <v>52577</v>
      </c>
      <c r="J87" s="29">
        <v>19</v>
      </c>
    </row>
    <row r="88" spans="1:10">
      <c r="A88" s="1"/>
      <c r="B88" s="1" t="s">
        <v>15</v>
      </c>
      <c r="C88" s="29">
        <v>52452</v>
      </c>
      <c r="D88" s="29">
        <v>43136</v>
      </c>
      <c r="E88" s="29">
        <v>6040</v>
      </c>
      <c r="F88" s="29">
        <v>2293</v>
      </c>
      <c r="G88" s="29">
        <v>912</v>
      </c>
      <c r="H88" s="29">
        <v>65</v>
      </c>
      <c r="I88" s="29">
        <v>52446</v>
      </c>
      <c r="J88" s="29">
        <v>6</v>
      </c>
    </row>
    <row r="89" spans="1:10">
      <c r="A89" s="1"/>
      <c r="B89" s="1" t="s">
        <v>86</v>
      </c>
      <c r="C89" s="29">
        <v>11591</v>
      </c>
      <c r="D89" s="29">
        <v>10305</v>
      </c>
      <c r="E89" s="29">
        <v>998</v>
      </c>
      <c r="F89" s="29">
        <v>212</v>
      </c>
      <c r="G89" s="29">
        <v>75</v>
      </c>
      <c r="H89" s="29">
        <v>1</v>
      </c>
      <c r="I89" s="29">
        <v>11591</v>
      </c>
      <c r="J89" s="29">
        <v>0</v>
      </c>
    </row>
    <row r="90" spans="1:10">
      <c r="A90" s="1" t="s">
        <v>49</v>
      </c>
      <c r="B90" s="1" t="s">
        <v>19</v>
      </c>
      <c r="C90" s="29">
        <v>109473</v>
      </c>
      <c r="D90" s="29">
        <v>841</v>
      </c>
      <c r="E90" s="29">
        <v>1179</v>
      </c>
      <c r="F90" s="29">
        <v>2128</v>
      </c>
      <c r="G90" s="29">
        <v>7910</v>
      </c>
      <c r="H90" s="29">
        <v>12415</v>
      </c>
      <c r="I90" s="29">
        <v>24473</v>
      </c>
      <c r="J90" s="29">
        <v>85000</v>
      </c>
    </row>
    <row r="91" spans="1:10">
      <c r="A91" s="1"/>
      <c r="B91" s="1" t="s">
        <v>3</v>
      </c>
      <c r="C91" s="29">
        <v>61</v>
      </c>
      <c r="D91" s="29">
        <v>0</v>
      </c>
      <c r="E91" s="29">
        <v>1</v>
      </c>
      <c r="F91" s="29">
        <v>0</v>
      </c>
      <c r="G91" s="29">
        <v>7</v>
      </c>
      <c r="H91" s="29">
        <v>15</v>
      </c>
      <c r="I91" s="29">
        <v>23</v>
      </c>
      <c r="J91" s="29">
        <v>38</v>
      </c>
    </row>
    <row r="92" spans="1:10">
      <c r="A92" s="1"/>
      <c r="B92" s="1" t="s">
        <v>82</v>
      </c>
      <c r="C92" s="29">
        <v>420</v>
      </c>
      <c r="D92" s="29">
        <v>6</v>
      </c>
      <c r="E92" s="29">
        <v>10</v>
      </c>
      <c r="F92" s="29">
        <v>12</v>
      </c>
      <c r="G92" s="29">
        <v>49</v>
      </c>
      <c r="H92" s="29">
        <v>67</v>
      </c>
      <c r="I92" s="29">
        <v>144</v>
      </c>
      <c r="J92" s="29">
        <v>276</v>
      </c>
    </row>
    <row r="93" spans="1:10">
      <c r="A93" s="1"/>
      <c r="B93" s="1" t="s">
        <v>4</v>
      </c>
      <c r="C93" s="29">
        <v>1019</v>
      </c>
      <c r="D93" s="29">
        <v>0</v>
      </c>
      <c r="E93" s="29">
        <v>8</v>
      </c>
      <c r="F93" s="29">
        <v>3</v>
      </c>
      <c r="G93" s="29">
        <v>22</v>
      </c>
      <c r="H93" s="29">
        <v>44</v>
      </c>
      <c r="I93" s="29">
        <v>77</v>
      </c>
      <c r="J93" s="29">
        <v>942</v>
      </c>
    </row>
    <row r="94" spans="1:10">
      <c r="A94" s="1"/>
      <c r="B94" s="1" t="s">
        <v>83</v>
      </c>
      <c r="C94" s="29">
        <v>817</v>
      </c>
      <c r="D94" s="29">
        <v>12</v>
      </c>
      <c r="E94" s="29">
        <v>7</v>
      </c>
      <c r="F94" s="29">
        <v>18</v>
      </c>
      <c r="G94" s="29">
        <v>76</v>
      </c>
      <c r="H94" s="29">
        <v>132</v>
      </c>
      <c r="I94" s="29">
        <v>245</v>
      </c>
      <c r="J94" s="29">
        <v>572</v>
      </c>
    </row>
    <row r="95" spans="1:10">
      <c r="A95" s="1"/>
      <c r="B95" s="1" t="s">
        <v>84</v>
      </c>
      <c r="C95" s="29">
        <v>3040</v>
      </c>
      <c r="D95" s="29">
        <v>16</v>
      </c>
      <c r="E95" s="29">
        <v>18</v>
      </c>
      <c r="F95" s="29">
        <v>32</v>
      </c>
      <c r="G95" s="29">
        <v>388</v>
      </c>
      <c r="H95" s="29">
        <v>733</v>
      </c>
      <c r="I95" s="29">
        <v>1187</v>
      </c>
      <c r="J95" s="29">
        <v>1853</v>
      </c>
    </row>
    <row r="96" spans="1:10">
      <c r="A96" s="1"/>
      <c r="B96" s="1" t="s">
        <v>42</v>
      </c>
      <c r="C96" s="29">
        <v>5561</v>
      </c>
      <c r="D96" s="29">
        <v>104</v>
      </c>
      <c r="E96" s="29">
        <v>106</v>
      </c>
      <c r="F96" s="29">
        <v>204</v>
      </c>
      <c r="G96" s="29">
        <v>666</v>
      </c>
      <c r="H96" s="29">
        <v>872</v>
      </c>
      <c r="I96" s="29">
        <v>1952</v>
      </c>
      <c r="J96" s="29">
        <v>3609</v>
      </c>
    </row>
    <row r="97" spans="1:10">
      <c r="A97" s="1"/>
      <c r="B97" s="1" t="s">
        <v>85</v>
      </c>
      <c r="C97" s="29">
        <v>20718</v>
      </c>
      <c r="D97" s="29">
        <v>217</v>
      </c>
      <c r="E97" s="29">
        <v>359</v>
      </c>
      <c r="F97" s="29">
        <v>659</v>
      </c>
      <c r="G97" s="29">
        <v>1799</v>
      </c>
      <c r="H97" s="29">
        <v>2647</v>
      </c>
      <c r="I97" s="29">
        <v>5681</v>
      </c>
      <c r="J97" s="29">
        <v>15037</v>
      </c>
    </row>
    <row r="98" spans="1:10">
      <c r="A98" s="1"/>
      <c r="B98" s="1" t="s">
        <v>5</v>
      </c>
      <c r="C98" s="29">
        <v>3854</v>
      </c>
      <c r="D98" s="29">
        <v>24</v>
      </c>
      <c r="E98" s="29">
        <v>22</v>
      </c>
      <c r="F98" s="29">
        <v>71</v>
      </c>
      <c r="G98" s="29">
        <v>284</v>
      </c>
      <c r="H98" s="29">
        <v>329</v>
      </c>
      <c r="I98" s="29">
        <v>730</v>
      </c>
      <c r="J98" s="29">
        <v>3124</v>
      </c>
    </row>
    <row r="99" spans="1:10">
      <c r="A99" s="1"/>
      <c r="B99" s="1" t="s">
        <v>6</v>
      </c>
      <c r="C99" s="29">
        <v>6444</v>
      </c>
      <c r="D99" s="29">
        <v>21</v>
      </c>
      <c r="E99" s="29">
        <v>17</v>
      </c>
      <c r="F99" s="29">
        <v>63</v>
      </c>
      <c r="G99" s="29">
        <v>276</v>
      </c>
      <c r="H99" s="29">
        <v>408</v>
      </c>
      <c r="I99" s="29">
        <v>785</v>
      </c>
      <c r="J99" s="29">
        <v>5659</v>
      </c>
    </row>
    <row r="100" spans="1:10">
      <c r="A100" s="1"/>
      <c r="B100" s="1" t="s">
        <v>7</v>
      </c>
      <c r="C100" s="29">
        <v>28520</v>
      </c>
      <c r="D100" s="29">
        <v>52</v>
      </c>
      <c r="E100" s="29">
        <v>60</v>
      </c>
      <c r="F100" s="29">
        <v>158</v>
      </c>
      <c r="G100" s="29">
        <v>728</v>
      </c>
      <c r="H100" s="29">
        <v>1224</v>
      </c>
      <c r="I100" s="29">
        <v>2222</v>
      </c>
      <c r="J100" s="29">
        <v>26298</v>
      </c>
    </row>
    <row r="101" spans="1:10">
      <c r="A101" s="1"/>
      <c r="B101" s="1" t="s">
        <v>8</v>
      </c>
      <c r="C101" s="29">
        <v>5300</v>
      </c>
      <c r="D101" s="29">
        <v>63</v>
      </c>
      <c r="E101" s="29">
        <v>63</v>
      </c>
      <c r="F101" s="29">
        <v>145</v>
      </c>
      <c r="G101" s="29">
        <v>474</v>
      </c>
      <c r="H101" s="29">
        <v>683</v>
      </c>
      <c r="I101" s="29">
        <v>1428</v>
      </c>
      <c r="J101" s="29">
        <v>3872</v>
      </c>
    </row>
    <row r="102" spans="1:10">
      <c r="A102" s="1"/>
      <c r="B102" s="1" t="s">
        <v>9</v>
      </c>
      <c r="C102" s="29">
        <v>6590</v>
      </c>
      <c r="D102" s="29">
        <v>63</v>
      </c>
      <c r="E102" s="29">
        <v>104</v>
      </c>
      <c r="F102" s="29">
        <v>120</v>
      </c>
      <c r="G102" s="29">
        <v>598</v>
      </c>
      <c r="H102" s="29">
        <v>741</v>
      </c>
      <c r="I102" s="29">
        <v>1626</v>
      </c>
      <c r="J102" s="29">
        <v>4964</v>
      </c>
    </row>
    <row r="103" spans="1:10">
      <c r="A103" s="1"/>
      <c r="B103" s="1" t="s">
        <v>10</v>
      </c>
      <c r="C103" s="29">
        <v>2736</v>
      </c>
      <c r="D103" s="29">
        <v>21</v>
      </c>
      <c r="E103" s="29">
        <v>48</v>
      </c>
      <c r="F103" s="29">
        <v>65</v>
      </c>
      <c r="G103" s="29">
        <v>213</v>
      </c>
      <c r="H103" s="29">
        <v>348</v>
      </c>
      <c r="I103" s="29">
        <v>695</v>
      </c>
      <c r="J103" s="29">
        <v>2041</v>
      </c>
    </row>
    <row r="104" spans="1:10">
      <c r="A104" s="1"/>
      <c r="B104" s="1" t="s">
        <v>31</v>
      </c>
      <c r="C104" s="29">
        <v>5585</v>
      </c>
      <c r="D104" s="29">
        <v>34</v>
      </c>
      <c r="E104" s="29">
        <v>61</v>
      </c>
      <c r="F104" s="29">
        <v>43</v>
      </c>
      <c r="G104" s="29">
        <v>274</v>
      </c>
      <c r="H104" s="29">
        <v>581</v>
      </c>
      <c r="I104" s="29">
        <v>993</v>
      </c>
      <c r="J104" s="29">
        <v>4592</v>
      </c>
    </row>
    <row r="105" spans="1:10">
      <c r="A105" s="1"/>
      <c r="B105" s="1" t="s">
        <v>11</v>
      </c>
      <c r="C105" s="29">
        <v>590</v>
      </c>
      <c r="D105" s="29">
        <v>8</v>
      </c>
      <c r="E105" s="29">
        <v>9</v>
      </c>
      <c r="F105" s="29">
        <v>10</v>
      </c>
      <c r="G105" s="29">
        <v>40</v>
      </c>
      <c r="H105" s="29">
        <v>119</v>
      </c>
      <c r="I105" s="29">
        <v>186</v>
      </c>
      <c r="J105" s="29">
        <v>404</v>
      </c>
    </row>
    <row r="106" spans="1:10">
      <c r="A106" s="1"/>
      <c r="B106" s="1" t="s">
        <v>12</v>
      </c>
      <c r="C106" s="29">
        <v>7137</v>
      </c>
      <c r="D106" s="29">
        <v>88</v>
      </c>
      <c r="E106" s="29">
        <v>101</v>
      </c>
      <c r="F106" s="29">
        <v>201</v>
      </c>
      <c r="G106" s="29">
        <v>699</v>
      </c>
      <c r="H106" s="29">
        <v>1806</v>
      </c>
      <c r="I106" s="29">
        <v>2895</v>
      </c>
      <c r="J106" s="29">
        <v>4242</v>
      </c>
    </row>
    <row r="107" spans="1:10">
      <c r="A107" s="1"/>
      <c r="B107" s="1" t="s">
        <v>13</v>
      </c>
      <c r="C107" s="29">
        <v>448</v>
      </c>
      <c r="D107" s="29">
        <v>14</v>
      </c>
      <c r="E107" s="29">
        <v>7</v>
      </c>
      <c r="F107" s="29">
        <v>7</v>
      </c>
      <c r="G107" s="29">
        <v>68</v>
      </c>
      <c r="H107" s="29">
        <v>68</v>
      </c>
      <c r="I107" s="29">
        <v>164</v>
      </c>
      <c r="J107" s="29">
        <v>284</v>
      </c>
    </row>
    <row r="108" spans="1:10">
      <c r="A108" s="1"/>
      <c r="B108" s="1" t="s">
        <v>14</v>
      </c>
      <c r="C108" s="29">
        <v>5924</v>
      </c>
      <c r="D108" s="29">
        <v>36</v>
      </c>
      <c r="E108" s="29">
        <v>67</v>
      </c>
      <c r="F108" s="29">
        <v>143</v>
      </c>
      <c r="G108" s="29">
        <v>745</v>
      </c>
      <c r="H108" s="29">
        <v>1074</v>
      </c>
      <c r="I108" s="29">
        <v>2065</v>
      </c>
      <c r="J108" s="29">
        <v>3859</v>
      </c>
    </row>
    <row r="109" spans="1:10">
      <c r="A109" s="1"/>
      <c r="B109" s="1" t="s">
        <v>15</v>
      </c>
      <c r="C109" s="29">
        <v>4707</v>
      </c>
      <c r="D109" s="29">
        <v>62</v>
      </c>
      <c r="E109" s="29">
        <v>111</v>
      </c>
      <c r="F109" s="29">
        <v>174</v>
      </c>
      <c r="G109" s="29">
        <v>504</v>
      </c>
      <c r="H109" s="29">
        <v>524</v>
      </c>
      <c r="I109" s="29">
        <v>1375</v>
      </c>
      <c r="J109" s="29">
        <v>3332</v>
      </c>
    </row>
    <row r="110" spans="1:10">
      <c r="A110" s="1"/>
      <c r="B110" s="1" t="s">
        <v>86</v>
      </c>
      <c r="C110" s="29">
        <v>2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2</v>
      </c>
    </row>
    <row r="111" spans="1:10">
      <c r="A111" s="1" t="s">
        <v>50</v>
      </c>
      <c r="B111" s="1" t="s">
        <v>19</v>
      </c>
      <c r="C111" s="29">
        <v>1798214</v>
      </c>
      <c r="D111" s="29">
        <v>567285</v>
      </c>
      <c r="E111" s="29">
        <v>314334</v>
      </c>
      <c r="F111" s="29">
        <v>226221</v>
      </c>
      <c r="G111" s="29">
        <v>255353</v>
      </c>
      <c r="H111" s="29">
        <v>118089</v>
      </c>
      <c r="I111" s="29">
        <v>1481282</v>
      </c>
      <c r="J111" s="29">
        <v>316932</v>
      </c>
    </row>
    <row r="112" spans="1:10">
      <c r="A112" s="1"/>
      <c r="B112" s="1" t="s">
        <v>3</v>
      </c>
      <c r="C112" s="29">
        <v>5339</v>
      </c>
      <c r="D112" s="29">
        <v>2575</v>
      </c>
      <c r="E112" s="29">
        <v>1324</v>
      </c>
      <c r="F112" s="29">
        <v>705</v>
      </c>
      <c r="G112" s="29">
        <v>501</v>
      </c>
      <c r="H112" s="29">
        <v>110</v>
      </c>
      <c r="I112" s="29">
        <v>5215</v>
      </c>
      <c r="J112" s="29">
        <v>124</v>
      </c>
    </row>
    <row r="113" spans="1:15">
      <c r="A113" s="1"/>
      <c r="B113" s="1" t="s">
        <v>82</v>
      </c>
      <c r="C113" s="29">
        <v>6993</v>
      </c>
      <c r="D113" s="29">
        <v>1744</v>
      </c>
      <c r="E113" s="29">
        <v>1103</v>
      </c>
      <c r="F113" s="29">
        <v>971</v>
      </c>
      <c r="G113" s="29">
        <v>1310</v>
      </c>
      <c r="H113" s="29">
        <v>547</v>
      </c>
      <c r="I113" s="29">
        <v>5675</v>
      </c>
      <c r="J113" s="29">
        <v>1318</v>
      </c>
    </row>
    <row r="114" spans="1:15">
      <c r="A114" s="1"/>
      <c r="B114" s="1" t="s">
        <v>4</v>
      </c>
      <c r="C114" s="29">
        <v>4312</v>
      </c>
      <c r="D114" s="29">
        <v>571</v>
      </c>
      <c r="E114" s="29">
        <v>272</v>
      </c>
      <c r="F114" s="29">
        <v>169</v>
      </c>
      <c r="G114" s="29">
        <v>463</v>
      </c>
      <c r="H114" s="29">
        <v>329</v>
      </c>
      <c r="I114" s="29">
        <v>1804</v>
      </c>
      <c r="J114" s="29">
        <v>2508</v>
      </c>
    </row>
    <row r="115" spans="1:15">
      <c r="A115" s="1"/>
      <c r="B115" s="1" t="s">
        <v>83</v>
      </c>
      <c r="C115" s="29">
        <v>187229</v>
      </c>
      <c r="D115" s="29">
        <v>89151</v>
      </c>
      <c r="E115" s="29">
        <v>41492</v>
      </c>
      <c r="F115" s="29">
        <v>27067</v>
      </c>
      <c r="G115" s="29">
        <v>23325</v>
      </c>
      <c r="H115" s="29">
        <v>3565</v>
      </c>
      <c r="I115" s="29">
        <v>184600</v>
      </c>
      <c r="J115" s="29">
        <v>2629</v>
      </c>
    </row>
    <row r="116" spans="1:15">
      <c r="A116" s="1"/>
      <c r="B116" s="1" t="s">
        <v>84</v>
      </c>
      <c r="C116" s="29">
        <v>111634</v>
      </c>
      <c r="D116" s="29">
        <v>23392</v>
      </c>
      <c r="E116" s="29">
        <v>18368</v>
      </c>
      <c r="F116" s="29">
        <v>18219</v>
      </c>
      <c r="G116" s="29">
        <v>27892</v>
      </c>
      <c r="H116" s="29">
        <v>10549</v>
      </c>
      <c r="I116" s="29">
        <v>98420</v>
      </c>
      <c r="J116" s="29">
        <v>13214</v>
      </c>
    </row>
    <row r="117" spans="1:15">
      <c r="A117" s="1"/>
      <c r="B117" s="1" t="s">
        <v>42</v>
      </c>
      <c r="C117" s="29">
        <v>108349</v>
      </c>
      <c r="D117" s="29">
        <v>29607</v>
      </c>
      <c r="E117" s="29">
        <v>17857</v>
      </c>
      <c r="F117" s="29">
        <v>15045</v>
      </c>
      <c r="G117" s="29">
        <v>20171</v>
      </c>
      <c r="H117" s="29">
        <v>9676</v>
      </c>
      <c r="I117" s="29">
        <v>92356</v>
      </c>
      <c r="J117" s="29">
        <v>15993</v>
      </c>
    </row>
    <row r="118" spans="1:15">
      <c r="A118" s="1"/>
      <c r="B118" s="1" t="s">
        <v>85</v>
      </c>
      <c r="C118" s="29">
        <v>294131</v>
      </c>
      <c r="D118" s="29">
        <v>73432</v>
      </c>
      <c r="E118" s="29">
        <v>42940</v>
      </c>
      <c r="F118" s="29">
        <v>28072</v>
      </c>
      <c r="G118" s="29">
        <v>29901</v>
      </c>
      <c r="H118" s="29">
        <v>16149</v>
      </c>
      <c r="I118" s="29">
        <v>190494</v>
      </c>
      <c r="J118" s="29">
        <v>103637</v>
      </c>
    </row>
    <row r="119" spans="1:15">
      <c r="A119" s="1"/>
      <c r="B119" s="1" t="s">
        <v>5</v>
      </c>
      <c r="C119" s="29">
        <v>50947</v>
      </c>
      <c r="D119" s="29">
        <v>15779</v>
      </c>
      <c r="E119" s="29">
        <v>7652</v>
      </c>
      <c r="F119" s="29">
        <v>6162</v>
      </c>
      <c r="G119" s="29">
        <v>7196</v>
      </c>
      <c r="H119" s="29">
        <v>3409</v>
      </c>
      <c r="I119" s="29">
        <v>40198</v>
      </c>
      <c r="J119" s="29">
        <v>10749</v>
      </c>
    </row>
    <row r="120" spans="1:15">
      <c r="A120" s="1"/>
      <c r="B120" s="1" t="s">
        <v>6</v>
      </c>
      <c r="C120" s="29">
        <v>30507</v>
      </c>
      <c r="D120" s="29">
        <v>6322</v>
      </c>
      <c r="E120" s="29">
        <v>3587</v>
      </c>
      <c r="F120" s="29">
        <v>3107</v>
      </c>
      <c r="G120" s="29">
        <v>3972</v>
      </c>
      <c r="H120" s="29">
        <v>1915</v>
      </c>
      <c r="I120" s="29">
        <v>18903</v>
      </c>
      <c r="J120" s="29">
        <v>11604</v>
      </c>
    </row>
    <row r="121" spans="1:15">
      <c r="A121" s="1"/>
      <c r="B121" s="1" t="s">
        <v>7</v>
      </c>
      <c r="C121" s="29">
        <v>99719</v>
      </c>
      <c r="D121" s="29">
        <v>27183</v>
      </c>
      <c r="E121" s="29">
        <v>9773</v>
      </c>
      <c r="F121" s="29">
        <v>6470</v>
      </c>
      <c r="G121" s="29">
        <v>11066</v>
      </c>
      <c r="H121" s="29">
        <v>9195</v>
      </c>
      <c r="I121" s="29">
        <v>63687</v>
      </c>
      <c r="J121" s="29">
        <v>36032</v>
      </c>
    </row>
    <row r="122" spans="1:15">
      <c r="A122" s="1"/>
      <c r="B122" s="1" t="s">
        <v>8</v>
      </c>
      <c r="C122" s="29">
        <v>61624</v>
      </c>
      <c r="D122" s="29">
        <v>25676</v>
      </c>
      <c r="E122" s="29">
        <v>9490</v>
      </c>
      <c r="F122" s="29">
        <v>5500</v>
      </c>
      <c r="G122" s="29">
        <v>5741</v>
      </c>
      <c r="H122" s="29">
        <v>3229</v>
      </c>
      <c r="I122" s="29">
        <v>49636</v>
      </c>
      <c r="J122" s="29">
        <v>11988</v>
      </c>
    </row>
    <row r="123" spans="1:15">
      <c r="A123" s="1"/>
      <c r="B123" s="1" t="s">
        <v>9</v>
      </c>
      <c r="C123" s="29">
        <v>160946</v>
      </c>
      <c r="D123" s="29">
        <v>70207</v>
      </c>
      <c r="E123" s="29">
        <v>31094</v>
      </c>
      <c r="F123" s="29">
        <v>20908</v>
      </c>
      <c r="G123" s="29">
        <v>19508</v>
      </c>
      <c r="H123" s="29">
        <v>6804</v>
      </c>
      <c r="I123" s="29">
        <v>148521</v>
      </c>
      <c r="J123" s="29">
        <v>12425</v>
      </c>
    </row>
    <row r="124" spans="1:15">
      <c r="A124" s="1"/>
      <c r="B124" s="1" t="s">
        <v>10</v>
      </c>
      <c r="C124" s="29">
        <v>12697</v>
      </c>
      <c r="D124" s="29">
        <v>375</v>
      </c>
      <c r="E124" s="29">
        <v>161</v>
      </c>
      <c r="F124" s="29">
        <v>279</v>
      </c>
      <c r="G124" s="29">
        <v>1554</v>
      </c>
      <c r="H124" s="29">
        <v>3117</v>
      </c>
      <c r="I124" s="29">
        <v>5486</v>
      </c>
      <c r="J124" s="29">
        <v>7211</v>
      </c>
    </row>
    <row r="125" spans="1:15">
      <c r="A125" s="1"/>
      <c r="B125" s="1" t="s">
        <v>31</v>
      </c>
      <c r="C125" s="29">
        <v>86512</v>
      </c>
      <c r="D125" s="29">
        <v>30097</v>
      </c>
      <c r="E125" s="29">
        <v>14709</v>
      </c>
      <c r="F125" s="29">
        <v>10535</v>
      </c>
      <c r="G125" s="29">
        <v>12376</v>
      </c>
      <c r="H125" s="29">
        <v>5929</v>
      </c>
      <c r="I125" s="29">
        <v>73646</v>
      </c>
      <c r="J125" s="29">
        <v>12866</v>
      </c>
      <c r="O125" s="25"/>
    </row>
    <row r="126" spans="1:15">
      <c r="A126" s="1"/>
      <c r="B126" s="1" t="s">
        <v>11</v>
      </c>
      <c r="C126" s="29">
        <v>23232</v>
      </c>
      <c r="D126" s="29">
        <v>5732</v>
      </c>
      <c r="E126" s="29">
        <v>3895</v>
      </c>
      <c r="F126" s="29">
        <v>3554</v>
      </c>
      <c r="G126" s="29">
        <v>6035</v>
      </c>
      <c r="H126" s="29">
        <v>2252</v>
      </c>
      <c r="I126" s="29">
        <v>21468</v>
      </c>
      <c r="J126" s="29">
        <v>1764</v>
      </c>
      <c r="O126" s="25"/>
    </row>
    <row r="127" spans="1:15">
      <c r="A127" s="1"/>
      <c r="B127" s="1" t="s">
        <v>12</v>
      </c>
      <c r="C127" s="29">
        <v>197719</v>
      </c>
      <c r="D127" s="29">
        <v>52696</v>
      </c>
      <c r="E127" s="29">
        <v>41162</v>
      </c>
      <c r="F127" s="29">
        <v>27074</v>
      </c>
      <c r="G127" s="29">
        <v>29946</v>
      </c>
      <c r="H127" s="29">
        <v>21105</v>
      </c>
      <c r="I127" s="29">
        <v>171983</v>
      </c>
      <c r="J127" s="29">
        <v>25736</v>
      </c>
      <c r="O127" s="25"/>
    </row>
    <row r="128" spans="1:15">
      <c r="A128" s="1"/>
      <c r="B128" s="1" t="s">
        <v>13</v>
      </c>
      <c r="C128" s="29">
        <v>26118</v>
      </c>
      <c r="D128" s="29">
        <v>8732</v>
      </c>
      <c r="E128" s="29">
        <v>5054</v>
      </c>
      <c r="F128" s="29">
        <v>3986</v>
      </c>
      <c r="G128" s="29">
        <v>4927</v>
      </c>
      <c r="H128" s="29">
        <v>1584</v>
      </c>
      <c r="I128" s="29">
        <v>24283</v>
      </c>
      <c r="J128" s="29">
        <v>1835</v>
      </c>
      <c r="O128" s="25"/>
    </row>
    <row r="129" spans="1:15">
      <c r="A129" s="1"/>
      <c r="B129" s="1" t="s">
        <v>14</v>
      </c>
      <c r="C129" s="29">
        <v>168268</v>
      </c>
      <c r="D129" s="29">
        <v>31755</v>
      </c>
      <c r="E129" s="29">
        <v>26801</v>
      </c>
      <c r="F129" s="29">
        <v>26467</v>
      </c>
      <c r="G129" s="29">
        <v>31741</v>
      </c>
      <c r="H129" s="29">
        <v>14119</v>
      </c>
      <c r="I129" s="29">
        <v>130883</v>
      </c>
      <c r="J129" s="29">
        <v>37385</v>
      </c>
      <c r="O129" s="25"/>
    </row>
    <row r="130" spans="1:15">
      <c r="A130" s="1"/>
      <c r="B130" s="1" t="s">
        <v>15</v>
      </c>
      <c r="C130" s="29">
        <v>161045</v>
      </c>
      <c r="D130" s="29">
        <v>71513</v>
      </c>
      <c r="E130" s="29">
        <v>37488</v>
      </c>
      <c r="F130" s="29">
        <v>21897</v>
      </c>
      <c r="G130" s="29">
        <v>17727</v>
      </c>
      <c r="H130" s="29">
        <v>4506</v>
      </c>
      <c r="I130" s="29">
        <v>153131</v>
      </c>
      <c r="J130" s="29">
        <v>7914</v>
      </c>
      <c r="O130" s="25"/>
    </row>
    <row r="131" spans="1:15">
      <c r="A131" s="1"/>
      <c r="B131" s="1" t="s">
        <v>86</v>
      </c>
      <c r="C131" s="29">
        <v>893</v>
      </c>
      <c r="D131" s="29">
        <v>746</v>
      </c>
      <c r="E131" s="29">
        <v>112</v>
      </c>
      <c r="F131" s="29">
        <v>34</v>
      </c>
      <c r="G131" s="29">
        <v>1</v>
      </c>
      <c r="H131" s="29">
        <v>0</v>
      </c>
      <c r="I131" s="29">
        <v>893</v>
      </c>
      <c r="J131" s="29">
        <v>0</v>
      </c>
      <c r="O131" s="25"/>
    </row>
    <row r="132" spans="1:15">
      <c r="A132" s="1" t="s">
        <v>51</v>
      </c>
      <c r="B132" s="1" t="s">
        <v>19</v>
      </c>
      <c r="C132" s="29">
        <v>1773725</v>
      </c>
      <c r="D132" s="29">
        <v>395964</v>
      </c>
      <c r="E132" s="29">
        <v>391800</v>
      </c>
      <c r="F132" s="29">
        <v>285789</v>
      </c>
      <c r="G132" s="29">
        <v>283266</v>
      </c>
      <c r="H132" s="29">
        <v>107123</v>
      </c>
      <c r="I132" s="29">
        <v>1463942</v>
      </c>
      <c r="J132" s="29">
        <v>309783</v>
      </c>
      <c r="O132" s="25"/>
    </row>
    <row r="133" spans="1:15">
      <c r="A133" s="1"/>
      <c r="B133" s="1" t="s">
        <v>3</v>
      </c>
      <c r="C133" s="29">
        <v>5382</v>
      </c>
      <c r="D133" s="29">
        <v>1738</v>
      </c>
      <c r="E133" s="29">
        <v>1588</v>
      </c>
      <c r="F133" s="29">
        <v>1075</v>
      </c>
      <c r="G133" s="29">
        <v>715</v>
      </c>
      <c r="H133" s="29">
        <v>125</v>
      </c>
      <c r="I133" s="29">
        <v>5241</v>
      </c>
      <c r="J133" s="29">
        <v>141</v>
      </c>
      <c r="O133" s="25"/>
    </row>
    <row r="134" spans="1:15">
      <c r="A134" s="1"/>
      <c r="B134" s="1" t="s">
        <v>82</v>
      </c>
      <c r="C134" s="29">
        <v>4862</v>
      </c>
      <c r="D134" s="29">
        <v>968</v>
      </c>
      <c r="E134" s="29">
        <v>834</v>
      </c>
      <c r="F134" s="29">
        <v>764</v>
      </c>
      <c r="G134" s="29">
        <v>879</v>
      </c>
      <c r="H134" s="29">
        <v>318</v>
      </c>
      <c r="I134" s="29">
        <v>3763</v>
      </c>
      <c r="J134" s="29">
        <v>1099</v>
      </c>
      <c r="O134" s="25"/>
    </row>
    <row r="135" spans="1:15">
      <c r="A135" s="1"/>
      <c r="B135" s="1" t="s">
        <v>4</v>
      </c>
      <c r="C135" s="29">
        <v>4174</v>
      </c>
      <c r="D135" s="29">
        <v>375</v>
      </c>
      <c r="E135" s="29">
        <v>363</v>
      </c>
      <c r="F135" s="29">
        <v>160</v>
      </c>
      <c r="G135" s="29">
        <v>373</v>
      </c>
      <c r="H135" s="29">
        <v>277</v>
      </c>
      <c r="I135" s="29">
        <v>1548</v>
      </c>
      <c r="J135" s="29">
        <v>2626</v>
      </c>
      <c r="O135" s="25"/>
    </row>
    <row r="136" spans="1:15">
      <c r="A136" s="1"/>
      <c r="B136" s="1" t="s">
        <v>83</v>
      </c>
      <c r="C136" s="29">
        <v>172823</v>
      </c>
      <c r="D136" s="29">
        <v>55019</v>
      </c>
      <c r="E136" s="29">
        <v>49688</v>
      </c>
      <c r="F136" s="29">
        <v>33913</v>
      </c>
      <c r="G136" s="29">
        <v>27966</v>
      </c>
      <c r="H136" s="29">
        <v>3909</v>
      </c>
      <c r="I136" s="29">
        <v>170495</v>
      </c>
      <c r="J136" s="29">
        <v>2328</v>
      </c>
      <c r="O136" s="25"/>
    </row>
    <row r="137" spans="1:15">
      <c r="A137" s="1"/>
      <c r="B137" s="1" t="s">
        <v>84</v>
      </c>
      <c r="C137" s="29">
        <v>98939</v>
      </c>
      <c r="D137" s="29">
        <v>14245</v>
      </c>
      <c r="E137" s="29">
        <v>18580</v>
      </c>
      <c r="F137" s="29">
        <v>18513</v>
      </c>
      <c r="G137" s="29">
        <v>25214</v>
      </c>
      <c r="H137" s="29">
        <v>9109</v>
      </c>
      <c r="I137" s="29">
        <v>85661</v>
      </c>
      <c r="J137" s="29">
        <v>13278</v>
      </c>
      <c r="O137" s="25"/>
    </row>
    <row r="138" spans="1:15">
      <c r="A138" s="1"/>
      <c r="B138" s="1" t="s">
        <v>42</v>
      </c>
      <c r="C138" s="29">
        <v>97996</v>
      </c>
      <c r="D138" s="29">
        <v>20959</v>
      </c>
      <c r="E138" s="29">
        <v>20694</v>
      </c>
      <c r="F138" s="29">
        <v>16859</v>
      </c>
      <c r="G138" s="29">
        <v>18069</v>
      </c>
      <c r="H138" s="29">
        <v>6989</v>
      </c>
      <c r="I138" s="29">
        <v>83570</v>
      </c>
      <c r="J138" s="29">
        <v>14426</v>
      </c>
      <c r="O138" s="25"/>
    </row>
    <row r="139" spans="1:15">
      <c r="A139" s="1"/>
      <c r="B139" s="1" t="s">
        <v>85</v>
      </c>
      <c r="C139" s="29">
        <v>310977</v>
      </c>
      <c r="D139" s="29">
        <v>54739</v>
      </c>
      <c r="E139" s="29">
        <v>59745</v>
      </c>
      <c r="F139" s="29">
        <v>41949</v>
      </c>
      <c r="G139" s="29">
        <v>38381</v>
      </c>
      <c r="H139" s="29">
        <v>15985</v>
      </c>
      <c r="I139" s="29">
        <v>210799</v>
      </c>
      <c r="J139" s="29">
        <v>100178</v>
      </c>
      <c r="O139" s="25"/>
    </row>
    <row r="140" spans="1:15">
      <c r="A140" s="1"/>
      <c r="B140" s="1" t="s">
        <v>5</v>
      </c>
      <c r="C140" s="29">
        <v>45865</v>
      </c>
      <c r="D140" s="29">
        <v>10522</v>
      </c>
      <c r="E140" s="29">
        <v>8489</v>
      </c>
      <c r="F140" s="29">
        <v>6842</v>
      </c>
      <c r="G140" s="29">
        <v>7304</v>
      </c>
      <c r="H140" s="29">
        <v>2797</v>
      </c>
      <c r="I140" s="29">
        <v>35954</v>
      </c>
      <c r="J140" s="29">
        <v>9911</v>
      </c>
      <c r="O140" s="25"/>
    </row>
    <row r="141" spans="1:15">
      <c r="A141" s="1"/>
      <c r="B141" s="1" t="s">
        <v>6</v>
      </c>
      <c r="C141" s="29">
        <v>34123</v>
      </c>
      <c r="D141" s="29">
        <v>4197</v>
      </c>
      <c r="E141" s="29">
        <v>3932</v>
      </c>
      <c r="F141" s="29">
        <v>3363</v>
      </c>
      <c r="G141" s="29">
        <v>4169</v>
      </c>
      <c r="H141" s="29">
        <v>1865</v>
      </c>
      <c r="I141" s="29">
        <v>17526</v>
      </c>
      <c r="J141" s="29">
        <v>16597</v>
      </c>
      <c r="O141" s="25"/>
    </row>
    <row r="142" spans="1:15">
      <c r="A142" s="1"/>
      <c r="B142" s="1" t="s">
        <v>7</v>
      </c>
      <c r="C142" s="29">
        <v>97291</v>
      </c>
      <c r="D142" s="29">
        <v>19289</v>
      </c>
      <c r="E142" s="29">
        <v>13583</v>
      </c>
      <c r="F142" s="29">
        <v>7370</v>
      </c>
      <c r="G142" s="29">
        <v>8748</v>
      </c>
      <c r="H142" s="29">
        <v>7554</v>
      </c>
      <c r="I142" s="29">
        <v>56544</v>
      </c>
      <c r="J142" s="29">
        <v>40747</v>
      </c>
      <c r="O142" s="25"/>
    </row>
    <row r="143" spans="1:15">
      <c r="A143" s="1"/>
      <c r="B143" s="1" t="s">
        <v>8</v>
      </c>
      <c r="C143" s="29">
        <v>62807</v>
      </c>
      <c r="D143" s="29">
        <v>21209</v>
      </c>
      <c r="E143" s="29">
        <v>13435</v>
      </c>
      <c r="F143" s="29">
        <v>7244</v>
      </c>
      <c r="G143" s="29">
        <v>6369</v>
      </c>
      <c r="H143" s="29">
        <v>3152</v>
      </c>
      <c r="I143" s="29">
        <v>51409</v>
      </c>
      <c r="J143" s="29">
        <v>11398</v>
      </c>
      <c r="O143" s="25"/>
    </row>
    <row r="144" spans="1:15">
      <c r="A144" s="1"/>
      <c r="B144" s="1" t="s">
        <v>9</v>
      </c>
      <c r="C144" s="29">
        <v>151652</v>
      </c>
      <c r="D144" s="29">
        <v>54103</v>
      </c>
      <c r="E144" s="29">
        <v>38748</v>
      </c>
      <c r="F144" s="29">
        <v>24116</v>
      </c>
      <c r="G144" s="29">
        <v>18825</v>
      </c>
      <c r="H144" s="29">
        <v>5400</v>
      </c>
      <c r="I144" s="29">
        <v>141192</v>
      </c>
      <c r="J144" s="29">
        <v>10460</v>
      </c>
      <c r="O144" s="25"/>
    </row>
    <row r="145" spans="1:15">
      <c r="A145" s="1"/>
      <c r="B145" s="1" t="s">
        <v>10</v>
      </c>
      <c r="C145" s="29">
        <v>11834</v>
      </c>
      <c r="D145" s="29">
        <v>190</v>
      </c>
      <c r="E145" s="29">
        <v>204</v>
      </c>
      <c r="F145" s="29">
        <v>245</v>
      </c>
      <c r="G145" s="29">
        <v>1523</v>
      </c>
      <c r="H145" s="29">
        <v>2808</v>
      </c>
      <c r="I145" s="29">
        <v>4970</v>
      </c>
      <c r="J145" s="29">
        <v>6864</v>
      </c>
      <c r="O145" s="25"/>
    </row>
    <row r="146" spans="1:15">
      <c r="A146" s="1"/>
      <c r="B146" s="1" t="s">
        <v>31</v>
      </c>
      <c r="C146" s="29">
        <v>81793</v>
      </c>
      <c r="D146" s="29">
        <v>20623</v>
      </c>
      <c r="E146" s="29">
        <v>18534</v>
      </c>
      <c r="F146" s="29">
        <v>12937</v>
      </c>
      <c r="G146" s="29">
        <v>13361</v>
      </c>
      <c r="H146" s="29">
        <v>5371</v>
      </c>
      <c r="I146" s="29">
        <v>70826</v>
      </c>
      <c r="J146" s="29">
        <v>10967</v>
      </c>
      <c r="O146" s="25"/>
    </row>
    <row r="147" spans="1:15">
      <c r="A147" s="1"/>
      <c r="B147" s="1" t="s">
        <v>11</v>
      </c>
      <c r="C147" s="29">
        <v>20572</v>
      </c>
      <c r="D147" s="29">
        <v>3499</v>
      </c>
      <c r="E147" s="29">
        <v>3928</v>
      </c>
      <c r="F147" s="29">
        <v>3689</v>
      </c>
      <c r="G147" s="29">
        <v>5904</v>
      </c>
      <c r="H147" s="29">
        <v>1819</v>
      </c>
      <c r="I147" s="29">
        <v>18839</v>
      </c>
      <c r="J147" s="29">
        <v>1733</v>
      </c>
      <c r="O147" s="25"/>
    </row>
    <row r="148" spans="1:15">
      <c r="A148" s="1"/>
      <c r="B148" s="1" t="s">
        <v>12</v>
      </c>
      <c r="C148" s="29">
        <v>189038</v>
      </c>
      <c r="D148" s="29">
        <v>33547</v>
      </c>
      <c r="E148" s="29">
        <v>47814</v>
      </c>
      <c r="F148" s="29">
        <v>35669</v>
      </c>
      <c r="G148" s="29">
        <v>30907</v>
      </c>
      <c r="H148" s="29">
        <v>18444</v>
      </c>
      <c r="I148" s="29">
        <v>166381</v>
      </c>
      <c r="J148" s="29">
        <v>22657</v>
      </c>
      <c r="O148" s="25"/>
    </row>
    <row r="149" spans="1:15">
      <c r="A149" s="1"/>
      <c r="B149" s="1" t="s">
        <v>13</v>
      </c>
      <c r="C149" s="29">
        <v>27553</v>
      </c>
      <c r="D149" s="29">
        <v>5978</v>
      </c>
      <c r="E149" s="29">
        <v>5956</v>
      </c>
      <c r="F149" s="29">
        <v>5317</v>
      </c>
      <c r="G149" s="29">
        <v>6731</v>
      </c>
      <c r="H149" s="29">
        <v>1648</v>
      </c>
      <c r="I149" s="29">
        <v>25630</v>
      </c>
      <c r="J149" s="29">
        <v>1923</v>
      </c>
      <c r="O149" s="25"/>
    </row>
    <row r="150" spans="1:15">
      <c r="A150" s="1"/>
      <c r="B150" s="1" t="s">
        <v>14</v>
      </c>
      <c r="C150" s="29">
        <v>180315</v>
      </c>
      <c r="D150" s="29">
        <v>20388</v>
      </c>
      <c r="E150" s="29">
        <v>33095</v>
      </c>
      <c r="F150" s="29">
        <v>33791</v>
      </c>
      <c r="G150" s="29">
        <v>44616</v>
      </c>
      <c r="H150" s="29">
        <v>14398</v>
      </c>
      <c r="I150" s="29">
        <v>146288</v>
      </c>
      <c r="J150" s="29">
        <v>34027</v>
      </c>
      <c r="O150" s="25"/>
    </row>
    <row r="151" spans="1:15">
      <c r="A151" s="1"/>
      <c r="B151" s="1" t="s">
        <v>15</v>
      </c>
      <c r="C151" s="29">
        <v>174727</v>
      </c>
      <c r="D151" s="29">
        <v>53673</v>
      </c>
      <c r="E151" s="29">
        <v>52363</v>
      </c>
      <c r="F151" s="29">
        <v>31917</v>
      </c>
      <c r="G151" s="29">
        <v>23196</v>
      </c>
      <c r="H151" s="29">
        <v>5155</v>
      </c>
      <c r="I151" s="29">
        <v>166304</v>
      </c>
      <c r="J151" s="29">
        <v>8423</v>
      </c>
      <c r="O151" s="25"/>
    </row>
    <row r="152" spans="1:15">
      <c r="A152" s="1"/>
      <c r="B152" s="1" t="s">
        <v>86</v>
      </c>
      <c r="C152" s="29">
        <v>1002</v>
      </c>
      <c r="D152" s="29">
        <v>703</v>
      </c>
      <c r="E152" s="29">
        <v>227</v>
      </c>
      <c r="F152" s="29">
        <v>56</v>
      </c>
      <c r="G152" s="29">
        <v>16</v>
      </c>
      <c r="H152" s="29">
        <v>0</v>
      </c>
      <c r="I152" s="29">
        <v>1002</v>
      </c>
      <c r="J152" s="29">
        <v>0</v>
      </c>
      <c r="O152" s="25"/>
    </row>
    <row r="153" spans="1:15">
      <c r="A153" s="1" t="s">
        <v>52</v>
      </c>
      <c r="B153" s="1" t="s">
        <v>19</v>
      </c>
      <c r="C153" s="29">
        <v>93202</v>
      </c>
      <c r="D153" s="29">
        <v>61644</v>
      </c>
      <c r="E153" s="29">
        <v>9571</v>
      </c>
      <c r="F153" s="29">
        <v>2227</v>
      </c>
      <c r="G153" s="29">
        <v>-2104</v>
      </c>
      <c r="H153" s="29">
        <v>4128</v>
      </c>
      <c r="I153" s="29">
        <v>75466</v>
      </c>
      <c r="J153" s="29">
        <v>17736</v>
      </c>
      <c r="O153" s="25"/>
    </row>
    <row r="154" spans="1:15">
      <c r="A154" s="1"/>
      <c r="B154" s="1" t="s">
        <v>3</v>
      </c>
      <c r="C154" s="29">
        <v>67</v>
      </c>
      <c r="D154" s="29">
        <v>77</v>
      </c>
      <c r="E154" s="29">
        <v>6</v>
      </c>
      <c r="F154" s="29">
        <v>13</v>
      </c>
      <c r="G154" s="29">
        <v>-26</v>
      </c>
      <c r="H154" s="29">
        <v>2</v>
      </c>
      <c r="I154" s="29">
        <v>72</v>
      </c>
      <c r="J154" s="29">
        <v>-5</v>
      </c>
      <c r="O154" s="25"/>
    </row>
    <row r="155" spans="1:15">
      <c r="A155" s="14"/>
      <c r="B155" s="1" t="s">
        <v>82</v>
      </c>
      <c r="C155" s="29">
        <v>430</v>
      </c>
      <c r="D155" s="29">
        <v>261</v>
      </c>
      <c r="E155" s="29">
        <v>80</v>
      </c>
      <c r="F155" s="29">
        <v>40</v>
      </c>
      <c r="G155" s="29">
        <v>9</v>
      </c>
      <c r="H155" s="29">
        <v>-11</v>
      </c>
      <c r="I155" s="29">
        <v>379</v>
      </c>
      <c r="J155" s="29">
        <v>51</v>
      </c>
      <c r="O155" s="25"/>
    </row>
    <row r="156" spans="1:15">
      <c r="A156" s="1"/>
      <c r="B156" s="1" t="s">
        <v>4</v>
      </c>
      <c r="C156" s="29">
        <v>-388</v>
      </c>
      <c r="D156" s="29">
        <v>-33</v>
      </c>
      <c r="E156" s="29">
        <v>-31</v>
      </c>
      <c r="F156" s="29">
        <v>0</v>
      </c>
      <c r="G156" s="29">
        <v>-4</v>
      </c>
      <c r="H156" s="29">
        <v>-11</v>
      </c>
      <c r="I156" s="29">
        <v>-79</v>
      </c>
      <c r="J156" s="29">
        <v>-309</v>
      </c>
      <c r="O156" s="25"/>
    </row>
    <row r="157" spans="1:15">
      <c r="A157" s="1"/>
      <c r="B157" s="1" t="s">
        <v>83</v>
      </c>
      <c r="C157" s="29">
        <v>20210</v>
      </c>
      <c r="D157" s="29">
        <v>16642</v>
      </c>
      <c r="E157" s="29">
        <v>2738</v>
      </c>
      <c r="F157" s="29">
        <v>366</v>
      </c>
      <c r="G157" s="29">
        <v>-171</v>
      </c>
      <c r="H157" s="29">
        <v>45</v>
      </c>
      <c r="I157" s="29">
        <v>19620</v>
      </c>
      <c r="J157" s="29">
        <v>590</v>
      </c>
      <c r="O157" s="25"/>
    </row>
    <row r="158" spans="1:15">
      <c r="A158" s="1"/>
      <c r="B158" s="1" t="s">
        <v>84</v>
      </c>
      <c r="C158" s="29">
        <v>-4667</v>
      </c>
      <c r="D158" s="29">
        <v>-2073</v>
      </c>
      <c r="E158" s="29">
        <v>-403</v>
      </c>
      <c r="F158" s="29">
        <v>-733</v>
      </c>
      <c r="G158" s="29">
        <v>-760</v>
      </c>
      <c r="H158" s="29">
        <v>-182</v>
      </c>
      <c r="I158" s="29">
        <v>-4151</v>
      </c>
      <c r="J158" s="29">
        <v>-516</v>
      </c>
      <c r="O158" s="25"/>
    </row>
    <row r="159" spans="1:15">
      <c r="A159" s="1"/>
      <c r="B159" s="1" t="s">
        <v>42</v>
      </c>
      <c r="C159" s="29">
        <v>-686</v>
      </c>
      <c r="D159" s="29">
        <v>130</v>
      </c>
      <c r="E159" s="29">
        <v>-535</v>
      </c>
      <c r="F159" s="29">
        <v>-667</v>
      </c>
      <c r="G159" s="29">
        <v>-774</v>
      </c>
      <c r="H159" s="29">
        <v>324</v>
      </c>
      <c r="I159" s="29">
        <v>-1522</v>
      </c>
      <c r="J159" s="29">
        <v>836</v>
      </c>
      <c r="O159" s="25"/>
    </row>
    <row r="160" spans="1:15">
      <c r="A160" s="1"/>
      <c r="B160" s="1" t="s">
        <v>85</v>
      </c>
      <c r="C160" s="29">
        <v>2981</v>
      </c>
      <c r="D160" s="29">
        <v>1661</v>
      </c>
      <c r="E160" s="29">
        <v>231</v>
      </c>
      <c r="F160" s="29">
        <v>-730</v>
      </c>
      <c r="G160" s="29">
        <v>-1445</v>
      </c>
      <c r="H160" s="29">
        <v>-9</v>
      </c>
      <c r="I160" s="29">
        <v>-292</v>
      </c>
      <c r="J160" s="29">
        <v>3273</v>
      </c>
      <c r="O160" s="25"/>
    </row>
    <row r="161" spans="1:15">
      <c r="A161" s="1"/>
      <c r="B161" s="1" t="s">
        <v>5</v>
      </c>
      <c r="C161" s="29">
        <v>2749</v>
      </c>
      <c r="D161" s="29">
        <v>2918</v>
      </c>
      <c r="E161" s="29">
        <v>252</v>
      </c>
      <c r="F161" s="29">
        <v>-95</v>
      </c>
      <c r="G161" s="29">
        <v>-305</v>
      </c>
      <c r="H161" s="29">
        <v>176</v>
      </c>
      <c r="I161" s="29">
        <v>2946</v>
      </c>
      <c r="J161" s="29">
        <v>-197</v>
      </c>
      <c r="O161" s="25"/>
    </row>
    <row r="162" spans="1:15">
      <c r="A162" s="1"/>
      <c r="B162" s="1" t="s">
        <v>6</v>
      </c>
      <c r="C162" s="29">
        <v>983</v>
      </c>
      <c r="D162" s="29">
        <v>439</v>
      </c>
      <c r="E162" s="29">
        <v>-20</v>
      </c>
      <c r="F162" s="29">
        <v>-152</v>
      </c>
      <c r="G162" s="29">
        <v>-262</v>
      </c>
      <c r="H162" s="29">
        <v>-74</v>
      </c>
      <c r="I162" s="29">
        <v>-69</v>
      </c>
      <c r="J162" s="29">
        <v>1052</v>
      </c>
      <c r="O162" s="25"/>
    </row>
    <row r="163" spans="1:15">
      <c r="A163" s="1"/>
      <c r="B163" s="1" t="s">
        <v>7</v>
      </c>
      <c r="C163" s="29">
        <v>6486</v>
      </c>
      <c r="D163" s="29">
        <v>5412</v>
      </c>
      <c r="E163" s="29">
        <v>696</v>
      </c>
      <c r="F163" s="29">
        <v>58</v>
      </c>
      <c r="G163" s="29">
        <v>-411</v>
      </c>
      <c r="H163" s="29">
        <v>674</v>
      </c>
      <c r="I163" s="29">
        <v>6429</v>
      </c>
      <c r="J163" s="29">
        <v>57</v>
      </c>
      <c r="O163" s="25"/>
    </row>
    <row r="164" spans="1:15">
      <c r="A164" s="1"/>
      <c r="B164" s="1" t="s">
        <v>8</v>
      </c>
      <c r="C164" s="29">
        <v>14990</v>
      </c>
      <c r="D164" s="29">
        <v>10076</v>
      </c>
      <c r="E164" s="29">
        <v>472</v>
      </c>
      <c r="F164" s="29">
        <v>-50</v>
      </c>
      <c r="G164" s="29">
        <v>36</v>
      </c>
      <c r="H164" s="29">
        <v>590</v>
      </c>
      <c r="I164" s="29">
        <v>11124</v>
      </c>
      <c r="J164" s="29">
        <v>3866</v>
      </c>
      <c r="O164" s="25"/>
    </row>
    <row r="165" spans="1:15">
      <c r="A165" s="1"/>
      <c r="B165" s="1" t="s">
        <v>9</v>
      </c>
      <c r="C165" s="29">
        <v>14957</v>
      </c>
      <c r="D165" s="29">
        <v>14111</v>
      </c>
      <c r="E165" s="29">
        <v>1229</v>
      </c>
      <c r="F165" s="29">
        <v>110</v>
      </c>
      <c r="G165" s="29">
        <v>-526</v>
      </c>
      <c r="H165" s="29">
        <v>231</v>
      </c>
      <c r="I165" s="29">
        <v>15155</v>
      </c>
      <c r="J165" s="29">
        <v>-198</v>
      </c>
      <c r="O165" s="25"/>
    </row>
    <row r="166" spans="1:15">
      <c r="A166" s="1"/>
      <c r="B166" s="1" t="s">
        <v>10</v>
      </c>
      <c r="C166" s="29">
        <v>670</v>
      </c>
      <c r="D166" s="29">
        <v>-100</v>
      </c>
      <c r="E166" s="29">
        <v>-47</v>
      </c>
      <c r="F166" s="29">
        <v>-80</v>
      </c>
      <c r="G166" s="29">
        <v>-83</v>
      </c>
      <c r="H166" s="29">
        <v>165</v>
      </c>
      <c r="I166" s="29">
        <v>-145</v>
      </c>
      <c r="J166" s="29">
        <v>815</v>
      </c>
      <c r="O166" s="25"/>
    </row>
    <row r="167" spans="1:15">
      <c r="A167" s="1"/>
      <c r="B167" s="1" t="s">
        <v>31</v>
      </c>
      <c r="C167" s="29">
        <v>5192</v>
      </c>
      <c r="D167" s="29">
        <v>4091</v>
      </c>
      <c r="E167" s="29">
        <v>675</v>
      </c>
      <c r="F167" s="29">
        <v>255</v>
      </c>
      <c r="G167" s="29">
        <v>29</v>
      </c>
      <c r="H167" s="29">
        <v>-34</v>
      </c>
      <c r="I167" s="29">
        <v>5016</v>
      </c>
      <c r="J167" s="29">
        <v>176</v>
      </c>
      <c r="O167" s="25"/>
    </row>
    <row r="168" spans="1:15">
      <c r="A168" s="1"/>
      <c r="B168" s="1" t="s">
        <v>11</v>
      </c>
      <c r="C168" s="29">
        <v>2021</v>
      </c>
      <c r="D168" s="29">
        <v>1233</v>
      </c>
      <c r="E168" s="29">
        <v>291</v>
      </c>
      <c r="F168" s="29">
        <v>140</v>
      </c>
      <c r="G168" s="29">
        <v>4</v>
      </c>
      <c r="H168" s="29">
        <v>10</v>
      </c>
      <c r="I168" s="29">
        <v>1678</v>
      </c>
      <c r="J168" s="29">
        <v>343</v>
      </c>
      <c r="O168" s="25"/>
    </row>
    <row r="169" spans="1:15">
      <c r="A169" s="1"/>
      <c r="B169" s="1" t="s">
        <v>12</v>
      </c>
      <c r="C169" s="29">
        <v>12973</v>
      </c>
      <c r="D169" s="29">
        <v>7408</v>
      </c>
      <c r="E169" s="29">
        <v>1352</v>
      </c>
      <c r="F169" s="29">
        <v>455</v>
      </c>
      <c r="G169" s="29">
        <v>110</v>
      </c>
      <c r="H169" s="29">
        <v>671</v>
      </c>
      <c r="I169" s="29">
        <v>9996</v>
      </c>
      <c r="J169" s="29">
        <v>2977</v>
      </c>
    </row>
    <row r="170" spans="1:15">
      <c r="A170" s="1"/>
      <c r="B170" s="1" t="s">
        <v>13</v>
      </c>
      <c r="C170" s="29">
        <v>2518</v>
      </c>
      <c r="D170" s="29">
        <v>1466</v>
      </c>
      <c r="E170" s="29">
        <v>566</v>
      </c>
      <c r="F170" s="29">
        <v>220</v>
      </c>
      <c r="G170" s="29">
        <v>49</v>
      </c>
      <c r="H170" s="29">
        <v>71</v>
      </c>
      <c r="I170" s="29">
        <v>2372</v>
      </c>
      <c r="J170" s="29">
        <v>146</v>
      </c>
    </row>
    <row r="171" spans="1:15">
      <c r="A171" s="1"/>
      <c r="B171" s="1" t="s">
        <v>14</v>
      </c>
      <c r="C171" s="29">
        <v>11023</v>
      </c>
      <c r="D171" s="29">
        <v>-414</v>
      </c>
      <c r="E171" s="29">
        <v>1602</v>
      </c>
      <c r="F171" s="29">
        <v>3093</v>
      </c>
      <c r="G171" s="29">
        <v>2575</v>
      </c>
      <c r="H171" s="29">
        <v>1240</v>
      </c>
      <c r="I171" s="29">
        <v>8096</v>
      </c>
      <c r="J171" s="29">
        <v>2927</v>
      </c>
    </row>
    <row r="172" spans="1:15">
      <c r="A172" s="1"/>
      <c r="B172" s="1" t="s">
        <v>15</v>
      </c>
      <c r="C172" s="29">
        <v>4369</v>
      </c>
      <c r="D172" s="29">
        <v>1474</v>
      </c>
      <c r="E172" s="29">
        <v>909</v>
      </c>
      <c r="F172" s="29">
        <v>20</v>
      </c>
      <c r="G172" s="29">
        <v>-139</v>
      </c>
      <c r="H172" s="29">
        <v>251</v>
      </c>
      <c r="I172" s="29">
        <v>2515</v>
      </c>
      <c r="J172" s="29">
        <v>1854</v>
      </c>
    </row>
    <row r="173" spans="1:15">
      <c r="A173" s="1"/>
      <c r="B173" s="1" t="s">
        <v>86</v>
      </c>
      <c r="C173" s="29">
        <v>-3676</v>
      </c>
      <c r="D173" s="29">
        <v>-3135</v>
      </c>
      <c r="E173" s="29">
        <v>-492</v>
      </c>
      <c r="F173" s="29">
        <v>-36</v>
      </c>
      <c r="G173" s="29">
        <v>-10</v>
      </c>
      <c r="H173" s="29">
        <v>-1</v>
      </c>
      <c r="I173" s="29">
        <v>-3674</v>
      </c>
      <c r="J173" s="29">
        <v>-2</v>
      </c>
    </row>
    <row r="174" spans="1:15">
      <c r="A174" s="1" t="s">
        <v>53</v>
      </c>
      <c r="B174" s="1" t="s">
        <v>19</v>
      </c>
      <c r="C174" s="29">
        <v>115050943</v>
      </c>
      <c r="D174" s="29">
        <v>5839456</v>
      </c>
      <c r="E174" s="29">
        <v>6847566</v>
      </c>
      <c r="F174" s="29">
        <v>8494702</v>
      </c>
      <c r="G174" s="29">
        <v>20635221</v>
      </c>
      <c r="H174" s="29">
        <v>16756526</v>
      </c>
      <c r="I174" s="29">
        <v>58573471</v>
      </c>
      <c r="J174" s="29">
        <v>56477472</v>
      </c>
    </row>
    <row r="175" spans="1:15">
      <c r="A175" s="1"/>
      <c r="B175" s="1" t="s">
        <v>3</v>
      </c>
      <c r="C175" s="29">
        <v>182164</v>
      </c>
      <c r="D175" s="29" t="s">
        <v>90</v>
      </c>
      <c r="E175" s="29">
        <v>27676</v>
      </c>
      <c r="F175" s="29">
        <v>29111</v>
      </c>
      <c r="G175" s="29">
        <v>49807</v>
      </c>
      <c r="H175" s="29" t="s">
        <v>90</v>
      </c>
      <c r="I175" s="29" t="s">
        <v>90</v>
      </c>
      <c r="J175" s="29" t="s">
        <v>90</v>
      </c>
    </row>
    <row r="176" spans="1:15">
      <c r="A176" s="1"/>
      <c r="B176" s="1" t="s">
        <v>82</v>
      </c>
      <c r="C176" s="29">
        <v>470296</v>
      </c>
      <c r="D176" s="29" t="s">
        <v>90</v>
      </c>
      <c r="E176" s="29" t="s">
        <v>90</v>
      </c>
      <c r="F176" s="29">
        <v>28407</v>
      </c>
      <c r="G176" s="29">
        <v>80963</v>
      </c>
      <c r="H176" s="29">
        <v>65411</v>
      </c>
      <c r="I176" s="29" t="s">
        <v>90</v>
      </c>
      <c r="J176" s="29" t="s">
        <v>90</v>
      </c>
    </row>
    <row r="177" spans="1:10">
      <c r="A177" s="1"/>
      <c r="B177" s="1" t="s">
        <v>4</v>
      </c>
      <c r="C177" s="29">
        <v>634781</v>
      </c>
      <c r="D177" s="29" t="s">
        <v>90</v>
      </c>
      <c r="E177" s="29">
        <v>7808</v>
      </c>
      <c r="F177" s="29" t="s">
        <v>90</v>
      </c>
      <c r="G177" s="29">
        <v>38214</v>
      </c>
      <c r="H177" s="29" t="s">
        <v>90</v>
      </c>
      <c r="I177" s="29">
        <v>107560</v>
      </c>
      <c r="J177" s="29">
        <v>527221</v>
      </c>
    </row>
    <row r="178" spans="1:10">
      <c r="A178" s="1"/>
      <c r="B178" s="1" t="s">
        <v>83</v>
      </c>
      <c r="C178" s="29">
        <v>6646099</v>
      </c>
      <c r="D178" s="29">
        <v>755139</v>
      </c>
      <c r="E178" s="29">
        <v>819565</v>
      </c>
      <c r="F178" s="29">
        <v>979560</v>
      </c>
      <c r="G178" s="29">
        <v>2096061</v>
      </c>
      <c r="H178" s="29">
        <v>1093731</v>
      </c>
      <c r="I178" s="29">
        <v>5744056</v>
      </c>
      <c r="J178" s="29">
        <v>902043</v>
      </c>
    </row>
    <row r="179" spans="1:10">
      <c r="A179" s="1"/>
      <c r="B179" s="1" t="s">
        <v>84</v>
      </c>
      <c r="C179" s="29">
        <v>13820516</v>
      </c>
      <c r="D179" s="29">
        <v>214939</v>
      </c>
      <c r="E179" s="29">
        <v>363848</v>
      </c>
      <c r="F179" s="29">
        <v>633520</v>
      </c>
      <c r="G179" s="29">
        <v>2368181</v>
      </c>
      <c r="H179" s="29">
        <v>2498506</v>
      </c>
      <c r="I179" s="29">
        <v>6078994</v>
      </c>
      <c r="J179" s="29">
        <v>7741522</v>
      </c>
    </row>
    <row r="180" spans="1:10">
      <c r="A180" s="1"/>
      <c r="B180" s="1" t="s">
        <v>42</v>
      </c>
      <c r="C180" s="29">
        <v>5906905</v>
      </c>
      <c r="D180" s="29">
        <v>324068</v>
      </c>
      <c r="E180" s="29">
        <v>389149</v>
      </c>
      <c r="F180" s="29">
        <v>539637</v>
      </c>
      <c r="G180" s="29">
        <v>1390562</v>
      </c>
      <c r="H180" s="29">
        <v>993734</v>
      </c>
      <c r="I180" s="29">
        <v>3637150</v>
      </c>
      <c r="J180" s="29">
        <v>2269755</v>
      </c>
    </row>
    <row r="181" spans="1:10">
      <c r="A181" s="1"/>
      <c r="B181" s="1" t="s">
        <v>85</v>
      </c>
      <c r="C181" s="29">
        <v>15349706</v>
      </c>
      <c r="D181" s="29">
        <v>767399</v>
      </c>
      <c r="E181" s="29">
        <v>988797</v>
      </c>
      <c r="F181" s="29">
        <v>1123317</v>
      </c>
      <c r="G181" s="29">
        <v>2263172</v>
      </c>
      <c r="H181" s="29">
        <v>1327269</v>
      </c>
      <c r="I181" s="29">
        <v>6469954</v>
      </c>
      <c r="J181" s="29">
        <v>8879752</v>
      </c>
    </row>
    <row r="182" spans="1:10">
      <c r="A182" s="1"/>
      <c r="B182" s="1" t="s">
        <v>5</v>
      </c>
      <c r="C182" s="29">
        <v>4098856</v>
      </c>
      <c r="D182" s="29">
        <v>154349</v>
      </c>
      <c r="E182" s="29">
        <v>153179</v>
      </c>
      <c r="F182" s="29">
        <v>214820</v>
      </c>
      <c r="G182" s="29">
        <v>569684</v>
      </c>
      <c r="H182" s="29">
        <v>478902</v>
      </c>
      <c r="I182" s="29">
        <v>1570934</v>
      </c>
      <c r="J182" s="29">
        <v>2527922</v>
      </c>
    </row>
    <row r="183" spans="1:10">
      <c r="A183" s="1"/>
      <c r="B183" s="1" t="s">
        <v>6</v>
      </c>
      <c r="C183" s="29">
        <v>3472336</v>
      </c>
      <c r="D183" s="29">
        <v>65256</v>
      </c>
      <c r="E183" s="29">
        <v>75179</v>
      </c>
      <c r="F183" s="29">
        <v>111220</v>
      </c>
      <c r="G183" s="29">
        <v>327703</v>
      </c>
      <c r="H183" s="29">
        <v>329450</v>
      </c>
      <c r="I183" s="29">
        <v>908808</v>
      </c>
      <c r="J183" s="29">
        <v>2563528</v>
      </c>
    </row>
    <row r="184" spans="1:10">
      <c r="A184" s="1"/>
      <c r="B184" s="1" t="s">
        <v>7</v>
      </c>
      <c r="C184" s="29">
        <v>6481302</v>
      </c>
      <c r="D184" s="29">
        <v>296629</v>
      </c>
      <c r="E184" s="29">
        <v>234732</v>
      </c>
      <c r="F184" s="29">
        <v>228659</v>
      </c>
      <c r="G184" s="29">
        <v>643157</v>
      </c>
      <c r="H184" s="29">
        <v>704570</v>
      </c>
      <c r="I184" s="29">
        <v>2107747</v>
      </c>
      <c r="J184" s="29">
        <v>4373555</v>
      </c>
    </row>
    <row r="185" spans="1:10">
      <c r="A185" s="1"/>
      <c r="B185" s="1" t="s">
        <v>8</v>
      </c>
      <c r="C185" s="29">
        <v>2086128</v>
      </c>
      <c r="D185" s="29">
        <v>318040</v>
      </c>
      <c r="E185" s="29">
        <v>224325</v>
      </c>
      <c r="F185" s="29">
        <v>207349</v>
      </c>
      <c r="G185" s="29">
        <v>393144</v>
      </c>
      <c r="H185" s="29">
        <v>299279</v>
      </c>
      <c r="I185" s="29">
        <v>1442137</v>
      </c>
      <c r="J185" s="29">
        <v>643991</v>
      </c>
    </row>
    <row r="186" spans="1:10">
      <c r="A186" s="1"/>
      <c r="B186" s="1" t="s">
        <v>9</v>
      </c>
      <c r="C186" s="29">
        <v>7569554</v>
      </c>
      <c r="D186" s="29">
        <v>787274</v>
      </c>
      <c r="E186" s="29">
        <v>670475</v>
      </c>
      <c r="F186" s="29">
        <v>744195</v>
      </c>
      <c r="G186" s="29">
        <v>1427650</v>
      </c>
      <c r="H186" s="29">
        <v>1030490</v>
      </c>
      <c r="I186" s="29">
        <v>4660084</v>
      </c>
      <c r="J186" s="29">
        <v>2909470</v>
      </c>
    </row>
    <row r="187" spans="1:10">
      <c r="A187" s="1"/>
      <c r="B187" s="1" t="s">
        <v>10</v>
      </c>
      <c r="C187" s="29">
        <v>2824819</v>
      </c>
      <c r="D187" s="29">
        <v>5322</v>
      </c>
      <c r="E187" s="29">
        <v>3973</v>
      </c>
      <c r="F187" s="29">
        <v>7174</v>
      </c>
      <c r="G187" s="29">
        <v>71298</v>
      </c>
      <c r="H187" s="29">
        <v>254819</v>
      </c>
      <c r="I187" s="29">
        <v>342586</v>
      </c>
      <c r="J187" s="29">
        <v>2482233</v>
      </c>
    </row>
    <row r="188" spans="1:10">
      <c r="A188" s="1"/>
      <c r="B188" s="1" t="s">
        <v>31</v>
      </c>
      <c r="C188" s="29">
        <v>8707318</v>
      </c>
      <c r="D188" s="29">
        <v>286767</v>
      </c>
      <c r="E188" s="29">
        <v>308407</v>
      </c>
      <c r="F188" s="29">
        <v>387978</v>
      </c>
      <c r="G188" s="29">
        <v>1108682</v>
      </c>
      <c r="H188" s="29">
        <v>1490374</v>
      </c>
      <c r="I188" s="29">
        <v>3582208</v>
      </c>
      <c r="J188" s="29">
        <v>5125110</v>
      </c>
    </row>
    <row r="189" spans="1:10">
      <c r="A189" s="1"/>
      <c r="B189" s="1" t="s">
        <v>11</v>
      </c>
      <c r="C189" s="29">
        <v>2893518</v>
      </c>
      <c r="D189" s="29">
        <v>52853</v>
      </c>
      <c r="E189" s="29">
        <v>72517</v>
      </c>
      <c r="F189" s="29">
        <v>122295</v>
      </c>
      <c r="G189" s="29">
        <v>534265</v>
      </c>
      <c r="H189" s="29">
        <v>547893</v>
      </c>
      <c r="I189" s="29">
        <v>1329823</v>
      </c>
      <c r="J189" s="29">
        <v>1563695</v>
      </c>
    </row>
    <row r="190" spans="1:10">
      <c r="A190" s="1"/>
      <c r="B190" s="1" t="s">
        <v>12</v>
      </c>
      <c r="C190" s="29">
        <v>15813244</v>
      </c>
      <c r="D190" s="29">
        <v>550538</v>
      </c>
      <c r="E190" s="29">
        <v>903348</v>
      </c>
      <c r="F190" s="29">
        <v>1037818</v>
      </c>
      <c r="G190" s="29">
        <v>2254334</v>
      </c>
      <c r="H190" s="29">
        <v>2918046</v>
      </c>
      <c r="I190" s="29">
        <v>7664084</v>
      </c>
      <c r="J190" s="29">
        <v>8149160</v>
      </c>
    </row>
    <row r="191" spans="1:10">
      <c r="A191" s="1"/>
      <c r="B191" s="1" t="s">
        <v>13</v>
      </c>
      <c r="C191" s="29">
        <v>1888688</v>
      </c>
      <c r="D191" s="29">
        <v>88059</v>
      </c>
      <c r="E191" s="29">
        <v>103731</v>
      </c>
      <c r="F191" s="29">
        <v>154514</v>
      </c>
      <c r="G191" s="29">
        <v>509183</v>
      </c>
      <c r="H191" s="29">
        <v>423381</v>
      </c>
      <c r="I191" s="29">
        <v>1278868</v>
      </c>
      <c r="J191" s="29">
        <v>609820</v>
      </c>
    </row>
    <row r="192" spans="1:10">
      <c r="A192" s="1"/>
      <c r="B192" s="1" t="s">
        <v>14</v>
      </c>
      <c r="C192" s="29">
        <v>10747137</v>
      </c>
      <c r="D192" s="29">
        <v>310583</v>
      </c>
      <c r="E192" s="29">
        <v>589269</v>
      </c>
      <c r="F192" s="29">
        <v>1050152</v>
      </c>
      <c r="G192" s="29">
        <v>3026216</v>
      </c>
      <c r="H192" s="29">
        <v>1588773</v>
      </c>
      <c r="I192" s="29">
        <v>6564993</v>
      </c>
      <c r="J192" s="29">
        <v>4182144</v>
      </c>
    </row>
    <row r="193" spans="1:10">
      <c r="A193" s="1"/>
      <c r="B193" s="1" t="s">
        <v>15</v>
      </c>
      <c r="C193" s="29">
        <v>5417559</v>
      </c>
      <c r="D193" s="29">
        <v>788570</v>
      </c>
      <c r="E193" s="29">
        <v>883696</v>
      </c>
      <c r="F193" s="29">
        <v>884407</v>
      </c>
      <c r="G193" s="29">
        <v>1480227</v>
      </c>
      <c r="H193" s="29">
        <v>637009</v>
      </c>
      <c r="I193" s="29">
        <v>4673909</v>
      </c>
      <c r="J193" s="29">
        <v>743650</v>
      </c>
    </row>
    <row r="194" spans="1:10">
      <c r="A194" s="1"/>
      <c r="B194" s="1" t="s">
        <v>86</v>
      </c>
      <c r="C194" s="29">
        <v>40017</v>
      </c>
      <c r="D194" s="29" t="s">
        <v>90</v>
      </c>
      <c r="E194" s="29" t="s">
        <v>90</v>
      </c>
      <c r="F194" s="29" t="s">
        <v>90</v>
      </c>
      <c r="G194" s="29">
        <v>2718</v>
      </c>
      <c r="H194" s="29" t="s">
        <v>90</v>
      </c>
      <c r="I194" s="29" t="s">
        <v>90</v>
      </c>
      <c r="J194" s="29" t="s">
        <v>90</v>
      </c>
    </row>
    <row r="195" spans="1:10">
      <c r="A195" s="1" t="s">
        <v>75</v>
      </c>
      <c r="B195" s="1" t="s">
        <v>19</v>
      </c>
      <c r="C195" s="29">
        <v>3609285</v>
      </c>
      <c r="D195" s="29">
        <v>869798</v>
      </c>
      <c r="E195" s="29">
        <v>535499</v>
      </c>
      <c r="F195" s="29">
        <v>525721</v>
      </c>
      <c r="G195" s="29">
        <v>928906</v>
      </c>
      <c r="H195" s="29">
        <v>418899</v>
      </c>
      <c r="I195" s="29">
        <v>3278823</v>
      </c>
      <c r="J195" s="29">
        <v>330462</v>
      </c>
    </row>
    <row r="196" spans="1:10">
      <c r="A196" s="1"/>
      <c r="B196" s="1" t="s">
        <v>3</v>
      </c>
      <c r="C196" s="29">
        <v>12468</v>
      </c>
      <c r="D196" s="29">
        <v>3852</v>
      </c>
      <c r="E196" s="29" t="s">
        <v>90</v>
      </c>
      <c r="F196" s="29">
        <v>1700</v>
      </c>
      <c r="G196" s="29" t="s">
        <v>90</v>
      </c>
      <c r="H196" s="29" t="s">
        <v>90</v>
      </c>
      <c r="I196" s="29" t="s">
        <v>90</v>
      </c>
      <c r="J196" s="29" t="s">
        <v>90</v>
      </c>
    </row>
    <row r="197" spans="1:10">
      <c r="A197" s="1"/>
      <c r="B197" s="1" t="s">
        <v>82</v>
      </c>
      <c r="C197" s="29">
        <v>11935</v>
      </c>
      <c r="D197" s="29">
        <v>2292</v>
      </c>
      <c r="E197" s="29">
        <v>1772</v>
      </c>
      <c r="F197" s="29">
        <v>1969</v>
      </c>
      <c r="G197" s="29">
        <v>4010</v>
      </c>
      <c r="H197" s="29">
        <v>1892</v>
      </c>
      <c r="I197" s="29">
        <v>11935</v>
      </c>
      <c r="J197" s="29">
        <v>0</v>
      </c>
    </row>
    <row r="198" spans="1:10">
      <c r="A198" s="1"/>
      <c r="B198" s="1" t="s">
        <v>4</v>
      </c>
      <c r="C198" s="29">
        <v>2761</v>
      </c>
      <c r="D198" s="29">
        <v>469</v>
      </c>
      <c r="E198" s="29" t="s">
        <v>90</v>
      </c>
      <c r="F198" s="29" t="s">
        <v>90</v>
      </c>
      <c r="G198" s="29" t="s">
        <v>90</v>
      </c>
      <c r="H198" s="29" t="s">
        <v>90</v>
      </c>
      <c r="I198" s="29" t="s">
        <v>90</v>
      </c>
      <c r="J198" s="29" t="s">
        <v>90</v>
      </c>
    </row>
    <row r="199" spans="1:10">
      <c r="A199" s="1"/>
      <c r="B199" s="1" t="s">
        <v>83</v>
      </c>
      <c r="C199" s="29">
        <v>403247</v>
      </c>
      <c r="D199" s="29" t="s">
        <v>90</v>
      </c>
      <c r="E199" s="29" t="s">
        <v>90</v>
      </c>
      <c r="F199" s="29" t="s">
        <v>90</v>
      </c>
      <c r="G199" s="29" t="s">
        <v>90</v>
      </c>
      <c r="H199" s="29">
        <v>29803</v>
      </c>
      <c r="I199" s="29" t="s">
        <v>90</v>
      </c>
      <c r="J199" s="29" t="s">
        <v>90</v>
      </c>
    </row>
    <row r="200" spans="1:10">
      <c r="A200" s="1"/>
      <c r="B200" s="1" t="s">
        <v>84</v>
      </c>
      <c r="C200" s="29">
        <v>201700</v>
      </c>
      <c r="D200" s="29">
        <v>23791</v>
      </c>
      <c r="E200" s="29">
        <v>20396</v>
      </c>
      <c r="F200" s="29">
        <v>23663</v>
      </c>
      <c r="G200" s="29">
        <v>65518</v>
      </c>
      <c r="H200" s="29">
        <v>50866</v>
      </c>
      <c r="I200" s="29">
        <v>184234</v>
      </c>
      <c r="J200" s="29">
        <v>17466</v>
      </c>
    </row>
    <row r="201" spans="1:10">
      <c r="A201" s="1"/>
      <c r="B201" s="1" t="s">
        <v>42</v>
      </c>
      <c r="C201" s="29">
        <v>125063</v>
      </c>
      <c r="D201" s="29">
        <v>39493</v>
      </c>
      <c r="E201" s="29">
        <v>18999</v>
      </c>
      <c r="F201" s="29">
        <v>16907</v>
      </c>
      <c r="G201" s="29">
        <v>30159</v>
      </c>
      <c r="H201" s="29">
        <v>15351</v>
      </c>
      <c r="I201" s="29">
        <v>120909</v>
      </c>
      <c r="J201" s="29">
        <v>4154</v>
      </c>
    </row>
    <row r="202" spans="1:10">
      <c r="A202" s="1"/>
      <c r="B202" s="1" t="s">
        <v>85</v>
      </c>
      <c r="C202" s="29">
        <v>343426</v>
      </c>
      <c r="D202" s="29">
        <v>111290</v>
      </c>
      <c r="E202" s="29">
        <v>74214</v>
      </c>
      <c r="F202" s="29">
        <v>56796</v>
      </c>
      <c r="G202" s="29">
        <v>71146</v>
      </c>
      <c r="H202" s="29">
        <v>21014</v>
      </c>
      <c r="I202" s="29">
        <v>334460</v>
      </c>
      <c r="J202" s="29">
        <v>8966</v>
      </c>
    </row>
    <row r="203" spans="1:10">
      <c r="A203" s="1"/>
      <c r="B203" s="1" t="s">
        <v>5</v>
      </c>
      <c r="C203" s="29">
        <v>108204</v>
      </c>
      <c r="D203" s="29">
        <v>29992</v>
      </c>
      <c r="E203" s="29" t="s">
        <v>90</v>
      </c>
      <c r="F203" s="29" t="s">
        <v>90</v>
      </c>
      <c r="G203" s="29">
        <v>22247</v>
      </c>
      <c r="H203" s="29">
        <v>12752</v>
      </c>
      <c r="I203" s="29" t="s">
        <v>90</v>
      </c>
      <c r="J203" s="29" t="s">
        <v>90</v>
      </c>
    </row>
    <row r="204" spans="1:10">
      <c r="A204" s="1"/>
      <c r="B204" s="1" t="s">
        <v>6</v>
      </c>
      <c r="C204" s="29">
        <v>68787</v>
      </c>
      <c r="D204" s="29">
        <v>11227</v>
      </c>
      <c r="E204" s="29">
        <v>6086</v>
      </c>
      <c r="F204" s="29">
        <v>5902</v>
      </c>
      <c r="G204" s="29">
        <v>13440</v>
      </c>
      <c r="H204" s="29">
        <v>7519</v>
      </c>
      <c r="I204" s="29">
        <v>44174</v>
      </c>
      <c r="J204" s="29">
        <v>24613</v>
      </c>
    </row>
    <row r="205" spans="1:10">
      <c r="A205" s="1"/>
      <c r="B205" s="1" t="s">
        <v>7</v>
      </c>
      <c r="C205" s="29">
        <v>142069</v>
      </c>
      <c r="D205" s="29">
        <v>40568</v>
      </c>
      <c r="E205" s="29">
        <v>16992</v>
      </c>
      <c r="F205" s="29">
        <v>13346</v>
      </c>
      <c r="G205" s="29">
        <v>21556</v>
      </c>
      <c r="H205" s="29">
        <v>14085</v>
      </c>
      <c r="I205" s="29">
        <v>106547</v>
      </c>
      <c r="J205" s="29">
        <v>35522</v>
      </c>
    </row>
    <row r="206" spans="1:10">
      <c r="A206" s="1"/>
      <c r="B206" s="1" t="s">
        <v>8</v>
      </c>
      <c r="C206" s="29">
        <v>117563</v>
      </c>
      <c r="D206" s="29" t="s">
        <v>90</v>
      </c>
      <c r="E206" s="29" t="s">
        <v>90</v>
      </c>
      <c r="F206" s="29">
        <v>13507</v>
      </c>
      <c r="G206" s="29">
        <v>22294</v>
      </c>
      <c r="H206" s="29">
        <v>10946</v>
      </c>
      <c r="I206" s="29" t="s">
        <v>90</v>
      </c>
      <c r="J206" s="29" t="s">
        <v>90</v>
      </c>
    </row>
    <row r="207" spans="1:10">
      <c r="A207" s="1"/>
      <c r="B207" s="1" t="s">
        <v>9</v>
      </c>
      <c r="C207" s="29">
        <v>321865</v>
      </c>
      <c r="D207" s="29">
        <v>117878</v>
      </c>
      <c r="E207" s="29">
        <v>41917</v>
      </c>
      <c r="F207" s="29">
        <v>33526</v>
      </c>
      <c r="G207" s="29">
        <v>48619</v>
      </c>
      <c r="H207" s="29">
        <v>28609</v>
      </c>
      <c r="I207" s="29">
        <v>270549</v>
      </c>
      <c r="J207" s="29">
        <v>51316</v>
      </c>
    </row>
    <row r="208" spans="1:10">
      <c r="A208" s="1"/>
      <c r="B208" s="1" t="s">
        <v>10</v>
      </c>
      <c r="C208" s="29">
        <v>12070</v>
      </c>
      <c r="D208" s="29">
        <v>704</v>
      </c>
      <c r="E208" s="29" t="s">
        <v>90</v>
      </c>
      <c r="F208" s="29" t="s">
        <v>90</v>
      </c>
      <c r="G208" s="29">
        <v>2317</v>
      </c>
      <c r="H208" s="29">
        <v>4542</v>
      </c>
      <c r="I208" s="29">
        <v>8595</v>
      </c>
      <c r="J208" s="29">
        <v>3475</v>
      </c>
    </row>
    <row r="209" spans="1:10">
      <c r="A209" s="1"/>
      <c r="B209" s="1" t="s">
        <v>31</v>
      </c>
      <c r="C209" s="29">
        <v>368887</v>
      </c>
      <c r="D209" s="29">
        <v>52972</v>
      </c>
      <c r="E209" s="29" t="s">
        <v>90</v>
      </c>
      <c r="F209" s="29" t="s">
        <v>90</v>
      </c>
      <c r="G209" s="29">
        <v>76426</v>
      </c>
      <c r="H209" s="29">
        <v>77171</v>
      </c>
      <c r="I209" s="29">
        <v>269479</v>
      </c>
      <c r="J209" s="29">
        <v>99408</v>
      </c>
    </row>
    <row r="210" spans="1:10">
      <c r="A210" s="1"/>
      <c r="B210" s="1" t="s">
        <v>11</v>
      </c>
      <c r="C210" s="29">
        <v>49664</v>
      </c>
      <c r="D210" s="29" t="s">
        <v>90</v>
      </c>
      <c r="E210" s="29">
        <v>7135</v>
      </c>
      <c r="F210" s="29" t="s">
        <v>90</v>
      </c>
      <c r="G210" s="29">
        <v>14407</v>
      </c>
      <c r="H210" s="29">
        <v>5480</v>
      </c>
      <c r="I210" s="29" t="s">
        <v>90</v>
      </c>
      <c r="J210" s="29" t="s">
        <v>90</v>
      </c>
    </row>
    <row r="211" spans="1:10">
      <c r="A211" s="1"/>
      <c r="B211" s="1" t="s">
        <v>12</v>
      </c>
      <c r="C211" s="29">
        <v>333917</v>
      </c>
      <c r="D211" s="29">
        <v>64055</v>
      </c>
      <c r="E211" s="29">
        <v>50093</v>
      </c>
      <c r="F211" s="29">
        <v>46964</v>
      </c>
      <c r="G211" s="29">
        <v>86278</v>
      </c>
      <c r="H211" s="29">
        <v>58183</v>
      </c>
      <c r="I211" s="29">
        <v>305573</v>
      </c>
      <c r="J211" s="29">
        <v>28344</v>
      </c>
    </row>
    <row r="212" spans="1:10">
      <c r="A212" s="1"/>
      <c r="B212" s="1" t="s">
        <v>13</v>
      </c>
      <c r="C212" s="29">
        <v>87384</v>
      </c>
      <c r="D212" s="29" t="s">
        <v>90</v>
      </c>
      <c r="E212" s="29" t="s">
        <v>90</v>
      </c>
      <c r="F212" s="29">
        <v>13242</v>
      </c>
      <c r="G212" s="29">
        <v>25992</v>
      </c>
      <c r="H212" s="29">
        <v>12102</v>
      </c>
      <c r="I212" s="29" t="s">
        <v>90</v>
      </c>
      <c r="J212" s="29" t="s">
        <v>90</v>
      </c>
    </row>
    <row r="213" spans="1:10">
      <c r="A213" s="1"/>
      <c r="B213" s="1" t="s">
        <v>14</v>
      </c>
      <c r="C213" s="29">
        <v>679691</v>
      </c>
      <c r="D213" s="29">
        <v>59311</v>
      </c>
      <c r="E213" s="29">
        <v>87554</v>
      </c>
      <c r="F213" s="29">
        <v>147769</v>
      </c>
      <c r="G213" s="29">
        <v>305993</v>
      </c>
      <c r="H213" s="29">
        <v>59952</v>
      </c>
      <c r="I213" s="29">
        <v>660579</v>
      </c>
      <c r="J213" s="29">
        <v>19112</v>
      </c>
    </row>
    <row r="214" spans="1:10">
      <c r="A214" s="1"/>
      <c r="B214" s="1" t="s">
        <v>15</v>
      </c>
      <c r="C214" s="29">
        <v>200528</v>
      </c>
      <c r="D214" s="29">
        <v>78570</v>
      </c>
      <c r="E214" s="29">
        <v>45096</v>
      </c>
      <c r="F214" s="29">
        <v>31998</v>
      </c>
      <c r="G214" s="29">
        <v>34605</v>
      </c>
      <c r="H214" s="29">
        <v>7068</v>
      </c>
      <c r="I214" s="29">
        <v>197337</v>
      </c>
      <c r="J214" s="29">
        <v>3191</v>
      </c>
    </row>
    <row r="215" spans="1:10">
      <c r="A215" s="1"/>
      <c r="B215" s="1" t="s">
        <v>86</v>
      </c>
      <c r="C215" s="29">
        <v>18056</v>
      </c>
      <c r="D215" s="29">
        <v>10680</v>
      </c>
      <c r="E215" s="29" t="s">
        <v>90</v>
      </c>
      <c r="F215" s="29" t="s">
        <v>90</v>
      </c>
      <c r="G215" s="29" t="s">
        <v>90</v>
      </c>
      <c r="H215" s="29">
        <v>0</v>
      </c>
      <c r="I215" s="29">
        <v>18056</v>
      </c>
      <c r="J215" s="29">
        <v>0</v>
      </c>
    </row>
    <row r="216" spans="1:10">
      <c r="A216" s="1" t="s">
        <v>76</v>
      </c>
      <c r="B216" s="1" t="s">
        <v>19</v>
      </c>
      <c r="C216" s="29">
        <v>2793474</v>
      </c>
      <c r="D216" s="29">
        <v>909</v>
      </c>
      <c r="E216" s="29">
        <v>932</v>
      </c>
      <c r="F216" s="29">
        <v>1981</v>
      </c>
      <c r="G216" s="29">
        <v>48557</v>
      </c>
      <c r="H216" s="29">
        <v>285089</v>
      </c>
      <c r="I216" s="29">
        <v>337468</v>
      </c>
      <c r="J216" s="29">
        <v>2456006</v>
      </c>
    </row>
    <row r="217" spans="1:10">
      <c r="A217" s="1"/>
      <c r="B217" s="1" t="s">
        <v>3</v>
      </c>
      <c r="C217" s="29">
        <v>1508</v>
      </c>
      <c r="D217" s="29">
        <v>0</v>
      </c>
      <c r="E217" s="29">
        <v>0</v>
      </c>
      <c r="F217" s="29">
        <v>0</v>
      </c>
      <c r="G217" s="29" t="s">
        <v>90</v>
      </c>
      <c r="H217" s="29" t="s">
        <v>90</v>
      </c>
      <c r="I217" s="29" t="s">
        <v>90</v>
      </c>
      <c r="J217" s="29" t="s">
        <v>90</v>
      </c>
    </row>
    <row r="218" spans="1:10">
      <c r="A218" s="1"/>
      <c r="B218" s="1" t="s">
        <v>82</v>
      </c>
      <c r="C218" s="29">
        <v>14128</v>
      </c>
      <c r="D218" s="29">
        <v>0</v>
      </c>
      <c r="E218" s="29" t="s">
        <v>90</v>
      </c>
      <c r="F218" s="29">
        <v>28</v>
      </c>
      <c r="G218" s="29" t="s">
        <v>90</v>
      </c>
      <c r="H218" s="29" t="s">
        <v>90</v>
      </c>
      <c r="I218" s="29" t="s">
        <v>90</v>
      </c>
      <c r="J218" s="29" t="s">
        <v>90</v>
      </c>
    </row>
    <row r="219" spans="1:10">
      <c r="A219" s="1"/>
      <c r="B219" s="1" t="s">
        <v>4</v>
      </c>
      <c r="C219" s="29">
        <v>16895</v>
      </c>
      <c r="D219" s="29">
        <v>0</v>
      </c>
      <c r="E219" s="29" t="s">
        <v>90</v>
      </c>
      <c r="F219" s="29" t="s">
        <v>90</v>
      </c>
      <c r="G219" s="29" t="s">
        <v>90</v>
      </c>
      <c r="H219" s="29" t="s">
        <v>90</v>
      </c>
      <c r="I219" s="29" t="s">
        <v>90</v>
      </c>
      <c r="J219" s="29" t="s">
        <v>90</v>
      </c>
    </row>
    <row r="220" spans="1:10">
      <c r="A220" s="1"/>
      <c r="B220" s="1" t="s">
        <v>83</v>
      </c>
      <c r="C220" s="29">
        <v>58898</v>
      </c>
      <c r="D220" s="29" t="s">
        <v>90</v>
      </c>
      <c r="E220" s="29" t="s">
        <v>90</v>
      </c>
      <c r="F220" s="29" t="s">
        <v>90</v>
      </c>
      <c r="G220" s="29" t="s">
        <v>90</v>
      </c>
      <c r="H220" s="29">
        <v>5955</v>
      </c>
      <c r="I220" s="29" t="s">
        <v>90</v>
      </c>
      <c r="J220" s="29" t="s">
        <v>90</v>
      </c>
    </row>
    <row r="221" spans="1:10">
      <c r="A221" s="1"/>
      <c r="B221" s="1" t="s">
        <v>84</v>
      </c>
      <c r="C221" s="29">
        <v>134275</v>
      </c>
      <c r="D221" s="29">
        <v>66</v>
      </c>
      <c r="E221" s="29">
        <v>20</v>
      </c>
      <c r="F221" s="29">
        <v>237</v>
      </c>
      <c r="G221" s="29">
        <v>6452</v>
      </c>
      <c r="H221" s="29">
        <v>23836</v>
      </c>
      <c r="I221" s="29">
        <v>30611</v>
      </c>
      <c r="J221" s="29">
        <v>103664</v>
      </c>
    </row>
    <row r="222" spans="1:10">
      <c r="A222" s="1"/>
      <c r="B222" s="1" t="s">
        <v>42</v>
      </c>
      <c r="C222" s="29">
        <v>132186</v>
      </c>
      <c r="D222" s="29">
        <v>35</v>
      </c>
      <c r="E222" s="29">
        <v>37</v>
      </c>
      <c r="F222" s="29">
        <v>126</v>
      </c>
      <c r="G222" s="29">
        <v>2382</v>
      </c>
      <c r="H222" s="29">
        <v>16623</v>
      </c>
      <c r="I222" s="29">
        <v>19203</v>
      </c>
      <c r="J222" s="29">
        <v>112983</v>
      </c>
    </row>
    <row r="223" spans="1:10">
      <c r="A223" s="1"/>
      <c r="B223" s="1" t="s">
        <v>85</v>
      </c>
      <c r="C223" s="29">
        <v>413691</v>
      </c>
      <c r="D223" s="29">
        <v>138</v>
      </c>
      <c r="E223" s="29">
        <v>113</v>
      </c>
      <c r="F223" s="29">
        <v>262</v>
      </c>
      <c r="G223" s="29">
        <v>5248</v>
      </c>
      <c r="H223" s="29">
        <v>32870</v>
      </c>
      <c r="I223" s="29">
        <v>38631</v>
      </c>
      <c r="J223" s="29">
        <v>375060</v>
      </c>
    </row>
    <row r="224" spans="1:10">
      <c r="A224" s="1"/>
      <c r="B224" s="1" t="s">
        <v>5</v>
      </c>
      <c r="C224" s="29">
        <v>147574</v>
      </c>
      <c r="D224" s="29">
        <v>7</v>
      </c>
      <c r="E224" s="29" t="s">
        <v>90</v>
      </c>
      <c r="F224" s="29" t="s">
        <v>90</v>
      </c>
      <c r="G224" s="29">
        <v>1370</v>
      </c>
      <c r="H224" s="29">
        <v>8805</v>
      </c>
      <c r="I224" s="29" t="s">
        <v>90</v>
      </c>
      <c r="J224" s="29" t="s">
        <v>90</v>
      </c>
    </row>
    <row r="225" spans="1:10">
      <c r="A225" s="1"/>
      <c r="B225" s="1" t="s">
        <v>6</v>
      </c>
      <c r="C225" s="29">
        <v>121021</v>
      </c>
      <c r="D225" s="29">
        <v>5</v>
      </c>
      <c r="E225" s="29">
        <v>25</v>
      </c>
      <c r="F225" s="29">
        <v>132</v>
      </c>
      <c r="G225" s="29">
        <v>2094</v>
      </c>
      <c r="H225" s="29">
        <v>7067</v>
      </c>
      <c r="I225" s="29">
        <v>9323</v>
      </c>
      <c r="J225" s="29">
        <v>111698</v>
      </c>
    </row>
    <row r="226" spans="1:10">
      <c r="A226" s="1"/>
      <c r="B226" s="1" t="s">
        <v>7</v>
      </c>
      <c r="C226" s="29">
        <v>360701</v>
      </c>
      <c r="D226" s="29">
        <v>18</v>
      </c>
      <c r="E226" s="29">
        <v>11</v>
      </c>
      <c r="F226" s="29">
        <v>85</v>
      </c>
      <c r="G226" s="29">
        <v>2416</v>
      </c>
      <c r="H226" s="29">
        <v>17725</v>
      </c>
      <c r="I226" s="29">
        <v>20255</v>
      </c>
      <c r="J226" s="29">
        <v>340446</v>
      </c>
    </row>
    <row r="227" spans="1:10">
      <c r="A227" s="1"/>
      <c r="B227" s="1" t="s">
        <v>8</v>
      </c>
      <c r="C227" s="29">
        <v>84474</v>
      </c>
      <c r="D227" s="29" t="s">
        <v>90</v>
      </c>
      <c r="E227" s="29" t="s">
        <v>90</v>
      </c>
      <c r="F227" s="29">
        <v>196</v>
      </c>
      <c r="G227" s="29">
        <v>2445</v>
      </c>
      <c r="H227" s="29">
        <v>8912</v>
      </c>
      <c r="I227" s="29" t="s">
        <v>90</v>
      </c>
      <c r="J227" s="29" t="s">
        <v>90</v>
      </c>
    </row>
    <row r="228" spans="1:10">
      <c r="A228" s="1"/>
      <c r="B228" s="1" t="s">
        <v>9</v>
      </c>
      <c r="C228" s="29">
        <v>162160</v>
      </c>
      <c r="D228" s="29">
        <v>24</v>
      </c>
      <c r="E228" s="29">
        <v>324</v>
      </c>
      <c r="F228" s="29">
        <v>179</v>
      </c>
      <c r="G228" s="29">
        <v>4517</v>
      </c>
      <c r="H228" s="29">
        <v>15981</v>
      </c>
      <c r="I228" s="29">
        <v>21025</v>
      </c>
      <c r="J228" s="29">
        <v>141135</v>
      </c>
    </row>
    <row r="229" spans="1:10">
      <c r="A229" s="1"/>
      <c r="B229" s="1" t="s">
        <v>10</v>
      </c>
      <c r="C229" s="29">
        <v>163271</v>
      </c>
      <c r="D229" s="29">
        <v>9</v>
      </c>
      <c r="E229" s="29" t="s">
        <v>90</v>
      </c>
      <c r="F229" s="29" t="s">
        <v>90</v>
      </c>
      <c r="G229" s="29">
        <v>2299</v>
      </c>
      <c r="H229" s="29">
        <v>13807</v>
      </c>
      <c r="I229" s="29">
        <v>16207</v>
      </c>
      <c r="J229" s="29">
        <v>147064</v>
      </c>
    </row>
    <row r="230" spans="1:10">
      <c r="A230" s="1"/>
      <c r="B230" s="1" t="s">
        <v>31</v>
      </c>
      <c r="C230" s="29">
        <v>314555</v>
      </c>
      <c r="D230" s="29">
        <v>9</v>
      </c>
      <c r="E230" s="29" t="s">
        <v>90</v>
      </c>
      <c r="F230" s="29" t="s">
        <v>90</v>
      </c>
      <c r="G230" s="29">
        <v>2408</v>
      </c>
      <c r="H230" s="29">
        <v>18638</v>
      </c>
      <c r="I230" s="29">
        <v>21197</v>
      </c>
      <c r="J230" s="29">
        <v>293358</v>
      </c>
    </row>
    <row r="231" spans="1:10">
      <c r="A231" s="1"/>
      <c r="B231" s="1" t="s">
        <v>11</v>
      </c>
      <c r="C231" s="29">
        <v>46927</v>
      </c>
      <c r="D231" s="29" t="s">
        <v>90</v>
      </c>
      <c r="E231" s="29">
        <v>0</v>
      </c>
      <c r="F231" s="29" t="s">
        <v>90</v>
      </c>
      <c r="G231" s="29">
        <v>206</v>
      </c>
      <c r="H231" s="29">
        <v>3518</v>
      </c>
      <c r="I231" s="29" t="s">
        <v>90</v>
      </c>
      <c r="J231" s="29" t="s">
        <v>90</v>
      </c>
    </row>
    <row r="232" spans="1:10">
      <c r="A232" s="1"/>
      <c r="B232" s="1" t="s">
        <v>12</v>
      </c>
      <c r="C232" s="29">
        <v>204776</v>
      </c>
      <c r="D232" s="29">
        <v>367</v>
      </c>
      <c r="E232" s="29">
        <v>212</v>
      </c>
      <c r="F232" s="29">
        <v>182</v>
      </c>
      <c r="G232" s="29">
        <v>5963</v>
      </c>
      <c r="H232" s="29">
        <v>36849</v>
      </c>
      <c r="I232" s="29">
        <v>43573</v>
      </c>
      <c r="J232" s="29">
        <v>161203</v>
      </c>
    </row>
    <row r="233" spans="1:10">
      <c r="A233" s="1"/>
      <c r="B233" s="1" t="s">
        <v>13</v>
      </c>
      <c r="C233" s="29">
        <v>25662</v>
      </c>
      <c r="D233" s="29" t="s">
        <v>90</v>
      </c>
      <c r="E233" s="29" t="s">
        <v>90</v>
      </c>
      <c r="F233" s="29">
        <v>0</v>
      </c>
      <c r="G233" s="29">
        <v>697</v>
      </c>
      <c r="H233" s="29">
        <v>4420</v>
      </c>
      <c r="I233" s="29" t="s">
        <v>90</v>
      </c>
      <c r="J233" s="29" t="s">
        <v>90</v>
      </c>
    </row>
    <row r="234" spans="1:10">
      <c r="A234" s="1"/>
      <c r="B234" s="1" t="s">
        <v>14</v>
      </c>
      <c r="C234" s="29">
        <v>328574</v>
      </c>
      <c r="D234" s="29">
        <v>16</v>
      </c>
      <c r="E234" s="29">
        <v>22</v>
      </c>
      <c r="F234" s="29">
        <v>109</v>
      </c>
      <c r="G234" s="29">
        <v>5835</v>
      </c>
      <c r="H234" s="29">
        <v>60574</v>
      </c>
      <c r="I234" s="29">
        <v>66556</v>
      </c>
      <c r="J234" s="29">
        <v>262018</v>
      </c>
    </row>
    <row r="235" spans="1:10">
      <c r="A235" s="1"/>
      <c r="B235" s="1" t="s">
        <v>15</v>
      </c>
      <c r="C235" s="29">
        <v>62198</v>
      </c>
      <c r="D235" s="29">
        <v>6</v>
      </c>
      <c r="E235" s="29">
        <v>43</v>
      </c>
      <c r="F235" s="29">
        <v>59</v>
      </c>
      <c r="G235" s="29">
        <v>1596</v>
      </c>
      <c r="H235" s="29">
        <v>7909</v>
      </c>
      <c r="I235" s="29">
        <v>9613</v>
      </c>
      <c r="J235" s="29">
        <v>52585</v>
      </c>
    </row>
    <row r="236" spans="1:10">
      <c r="A236" s="1"/>
      <c r="B236" s="1" t="s">
        <v>86</v>
      </c>
      <c r="C236" s="29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</row>
    <row r="237" spans="1:10">
      <c r="A237" s="1" t="s">
        <v>77</v>
      </c>
      <c r="B237" s="1" t="s">
        <v>19</v>
      </c>
      <c r="C237" s="29">
        <v>-3307415</v>
      </c>
      <c r="D237" s="29">
        <v>-749864</v>
      </c>
      <c r="E237" s="29">
        <v>-465218</v>
      </c>
      <c r="F237" s="29">
        <v>-469423</v>
      </c>
      <c r="G237" s="29">
        <v>-855630</v>
      </c>
      <c r="H237" s="29">
        <v>-441086</v>
      </c>
      <c r="I237" s="29">
        <v>-2981221</v>
      </c>
      <c r="J237" s="29">
        <v>-326194</v>
      </c>
    </row>
    <row r="238" spans="1:10">
      <c r="A238" s="1"/>
      <c r="B238" s="1" t="s">
        <v>3</v>
      </c>
      <c r="C238" s="29" t="s">
        <v>90</v>
      </c>
      <c r="D238" s="29">
        <v>-3836</v>
      </c>
      <c r="E238" s="29" t="s">
        <v>90</v>
      </c>
      <c r="F238" s="29">
        <v>-1511</v>
      </c>
      <c r="G238" s="29">
        <v>-2753</v>
      </c>
      <c r="H238" s="29" t="s">
        <v>90</v>
      </c>
      <c r="I238" s="29" t="s">
        <v>90</v>
      </c>
      <c r="J238" s="29">
        <v>0</v>
      </c>
    </row>
    <row r="239" spans="1:10">
      <c r="A239" s="1"/>
      <c r="B239" s="1" t="s">
        <v>82</v>
      </c>
      <c r="C239" s="29">
        <v>-9447</v>
      </c>
      <c r="D239" s="29">
        <v>-1796</v>
      </c>
      <c r="E239" s="29">
        <v>-1185</v>
      </c>
      <c r="F239" s="29">
        <v>-1356</v>
      </c>
      <c r="G239" s="29">
        <v>-2559</v>
      </c>
      <c r="H239" s="29">
        <v>-2551</v>
      </c>
      <c r="I239" s="29">
        <v>-9447</v>
      </c>
      <c r="J239" s="29">
        <v>0</v>
      </c>
    </row>
    <row r="240" spans="1:10">
      <c r="A240" s="1"/>
      <c r="B240" s="1" t="s">
        <v>4</v>
      </c>
      <c r="C240" s="29">
        <v>-1814</v>
      </c>
      <c r="D240" s="29" t="s">
        <v>90</v>
      </c>
      <c r="E240" s="29" t="s">
        <v>90</v>
      </c>
      <c r="F240" s="29" t="s">
        <v>90</v>
      </c>
      <c r="G240" s="29" t="s">
        <v>90</v>
      </c>
      <c r="H240" s="29" t="s">
        <v>90</v>
      </c>
      <c r="I240" s="29">
        <v>-1814</v>
      </c>
      <c r="J240" s="29">
        <v>0</v>
      </c>
    </row>
    <row r="241" spans="1:10">
      <c r="A241" s="1"/>
      <c r="B241" s="1" t="s">
        <v>83</v>
      </c>
      <c r="C241" s="29">
        <v>-350104</v>
      </c>
      <c r="D241" s="29">
        <v>-113080</v>
      </c>
      <c r="E241" s="29">
        <v>-63851</v>
      </c>
      <c r="F241" s="29">
        <v>-58707</v>
      </c>
      <c r="G241" s="29">
        <v>-84742</v>
      </c>
      <c r="H241" s="29">
        <v>-26453</v>
      </c>
      <c r="I241" s="29">
        <v>-346833</v>
      </c>
      <c r="J241" s="29">
        <v>-3271</v>
      </c>
    </row>
    <row r="242" spans="1:10">
      <c r="A242" s="1"/>
      <c r="B242" s="1" t="s">
        <v>84</v>
      </c>
      <c r="C242" s="29">
        <v>-262852</v>
      </c>
      <c r="D242" s="29">
        <v>-26673</v>
      </c>
      <c r="E242" s="29">
        <v>-23092</v>
      </c>
      <c r="F242" s="29">
        <v>-33568</v>
      </c>
      <c r="G242" s="29">
        <v>-93195</v>
      </c>
      <c r="H242" s="29">
        <v>-60563</v>
      </c>
      <c r="I242" s="29">
        <v>-237091</v>
      </c>
      <c r="J242" s="29">
        <v>-25761</v>
      </c>
    </row>
    <row r="243" spans="1:10">
      <c r="A243" s="1"/>
      <c r="B243" s="1" t="s">
        <v>42</v>
      </c>
      <c r="C243" s="29">
        <v>-152034</v>
      </c>
      <c r="D243" s="29">
        <v>-38600</v>
      </c>
      <c r="E243" s="29">
        <v>-21864</v>
      </c>
      <c r="F243" s="29">
        <v>-23186</v>
      </c>
      <c r="G243" s="29">
        <v>-41857</v>
      </c>
      <c r="H243" s="29">
        <v>-18801</v>
      </c>
      <c r="I243" s="29">
        <v>-144308</v>
      </c>
      <c r="J243" s="29">
        <v>-7726</v>
      </c>
    </row>
    <row r="244" spans="1:10">
      <c r="A244" s="1"/>
      <c r="B244" s="1" t="s">
        <v>85</v>
      </c>
      <c r="C244" s="29">
        <v>-352339</v>
      </c>
      <c r="D244" s="29">
        <v>-105329</v>
      </c>
      <c r="E244" s="29">
        <v>-70214</v>
      </c>
      <c r="F244" s="29">
        <v>-57531</v>
      </c>
      <c r="G244" s="29">
        <v>-82955</v>
      </c>
      <c r="H244" s="29">
        <v>-28910</v>
      </c>
      <c r="I244" s="29">
        <v>-344939</v>
      </c>
      <c r="J244" s="29">
        <v>-7400</v>
      </c>
    </row>
    <row r="245" spans="1:10">
      <c r="A245" s="1"/>
      <c r="B245" s="1" t="s">
        <v>5</v>
      </c>
      <c r="C245" s="29">
        <v>-97916</v>
      </c>
      <c r="D245" s="29">
        <v>-24957</v>
      </c>
      <c r="E245" s="29">
        <v>-13053</v>
      </c>
      <c r="F245" s="29">
        <v>-14214</v>
      </c>
      <c r="G245" s="29">
        <v>-26319</v>
      </c>
      <c r="H245" s="29">
        <v>-14668</v>
      </c>
      <c r="I245" s="29">
        <v>-93211</v>
      </c>
      <c r="J245" s="29">
        <v>-4705</v>
      </c>
    </row>
    <row r="246" spans="1:10">
      <c r="A246" s="1"/>
      <c r="B246" s="1" t="s">
        <v>6</v>
      </c>
      <c r="C246" s="29">
        <v>-74097</v>
      </c>
      <c r="D246" s="29">
        <v>-10215</v>
      </c>
      <c r="E246" s="29">
        <v>-6127</v>
      </c>
      <c r="F246" s="29">
        <v>-7480</v>
      </c>
      <c r="G246" s="29">
        <v>-18640</v>
      </c>
      <c r="H246" s="29">
        <v>-13388</v>
      </c>
      <c r="I246" s="29">
        <v>-55850</v>
      </c>
      <c r="J246" s="29">
        <v>-18247</v>
      </c>
    </row>
    <row r="247" spans="1:10">
      <c r="A247" s="1"/>
      <c r="B247" s="1" t="s">
        <v>7</v>
      </c>
      <c r="C247" s="29">
        <v>-106549</v>
      </c>
      <c r="D247" s="29">
        <v>-29768</v>
      </c>
      <c r="E247" s="29">
        <v>-12235</v>
      </c>
      <c r="F247" s="29">
        <v>-10619</v>
      </c>
      <c r="G247" s="29">
        <v>-23655</v>
      </c>
      <c r="H247" s="29">
        <v>-17731</v>
      </c>
      <c r="I247" s="29">
        <v>-94008</v>
      </c>
      <c r="J247" s="29">
        <v>-12541</v>
      </c>
    </row>
    <row r="248" spans="1:10">
      <c r="A248" s="1"/>
      <c r="B248" s="1" t="s">
        <v>8</v>
      </c>
      <c r="C248" s="29">
        <v>-87696</v>
      </c>
      <c r="D248" s="29">
        <v>-36401</v>
      </c>
      <c r="E248" s="29">
        <v>-14527</v>
      </c>
      <c r="F248" s="29">
        <v>-12100</v>
      </c>
      <c r="G248" s="29">
        <v>-16805</v>
      </c>
      <c r="H248" s="29">
        <v>-6432</v>
      </c>
      <c r="I248" s="29">
        <v>-86265</v>
      </c>
      <c r="J248" s="29">
        <v>-1431</v>
      </c>
    </row>
    <row r="249" spans="1:10">
      <c r="A249" s="1"/>
      <c r="B249" s="1" t="s">
        <v>9</v>
      </c>
      <c r="C249" s="29">
        <v>-268817</v>
      </c>
      <c r="D249" s="29">
        <v>-93690</v>
      </c>
      <c r="E249" s="29">
        <v>-33667</v>
      </c>
      <c r="F249" s="29">
        <v>-30969</v>
      </c>
      <c r="G249" s="29">
        <v>-54840</v>
      </c>
      <c r="H249" s="29">
        <v>-30747</v>
      </c>
      <c r="I249" s="29">
        <v>-243913</v>
      </c>
      <c r="J249" s="29">
        <v>-24904</v>
      </c>
    </row>
    <row r="250" spans="1:10">
      <c r="A250" s="1"/>
      <c r="B250" s="1" t="s">
        <v>10</v>
      </c>
      <c r="C250" s="29">
        <v>-17513</v>
      </c>
      <c r="D250" s="29" t="s">
        <v>90</v>
      </c>
      <c r="E250" s="29" t="s">
        <v>90</v>
      </c>
      <c r="F250" s="29">
        <v>-746</v>
      </c>
      <c r="G250" s="29">
        <v>-3751</v>
      </c>
      <c r="H250" s="29">
        <v>-5425</v>
      </c>
      <c r="I250" s="29">
        <v>-11151</v>
      </c>
      <c r="J250" s="29">
        <v>-6362</v>
      </c>
    </row>
    <row r="251" spans="1:10">
      <c r="A251" s="1"/>
      <c r="B251" s="1" t="s">
        <v>31</v>
      </c>
      <c r="C251" s="29">
        <v>-404242</v>
      </c>
      <c r="D251" s="29">
        <v>-44545</v>
      </c>
      <c r="E251" s="29">
        <v>-26723</v>
      </c>
      <c r="F251" s="29">
        <v>-27421</v>
      </c>
      <c r="G251" s="29">
        <v>-70658</v>
      </c>
      <c r="H251" s="29">
        <v>-79265</v>
      </c>
      <c r="I251" s="29">
        <v>-248612</v>
      </c>
      <c r="J251" s="29">
        <v>-155630</v>
      </c>
    </row>
    <row r="252" spans="1:10">
      <c r="A252" s="1"/>
      <c r="B252" s="1" t="s">
        <v>11</v>
      </c>
      <c r="C252" s="29">
        <v>-70354</v>
      </c>
      <c r="D252" s="29">
        <v>-7146</v>
      </c>
      <c r="E252" s="29">
        <v>-5260</v>
      </c>
      <c r="F252" s="29">
        <v>-5913</v>
      </c>
      <c r="G252" s="29">
        <v>-14046</v>
      </c>
      <c r="H252" s="29">
        <v>-19371</v>
      </c>
      <c r="I252" s="29">
        <v>-51736</v>
      </c>
      <c r="J252" s="29">
        <v>-18618</v>
      </c>
    </row>
    <row r="253" spans="1:10">
      <c r="A253" s="1"/>
      <c r="B253" s="1" t="s">
        <v>12</v>
      </c>
      <c r="C253" s="29">
        <v>-276106</v>
      </c>
      <c r="D253" s="29">
        <v>-50524</v>
      </c>
      <c r="E253" s="29">
        <v>-40672</v>
      </c>
      <c r="F253" s="29">
        <v>-38437</v>
      </c>
      <c r="G253" s="29">
        <v>-74899</v>
      </c>
      <c r="H253" s="29">
        <v>-57619</v>
      </c>
      <c r="I253" s="29">
        <v>-262151</v>
      </c>
      <c r="J253" s="29">
        <v>-13955</v>
      </c>
    </row>
    <row r="254" spans="1:10">
      <c r="A254" s="1"/>
      <c r="B254" s="1" t="s">
        <v>13</v>
      </c>
      <c r="C254" s="29">
        <v>-67193</v>
      </c>
      <c r="D254" s="29">
        <v>-13132</v>
      </c>
      <c r="E254" s="29">
        <v>-9826</v>
      </c>
      <c r="F254" s="29">
        <v>-10290</v>
      </c>
      <c r="G254" s="29">
        <v>-23185</v>
      </c>
      <c r="H254" s="29">
        <v>-6710</v>
      </c>
      <c r="I254" s="29">
        <v>-63143</v>
      </c>
      <c r="J254" s="29">
        <v>-4050</v>
      </c>
    </row>
    <row r="255" spans="1:10">
      <c r="A255" s="1"/>
      <c r="B255" s="1" t="s">
        <v>14</v>
      </c>
      <c r="C255" s="29">
        <v>-483458</v>
      </c>
      <c r="D255" s="29">
        <v>-57962</v>
      </c>
      <c r="E255" s="29">
        <v>-75580</v>
      </c>
      <c r="F255" s="29">
        <v>-102817</v>
      </c>
      <c r="G255" s="29">
        <v>-187803</v>
      </c>
      <c r="H255" s="29">
        <v>-40516</v>
      </c>
      <c r="I255" s="29">
        <v>-464678</v>
      </c>
      <c r="J255" s="29">
        <v>-18780</v>
      </c>
    </row>
    <row r="256" spans="1:10">
      <c r="A256" s="1"/>
      <c r="B256" s="1" t="s">
        <v>15</v>
      </c>
      <c r="C256" s="29">
        <v>-186155</v>
      </c>
      <c r="D256" s="29">
        <v>-74519</v>
      </c>
      <c r="E256" s="29">
        <v>-38266</v>
      </c>
      <c r="F256" s="29">
        <v>-29578</v>
      </c>
      <c r="G256" s="29">
        <v>-30212</v>
      </c>
      <c r="H256" s="29">
        <v>-10767</v>
      </c>
      <c r="I256" s="29">
        <v>-183342</v>
      </c>
      <c r="J256" s="29">
        <v>-2813</v>
      </c>
    </row>
    <row r="257" spans="1:10">
      <c r="A257" s="1"/>
      <c r="B257" s="1" t="s">
        <v>86</v>
      </c>
      <c r="C257" s="29" t="s">
        <v>90</v>
      </c>
      <c r="D257" s="29" t="s">
        <v>90</v>
      </c>
      <c r="E257" s="29" t="s">
        <v>90</v>
      </c>
      <c r="F257" s="29" t="s">
        <v>90</v>
      </c>
      <c r="G257" s="29" t="s">
        <v>90</v>
      </c>
      <c r="H257" s="29" t="s">
        <v>90</v>
      </c>
      <c r="I257" s="29" t="s">
        <v>90</v>
      </c>
      <c r="J257" s="29">
        <v>0</v>
      </c>
    </row>
    <row r="258" spans="1:10">
      <c r="A258" s="1" t="s">
        <v>78</v>
      </c>
      <c r="B258" s="1" t="s">
        <v>19</v>
      </c>
      <c r="C258" s="29">
        <v>-2242605</v>
      </c>
      <c r="D258" s="29">
        <v>-951</v>
      </c>
      <c r="E258" s="29">
        <v>-2122</v>
      </c>
      <c r="F258" s="29">
        <v>-6403</v>
      </c>
      <c r="G258" s="29">
        <v>-59535</v>
      </c>
      <c r="H258" s="29">
        <v>-200229</v>
      </c>
      <c r="I258" s="29">
        <v>-269240</v>
      </c>
      <c r="J258" s="29">
        <v>-1973365</v>
      </c>
    </row>
    <row r="259" spans="1:10">
      <c r="A259" s="1"/>
      <c r="B259" s="1" t="s">
        <v>3</v>
      </c>
      <c r="C259" s="29" t="s">
        <v>90</v>
      </c>
      <c r="D259" s="29">
        <v>0</v>
      </c>
      <c r="E259" s="29" t="s">
        <v>90</v>
      </c>
      <c r="F259" s="29">
        <v>0</v>
      </c>
      <c r="G259" s="29" t="s">
        <v>90</v>
      </c>
      <c r="H259" s="29" t="s">
        <v>90</v>
      </c>
      <c r="I259" s="29" t="s">
        <v>90</v>
      </c>
      <c r="J259" s="29" t="s">
        <v>90</v>
      </c>
    </row>
    <row r="260" spans="1:10">
      <c r="A260" s="1"/>
      <c r="B260" s="1" t="s">
        <v>82</v>
      </c>
      <c r="C260" s="29">
        <v>-9911</v>
      </c>
      <c r="D260" s="29" t="s">
        <v>90</v>
      </c>
      <c r="E260" s="29" t="s">
        <v>90</v>
      </c>
      <c r="F260" s="29">
        <v>-21</v>
      </c>
      <c r="G260" s="29" t="s">
        <v>90</v>
      </c>
      <c r="H260" s="29" t="s">
        <v>90</v>
      </c>
      <c r="I260" s="29" t="s">
        <v>90</v>
      </c>
      <c r="J260" s="29" t="s">
        <v>90</v>
      </c>
    </row>
    <row r="261" spans="1:10">
      <c r="A261" s="1"/>
      <c r="B261" s="1" t="s">
        <v>4</v>
      </c>
      <c r="C261" s="29">
        <v>-20569</v>
      </c>
      <c r="D261" s="29">
        <v>0</v>
      </c>
      <c r="E261" s="29" t="s">
        <v>90</v>
      </c>
      <c r="F261" s="29">
        <v>-14</v>
      </c>
      <c r="G261" s="29" t="s">
        <v>90</v>
      </c>
      <c r="H261" s="29" t="s">
        <v>90</v>
      </c>
      <c r="I261" s="29">
        <v>-816</v>
      </c>
      <c r="J261" s="29">
        <v>-19753</v>
      </c>
    </row>
    <row r="262" spans="1:10">
      <c r="A262" s="1"/>
      <c r="B262" s="1" t="s">
        <v>83</v>
      </c>
      <c r="C262" s="29">
        <v>-44574</v>
      </c>
      <c r="D262" s="29">
        <v>-15</v>
      </c>
      <c r="E262" s="29">
        <v>-14</v>
      </c>
      <c r="F262" s="29">
        <v>-66</v>
      </c>
      <c r="G262" s="29">
        <v>-1029</v>
      </c>
      <c r="H262" s="29">
        <v>-4525</v>
      </c>
      <c r="I262" s="29">
        <v>-5649</v>
      </c>
      <c r="J262" s="29">
        <v>-38925</v>
      </c>
    </row>
    <row r="263" spans="1:10">
      <c r="A263" s="1"/>
      <c r="B263" s="1" t="s">
        <v>84</v>
      </c>
      <c r="C263" s="29">
        <v>-224362</v>
      </c>
      <c r="D263" s="29">
        <v>-20</v>
      </c>
      <c r="E263" s="29">
        <v>-36</v>
      </c>
      <c r="F263" s="29">
        <v>-143</v>
      </c>
      <c r="G263" s="29">
        <v>-5429</v>
      </c>
      <c r="H263" s="29">
        <v>-29735</v>
      </c>
      <c r="I263" s="29">
        <v>-35363</v>
      </c>
      <c r="J263" s="29">
        <v>-188999</v>
      </c>
    </row>
    <row r="264" spans="1:10">
      <c r="A264" s="1"/>
      <c r="B264" s="1" t="s">
        <v>42</v>
      </c>
      <c r="C264" s="29">
        <v>-109450</v>
      </c>
      <c r="D264" s="29">
        <v>-115</v>
      </c>
      <c r="E264" s="29">
        <v>-204</v>
      </c>
      <c r="F264" s="29">
        <v>-599</v>
      </c>
      <c r="G264" s="29">
        <v>-4177</v>
      </c>
      <c r="H264" s="29">
        <v>-13053</v>
      </c>
      <c r="I264" s="29">
        <v>-18148</v>
      </c>
      <c r="J264" s="29">
        <v>-91302</v>
      </c>
    </row>
    <row r="265" spans="1:10">
      <c r="A265" s="1"/>
      <c r="B265" s="1" t="s">
        <v>85</v>
      </c>
      <c r="C265" s="29">
        <v>-248068</v>
      </c>
      <c r="D265" s="29">
        <v>-245</v>
      </c>
      <c r="E265" s="29">
        <v>-696</v>
      </c>
      <c r="F265" s="29">
        <v>-1961</v>
      </c>
      <c r="G265" s="29">
        <v>-11008</v>
      </c>
      <c r="H265" s="29">
        <v>-23244</v>
      </c>
      <c r="I265" s="29">
        <v>-37154</v>
      </c>
      <c r="J265" s="29">
        <v>-210914</v>
      </c>
    </row>
    <row r="266" spans="1:10">
      <c r="A266" s="1"/>
      <c r="B266" s="1" t="s">
        <v>5</v>
      </c>
      <c r="C266" s="29">
        <v>-81401</v>
      </c>
      <c r="D266" s="29">
        <v>-25</v>
      </c>
      <c r="E266" s="29">
        <v>-37</v>
      </c>
      <c r="F266" s="29">
        <v>-125</v>
      </c>
      <c r="G266" s="29">
        <v>-1779</v>
      </c>
      <c r="H266" s="29">
        <v>-4972</v>
      </c>
      <c r="I266" s="29">
        <v>-6938</v>
      </c>
      <c r="J266" s="29">
        <v>-74463</v>
      </c>
    </row>
    <row r="267" spans="1:10">
      <c r="A267" s="1"/>
      <c r="B267" s="1" t="s">
        <v>6</v>
      </c>
      <c r="C267" s="29">
        <v>-120180</v>
      </c>
      <c r="D267" s="29">
        <v>-23</v>
      </c>
      <c r="E267" s="29">
        <v>-26</v>
      </c>
      <c r="F267" s="29">
        <v>-155</v>
      </c>
      <c r="G267" s="29">
        <v>-1512</v>
      </c>
      <c r="H267" s="29">
        <v>-5470</v>
      </c>
      <c r="I267" s="29">
        <v>-7186</v>
      </c>
      <c r="J267" s="29">
        <v>-112994</v>
      </c>
    </row>
    <row r="268" spans="1:10">
      <c r="A268" s="1"/>
      <c r="B268" s="1" t="s">
        <v>7</v>
      </c>
      <c r="C268" s="29">
        <v>-388180</v>
      </c>
      <c r="D268" s="29">
        <v>-61</v>
      </c>
      <c r="E268" s="29">
        <v>-96</v>
      </c>
      <c r="F268" s="29">
        <v>-415</v>
      </c>
      <c r="G268" s="29">
        <v>-4192</v>
      </c>
      <c r="H268" s="29">
        <v>-12472</v>
      </c>
      <c r="I268" s="29">
        <v>-17236</v>
      </c>
      <c r="J268" s="29">
        <v>-370944</v>
      </c>
    </row>
    <row r="269" spans="1:10">
      <c r="A269" s="1"/>
      <c r="B269" s="1" t="s">
        <v>8</v>
      </c>
      <c r="C269" s="29">
        <v>-38587</v>
      </c>
      <c r="D269" s="29">
        <v>-67</v>
      </c>
      <c r="E269" s="29">
        <v>-121</v>
      </c>
      <c r="F269" s="29">
        <v>-414</v>
      </c>
      <c r="G269" s="29">
        <v>-2625</v>
      </c>
      <c r="H269" s="29">
        <v>-5570</v>
      </c>
      <c r="I269" s="29">
        <v>-8797</v>
      </c>
      <c r="J269" s="29">
        <v>-29790</v>
      </c>
    </row>
    <row r="270" spans="1:10">
      <c r="A270" s="1"/>
      <c r="B270" s="1" t="s">
        <v>9</v>
      </c>
      <c r="C270" s="29">
        <v>-157060</v>
      </c>
      <c r="D270" s="29">
        <v>-68</v>
      </c>
      <c r="E270" s="29">
        <v>-169</v>
      </c>
      <c r="F270" s="29">
        <v>-375</v>
      </c>
      <c r="G270" s="29">
        <v>-4283</v>
      </c>
      <c r="H270" s="29">
        <v>-11179</v>
      </c>
      <c r="I270" s="29">
        <v>-16074</v>
      </c>
      <c r="J270" s="29">
        <v>-140986</v>
      </c>
    </row>
    <row r="271" spans="1:10">
      <c r="A271" s="1"/>
      <c r="B271" s="1" t="s">
        <v>10</v>
      </c>
      <c r="C271" s="29">
        <v>-114414</v>
      </c>
      <c r="D271" s="29" t="s">
        <v>90</v>
      </c>
      <c r="E271" s="29" t="s">
        <v>90</v>
      </c>
      <c r="F271" s="29">
        <v>-142</v>
      </c>
      <c r="G271" s="29">
        <v>-1977</v>
      </c>
      <c r="H271" s="29">
        <v>-8504</v>
      </c>
      <c r="I271" s="29">
        <v>-10732</v>
      </c>
      <c r="J271" s="29">
        <v>-103682</v>
      </c>
    </row>
    <row r="272" spans="1:10">
      <c r="A272" s="1"/>
      <c r="B272" s="1" t="s">
        <v>31</v>
      </c>
      <c r="C272" s="29">
        <v>-275578</v>
      </c>
      <c r="D272" s="29">
        <v>-40</v>
      </c>
      <c r="E272" s="29">
        <v>-88</v>
      </c>
      <c r="F272" s="29">
        <v>-156</v>
      </c>
      <c r="G272" s="29">
        <v>-2480</v>
      </c>
      <c r="H272" s="29">
        <v>-17109</v>
      </c>
      <c r="I272" s="29">
        <v>-19873</v>
      </c>
      <c r="J272" s="29">
        <v>-255705</v>
      </c>
    </row>
    <row r="273" spans="1:10">
      <c r="A273" s="1"/>
      <c r="B273" s="1" t="s">
        <v>11</v>
      </c>
      <c r="C273" s="29">
        <v>-13832</v>
      </c>
      <c r="D273" s="29">
        <v>-10</v>
      </c>
      <c r="E273" s="29">
        <v>-15</v>
      </c>
      <c r="F273" s="29">
        <v>-39</v>
      </c>
      <c r="G273" s="29">
        <v>-339</v>
      </c>
      <c r="H273" s="29">
        <v>-1715</v>
      </c>
      <c r="I273" s="29">
        <v>-2118</v>
      </c>
      <c r="J273" s="29">
        <v>-11714</v>
      </c>
    </row>
    <row r="274" spans="1:10">
      <c r="A274" s="1"/>
      <c r="B274" s="1" t="s">
        <v>12</v>
      </c>
      <c r="C274" s="29">
        <v>-185906</v>
      </c>
      <c r="D274" s="29">
        <v>-99</v>
      </c>
      <c r="E274" s="29">
        <v>-181</v>
      </c>
      <c r="F274" s="29">
        <v>-638</v>
      </c>
      <c r="G274" s="29">
        <v>-5297</v>
      </c>
      <c r="H274" s="29">
        <v>-26346</v>
      </c>
      <c r="I274" s="29">
        <v>-32561</v>
      </c>
      <c r="J274" s="29">
        <v>-153345</v>
      </c>
    </row>
    <row r="275" spans="1:10">
      <c r="A275" s="1"/>
      <c r="B275" s="1" t="s">
        <v>13</v>
      </c>
      <c r="C275" s="29">
        <v>-12107</v>
      </c>
      <c r="D275" s="29">
        <v>-14</v>
      </c>
      <c r="E275" s="29">
        <v>-15</v>
      </c>
      <c r="F275" s="29">
        <v>-26</v>
      </c>
      <c r="G275" s="29">
        <v>-634</v>
      </c>
      <c r="H275" s="29">
        <v>-2049</v>
      </c>
      <c r="I275" s="29">
        <v>-2738</v>
      </c>
      <c r="J275" s="29">
        <v>-9369</v>
      </c>
    </row>
    <row r="276" spans="1:10">
      <c r="A276" s="1"/>
      <c r="B276" s="1" t="s">
        <v>14</v>
      </c>
      <c r="C276" s="29">
        <v>-160614</v>
      </c>
      <c r="D276" s="29">
        <v>-45</v>
      </c>
      <c r="E276" s="29">
        <v>-135</v>
      </c>
      <c r="F276" s="29">
        <v>-600</v>
      </c>
      <c r="G276" s="29">
        <v>-8922</v>
      </c>
      <c r="H276" s="29">
        <v>-27530</v>
      </c>
      <c r="I276" s="29">
        <v>-37232</v>
      </c>
      <c r="J276" s="29">
        <v>-123382</v>
      </c>
    </row>
    <row r="277" spans="1:10">
      <c r="A277" s="1"/>
      <c r="B277" s="1" t="s">
        <v>15</v>
      </c>
      <c r="C277" s="29">
        <v>-36839</v>
      </c>
      <c r="D277" s="29">
        <v>-76</v>
      </c>
      <c r="E277" s="29">
        <v>-177</v>
      </c>
      <c r="F277" s="29">
        <v>-514</v>
      </c>
      <c r="G277" s="29">
        <v>-3092</v>
      </c>
      <c r="H277" s="29">
        <v>-4538</v>
      </c>
      <c r="I277" s="29">
        <v>-8397</v>
      </c>
      <c r="J277" s="29">
        <v>-28442</v>
      </c>
    </row>
    <row r="278" spans="1:10">
      <c r="A278" s="1"/>
      <c r="B278" s="1" t="s">
        <v>86</v>
      </c>
      <c r="C278" s="29" t="s">
        <v>90</v>
      </c>
      <c r="D278" s="29">
        <v>0</v>
      </c>
      <c r="E278" s="29">
        <v>0</v>
      </c>
      <c r="F278" s="29">
        <v>0</v>
      </c>
      <c r="G278" s="29">
        <v>0</v>
      </c>
      <c r="H278" s="29">
        <v>0</v>
      </c>
      <c r="I278" s="29">
        <v>0</v>
      </c>
      <c r="J278" s="29" t="s">
        <v>90</v>
      </c>
    </row>
    <row r="279" spans="1:10">
      <c r="A279" s="1" t="s">
        <v>79</v>
      </c>
      <c r="B279" s="1" t="s">
        <v>19</v>
      </c>
      <c r="C279" s="29">
        <v>11177088</v>
      </c>
      <c r="D279" s="29">
        <v>1282841</v>
      </c>
      <c r="E279" s="29">
        <v>881735</v>
      </c>
      <c r="F279" s="29">
        <v>922630</v>
      </c>
      <c r="G279" s="29">
        <v>1936153</v>
      </c>
      <c r="H279" s="29">
        <v>1549212</v>
      </c>
      <c r="I279" s="29">
        <v>6572571</v>
      </c>
      <c r="J279" s="29">
        <v>4604517</v>
      </c>
    </row>
    <row r="280" spans="1:10">
      <c r="A280" s="1"/>
      <c r="B280" s="1" t="s">
        <v>3</v>
      </c>
      <c r="C280" s="29">
        <v>21183</v>
      </c>
      <c r="D280" s="29" t="s">
        <v>90</v>
      </c>
      <c r="E280" s="29" t="s">
        <v>90</v>
      </c>
      <c r="F280" s="29">
        <v>2838</v>
      </c>
      <c r="G280" s="29" t="s">
        <v>90</v>
      </c>
      <c r="H280" s="29" t="s">
        <v>90</v>
      </c>
      <c r="I280" s="29">
        <v>19844</v>
      </c>
      <c r="J280" s="29">
        <v>1339</v>
      </c>
    </row>
    <row r="281" spans="1:10">
      <c r="A281" s="1"/>
      <c r="B281" s="1" t="s">
        <v>82</v>
      </c>
      <c r="C281" s="29">
        <v>63593</v>
      </c>
      <c r="D281" s="29">
        <v>4613</v>
      </c>
      <c r="E281" s="29">
        <v>3657</v>
      </c>
      <c r="F281" s="29">
        <v>4466</v>
      </c>
      <c r="G281" s="29">
        <v>11463</v>
      </c>
      <c r="H281" s="29">
        <v>8370</v>
      </c>
      <c r="I281" s="29">
        <v>32569</v>
      </c>
      <c r="J281" s="29">
        <v>31024</v>
      </c>
    </row>
    <row r="282" spans="1:10">
      <c r="A282" s="1"/>
      <c r="B282" s="1" t="s">
        <v>4</v>
      </c>
      <c r="C282" s="29">
        <v>42498</v>
      </c>
      <c r="D282" s="29" t="s">
        <v>90</v>
      </c>
      <c r="E282" s="29">
        <v>576</v>
      </c>
      <c r="F282" s="29">
        <v>573</v>
      </c>
      <c r="G282" s="29" t="s">
        <v>90</v>
      </c>
      <c r="H282" s="29" t="s">
        <v>90</v>
      </c>
      <c r="I282" s="29">
        <v>6580</v>
      </c>
      <c r="J282" s="29">
        <v>35918</v>
      </c>
    </row>
    <row r="283" spans="1:10">
      <c r="A283" s="1"/>
      <c r="B283" s="1" t="s">
        <v>83</v>
      </c>
      <c r="C283" s="29">
        <v>999413</v>
      </c>
      <c r="D283" s="29">
        <v>214274</v>
      </c>
      <c r="E283" s="29">
        <v>137731</v>
      </c>
      <c r="F283" s="29">
        <v>140966</v>
      </c>
      <c r="G283" s="29">
        <v>266448</v>
      </c>
      <c r="H283" s="29">
        <v>130423</v>
      </c>
      <c r="I283" s="29">
        <v>889842</v>
      </c>
      <c r="J283" s="29">
        <v>109571</v>
      </c>
    </row>
    <row r="284" spans="1:10">
      <c r="A284" s="1"/>
      <c r="B284" s="1" t="s">
        <v>84</v>
      </c>
      <c r="C284" s="29">
        <v>1077897</v>
      </c>
      <c r="D284" s="29">
        <v>57113</v>
      </c>
      <c r="E284" s="29">
        <v>54244</v>
      </c>
      <c r="F284" s="29">
        <v>74687</v>
      </c>
      <c r="G284" s="29">
        <v>224583</v>
      </c>
      <c r="H284" s="29">
        <v>201869</v>
      </c>
      <c r="I284" s="29">
        <v>612496</v>
      </c>
      <c r="J284" s="29">
        <v>465401</v>
      </c>
    </row>
    <row r="285" spans="1:10">
      <c r="A285" s="1"/>
      <c r="B285" s="1" t="s">
        <v>42</v>
      </c>
      <c r="C285" s="29">
        <v>555312</v>
      </c>
      <c r="D285" s="29">
        <v>60095</v>
      </c>
      <c r="E285" s="29">
        <v>46208</v>
      </c>
      <c r="F285" s="29">
        <v>52104</v>
      </c>
      <c r="G285" s="29">
        <v>122152</v>
      </c>
      <c r="H285" s="29">
        <v>81419</v>
      </c>
      <c r="I285" s="29">
        <v>361978</v>
      </c>
      <c r="J285" s="29">
        <v>193334</v>
      </c>
    </row>
    <row r="286" spans="1:10">
      <c r="A286" s="1"/>
      <c r="B286" s="1" t="s">
        <v>85</v>
      </c>
      <c r="C286" s="29">
        <v>1225938</v>
      </c>
      <c r="D286" s="29">
        <v>140803</v>
      </c>
      <c r="E286" s="29">
        <v>102666</v>
      </c>
      <c r="F286" s="29">
        <v>90020</v>
      </c>
      <c r="G286" s="29">
        <v>154750</v>
      </c>
      <c r="H286" s="29">
        <v>90956</v>
      </c>
      <c r="I286" s="29">
        <v>579195</v>
      </c>
      <c r="J286" s="29">
        <v>646743</v>
      </c>
    </row>
    <row r="287" spans="1:10">
      <c r="A287" s="1"/>
      <c r="B287" s="1" t="s">
        <v>5</v>
      </c>
      <c r="C287" s="29">
        <v>382305</v>
      </c>
      <c r="D287" s="29">
        <v>35943</v>
      </c>
      <c r="E287" s="29">
        <v>22840</v>
      </c>
      <c r="F287" s="29">
        <v>25815</v>
      </c>
      <c r="G287" s="29">
        <v>56998</v>
      </c>
      <c r="H287" s="29">
        <v>47873</v>
      </c>
      <c r="I287" s="29">
        <v>189469</v>
      </c>
      <c r="J287" s="29">
        <v>192836</v>
      </c>
    </row>
    <row r="288" spans="1:10">
      <c r="A288" s="1"/>
      <c r="B288" s="1" t="s">
        <v>6</v>
      </c>
      <c r="C288" s="29">
        <v>299125</v>
      </c>
      <c r="D288" s="29">
        <v>15319</v>
      </c>
      <c r="E288" s="29">
        <v>11896</v>
      </c>
      <c r="F288" s="29">
        <v>13249</v>
      </c>
      <c r="G288" s="29">
        <v>33782</v>
      </c>
      <c r="H288" s="29">
        <v>27932</v>
      </c>
      <c r="I288" s="29">
        <v>102178</v>
      </c>
      <c r="J288" s="29">
        <v>196947</v>
      </c>
    </row>
    <row r="289" spans="1:10">
      <c r="A289" s="1"/>
      <c r="B289" s="1" t="s">
        <v>7</v>
      </c>
      <c r="C289" s="29">
        <v>575546</v>
      </c>
      <c r="D289" s="29">
        <v>51048</v>
      </c>
      <c r="E289" s="29">
        <v>24034</v>
      </c>
      <c r="F289" s="29">
        <v>23374</v>
      </c>
      <c r="G289" s="29">
        <v>59442</v>
      </c>
      <c r="H289" s="29">
        <v>61589</v>
      </c>
      <c r="I289" s="29">
        <v>219487</v>
      </c>
      <c r="J289" s="29">
        <v>356059</v>
      </c>
    </row>
    <row r="290" spans="1:10">
      <c r="A290" s="1"/>
      <c r="B290" s="1" t="s">
        <v>8</v>
      </c>
      <c r="C290" s="29">
        <v>206600</v>
      </c>
      <c r="D290" s="29">
        <v>48868</v>
      </c>
      <c r="E290" s="29">
        <v>23316</v>
      </c>
      <c r="F290" s="29">
        <v>20581</v>
      </c>
      <c r="G290" s="29">
        <v>37353</v>
      </c>
      <c r="H290" s="29">
        <v>24782</v>
      </c>
      <c r="I290" s="29">
        <v>154900</v>
      </c>
      <c r="J290" s="29">
        <v>51700</v>
      </c>
    </row>
    <row r="291" spans="1:10">
      <c r="A291" s="1"/>
      <c r="B291" s="1" t="s">
        <v>9</v>
      </c>
      <c r="C291" s="29">
        <v>892699</v>
      </c>
      <c r="D291" s="29">
        <v>154830</v>
      </c>
      <c r="E291" s="29">
        <v>85290</v>
      </c>
      <c r="F291" s="29">
        <v>81922</v>
      </c>
      <c r="G291" s="29">
        <v>156274</v>
      </c>
      <c r="H291" s="29">
        <v>122910</v>
      </c>
      <c r="I291" s="29">
        <v>601226</v>
      </c>
      <c r="J291" s="29">
        <v>291473</v>
      </c>
    </row>
    <row r="292" spans="1:10">
      <c r="A292" s="1"/>
      <c r="B292" s="1" t="s">
        <v>10</v>
      </c>
      <c r="C292" s="29">
        <v>294526</v>
      </c>
      <c r="D292" s="29">
        <v>1226</v>
      </c>
      <c r="E292" s="29">
        <v>627</v>
      </c>
      <c r="F292" s="29">
        <v>1132</v>
      </c>
      <c r="G292" s="29">
        <v>11258</v>
      </c>
      <c r="H292" s="29">
        <v>27630</v>
      </c>
      <c r="I292" s="29">
        <v>41873</v>
      </c>
      <c r="J292" s="29">
        <v>252653</v>
      </c>
    </row>
    <row r="293" spans="1:10">
      <c r="A293" s="1"/>
      <c r="B293" s="1" t="s">
        <v>31</v>
      </c>
      <c r="C293" s="29">
        <v>1560053</v>
      </c>
      <c r="D293" s="29">
        <v>112669</v>
      </c>
      <c r="E293" s="29">
        <v>59380</v>
      </c>
      <c r="F293" s="29">
        <v>74788</v>
      </c>
      <c r="G293" s="29">
        <v>205576</v>
      </c>
      <c r="H293" s="29">
        <v>265235</v>
      </c>
      <c r="I293" s="29">
        <v>717648</v>
      </c>
      <c r="J293" s="29">
        <v>842405</v>
      </c>
    </row>
    <row r="294" spans="1:10">
      <c r="A294" s="1"/>
      <c r="B294" s="1" t="s">
        <v>11</v>
      </c>
      <c r="C294" s="29">
        <v>199662</v>
      </c>
      <c r="D294" s="29">
        <v>14815</v>
      </c>
      <c r="E294" s="29">
        <v>12965</v>
      </c>
      <c r="F294" s="29">
        <v>14627</v>
      </c>
      <c r="G294" s="29">
        <v>40614</v>
      </c>
      <c r="H294" s="29">
        <v>37707</v>
      </c>
      <c r="I294" s="29">
        <v>120728</v>
      </c>
      <c r="J294" s="29">
        <v>78934</v>
      </c>
    </row>
    <row r="295" spans="1:10">
      <c r="A295" s="1"/>
      <c r="B295" s="1" t="s">
        <v>12</v>
      </c>
      <c r="C295" s="29">
        <v>1132455</v>
      </c>
      <c r="D295" s="29">
        <v>112923</v>
      </c>
      <c r="E295" s="29">
        <v>101008</v>
      </c>
      <c r="F295" s="29">
        <v>94798</v>
      </c>
      <c r="G295" s="29">
        <v>196188</v>
      </c>
      <c r="H295" s="29">
        <v>216752</v>
      </c>
      <c r="I295" s="29">
        <v>721669</v>
      </c>
      <c r="J295" s="29">
        <v>410786</v>
      </c>
    </row>
    <row r="296" spans="1:10">
      <c r="A296" s="1"/>
      <c r="B296" s="1" t="s">
        <v>13</v>
      </c>
      <c r="C296" s="29">
        <v>201240</v>
      </c>
      <c r="D296" s="29">
        <v>23597</v>
      </c>
      <c r="E296" s="29">
        <v>18452</v>
      </c>
      <c r="F296" s="29">
        <v>21007</v>
      </c>
      <c r="G296" s="29">
        <v>41952</v>
      </c>
      <c r="H296" s="29">
        <v>35691</v>
      </c>
      <c r="I296" s="29">
        <v>140699</v>
      </c>
      <c r="J296" s="29">
        <v>60541</v>
      </c>
    </row>
    <row r="297" spans="1:10">
      <c r="A297" s="1"/>
      <c r="B297" s="1" t="s">
        <v>14</v>
      </c>
      <c r="C297" s="29">
        <v>961582</v>
      </c>
      <c r="D297" s="29">
        <v>95184</v>
      </c>
      <c r="E297" s="29">
        <v>84522</v>
      </c>
      <c r="F297" s="29">
        <v>113630</v>
      </c>
      <c r="G297" s="29">
        <v>213338</v>
      </c>
      <c r="H297" s="29">
        <v>121247</v>
      </c>
      <c r="I297" s="29">
        <v>627921</v>
      </c>
      <c r="J297" s="29">
        <v>333661</v>
      </c>
    </row>
    <row r="298" spans="1:10">
      <c r="A298" s="1"/>
      <c r="B298" s="1" t="s">
        <v>15</v>
      </c>
      <c r="C298" s="29">
        <v>483328</v>
      </c>
      <c r="D298" s="29">
        <v>131111</v>
      </c>
      <c r="E298" s="29">
        <v>87861</v>
      </c>
      <c r="F298" s="29">
        <v>71857</v>
      </c>
      <c r="G298" s="29">
        <v>97326</v>
      </c>
      <c r="H298" s="29">
        <v>41981</v>
      </c>
      <c r="I298" s="29">
        <v>430136</v>
      </c>
      <c r="J298" s="29">
        <v>53192</v>
      </c>
    </row>
    <row r="299" spans="1:10">
      <c r="A299" s="1"/>
      <c r="B299" s="1" t="s">
        <v>86</v>
      </c>
      <c r="C299" s="29">
        <v>2133</v>
      </c>
      <c r="D299" s="29" t="s">
        <v>90</v>
      </c>
      <c r="E299" s="29" t="s">
        <v>90</v>
      </c>
      <c r="F299" s="29">
        <v>196</v>
      </c>
      <c r="G299" s="29" t="s">
        <v>90</v>
      </c>
      <c r="H299" s="29">
        <v>0</v>
      </c>
      <c r="I299" s="29">
        <v>2133</v>
      </c>
      <c r="J299" s="29">
        <v>0</v>
      </c>
    </row>
    <row r="300" spans="1:10">
      <c r="A300" s="1" t="s">
        <v>80</v>
      </c>
      <c r="B300" s="1" t="s">
        <v>19</v>
      </c>
      <c r="C300" s="29">
        <v>-10788399</v>
      </c>
      <c r="D300" s="29">
        <v>-505437</v>
      </c>
      <c r="E300" s="29">
        <v>-809769</v>
      </c>
      <c r="F300" s="29">
        <v>-986465</v>
      </c>
      <c r="G300" s="29">
        <v>-2129546</v>
      </c>
      <c r="H300" s="29">
        <v>-1528082</v>
      </c>
      <c r="I300" s="29">
        <v>-5959299</v>
      </c>
      <c r="J300" s="29">
        <v>-4829100</v>
      </c>
    </row>
    <row r="301" spans="1:10">
      <c r="A301" s="1"/>
      <c r="B301" s="1" t="s">
        <v>3</v>
      </c>
      <c r="C301" s="29">
        <v>-23477</v>
      </c>
      <c r="D301" s="29" t="s">
        <v>90</v>
      </c>
      <c r="E301" s="29">
        <v>-3605</v>
      </c>
      <c r="F301" s="29">
        <v>-4317</v>
      </c>
      <c r="G301" s="29">
        <v>-8080</v>
      </c>
      <c r="H301" s="29">
        <v>-3191</v>
      </c>
      <c r="I301" s="29" t="s">
        <v>90</v>
      </c>
      <c r="J301" s="29" t="s">
        <v>90</v>
      </c>
    </row>
    <row r="302" spans="1:10">
      <c r="A302" s="1"/>
      <c r="B302" s="1" t="s">
        <v>82</v>
      </c>
      <c r="C302" s="29">
        <v>-43578</v>
      </c>
      <c r="D302" s="29" t="s">
        <v>90</v>
      </c>
      <c r="E302" s="29">
        <v>-1759</v>
      </c>
      <c r="F302" s="29">
        <v>-2718</v>
      </c>
      <c r="G302" s="29">
        <v>-7154</v>
      </c>
      <c r="H302" s="29">
        <v>-5054</v>
      </c>
      <c r="I302" s="29" t="s">
        <v>90</v>
      </c>
      <c r="J302" s="29" t="s">
        <v>90</v>
      </c>
    </row>
    <row r="303" spans="1:10">
      <c r="A303" s="1"/>
      <c r="B303" s="1" t="s">
        <v>4</v>
      </c>
      <c r="C303" s="29">
        <v>-36795</v>
      </c>
      <c r="D303" s="29">
        <v>-464</v>
      </c>
      <c r="E303" s="29">
        <v>-677</v>
      </c>
      <c r="F303" s="29">
        <v>-453</v>
      </c>
      <c r="G303" s="29">
        <v>-1641</v>
      </c>
      <c r="H303" s="29">
        <v>-1858</v>
      </c>
      <c r="I303" s="29">
        <v>-5093</v>
      </c>
      <c r="J303" s="29">
        <v>-31702</v>
      </c>
    </row>
    <row r="304" spans="1:10">
      <c r="A304" s="1"/>
      <c r="B304" s="1" t="s">
        <v>83</v>
      </c>
      <c r="C304" s="29">
        <v>-941287</v>
      </c>
      <c r="D304" s="29">
        <v>-72743</v>
      </c>
      <c r="E304" s="29">
        <v>-115158</v>
      </c>
      <c r="F304" s="29">
        <v>-142399</v>
      </c>
      <c r="G304" s="29">
        <v>-310903</v>
      </c>
      <c r="H304" s="29">
        <v>-164252</v>
      </c>
      <c r="I304" s="29">
        <v>-805455</v>
      </c>
      <c r="J304" s="29">
        <v>-135832</v>
      </c>
    </row>
    <row r="305" spans="1:12">
      <c r="A305" s="1"/>
      <c r="B305" s="1" t="s">
        <v>84</v>
      </c>
      <c r="C305" s="29">
        <v>-1021079</v>
      </c>
      <c r="D305" s="29">
        <v>-18142</v>
      </c>
      <c r="E305" s="29">
        <v>-37078</v>
      </c>
      <c r="F305" s="29">
        <v>-58474</v>
      </c>
      <c r="G305" s="29">
        <v>-185170</v>
      </c>
      <c r="H305" s="29">
        <v>-185858</v>
      </c>
      <c r="I305" s="29">
        <v>-484722</v>
      </c>
      <c r="J305" s="29">
        <v>-536357</v>
      </c>
    </row>
    <row r="306" spans="1:12">
      <c r="A306" s="1"/>
      <c r="B306" s="1" t="s">
        <v>42</v>
      </c>
      <c r="C306" s="29">
        <v>-518781</v>
      </c>
      <c r="D306" s="29">
        <v>-26549</v>
      </c>
      <c r="E306" s="29">
        <v>-41220</v>
      </c>
      <c r="F306" s="29">
        <v>-52656</v>
      </c>
      <c r="G306" s="29">
        <v>-113535</v>
      </c>
      <c r="H306" s="29">
        <v>-73643</v>
      </c>
      <c r="I306" s="29">
        <v>-307603</v>
      </c>
      <c r="J306" s="29">
        <v>-211178</v>
      </c>
    </row>
    <row r="307" spans="1:12">
      <c r="A307" s="1"/>
      <c r="B307" s="1" t="s">
        <v>85</v>
      </c>
      <c r="C307" s="29">
        <v>-1394390</v>
      </c>
      <c r="D307" s="29">
        <v>-69792</v>
      </c>
      <c r="E307" s="29">
        <v>-120242</v>
      </c>
      <c r="F307" s="29">
        <v>-137399</v>
      </c>
      <c r="G307" s="29">
        <v>-237348</v>
      </c>
      <c r="H307" s="29">
        <v>-126821</v>
      </c>
      <c r="I307" s="29">
        <v>-691602</v>
      </c>
      <c r="J307" s="29">
        <v>-702788</v>
      </c>
    </row>
    <row r="308" spans="1:12">
      <c r="A308" s="1"/>
      <c r="B308" s="1" t="s">
        <v>5</v>
      </c>
      <c r="C308" s="29">
        <v>-401508</v>
      </c>
      <c r="D308" s="29">
        <v>-13500</v>
      </c>
      <c r="E308" s="29">
        <v>-18638</v>
      </c>
      <c r="F308" s="29">
        <v>-24952</v>
      </c>
      <c r="G308" s="29">
        <v>-60241</v>
      </c>
      <c r="H308" s="29">
        <v>-43443</v>
      </c>
      <c r="I308" s="29">
        <v>-160774</v>
      </c>
      <c r="J308" s="29">
        <v>-240734</v>
      </c>
    </row>
    <row r="309" spans="1:12">
      <c r="A309" s="1"/>
      <c r="B309" s="1" t="s">
        <v>6</v>
      </c>
      <c r="C309" s="29">
        <v>-360140</v>
      </c>
      <c r="D309" s="29">
        <v>-5354</v>
      </c>
      <c r="E309" s="29">
        <v>-8343</v>
      </c>
      <c r="F309" s="29">
        <v>-11119</v>
      </c>
      <c r="G309" s="29">
        <v>-30032</v>
      </c>
      <c r="H309" s="29">
        <v>-28678</v>
      </c>
      <c r="I309" s="29">
        <v>-83526</v>
      </c>
      <c r="J309" s="29">
        <v>-276614</v>
      </c>
    </row>
    <row r="310" spans="1:12">
      <c r="A310" s="1"/>
      <c r="B310" s="1" t="s">
        <v>7</v>
      </c>
      <c r="C310" s="29">
        <v>-627888</v>
      </c>
      <c r="D310" s="29">
        <v>-23547</v>
      </c>
      <c r="E310" s="29">
        <v>-26872</v>
      </c>
      <c r="F310" s="29">
        <v>-24636</v>
      </c>
      <c r="G310" s="29">
        <v>-47848</v>
      </c>
      <c r="H310" s="29">
        <v>-55610</v>
      </c>
      <c r="I310" s="29">
        <v>-178513</v>
      </c>
      <c r="J310" s="29">
        <v>-449375</v>
      </c>
    </row>
    <row r="311" spans="1:12">
      <c r="A311" s="1"/>
      <c r="B311" s="1" t="s">
        <v>8</v>
      </c>
      <c r="C311" s="29">
        <v>-228131</v>
      </c>
      <c r="D311" s="29">
        <v>-26813</v>
      </c>
      <c r="E311" s="29">
        <v>-27842</v>
      </c>
      <c r="F311" s="29">
        <v>-25103</v>
      </c>
      <c r="G311" s="29">
        <v>-43372</v>
      </c>
      <c r="H311" s="29">
        <v>-28609</v>
      </c>
      <c r="I311" s="29">
        <v>-151739</v>
      </c>
      <c r="J311" s="29">
        <v>-76392</v>
      </c>
    </row>
    <row r="312" spans="1:12">
      <c r="A312" s="1"/>
      <c r="B312" s="1" t="s">
        <v>9</v>
      </c>
      <c r="C312" s="29">
        <v>-836767</v>
      </c>
      <c r="D312" s="29">
        <v>-67630</v>
      </c>
      <c r="E312" s="29">
        <v>-78534</v>
      </c>
      <c r="F312" s="29">
        <v>-79073</v>
      </c>
      <c r="G312" s="29">
        <v>-132117</v>
      </c>
      <c r="H312" s="29">
        <v>-88952</v>
      </c>
      <c r="I312" s="29">
        <v>-446306</v>
      </c>
      <c r="J312" s="29">
        <v>-390461</v>
      </c>
    </row>
    <row r="313" spans="1:12">
      <c r="A313" s="1"/>
      <c r="B313" s="1" t="s">
        <v>10</v>
      </c>
      <c r="C313" s="29">
        <v>-312670</v>
      </c>
      <c r="D313" s="29">
        <v>-246</v>
      </c>
      <c r="E313" s="29">
        <v>-437</v>
      </c>
      <c r="F313" s="29">
        <v>-683</v>
      </c>
      <c r="G313" s="29">
        <v>-6689</v>
      </c>
      <c r="H313" s="29">
        <v>-25764</v>
      </c>
      <c r="I313" s="29">
        <v>-33819</v>
      </c>
      <c r="J313" s="29">
        <v>-278851</v>
      </c>
    </row>
    <row r="314" spans="1:12">
      <c r="A314" s="1"/>
      <c r="B314" s="1" t="s">
        <v>31</v>
      </c>
      <c r="C314" s="29">
        <v>-1021812</v>
      </c>
      <c r="D314" s="29">
        <v>-27202</v>
      </c>
      <c r="E314" s="29">
        <v>-42096</v>
      </c>
      <c r="F314" s="29">
        <v>-51384</v>
      </c>
      <c r="G314" s="29">
        <v>-139243</v>
      </c>
      <c r="H314" s="29">
        <v>-185648</v>
      </c>
      <c r="I314" s="29">
        <v>-445573</v>
      </c>
      <c r="J314" s="29">
        <v>-576239</v>
      </c>
    </row>
    <row r="315" spans="1:12">
      <c r="A315" s="1"/>
      <c r="B315" s="1" t="s">
        <v>11</v>
      </c>
      <c r="C315" s="29">
        <v>-187662</v>
      </c>
      <c r="D315" s="29">
        <v>-4719</v>
      </c>
      <c r="E315" s="29">
        <v>-8512</v>
      </c>
      <c r="F315" s="29">
        <v>-12412</v>
      </c>
      <c r="G315" s="29">
        <v>-37979</v>
      </c>
      <c r="H315" s="29">
        <v>-27600</v>
      </c>
      <c r="I315" s="29">
        <v>-91222</v>
      </c>
      <c r="J315" s="29">
        <v>-96440</v>
      </c>
    </row>
    <row r="316" spans="1:12">
      <c r="A316" s="1"/>
      <c r="B316" s="1" t="s">
        <v>12</v>
      </c>
      <c r="C316" s="29">
        <v>-1032710</v>
      </c>
      <c r="D316" s="29">
        <v>-42218</v>
      </c>
      <c r="E316" s="29">
        <v>-91689</v>
      </c>
      <c r="F316" s="29">
        <v>-114498</v>
      </c>
      <c r="G316" s="29">
        <v>-202234</v>
      </c>
      <c r="H316" s="29">
        <v>-193272</v>
      </c>
      <c r="I316" s="29">
        <v>-643911</v>
      </c>
      <c r="J316" s="29">
        <v>-388799</v>
      </c>
    </row>
    <row r="317" spans="1:12">
      <c r="A317" s="1"/>
      <c r="B317" s="1" t="s">
        <v>13</v>
      </c>
      <c r="C317" s="29">
        <v>-185652</v>
      </c>
      <c r="D317" s="29">
        <v>-7925</v>
      </c>
      <c r="E317" s="29">
        <v>-13624</v>
      </c>
      <c r="F317" s="29">
        <v>-20059</v>
      </c>
      <c r="G317" s="29">
        <v>-57648</v>
      </c>
      <c r="H317" s="29">
        <v>-38913</v>
      </c>
      <c r="I317" s="29">
        <v>-138169</v>
      </c>
      <c r="J317" s="29">
        <v>-47483</v>
      </c>
    </row>
    <row r="318" spans="1:12">
      <c r="A318" s="1"/>
      <c r="B318" s="1" t="s">
        <v>14</v>
      </c>
      <c r="C318" s="29">
        <v>-1059830</v>
      </c>
      <c r="D318" s="29">
        <v>-26280</v>
      </c>
      <c r="E318" s="29">
        <v>-71134</v>
      </c>
      <c r="F318" s="29">
        <v>-120621</v>
      </c>
      <c r="G318" s="29">
        <v>-354272</v>
      </c>
      <c r="H318" s="29">
        <v>-187703</v>
      </c>
      <c r="I318" s="29">
        <v>-760010</v>
      </c>
      <c r="J318" s="29">
        <v>-299820</v>
      </c>
    </row>
    <row r="319" spans="1:12">
      <c r="A319" s="1"/>
      <c r="B319" s="1" t="s">
        <v>15</v>
      </c>
      <c r="C319" s="29">
        <v>-552240</v>
      </c>
      <c r="D319" s="29">
        <v>-67760</v>
      </c>
      <c r="E319" s="29">
        <v>-101709</v>
      </c>
      <c r="F319" s="29">
        <v>-103239</v>
      </c>
      <c r="G319" s="29">
        <v>-153890</v>
      </c>
      <c r="H319" s="29">
        <v>-63213</v>
      </c>
      <c r="I319" s="29">
        <v>-489811</v>
      </c>
      <c r="J319" s="29">
        <v>-62429</v>
      </c>
      <c r="K319" s="23"/>
      <c r="L319" s="23"/>
    </row>
    <row r="320" spans="1:12">
      <c r="A320" s="1"/>
      <c r="B320" s="1" t="s">
        <v>86</v>
      </c>
      <c r="C320" s="29">
        <v>-2002</v>
      </c>
      <c r="D320" s="29">
        <v>-982</v>
      </c>
      <c r="E320" s="29">
        <v>-600</v>
      </c>
      <c r="F320" s="29">
        <v>-270</v>
      </c>
      <c r="G320" s="29">
        <v>-150</v>
      </c>
      <c r="H320" s="29">
        <v>0</v>
      </c>
      <c r="I320" s="29">
        <v>-2002</v>
      </c>
      <c r="J320" s="29">
        <v>0</v>
      </c>
      <c r="K320" s="23"/>
      <c r="L320" s="23"/>
    </row>
    <row r="321" spans="1:12">
      <c r="A321" s="1" t="s">
        <v>54</v>
      </c>
      <c r="B321" s="1" t="s">
        <v>19</v>
      </c>
      <c r="C321" s="29">
        <v>1241428</v>
      </c>
      <c r="D321" s="29">
        <v>897296</v>
      </c>
      <c r="E321" s="29">
        <v>141057</v>
      </c>
      <c r="F321" s="29">
        <v>-11959</v>
      </c>
      <c r="G321" s="29">
        <v>-131095</v>
      </c>
      <c r="H321" s="29">
        <v>83803</v>
      </c>
      <c r="I321" s="29">
        <v>979102</v>
      </c>
      <c r="J321" s="29">
        <v>262326</v>
      </c>
      <c r="K321" s="23"/>
      <c r="L321" s="23"/>
    </row>
    <row r="322" spans="1:12">
      <c r="A322" s="14"/>
      <c r="B322" s="1" t="s">
        <v>3</v>
      </c>
      <c r="C322" s="29">
        <v>-455</v>
      </c>
      <c r="D322" s="29" t="s">
        <v>90</v>
      </c>
      <c r="E322" s="29">
        <v>257</v>
      </c>
      <c r="F322" s="29">
        <v>-1290</v>
      </c>
      <c r="G322" s="29">
        <v>-4497</v>
      </c>
      <c r="H322" s="29" t="s">
        <v>90</v>
      </c>
      <c r="I322" s="29" t="s">
        <v>90</v>
      </c>
      <c r="J322" s="29" t="s">
        <v>90</v>
      </c>
      <c r="K322" s="23"/>
      <c r="L322" s="23"/>
    </row>
    <row r="323" spans="1:12">
      <c r="A323" s="14"/>
      <c r="B323" s="1" t="s">
        <v>82</v>
      </c>
      <c r="C323" s="29">
        <v>26720</v>
      </c>
      <c r="D323" s="29" t="s">
        <v>90</v>
      </c>
      <c r="E323" s="29">
        <v>2485</v>
      </c>
      <c r="F323" s="29">
        <v>2368</v>
      </c>
      <c r="G323" s="29">
        <v>6186</v>
      </c>
      <c r="H323" s="29">
        <v>2568</v>
      </c>
      <c r="I323" s="29" t="s">
        <v>90</v>
      </c>
      <c r="J323" s="29" t="s">
        <v>90</v>
      </c>
      <c r="K323" s="23"/>
      <c r="L323" s="23"/>
    </row>
    <row r="324" spans="1:12">
      <c r="A324" s="14"/>
      <c r="B324" s="1" t="s">
        <v>4</v>
      </c>
      <c r="C324" s="29">
        <v>2976</v>
      </c>
      <c r="D324" s="29" t="s">
        <v>90</v>
      </c>
      <c r="E324" s="29">
        <v>-244</v>
      </c>
      <c r="F324" s="29" t="s">
        <v>90</v>
      </c>
      <c r="G324" s="29">
        <v>489</v>
      </c>
      <c r="H324" s="29" t="s">
        <v>90</v>
      </c>
      <c r="I324" s="29">
        <v>1567</v>
      </c>
      <c r="J324" s="29">
        <v>1409</v>
      </c>
      <c r="K324" s="23"/>
      <c r="L324" s="23"/>
    </row>
    <row r="325" spans="1:12">
      <c r="A325" s="14"/>
      <c r="B325" s="1" t="s">
        <v>83</v>
      </c>
      <c r="C325" s="29">
        <v>125593</v>
      </c>
      <c r="D325" s="29">
        <v>172985</v>
      </c>
      <c r="E325" s="29">
        <v>40025</v>
      </c>
      <c r="F325" s="29">
        <v>2686</v>
      </c>
      <c r="G325" s="29">
        <v>-49103</v>
      </c>
      <c r="H325" s="29">
        <v>-29049</v>
      </c>
      <c r="I325" s="29">
        <v>137544</v>
      </c>
      <c r="J325" s="29">
        <v>-11951</v>
      </c>
      <c r="K325" s="23"/>
      <c r="L325" s="23"/>
    </row>
    <row r="326" spans="1:12">
      <c r="A326" s="26"/>
      <c r="B326" s="1" t="s">
        <v>84</v>
      </c>
      <c r="C326" s="29">
        <v>-94421</v>
      </c>
      <c r="D326" s="29">
        <v>36135</v>
      </c>
      <c r="E326" s="29">
        <v>14454</v>
      </c>
      <c r="F326" s="29">
        <v>6402</v>
      </c>
      <c r="G326" s="29">
        <v>12759</v>
      </c>
      <c r="H326" s="29">
        <v>415</v>
      </c>
      <c r="I326" s="29">
        <v>70165</v>
      </c>
      <c r="J326" s="29">
        <v>-164586</v>
      </c>
      <c r="K326" s="23"/>
      <c r="L326" s="23"/>
    </row>
    <row r="327" spans="1:12">
      <c r="A327" s="14"/>
      <c r="B327" s="1" t="s">
        <v>42</v>
      </c>
      <c r="C327" s="29">
        <v>32296</v>
      </c>
      <c r="D327" s="29">
        <v>34359</v>
      </c>
      <c r="E327" s="29">
        <v>1956</v>
      </c>
      <c r="F327" s="29">
        <v>-7304</v>
      </c>
      <c r="G327" s="29">
        <v>-4876</v>
      </c>
      <c r="H327" s="29">
        <v>7896</v>
      </c>
      <c r="I327" s="29">
        <v>32031</v>
      </c>
      <c r="J327" s="29">
        <v>265</v>
      </c>
      <c r="K327" s="23"/>
      <c r="L327" s="23"/>
    </row>
    <row r="328" spans="1:12" s="10" customFormat="1">
      <c r="A328" s="14"/>
      <c r="B328" s="1" t="s">
        <v>85</v>
      </c>
      <c r="C328" s="29">
        <v>-11742</v>
      </c>
      <c r="D328" s="29">
        <v>76865</v>
      </c>
      <c r="E328" s="29">
        <v>-14159</v>
      </c>
      <c r="F328" s="29">
        <v>-49813</v>
      </c>
      <c r="G328" s="29">
        <v>-100167</v>
      </c>
      <c r="H328" s="29">
        <v>-34135</v>
      </c>
      <c r="I328" s="29">
        <v>-121409</v>
      </c>
      <c r="J328" s="29">
        <v>109667</v>
      </c>
      <c r="K328" s="23"/>
      <c r="L328" s="23"/>
    </row>
    <row r="329" spans="1:12" s="10" customFormat="1">
      <c r="A329" s="14"/>
      <c r="B329" s="1" t="s">
        <v>5</v>
      </c>
      <c r="C329" s="29">
        <v>57258</v>
      </c>
      <c r="D329" s="29">
        <v>27460</v>
      </c>
      <c r="E329" s="29">
        <v>5867</v>
      </c>
      <c r="F329" s="29">
        <v>75</v>
      </c>
      <c r="G329" s="29">
        <v>-7724</v>
      </c>
      <c r="H329" s="29">
        <v>6347</v>
      </c>
      <c r="I329" s="29">
        <v>32025</v>
      </c>
      <c r="J329" s="29">
        <v>25233</v>
      </c>
      <c r="K329" s="23"/>
      <c r="L329" s="23"/>
    </row>
    <row r="330" spans="1:12" s="10" customFormat="1">
      <c r="A330" s="14"/>
      <c r="B330" s="1" t="s">
        <v>6</v>
      </c>
      <c r="C330" s="29">
        <v>-65484</v>
      </c>
      <c r="D330" s="29">
        <v>10959</v>
      </c>
      <c r="E330" s="29">
        <v>3511</v>
      </c>
      <c r="F330" s="29">
        <v>529</v>
      </c>
      <c r="G330" s="29">
        <v>-868</v>
      </c>
      <c r="H330" s="29">
        <v>-5018</v>
      </c>
      <c r="I330" s="29">
        <v>9113</v>
      </c>
      <c r="J330" s="29">
        <v>-74597</v>
      </c>
      <c r="K330" s="23"/>
      <c r="L330" s="23"/>
    </row>
    <row r="331" spans="1:12" s="10" customFormat="1">
      <c r="A331" s="14"/>
      <c r="B331" s="1" t="s">
        <v>7</v>
      </c>
      <c r="C331" s="29">
        <v>-44301</v>
      </c>
      <c r="D331" s="29">
        <v>38258</v>
      </c>
      <c r="E331" s="29">
        <v>1834</v>
      </c>
      <c r="F331" s="29">
        <v>1135</v>
      </c>
      <c r="G331" s="29">
        <v>7719</v>
      </c>
      <c r="H331" s="29">
        <v>7586</v>
      </c>
      <c r="I331" s="29">
        <v>56532</v>
      </c>
      <c r="J331" s="29">
        <v>-100833</v>
      </c>
      <c r="K331" s="23"/>
      <c r="L331" s="23"/>
    </row>
    <row r="332" spans="1:12" s="10" customFormat="1">
      <c r="A332" s="14"/>
      <c r="B332" s="1" t="s">
        <v>8</v>
      </c>
      <c r="C332" s="29">
        <v>54223</v>
      </c>
      <c r="D332" s="29">
        <v>37857</v>
      </c>
      <c r="E332" s="29">
        <v>-1156</v>
      </c>
      <c r="F332" s="29">
        <v>-3333</v>
      </c>
      <c r="G332" s="29">
        <v>-710</v>
      </c>
      <c r="H332" s="29">
        <v>4029</v>
      </c>
      <c r="I332" s="29">
        <v>36687</v>
      </c>
      <c r="J332" s="29">
        <v>17536</v>
      </c>
      <c r="K332" s="23"/>
      <c r="L332" s="23"/>
    </row>
    <row r="333" spans="1:12" s="10" customFormat="1">
      <c r="A333" s="14"/>
      <c r="B333" s="1" t="s">
        <v>9</v>
      </c>
      <c r="C333" s="29">
        <v>114080</v>
      </c>
      <c r="D333" s="29">
        <v>111344</v>
      </c>
      <c r="E333" s="29">
        <v>15161</v>
      </c>
      <c r="F333" s="29">
        <v>5210</v>
      </c>
      <c r="G333" s="29">
        <v>18170</v>
      </c>
      <c r="H333" s="29">
        <v>36622</v>
      </c>
      <c r="I333" s="29">
        <v>186507</v>
      </c>
      <c r="J333" s="29">
        <v>-72427</v>
      </c>
      <c r="K333" s="23"/>
      <c r="L333" s="23"/>
    </row>
    <row r="334" spans="1:12" s="10" customFormat="1">
      <c r="A334" s="2"/>
      <c r="B334" s="1" t="s">
        <v>10</v>
      </c>
      <c r="C334" s="29">
        <v>25270</v>
      </c>
      <c r="D334" s="29">
        <v>898</v>
      </c>
      <c r="E334" s="29">
        <v>143</v>
      </c>
      <c r="F334" s="29">
        <v>189</v>
      </c>
      <c r="G334" s="29">
        <v>3457</v>
      </c>
      <c r="H334" s="29">
        <v>6286</v>
      </c>
      <c r="I334" s="29">
        <v>10973</v>
      </c>
      <c r="J334" s="29">
        <v>14297</v>
      </c>
      <c r="K334" s="23"/>
      <c r="L334" s="23"/>
    </row>
    <row r="335" spans="1:12" s="10" customFormat="1">
      <c r="A335" s="2"/>
      <c r="B335" s="1" t="s">
        <v>31</v>
      </c>
      <c r="C335" s="29">
        <v>541863</v>
      </c>
      <c r="D335" s="29">
        <v>93863</v>
      </c>
      <c r="E335" s="29">
        <v>22156</v>
      </c>
      <c r="F335" s="29">
        <v>27196</v>
      </c>
      <c r="G335" s="29">
        <v>72029</v>
      </c>
      <c r="H335" s="29">
        <v>79022</v>
      </c>
      <c r="I335" s="29">
        <v>294266</v>
      </c>
      <c r="J335" s="29">
        <v>247597</v>
      </c>
      <c r="K335" s="23"/>
      <c r="L335" s="23"/>
    </row>
    <row r="336" spans="1:12" s="10" customFormat="1">
      <c r="A336" s="2"/>
      <c r="B336" s="1" t="s">
        <v>11</v>
      </c>
      <c r="C336" s="29">
        <v>24405</v>
      </c>
      <c r="D336" s="29">
        <v>12546</v>
      </c>
      <c r="E336" s="29">
        <v>6313</v>
      </c>
      <c r="F336" s="29">
        <v>4037</v>
      </c>
      <c r="G336" s="29">
        <v>2863</v>
      </c>
      <c r="H336" s="29">
        <v>-1981</v>
      </c>
      <c r="I336" s="29">
        <v>23778</v>
      </c>
      <c r="J336" s="29">
        <v>627</v>
      </c>
      <c r="K336" s="23"/>
      <c r="L336" s="23"/>
    </row>
    <row r="337" spans="1:12" s="10" customFormat="1">
      <c r="A337" s="2"/>
      <c r="B337" s="1" t="s">
        <v>12</v>
      </c>
      <c r="C337" s="29">
        <v>176426</v>
      </c>
      <c r="D337" s="29">
        <v>84504</v>
      </c>
      <c r="E337" s="29">
        <v>18771</v>
      </c>
      <c r="F337" s="29">
        <v>-11629</v>
      </c>
      <c r="G337" s="29">
        <v>5999</v>
      </c>
      <c r="H337" s="29">
        <v>34547</v>
      </c>
      <c r="I337" s="29">
        <v>132192</v>
      </c>
      <c r="J337" s="29">
        <v>44234</v>
      </c>
      <c r="K337" s="23"/>
      <c r="L337" s="23"/>
    </row>
    <row r="338" spans="1:12" s="10" customFormat="1">
      <c r="A338" s="2"/>
      <c r="B338" s="1" t="s">
        <v>13</v>
      </c>
      <c r="C338" s="29">
        <v>49334</v>
      </c>
      <c r="D338" s="29">
        <v>18964</v>
      </c>
      <c r="E338" s="29">
        <v>8442</v>
      </c>
      <c r="F338" s="29">
        <v>3874</v>
      </c>
      <c r="G338" s="29">
        <v>-12826</v>
      </c>
      <c r="H338" s="29">
        <v>4541</v>
      </c>
      <c r="I338" s="29">
        <v>22995</v>
      </c>
      <c r="J338" s="29">
        <v>26339</v>
      </c>
      <c r="K338" s="23"/>
      <c r="L338" s="23"/>
    </row>
    <row r="339" spans="1:12" s="10" customFormat="1">
      <c r="A339" s="2"/>
      <c r="B339" s="1" t="s">
        <v>14</v>
      </c>
      <c r="C339" s="29">
        <v>265945</v>
      </c>
      <c r="D339" s="29">
        <v>70224</v>
      </c>
      <c r="E339" s="29">
        <v>25249</v>
      </c>
      <c r="F339" s="29">
        <v>37470</v>
      </c>
      <c r="G339" s="29">
        <v>-25831</v>
      </c>
      <c r="H339" s="29">
        <v>-13976</v>
      </c>
      <c r="I339" s="29">
        <v>93136</v>
      </c>
      <c r="J339" s="29">
        <v>172809</v>
      </c>
      <c r="K339" s="23"/>
      <c r="L339" s="23"/>
    </row>
    <row r="340" spans="1:12">
      <c r="A340" s="2"/>
      <c r="B340" s="1" t="s">
        <v>15</v>
      </c>
      <c r="C340" s="29">
        <v>-29180</v>
      </c>
      <c r="D340" s="29">
        <v>67332</v>
      </c>
      <c r="E340" s="29">
        <v>-7152</v>
      </c>
      <c r="F340" s="29">
        <v>-29417</v>
      </c>
      <c r="G340" s="29">
        <v>-53667</v>
      </c>
      <c r="H340" s="29">
        <v>-21560</v>
      </c>
      <c r="I340" s="29">
        <v>-44464</v>
      </c>
      <c r="J340" s="29">
        <v>15284</v>
      </c>
    </row>
    <row r="341" spans="1:12">
      <c r="A341" s="3"/>
      <c r="B341" s="3" t="s">
        <v>86</v>
      </c>
      <c r="C341" s="30">
        <v>-9378</v>
      </c>
      <c r="D341" s="30" t="s">
        <v>90</v>
      </c>
      <c r="E341" s="30">
        <v>-2856</v>
      </c>
      <c r="F341" s="30" t="s">
        <v>90</v>
      </c>
      <c r="G341" s="30">
        <v>-497</v>
      </c>
      <c r="H341" s="30" t="s">
        <v>90</v>
      </c>
      <c r="I341" s="30" t="s">
        <v>90</v>
      </c>
      <c r="J341" s="30" t="s">
        <v>90</v>
      </c>
    </row>
    <row r="342" spans="1:12" ht="10.5" customHeight="1">
      <c r="A342" s="1" t="s">
        <v>33</v>
      </c>
    </row>
    <row r="343" spans="1:12" ht="2.25" customHeight="1"/>
    <row r="344" spans="1:12">
      <c r="A344" s="21" t="s">
        <v>119</v>
      </c>
    </row>
  </sheetData>
  <phoneticPr fontId="0" type="noConversion"/>
  <printOptions horizontalCentered="1"/>
  <pageMargins left="0.35" right="0.35" top="0.25" bottom="0.25" header="0.5" footer="0.5"/>
  <pageSetup orientation="landscape" r:id="rId1"/>
  <headerFooter alignWithMargins="0"/>
  <rowBreaks count="7" manualBreakCount="7">
    <brk id="47" max="16383" man="1"/>
    <brk id="89" max="16383" man="1"/>
    <brk id="131" max="16383" man="1"/>
    <brk id="173" max="16383" man="1"/>
    <brk id="215" max="16383" man="1"/>
    <brk id="257" max="16383" man="1"/>
    <brk id="29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dyn_birth_death_total89_11</vt:lpstr>
      <vt:lpstr>dyn_major_ind_single_multi11</vt:lpstr>
      <vt:lpstr>dyn_major_ind_single_multi10</vt:lpstr>
      <vt:lpstr>dyn_major_ind_single_multi09</vt:lpstr>
      <vt:lpstr>dyn_major_ind_single_multi08</vt:lpstr>
      <vt:lpstr>dyn_birth_death_major_ind_08</vt:lpstr>
      <vt:lpstr>dyn_birth_death_major_ind_07</vt:lpstr>
      <vt:lpstr>dyn_birth_death_major_ind_06</vt:lpstr>
      <vt:lpstr>dyn_birth_death_major_ind_05</vt:lpstr>
      <vt:lpstr>dyn_birth_death_major_ind_04</vt:lpstr>
      <vt:lpstr>dyn_birth_death_major_ind_03</vt:lpstr>
      <vt:lpstr>dyn_birth_deat_major_ind_02</vt:lpstr>
      <vt:lpstr>dyn_birth_death_major_ind_01</vt:lpstr>
      <vt:lpstr>dyn_birth_death_major_ind_00</vt:lpstr>
      <vt:lpstr>dyn_birth_death_major_ind_99</vt:lpstr>
      <vt:lpstr>dyn_birth_deat_major_ind_02!Print_Titles</vt:lpstr>
      <vt:lpstr>dyn_birth_death_major_ind_00!Print_Titles</vt:lpstr>
      <vt:lpstr>dyn_birth_death_major_ind_01!Print_Titles</vt:lpstr>
      <vt:lpstr>dyn_birth_death_major_ind_03!Print_Titles</vt:lpstr>
      <vt:lpstr>dyn_birth_death_major_ind_04!Print_Titles</vt:lpstr>
      <vt:lpstr>dyn_birth_death_major_ind_05!Print_Titles</vt:lpstr>
      <vt:lpstr>dyn_birth_death_major_ind_06!Print_Titles</vt:lpstr>
      <vt:lpstr>dyn_birth_death_major_ind_07!Print_Titles</vt:lpstr>
      <vt:lpstr>dyn_birth_death_major_ind_08!Print_Titles</vt:lpstr>
      <vt:lpstr>dyn_birth_death_major_ind_99!Print_Titles</vt:lpstr>
      <vt:lpstr>dyn_birth_death_total89_11!Print_Titles</vt:lpstr>
      <vt:lpstr>dyn_major_ind_single_multi08!Print_Titles</vt:lpstr>
      <vt:lpstr>dyn_major_ind_single_multi09!Print_Titles</vt:lpstr>
      <vt:lpstr>dyn_major_ind_single_multi10!Print_Titles</vt:lpstr>
      <vt:lpstr>dyn_major_ind_single_multi11!Print_Titles</vt:lpstr>
    </vt:vector>
  </TitlesOfParts>
  <Company>SBA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</dc:creator>
  <cp:lastModifiedBy>temp</cp:lastModifiedBy>
  <cp:lastPrinted>2014-06-09T15:56:56Z</cp:lastPrinted>
  <dcterms:created xsi:type="dcterms:W3CDTF">1999-03-17T18:39:52Z</dcterms:created>
  <dcterms:modified xsi:type="dcterms:W3CDTF">2014-06-09T15:57:27Z</dcterms:modified>
</cp:coreProperties>
</file>