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SC\FRUIT\YRBOOK\Yrbook2019\"/>
    </mc:Choice>
  </mc:AlternateContent>
  <bookViews>
    <workbookView xWindow="0" yWindow="0" windowWidth="28800" windowHeight="11835"/>
  </bookViews>
  <sheets>
    <sheet name="Content" sheetId="21" r:id="rId1"/>
    <sheet name="Table E-1" sheetId="1" r:id="rId2"/>
    <sheet name="Table E-2" sheetId="22" r:id="rId3"/>
    <sheet name="Table E-3" sheetId="4" r:id="rId4"/>
    <sheet name="Table E-4" sheetId="5" r:id="rId5"/>
    <sheet name="Table E-5" sheetId="6" r:id="rId6"/>
    <sheet name="Table E-6" sheetId="7" r:id="rId7"/>
    <sheet name="Table E-7" sheetId="8" r:id="rId8"/>
    <sheet name="Table E-8" sheetId="9" r:id="rId9"/>
    <sheet name="Table E-9" sheetId="10" r:id="rId10"/>
    <sheet name="Table E-10" sheetId="11" r:id="rId11"/>
    <sheet name="Table E-11" sheetId="12" r:id="rId12"/>
    <sheet name="Table E-12" sheetId="13" r:id="rId13"/>
    <sheet name="Table E-13" sheetId="14" r:id="rId14"/>
    <sheet name="Table E-14" sheetId="15" r:id="rId15"/>
    <sheet name="Table E-15" sheetId="16" r:id="rId16"/>
    <sheet name="Table E-16" sheetId="17" r:id="rId17"/>
    <sheet name="Table E-17" sheetId="18" r:id="rId18"/>
    <sheet name="Table E-18" sheetId="19" r:id="rId19"/>
    <sheet name="Table E-19" sheetId="20" r:id="rId20"/>
  </sheets>
  <externalReferences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</externalReferences>
  <definedNames>
    <definedName name="__123Graph_A" localSheetId="10" hidden="1">#REF!</definedName>
    <definedName name="__123Graph_A" localSheetId="11" hidden="1">#REF!</definedName>
    <definedName name="__123Graph_A" localSheetId="12" hidden="1">#REF!</definedName>
    <definedName name="__123Graph_A" localSheetId="13" hidden="1">#REF!</definedName>
    <definedName name="__123Graph_A" localSheetId="14" hidden="1">#REF!</definedName>
    <definedName name="__123Graph_A" localSheetId="15" hidden="1">#REF!</definedName>
    <definedName name="__123Graph_A" localSheetId="16" hidden="1">#REF!</definedName>
    <definedName name="__123Graph_A" localSheetId="17" hidden="1">#REF!</definedName>
    <definedName name="__123Graph_A" localSheetId="18" hidden="1">#REF!</definedName>
    <definedName name="__123Graph_A" localSheetId="19" hidden="1">#REF!</definedName>
    <definedName name="__123Graph_A" localSheetId="2" hidden="1">#REF!</definedName>
    <definedName name="__123Graph_A" localSheetId="3" hidden="1">'Table E-3'!$D$2:$D$5</definedName>
    <definedName name="__123Graph_A" localSheetId="4" hidden="1">#REF!</definedName>
    <definedName name="__123Graph_A" localSheetId="5" hidden="1">#REF!</definedName>
    <definedName name="__123Graph_A" localSheetId="6" hidden="1">#REF!</definedName>
    <definedName name="__123Graph_A" localSheetId="7" hidden="1">'Table E-7'!#REF!</definedName>
    <definedName name="__123Graph_A" localSheetId="8" hidden="1">#REF!</definedName>
    <definedName name="__123Graph_A" localSheetId="9" hidden="1">#REF!</definedName>
    <definedName name="__123Graph_A" hidden="1">#REF!</definedName>
    <definedName name="__123Graph_ABROCMON" localSheetId="10" hidden="1">[1]tab007!#REF!</definedName>
    <definedName name="__123Graph_ABROCMON" localSheetId="11" hidden="1">[1]tab007!#REF!</definedName>
    <definedName name="__123Graph_ABROCMON" localSheetId="12" hidden="1">[1]tab007!#REF!</definedName>
    <definedName name="__123Graph_ABROCMON" localSheetId="13" hidden="1">[1]tab007!#REF!</definedName>
    <definedName name="__123Graph_ABROCMON" localSheetId="14" hidden="1">'[2]Table 59'!#REF!</definedName>
    <definedName name="__123Graph_ABROCMON" localSheetId="15" hidden="1">'[2]Table 59'!#REF!</definedName>
    <definedName name="__123Graph_ABROCMON" localSheetId="16" hidden="1">'[2]Table 59'!#REF!</definedName>
    <definedName name="__123Graph_ABROCMON" localSheetId="17" hidden="1">[3]tab007!#REF!</definedName>
    <definedName name="__123Graph_ABROCMON" localSheetId="18" hidden="1">'[2]Table 59'!#REF!</definedName>
    <definedName name="__123Graph_ABROCMON" localSheetId="19" hidden="1">'[2]Table 59'!#REF!</definedName>
    <definedName name="__123Graph_ABROCMON" localSheetId="2" hidden="1">#REF!</definedName>
    <definedName name="__123Graph_ABROCMON" localSheetId="3" hidden="1">#REF!</definedName>
    <definedName name="__123Graph_ABROCMON" localSheetId="4" hidden="1">#REF!</definedName>
    <definedName name="__123Graph_ABROCMON" localSheetId="5" hidden="1">#REF!</definedName>
    <definedName name="__123Graph_ABROCMON" localSheetId="6" hidden="1">#REF!</definedName>
    <definedName name="__123Graph_ABROCMON" localSheetId="7" hidden="1">'Table E-7'!#REF!</definedName>
    <definedName name="__123Graph_ABROCMON" localSheetId="8" hidden="1">'[2]Table 59'!#REF!</definedName>
    <definedName name="__123Graph_ABROCMON" localSheetId="9" hidden="1">'[2]Table 59'!#REF!</definedName>
    <definedName name="__123Graph_ABROCMON" hidden="1">#REF!</definedName>
    <definedName name="__123Graph_ACARRMON" localSheetId="10" hidden="1">[1]tab007!#REF!</definedName>
    <definedName name="__123Graph_ACARRMON" localSheetId="11" hidden="1">[1]tab007!#REF!</definedName>
    <definedName name="__123Graph_ACARRMON" localSheetId="12" hidden="1">[1]tab007!#REF!</definedName>
    <definedName name="__123Graph_ACARRMON" localSheetId="13" hidden="1">[1]tab007!#REF!</definedName>
    <definedName name="__123Graph_ACARRMON" localSheetId="14" hidden="1">'[2]Table 59'!#REF!</definedName>
    <definedName name="__123Graph_ACARRMON" localSheetId="15" hidden="1">'[2]Table 59'!#REF!</definedName>
    <definedName name="__123Graph_ACARRMON" localSheetId="16" hidden="1">'[2]Table 59'!#REF!</definedName>
    <definedName name="__123Graph_ACARRMON" localSheetId="17" hidden="1">'[2]Table 59'!#REF!</definedName>
    <definedName name="__123Graph_ACARRMON" localSheetId="18" hidden="1">'[2]Table 59'!#REF!</definedName>
    <definedName name="__123Graph_ACARRMON" localSheetId="19" hidden="1">'[2]Table 59'!#REF!</definedName>
    <definedName name="__123Graph_ACARRMON" localSheetId="2" hidden="1">#REF!</definedName>
    <definedName name="__123Graph_ACARRMON" localSheetId="3" hidden="1">#REF!</definedName>
    <definedName name="__123Graph_ACARRMON" localSheetId="4" hidden="1">#REF!</definedName>
    <definedName name="__123Graph_ACARRMON" localSheetId="5" hidden="1">#REF!</definedName>
    <definedName name="__123Graph_ACARRMON" localSheetId="6" hidden="1">#REF!</definedName>
    <definedName name="__123Graph_ACARRMON" localSheetId="7" hidden="1">'Table E-7'!#REF!</definedName>
    <definedName name="__123Graph_ACARRMON" localSheetId="8" hidden="1">'[2]Table 59'!#REF!</definedName>
    <definedName name="__123Graph_ACARRMON" localSheetId="9" hidden="1">'[2]Table 59'!#REF!</definedName>
    <definedName name="__123Graph_ACARRMON" hidden="1">#REF!</definedName>
    <definedName name="__123Graph_ACAULMON" localSheetId="10" hidden="1">[1]tab007!#REF!</definedName>
    <definedName name="__123Graph_ACAULMON" localSheetId="11" hidden="1">[1]tab007!#REF!</definedName>
    <definedName name="__123Graph_ACAULMON" localSheetId="12" hidden="1">[1]tab007!#REF!</definedName>
    <definedName name="__123Graph_ACAULMON" localSheetId="13" hidden="1">[1]tab007!#REF!</definedName>
    <definedName name="__123Graph_ACAULMON" localSheetId="14" hidden="1">'[2]Table 59'!#REF!</definedName>
    <definedName name="__123Graph_ACAULMON" localSheetId="15" hidden="1">'[2]Table 59'!#REF!</definedName>
    <definedName name="__123Graph_ACAULMON" localSheetId="16" hidden="1">'[2]Table 59'!#REF!</definedName>
    <definedName name="__123Graph_ACAULMON" localSheetId="17" hidden="1">'[2]Table 59'!#REF!</definedName>
    <definedName name="__123Graph_ACAULMON" localSheetId="18" hidden="1">'[2]Table 59'!#REF!</definedName>
    <definedName name="__123Graph_ACAULMON" localSheetId="19" hidden="1">'[2]Table 59'!#REF!</definedName>
    <definedName name="__123Graph_ACAULMON" localSheetId="2" hidden="1">#REF!</definedName>
    <definedName name="__123Graph_ACAULMON" localSheetId="3" hidden="1">#REF!</definedName>
    <definedName name="__123Graph_ACAULMON" localSheetId="7" hidden="1">'Table E-7'!#REF!</definedName>
    <definedName name="__123Graph_ACAULMON" localSheetId="8" hidden="1">'[2]Table 59'!#REF!</definedName>
    <definedName name="__123Graph_ACAULMON" localSheetId="9" hidden="1">'[2]Table 59'!#REF!</definedName>
    <definedName name="__123Graph_ACAULMON" hidden="1">#REF!</definedName>
    <definedName name="__123Graph_ACELMON" localSheetId="10" hidden="1">#REF!</definedName>
    <definedName name="__123Graph_ACELMON" localSheetId="11" hidden="1">#REF!</definedName>
    <definedName name="__123Graph_ACELMON" localSheetId="12" hidden="1">#REF!</definedName>
    <definedName name="__123Graph_ACELMON" localSheetId="13" hidden="1">#REF!</definedName>
    <definedName name="__123Graph_ACELMON" localSheetId="14" hidden="1">#REF!</definedName>
    <definedName name="__123Graph_ACELMON" localSheetId="15" hidden="1">#REF!</definedName>
    <definedName name="__123Graph_ACELMON" localSheetId="16" hidden="1">#REF!</definedName>
    <definedName name="__123Graph_ACELMON" localSheetId="17" hidden="1">#REF!</definedName>
    <definedName name="__123Graph_ACELMON" localSheetId="18" hidden="1">#REF!</definedName>
    <definedName name="__123Graph_ACELMON" localSheetId="19" hidden="1">#REF!</definedName>
    <definedName name="__123Graph_ACELMON" localSheetId="2" hidden="1">#REF!</definedName>
    <definedName name="__123Graph_ACELMON" localSheetId="3" hidden="1">#REF!</definedName>
    <definedName name="__123Graph_ACELMON" localSheetId="7" hidden="1">'Table E-7'!$I$46:$I$51</definedName>
    <definedName name="__123Graph_ACELMON" localSheetId="8" hidden="1">#REF!</definedName>
    <definedName name="__123Graph_ACELMON" localSheetId="9" hidden="1">#REF!</definedName>
    <definedName name="__123Graph_ACELMON" hidden="1">#REF!</definedName>
    <definedName name="__123Graph_AFOBMON" localSheetId="10" hidden="1">#REF!</definedName>
    <definedName name="__123Graph_AFOBMON" localSheetId="11" hidden="1">#REF!</definedName>
    <definedName name="__123Graph_AFOBMON" localSheetId="12" hidden="1">#REF!</definedName>
    <definedName name="__123Graph_AFOBMON" localSheetId="13" hidden="1">#REF!</definedName>
    <definedName name="__123Graph_AFOBMON" localSheetId="14" hidden="1">'[2]Table 59'!#REF!</definedName>
    <definedName name="__123Graph_AFOBMON" localSheetId="15" hidden="1">'[2]Table 59'!#REF!</definedName>
    <definedName name="__123Graph_AFOBMON" localSheetId="16" hidden="1">'[2]Table 59'!#REF!</definedName>
    <definedName name="__123Graph_AFOBMON" localSheetId="17" hidden="1">'[2]Table 59'!#REF!</definedName>
    <definedName name="__123Graph_AFOBMON" localSheetId="18" hidden="1">'[2]Table 59'!#REF!</definedName>
    <definedName name="__123Graph_AFOBMON" localSheetId="19" hidden="1">'[2]Table 59'!#REF!</definedName>
    <definedName name="__123Graph_AFOBMON" localSheetId="2" hidden="1">#REF!</definedName>
    <definedName name="__123Graph_AFOBMON" localSheetId="3" hidden="1">#REF!</definedName>
    <definedName name="__123Graph_AFOBMON" localSheetId="7" hidden="1">'Table E-7'!#REF!</definedName>
    <definedName name="__123Graph_AFOBMON" localSheetId="8" hidden="1">'[2]Table 59'!#REF!</definedName>
    <definedName name="__123Graph_AFOBMON" localSheetId="9" hidden="1">'[2]Table 59'!#REF!</definedName>
    <definedName name="__123Graph_AFOBMON" hidden="1">#REF!</definedName>
    <definedName name="__123Graph_AHAC" localSheetId="14" hidden="1">'[2]Table 55'!#REF!</definedName>
    <definedName name="__123Graph_AHAC" localSheetId="15" hidden="1">'[2]Table 55'!#REF!</definedName>
    <definedName name="__123Graph_AHAC" localSheetId="16" hidden="1">'[2]Table 55'!#REF!</definedName>
    <definedName name="__123Graph_AHAC" localSheetId="17" hidden="1">'[2]Table 55'!#REF!</definedName>
    <definedName name="__123Graph_AHAC" localSheetId="18" hidden="1">'[2]Table 55'!#REF!</definedName>
    <definedName name="__123Graph_AHAC" localSheetId="19" hidden="1">'[2]Table 55'!#REF!</definedName>
    <definedName name="__123Graph_AHAC" localSheetId="2" hidden="1">#REF!</definedName>
    <definedName name="__123Graph_AHAC" localSheetId="3" hidden="1">#REF!</definedName>
    <definedName name="__123Graph_AHAC" localSheetId="7" hidden="1">'[2]Table 55'!#REF!</definedName>
    <definedName name="__123Graph_AHAC" localSheetId="8" hidden="1">'[2]Table 55'!#REF!</definedName>
    <definedName name="__123Graph_AHAC" localSheetId="9" hidden="1">'[2]Table 55'!#REF!</definedName>
    <definedName name="__123Graph_AHAC" hidden="1">#REF!</definedName>
    <definedName name="__123Graph_APERCAP" localSheetId="14" hidden="1">#REF!</definedName>
    <definedName name="__123Graph_APERCAP" localSheetId="15" hidden="1">#REF!</definedName>
    <definedName name="__123Graph_APERCAP" localSheetId="16" hidden="1">#REF!</definedName>
    <definedName name="__123Graph_APERCAP" localSheetId="17" hidden="1">#REF!</definedName>
    <definedName name="__123Graph_APERCAP" localSheetId="18" hidden="1">#REF!</definedName>
    <definedName name="__123Graph_APERCAP" localSheetId="19" hidden="1">#REF!</definedName>
    <definedName name="__123Graph_APERCAP" localSheetId="2" hidden="1">#REF!</definedName>
    <definedName name="__123Graph_APERCAP" localSheetId="3" hidden="1">#REF!</definedName>
    <definedName name="__123Graph_APERCAP" localSheetId="7" hidden="1">#REF!</definedName>
    <definedName name="__123Graph_APERCAP" localSheetId="8" hidden="1">#REF!</definedName>
    <definedName name="__123Graph_APERCAP" localSheetId="9" hidden="1">#REF!</definedName>
    <definedName name="__123Graph_APERCAP" hidden="1">#REF!</definedName>
    <definedName name="__123Graph_ATOMWEEK" localSheetId="14" hidden="1">'[2]Table 59'!#REF!</definedName>
    <definedName name="__123Graph_ATOMWEEK" localSheetId="15" hidden="1">'[2]Table 59'!#REF!</definedName>
    <definedName name="__123Graph_ATOMWEEK" localSheetId="16" hidden="1">'[2]Table 59'!#REF!</definedName>
    <definedName name="__123Graph_ATOMWEEK" localSheetId="17" hidden="1">'[2]Table 59'!#REF!</definedName>
    <definedName name="__123Graph_ATOMWEEK" localSheetId="18" hidden="1">'[2]Table 59'!#REF!</definedName>
    <definedName name="__123Graph_ATOMWEEK" localSheetId="19" hidden="1">'[2]Table 59'!#REF!</definedName>
    <definedName name="__123Graph_ATOMWEEK" localSheetId="2" hidden="1">#REF!</definedName>
    <definedName name="__123Graph_ATOMWEEK" localSheetId="3" hidden="1">#REF!</definedName>
    <definedName name="__123Graph_ATOMWEEK" localSheetId="7" hidden="1">'Table E-7'!#REF!</definedName>
    <definedName name="__123Graph_ATOMWEEK" localSheetId="8" hidden="1">'[2]Table 59'!#REF!</definedName>
    <definedName name="__123Graph_ATOMWEEK" localSheetId="9" hidden="1">'[2]Table 59'!#REF!</definedName>
    <definedName name="__123Graph_ATOMWEEK" hidden="1">#REF!</definedName>
    <definedName name="__123Graph_AWINTMON" localSheetId="14" hidden="1">'[2]Table 59'!#REF!</definedName>
    <definedName name="__123Graph_AWINTMON" localSheetId="15" hidden="1">'[2]Table 59'!#REF!</definedName>
    <definedName name="__123Graph_AWINTMON" localSheetId="16" hidden="1">'[2]Table 59'!#REF!</definedName>
    <definedName name="__123Graph_AWINTMON" localSheetId="17" hidden="1">'[2]Table 59'!#REF!</definedName>
    <definedName name="__123Graph_AWINTMON" localSheetId="18" hidden="1">'[2]Table 59'!#REF!</definedName>
    <definedName name="__123Graph_AWINTMON" localSheetId="19" hidden="1">'[2]Table 59'!#REF!</definedName>
    <definedName name="__123Graph_AWINTMON" localSheetId="2" hidden="1">#REF!</definedName>
    <definedName name="__123Graph_AWINTMON" localSheetId="3" hidden="1">#REF!</definedName>
    <definedName name="__123Graph_AWINTMON" localSheetId="7" hidden="1">'Table E-7'!#REF!</definedName>
    <definedName name="__123Graph_AWINTMON" localSheetId="8" hidden="1">'[2]Table 59'!#REF!</definedName>
    <definedName name="__123Graph_AWINTMON" localSheetId="9" hidden="1">'[2]Table 59'!#REF!</definedName>
    <definedName name="__123Graph_AWINTMON" hidden="1">#REF!</definedName>
    <definedName name="__123Graph_B" localSheetId="10" hidden="1">#REF!</definedName>
    <definedName name="__123Graph_B" localSheetId="11" hidden="1">#REF!</definedName>
    <definedName name="__123Graph_B" localSheetId="12" hidden="1">#REF!</definedName>
    <definedName name="__123Graph_B" localSheetId="13" hidden="1">#REF!</definedName>
    <definedName name="__123Graph_B" localSheetId="14" hidden="1">[4]tab110!#REF!</definedName>
    <definedName name="__123Graph_B" localSheetId="15" hidden="1">[4]tab110!#REF!</definedName>
    <definedName name="__123Graph_B" localSheetId="16" hidden="1">[4]tab110!#REF!</definedName>
    <definedName name="__123Graph_B" localSheetId="17" hidden="1">[4]tab110!#REF!</definedName>
    <definedName name="__123Graph_B" localSheetId="18" hidden="1">[4]tab110!#REF!</definedName>
    <definedName name="__123Graph_B" localSheetId="19" hidden="1">[4]tab110!#REF!</definedName>
    <definedName name="__123Graph_B" localSheetId="2" hidden="1">[5]tab089!#REF!</definedName>
    <definedName name="__123Graph_B" localSheetId="3" hidden="1">'Table E-3'!#REF!</definedName>
    <definedName name="__123Graph_B" localSheetId="4" hidden="1">[6]tab103!#REF!</definedName>
    <definedName name="__123Graph_B" localSheetId="5" hidden="1">[6]tab103!#REF!</definedName>
    <definedName name="__123Graph_B" localSheetId="7" hidden="1">'Table E-7'!#REF!</definedName>
    <definedName name="__123Graph_B" localSheetId="8" hidden="1">[4]tab110!#REF!</definedName>
    <definedName name="__123Graph_B" localSheetId="9" hidden="1">[4]tab110!#REF!</definedName>
    <definedName name="__123Graph_B" hidden="1">[5]tab089!#REF!</definedName>
    <definedName name="__123Graph_BPC" localSheetId="10" hidden="1">[5]tab089!#REF!</definedName>
    <definedName name="__123Graph_BPC" localSheetId="11" hidden="1">[5]tab089!#REF!</definedName>
    <definedName name="__123Graph_BPC" localSheetId="12" hidden="1">[5]tab089!#REF!</definedName>
    <definedName name="__123Graph_BPC" localSheetId="13" hidden="1">[5]tab089!#REF!</definedName>
    <definedName name="__123Graph_BPC" localSheetId="14" hidden="1">[4]tab110!#REF!</definedName>
    <definedName name="__123Graph_BPC" localSheetId="15" hidden="1">[4]tab110!#REF!</definedName>
    <definedName name="__123Graph_BPC" localSheetId="16" hidden="1">[4]tab110!#REF!</definedName>
    <definedName name="__123Graph_BPC" localSheetId="17" hidden="1">[4]tab110!#REF!</definedName>
    <definedName name="__123Graph_BPC" localSheetId="18" hidden="1">[4]tab110!#REF!</definedName>
    <definedName name="__123Graph_BPC" localSheetId="19" hidden="1">[4]tab110!#REF!</definedName>
    <definedName name="__123Graph_BPC" localSheetId="3" hidden="1">[5]tab089!#REF!</definedName>
    <definedName name="__123Graph_BPC" localSheetId="4" hidden="1">[6]tab103!#REF!</definedName>
    <definedName name="__123Graph_BPC" localSheetId="5" hidden="1">[6]tab103!#REF!</definedName>
    <definedName name="__123Graph_BPC" localSheetId="7" hidden="1">[4]tab110!#REF!</definedName>
    <definedName name="__123Graph_BPC" localSheetId="8" hidden="1">[4]tab110!#REF!</definedName>
    <definedName name="__123Graph_BPC" localSheetId="9" hidden="1">[4]tab110!#REF!</definedName>
    <definedName name="__123Graph_BPC" hidden="1">[5]tab089!#REF!</definedName>
    <definedName name="__123Graph_BPERCAP" localSheetId="10" hidden="1">#REF!</definedName>
    <definedName name="__123Graph_BPERCAP" localSheetId="11" hidden="1">#REF!</definedName>
    <definedName name="__123Graph_BPERCAP" localSheetId="12" hidden="1">#REF!</definedName>
    <definedName name="__123Graph_BPERCAP" localSheetId="13" hidden="1">#REF!</definedName>
    <definedName name="__123Graph_BPERCAP" localSheetId="14" hidden="1">#REF!</definedName>
    <definedName name="__123Graph_BPERCAP" localSheetId="15" hidden="1">#REF!</definedName>
    <definedName name="__123Graph_BPERCAP" localSheetId="16" hidden="1">#REF!</definedName>
    <definedName name="__123Graph_BPERCAP" localSheetId="17" hidden="1">#REF!</definedName>
    <definedName name="__123Graph_BPERCAP" localSheetId="18" hidden="1">#REF!</definedName>
    <definedName name="__123Graph_BPERCAP" localSheetId="19" hidden="1">#REF!</definedName>
    <definedName name="__123Graph_BPERCAP" localSheetId="2" hidden="1">#REF!</definedName>
    <definedName name="__123Graph_BPERCAP" localSheetId="3" hidden="1">#REF!</definedName>
    <definedName name="__123Graph_BPERCAP" localSheetId="4" hidden="1">#REF!</definedName>
    <definedName name="__123Graph_BPERCAP" localSheetId="5" hidden="1">#REF!</definedName>
    <definedName name="__123Graph_BPERCAP" localSheetId="7" hidden="1">#REF!</definedName>
    <definedName name="__123Graph_BPERCAP" localSheetId="8" hidden="1">#REF!</definedName>
    <definedName name="__123Graph_BPERCAP" localSheetId="9" hidden="1">#REF!</definedName>
    <definedName name="__123Graph_BPERCAP" hidden="1">#REF!</definedName>
    <definedName name="__123Graph_BPRIC_APP" localSheetId="10" hidden="1">[7]TAB01!#REF!</definedName>
    <definedName name="__123Graph_BPRIC_APP" localSheetId="11" hidden="1">[7]TAB01!#REF!</definedName>
    <definedName name="__123Graph_BPRIC_APP" localSheetId="12" hidden="1">[7]TAB01!#REF!</definedName>
    <definedName name="__123Graph_BPRIC_APP" localSheetId="13" hidden="1">[7]TAB01!#REF!</definedName>
    <definedName name="__123Graph_BPRIC_APP" localSheetId="14" hidden="1">[8]TAB01!#REF!</definedName>
    <definedName name="__123Graph_BPRIC_APP" localSheetId="15" hidden="1">[8]TAB01!#REF!</definedName>
    <definedName name="__123Graph_BPRIC_APP" localSheetId="16" hidden="1">[8]TAB01!#REF!</definedName>
    <definedName name="__123Graph_BPRIC_APP" localSheetId="17" hidden="1">[8]TAB01!#REF!</definedName>
    <definedName name="__123Graph_BPRIC_APP" localSheetId="18" hidden="1">[8]TAB01!#REF!</definedName>
    <definedName name="__123Graph_BPRIC_APP" localSheetId="19" hidden="1">[8]TAB01!#REF!</definedName>
    <definedName name="__123Graph_BPRIC_APP" localSheetId="2" hidden="1">[7]TAB01!#REF!</definedName>
    <definedName name="__123Graph_BPRIC_APP" localSheetId="3" hidden="1">[7]TAB01!#REF!</definedName>
    <definedName name="__123Graph_BPRIC_APP" localSheetId="7" hidden="1">[8]TAB01!#REF!</definedName>
    <definedName name="__123Graph_BPRIC_APP" localSheetId="8" hidden="1">[8]TAB01!#REF!</definedName>
    <definedName name="__123Graph_BPRIC_APP" localSheetId="9" hidden="1">[8]TAB01!#REF!</definedName>
    <definedName name="__123Graph_BPRIC_APP" hidden="1">[7]TAB01!#REF!</definedName>
    <definedName name="__123Graph_BTOMWEEK" localSheetId="10" hidden="1">#REF!</definedName>
    <definedName name="__123Graph_BTOMWEEK" localSheetId="11" hidden="1">#REF!</definedName>
    <definedName name="__123Graph_BTOMWEEK" localSheetId="12" hidden="1">#REF!</definedName>
    <definedName name="__123Graph_BTOMWEEK" localSheetId="13" hidden="1">#REF!</definedName>
    <definedName name="__123Graph_BTOMWEEK" localSheetId="14" hidden="1">'[2]Table 59'!#REF!</definedName>
    <definedName name="__123Graph_BTOMWEEK" localSheetId="15" hidden="1">'[2]Table 59'!#REF!</definedName>
    <definedName name="__123Graph_BTOMWEEK" localSheetId="16" hidden="1">'[2]Table 59'!#REF!</definedName>
    <definedName name="__123Graph_BTOMWEEK" localSheetId="17" hidden="1">'[2]Table 59'!#REF!</definedName>
    <definedName name="__123Graph_BTOMWEEK" localSheetId="18" hidden="1">'[2]Table 59'!#REF!</definedName>
    <definedName name="__123Graph_BTOMWEEK" localSheetId="19" hidden="1">'[2]Table 59'!#REF!</definedName>
    <definedName name="__123Graph_BTOMWEEK" localSheetId="2" hidden="1">#REF!</definedName>
    <definedName name="__123Graph_BTOMWEEK" localSheetId="3" hidden="1">#REF!</definedName>
    <definedName name="__123Graph_BTOMWEEK" localSheetId="4" hidden="1">#REF!</definedName>
    <definedName name="__123Graph_BTOMWEEK" localSheetId="5" hidden="1">#REF!</definedName>
    <definedName name="__123Graph_BTOMWEEK" localSheetId="7" hidden="1">'Table E-7'!#REF!</definedName>
    <definedName name="__123Graph_BTOMWEEK" localSheetId="8" hidden="1">'[2]Table 59'!#REF!</definedName>
    <definedName name="__123Graph_BTOMWEEK" localSheetId="9" hidden="1">'[2]Table 59'!#REF!</definedName>
    <definedName name="__123Graph_BTOMWEEK" hidden="1">#REF!</definedName>
    <definedName name="__123Graph_BWINTMON" localSheetId="10" hidden="1">#REF!</definedName>
    <definedName name="__123Graph_BWINTMON" localSheetId="11" hidden="1">#REF!</definedName>
    <definedName name="__123Graph_BWINTMON" localSheetId="12" hidden="1">#REF!</definedName>
    <definedName name="__123Graph_BWINTMON" localSheetId="13" hidden="1">#REF!</definedName>
    <definedName name="__123Graph_BWINTMON" localSheetId="14" hidden="1">'[2]Table 59'!#REF!</definedName>
    <definedName name="__123Graph_BWINTMON" localSheetId="15" hidden="1">'[2]Table 59'!#REF!</definedName>
    <definedName name="__123Graph_BWINTMON" localSheetId="16" hidden="1">'[2]Table 59'!#REF!</definedName>
    <definedName name="__123Graph_BWINTMON" localSheetId="17" hidden="1">'[2]Table 59'!#REF!</definedName>
    <definedName name="__123Graph_BWINTMON" localSheetId="18" hidden="1">'[2]Table 59'!#REF!</definedName>
    <definedName name="__123Graph_BWINTMON" localSheetId="19" hidden="1">'[2]Table 59'!#REF!</definedName>
    <definedName name="__123Graph_BWINTMON" localSheetId="2" hidden="1">#REF!</definedName>
    <definedName name="__123Graph_BWINTMON" localSheetId="3" hidden="1">#REF!</definedName>
    <definedName name="__123Graph_BWINTMON" localSheetId="4" hidden="1">#REF!</definedName>
    <definedName name="__123Graph_BWINTMON" localSheetId="5" hidden="1">#REF!</definedName>
    <definedName name="__123Graph_BWINTMON" localSheetId="7" hidden="1">'Table E-7'!#REF!</definedName>
    <definedName name="__123Graph_BWINTMON" localSheetId="8" hidden="1">'[2]Table 59'!#REF!</definedName>
    <definedName name="__123Graph_BWINTMON" localSheetId="9" hidden="1">'[2]Table 59'!#REF!</definedName>
    <definedName name="__123Graph_BWINTMON" hidden="1">#REF!</definedName>
    <definedName name="__123Graph_C" localSheetId="10" hidden="1">#REF!</definedName>
    <definedName name="__123Graph_C" localSheetId="11" hidden="1">#REF!</definedName>
    <definedName name="__123Graph_C" localSheetId="12" hidden="1">#REF!</definedName>
    <definedName name="__123Graph_C" localSheetId="13" hidden="1">#REF!</definedName>
    <definedName name="__123Graph_C" localSheetId="14" hidden="1">[4]tab110!#REF!</definedName>
    <definedName name="__123Graph_C" localSheetId="15" hidden="1">[4]tab110!#REF!</definedName>
    <definedName name="__123Graph_C" localSheetId="16" hidden="1">[4]tab110!#REF!</definedName>
    <definedName name="__123Graph_C" localSheetId="17" hidden="1">[4]tab110!#REF!</definedName>
    <definedName name="__123Graph_C" localSheetId="18" hidden="1">[4]tab110!#REF!</definedName>
    <definedName name="__123Graph_C" localSheetId="19" hidden="1">[4]tab110!#REF!</definedName>
    <definedName name="__123Graph_C" localSheetId="3" hidden="1">'Table E-3'!#REF!</definedName>
    <definedName name="__123Graph_C" localSheetId="4" hidden="1">[6]tab103!#REF!</definedName>
    <definedName name="__123Graph_C" localSheetId="5" hidden="1">[6]tab103!#REF!</definedName>
    <definedName name="__123Graph_C" localSheetId="7" hidden="1">[4]tab110!#REF!</definedName>
    <definedName name="__123Graph_C" localSheetId="8" hidden="1">[4]tab110!#REF!</definedName>
    <definedName name="__123Graph_C" localSheetId="9" hidden="1">[4]tab110!#REF!</definedName>
    <definedName name="__123Graph_C" hidden="1">[5]tab089!#REF!</definedName>
    <definedName name="__123Graph_CEXPORTS" localSheetId="10" hidden="1">[7]TAB01!#REF!</definedName>
    <definedName name="__123Graph_CEXPORTS" localSheetId="11" hidden="1">[7]TAB01!#REF!</definedName>
    <definedName name="__123Graph_CEXPORTS" localSheetId="12" hidden="1">[7]TAB01!#REF!</definedName>
    <definedName name="__123Graph_CEXPORTS" localSheetId="13" hidden="1">[7]TAB01!#REF!</definedName>
    <definedName name="__123Graph_CEXPORTS" localSheetId="14" hidden="1">[8]TAB01!#REF!</definedName>
    <definedName name="__123Graph_CEXPORTS" localSheetId="15" hidden="1">[8]TAB01!#REF!</definedName>
    <definedName name="__123Graph_CEXPORTS" localSheetId="16" hidden="1">[8]TAB01!#REF!</definedName>
    <definedName name="__123Graph_CEXPORTS" localSheetId="17" hidden="1">[8]TAB01!#REF!</definedName>
    <definedName name="__123Graph_CEXPORTS" localSheetId="18" hidden="1">[8]TAB01!#REF!</definedName>
    <definedName name="__123Graph_CEXPORTS" localSheetId="19" hidden="1">[8]TAB01!#REF!</definedName>
    <definedName name="__123Graph_CEXPORTS" localSheetId="3" hidden="1">[7]TAB01!#REF!</definedName>
    <definedName name="__123Graph_CEXPORTS" localSheetId="4" hidden="1">[7]TAB01!#REF!</definedName>
    <definedName name="__123Graph_CEXPORTS" localSheetId="5" hidden="1">[7]TAB01!#REF!</definedName>
    <definedName name="__123Graph_CEXPORTS" localSheetId="7" hidden="1">[8]TAB01!#REF!</definedName>
    <definedName name="__123Graph_CEXPORTS" localSheetId="8" hidden="1">[8]TAB01!#REF!</definedName>
    <definedName name="__123Graph_CEXPORTS" localSheetId="9" hidden="1">[8]TAB01!#REF!</definedName>
    <definedName name="__123Graph_CEXPORTS" hidden="1">[7]TAB01!#REF!</definedName>
    <definedName name="__123Graph_CPC" localSheetId="10" hidden="1">[5]tab089!#REF!</definedName>
    <definedName name="__123Graph_CPC" localSheetId="11" hidden="1">[5]tab089!#REF!</definedName>
    <definedName name="__123Graph_CPC" localSheetId="12" hidden="1">[5]tab089!#REF!</definedName>
    <definedName name="__123Graph_CPC" localSheetId="13" hidden="1">[5]tab089!#REF!</definedName>
    <definedName name="__123Graph_CPC" localSheetId="14" hidden="1">[4]tab110!#REF!</definedName>
    <definedName name="__123Graph_CPC" localSheetId="15" hidden="1">[4]tab110!#REF!</definedName>
    <definedName name="__123Graph_CPC" localSheetId="16" hidden="1">[4]tab110!#REF!</definedName>
    <definedName name="__123Graph_CPC" localSheetId="17" hidden="1">[4]tab110!#REF!</definedName>
    <definedName name="__123Graph_CPC" localSheetId="18" hidden="1">[4]tab110!#REF!</definedName>
    <definedName name="__123Graph_CPC" localSheetId="19" hidden="1">[4]tab110!#REF!</definedName>
    <definedName name="__123Graph_CPC" localSheetId="4" hidden="1">[6]tab103!#REF!</definedName>
    <definedName name="__123Graph_CPC" localSheetId="5" hidden="1">[6]tab103!#REF!</definedName>
    <definedName name="__123Graph_CPC" localSheetId="7" hidden="1">[4]tab110!#REF!</definedName>
    <definedName name="__123Graph_CPC" localSheetId="8" hidden="1">[4]tab110!#REF!</definedName>
    <definedName name="__123Graph_CPC" localSheetId="9" hidden="1">[4]tab110!#REF!</definedName>
    <definedName name="__123Graph_CPC" hidden="1">[5]tab089!#REF!</definedName>
    <definedName name="__123Graph_CPERCAP" localSheetId="10" hidden="1">#REF!</definedName>
    <definedName name="__123Graph_CPERCAP" localSheetId="11" hidden="1">#REF!</definedName>
    <definedName name="__123Graph_CPERCAP" localSheetId="12" hidden="1">#REF!</definedName>
    <definedName name="__123Graph_CPERCAP" localSheetId="13" hidden="1">#REF!</definedName>
    <definedName name="__123Graph_CPERCAP" localSheetId="14" hidden="1">#REF!</definedName>
    <definedName name="__123Graph_CPERCAP" localSheetId="15" hidden="1">#REF!</definedName>
    <definedName name="__123Graph_CPERCAP" localSheetId="16" hidden="1">#REF!</definedName>
    <definedName name="__123Graph_CPERCAP" localSheetId="17" hidden="1">#REF!</definedName>
    <definedName name="__123Graph_CPERCAP" localSheetId="18" hidden="1">#REF!</definedName>
    <definedName name="__123Graph_CPERCAP" localSheetId="19" hidden="1">#REF!</definedName>
    <definedName name="__123Graph_CPERCAP" localSheetId="2" hidden="1">#REF!</definedName>
    <definedName name="__123Graph_CPERCAP" localSheetId="3" hidden="1">#REF!</definedName>
    <definedName name="__123Graph_CPERCAP" localSheetId="4" hidden="1">#REF!</definedName>
    <definedName name="__123Graph_CPERCAP" localSheetId="5" hidden="1">#REF!</definedName>
    <definedName name="__123Graph_CPERCAP" localSheetId="7" hidden="1">#REF!</definedName>
    <definedName name="__123Graph_CPERCAP" localSheetId="8" hidden="1">#REF!</definedName>
    <definedName name="__123Graph_CPERCAP" localSheetId="9" hidden="1">#REF!</definedName>
    <definedName name="__123Graph_CPERCAP" hidden="1">#REF!</definedName>
    <definedName name="__123Graph_CSNAPBEAN" localSheetId="10" hidden="1">[5]tab089!#REF!</definedName>
    <definedName name="__123Graph_CSNAPBEAN" localSheetId="11" hidden="1">[5]tab089!#REF!</definedName>
    <definedName name="__123Graph_CSNAPBEAN" localSheetId="12" hidden="1">[5]tab089!#REF!</definedName>
    <definedName name="__123Graph_CSNAPBEAN" localSheetId="13" hidden="1">[5]tab089!#REF!</definedName>
    <definedName name="__123Graph_CSNAPBEAN" localSheetId="14" hidden="1">[4]tab110!#REF!</definedName>
    <definedName name="__123Graph_CSNAPBEAN" localSheetId="15" hidden="1">[4]tab110!#REF!</definedName>
    <definedName name="__123Graph_CSNAPBEAN" localSheetId="16" hidden="1">[4]tab110!#REF!</definedName>
    <definedName name="__123Graph_CSNAPBEAN" localSheetId="17" hidden="1">[4]tab110!#REF!</definedName>
    <definedName name="__123Graph_CSNAPBEAN" localSheetId="18" hidden="1">[4]tab110!#REF!</definedName>
    <definedName name="__123Graph_CSNAPBEAN" localSheetId="19" hidden="1">[4]tab110!#REF!</definedName>
    <definedName name="__123Graph_CSNAPBEAN" localSheetId="2" hidden="1">[5]tab089!#REF!</definedName>
    <definedName name="__123Graph_CSNAPBEAN" localSheetId="4" hidden="1">[6]tab103!#REF!</definedName>
    <definedName name="__123Graph_CSNAPBEAN" localSheetId="5" hidden="1">[6]tab103!#REF!</definedName>
    <definedName name="__123Graph_CSNAPBEAN" localSheetId="7" hidden="1">[4]tab110!#REF!</definedName>
    <definedName name="__123Graph_CSNAPBEAN" localSheetId="8" hidden="1">[4]tab110!#REF!</definedName>
    <definedName name="__123Graph_CSNAPBEAN" localSheetId="9" hidden="1">[4]tab110!#REF!</definedName>
    <definedName name="__123Graph_CSNAPBEAN" hidden="1">[5]tab089!#REF!</definedName>
    <definedName name="__123Graph_CWINTMON" localSheetId="10" hidden="1">#REF!</definedName>
    <definedName name="__123Graph_CWINTMON" localSheetId="11" hidden="1">#REF!</definedName>
    <definedName name="__123Graph_CWINTMON" localSheetId="12" hidden="1">#REF!</definedName>
    <definedName name="__123Graph_CWINTMON" localSheetId="13" hidden="1">#REF!</definedName>
    <definedName name="__123Graph_CWINTMON" localSheetId="14" hidden="1">'[2]Table 59'!#REF!</definedName>
    <definedName name="__123Graph_CWINTMON" localSheetId="15" hidden="1">'[2]Table 59'!#REF!</definedName>
    <definedName name="__123Graph_CWINTMON" localSheetId="16" hidden="1">'[2]Table 59'!#REF!</definedName>
    <definedName name="__123Graph_CWINTMON" localSheetId="17" hidden="1">'[2]Table 59'!#REF!</definedName>
    <definedName name="__123Graph_CWINTMON" localSheetId="18" hidden="1">'[2]Table 59'!#REF!</definedName>
    <definedName name="__123Graph_CWINTMON" localSheetId="19" hidden="1">'[2]Table 59'!#REF!</definedName>
    <definedName name="__123Graph_CWINTMON" localSheetId="2" hidden="1">#REF!</definedName>
    <definedName name="__123Graph_CWINTMON" localSheetId="3" hidden="1">#REF!</definedName>
    <definedName name="__123Graph_CWINTMON" localSheetId="4" hidden="1">#REF!</definedName>
    <definedName name="__123Graph_CWINTMON" localSheetId="5" hidden="1">#REF!</definedName>
    <definedName name="__123Graph_CWINTMON" localSheetId="7" hidden="1">'Table E-7'!#REF!</definedName>
    <definedName name="__123Graph_CWINTMON" localSheetId="8" hidden="1">'[2]Table 59'!#REF!</definedName>
    <definedName name="__123Graph_CWINTMON" localSheetId="9" hidden="1">'[2]Table 59'!#REF!</definedName>
    <definedName name="__123Graph_CWINTMON" hidden="1">#REF!</definedName>
    <definedName name="__123Graph_X" localSheetId="3" hidden="1">'Table E-3'!#REF!</definedName>
    <definedName name="__123Graph_XEXP_DEB" hidden="1">[9]Trade11!$B$4:$J$4</definedName>
    <definedName name="__123Graph_XEXPORTS" hidden="1">[9]Trade11!$B$4:$J$4</definedName>
    <definedName name="__123Graph_XHAC" localSheetId="10" hidden="1">#REF!</definedName>
    <definedName name="__123Graph_XHAC" localSheetId="11" hidden="1">#REF!</definedName>
    <definedName name="__123Graph_XHAC" localSheetId="12" hidden="1">#REF!</definedName>
    <definedName name="__123Graph_XHAC" localSheetId="13" hidden="1">#REF!</definedName>
    <definedName name="__123Graph_XHAC" localSheetId="14" hidden="1">'[2]Table 55'!#REF!</definedName>
    <definedName name="__123Graph_XHAC" localSheetId="15" hidden="1">'[2]Table 55'!#REF!</definedName>
    <definedName name="__123Graph_XHAC" localSheetId="16" hidden="1">'[2]Table 55'!#REF!</definedName>
    <definedName name="__123Graph_XHAC" localSheetId="17" hidden="1">'[2]Table 55'!#REF!</definedName>
    <definedName name="__123Graph_XHAC" localSheetId="18" hidden="1">'[2]Table 55'!#REF!</definedName>
    <definedName name="__123Graph_XHAC" localSheetId="19" hidden="1">'[2]Table 55'!#REF!</definedName>
    <definedName name="__123Graph_XHAC" localSheetId="2" hidden="1">#REF!</definedName>
    <definedName name="__123Graph_XHAC" localSheetId="3" hidden="1">#REF!</definedName>
    <definedName name="__123Graph_XHAC" localSheetId="4" hidden="1">#REF!</definedName>
    <definedName name="__123Graph_XHAC" localSheetId="5" hidden="1">#REF!</definedName>
    <definedName name="__123Graph_XHAC" localSheetId="7" hidden="1">'[2]Table 55'!#REF!</definedName>
    <definedName name="__123Graph_XHAC" localSheetId="8" hidden="1">'[2]Table 55'!#REF!</definedName>
    <definedName name="__123Graph_XHAC" localSheetId="9" hidden="1">'[2]Table 55'!#REF!</definedName>
    <definedName name="__123Graph_XHAC" hidden="1">#REF!</definedName>
    <definedName name="__123Graph_XPRICE_VG" hidden="1">[9]Trade11!$B$4:$J$4</definedName>
    <definedName name="_123Graph" localSheetId="10" hidden="1">'[10]Table E-7'!#REF!</definedName>
    <definedName name="_123Graph" localSheetId="11" hidden="1">'[10]Table E-7'!#REF!</definedName>
    <definedName name="_123Graph" localSheetId="12" hidden="1">'[10]Table E-7'!#REF!</definedName>
    <definedName name="_123Graph" localSheetId="13" hidden="1">'[10]Table E-7'!#REF!</definedName>
    <definedName name="_123Graph" localSheetId="14" hidden="1">'[2]Table 59'!#REF!</definedName>
    <definedName name="_123Graph" localSheetId="15" hidden="1">'[2]Table 59'!#REF!</definedName>
    <definedName name="_123Graph" localSheetId="16" hidden="1">'[2]Table 59'!#REF!</definedName>
    <definedName name="_123Graph" localSheetId="17" hidden="1">'[2]Table 59'!#REF!</definedName>
    <definedName name="_123Graph" localSheetId="18" hidden="1">'[2]Table 59'!#REF!</definedName>
    <definedName name="_123Graph" localSheetId="19" hidden="1">'[2]Table 59'!#REF!</definedName>
    <definedName name="_123Graph" localSheetId="2" hidden="1">'[11]Table E-7'!#REF!</definedName>
    <definedName name="_123Graph" localSheetId="7" hidden="1">'Table E-7'!#REF!</definedName>
    <definedName name="_123Graph" localSheetId="8" hidden="1">'[2]Table 59'!#REF!</definedName>
    <definedName name="_123Graph" localSheetId="9" hidden="1">'[2]Table 59'!#REF!</definedName>
    <definedName name="_123Graph" hidden="1">'[12]Table E-7'!#REF!</definedName>
    <definedName name="_123Graph_CPC" localSheetId="10" hidden="1">[5]tab089!#REF!</definedName>
    <definedName name="_123Graph_CPC" localSheetId="11" hidden="1">[5]tab089!#REF!</definedName>
    <definedName name="_123Graph_CPC" localSheetId="12" hidden="1">[5]tab089!#REF!</definedName>
    <definedName name="_123Graph_CPC" localSheetId="13" hidden="1">[5]tab089!#REF!</definedName>
    <definedName name="_123Graph_CPC" localSheetId="14" hidden="1">[5]tab089!#REF!</definedName>
    <definedName name="_123Graph_CPC" localSheetId="15" hidden="1">[5]tab089!#REF!</definedName>
    <definedName name="_123Graph_CPC" localSheetId="16" hidden="1">[5]tab089!#REF!</definedName>
    <definedName name="_123Graph_CPC" localSheetId="17" hidden="1">[5]tab089!#REF!</definedName>
    <definedName name="_123Graph_CPC" localSheetId="18" hidden="1">[5]tab089!#REF!</definedName>
    <definedName name="_123Graph_CPC" localSheetId="19" hidden="1">[5]tab089!#REF!</definedName>
    <definedName name="_123Graph_CPC" localSheetId="2" hidden="1">[5]tab089!#REF!</definedName>
    <definedName name="_123Graph_CPC" localSheetId="8" hidden="1">[5]tab089!#REF!</definedName>
    <definedName name="_123Graph_CPC" localSheetId="9" hidden="1">[5]tab089!#REF!</definedName>
    <definedName name="_123Graph_CPC" hidden="1">[5]tab089!#REF!</definedName>
    <definedName name="_123Graph_week" localSheetId="10" hidden="1">#REF!</definedName>
    <definedName name="_123Graph_week" localSheetId="11" hidden="1">#REF!</definedName>
    <definedName name="_123Graph_week" localSheetId="12" hidden="1">#REF!</definedName>
    <definedName name="_123Graph_week" localSheetId="13" hidden="1">#REF!</definedName>
    <definedName name="_123Graph_week" localSheetId="14" hidden="1">#REF!</definedName>
    <definedName name="_123Graph_week" localSheetId="15" hidden="1">#REF!</definedName>
    <definedName name="_123Graph_week" localSheetId="16" hidden="1">#REF!</definedName>
    <definedName name="_123Graph_week" localSheetId="17" hidden="1">#REF!</definedName>
    <definedName name="_123Graph_week" localSheetId="18" hidden="1">#REF!</definedName>
    <definedName name="_123Graph_week" localSheetId="19" hidden="1">#REF!</definedName>
    <definedName name="_123Graph_week" localSheetId="2" hidden="1">#REF!</definedName>
    <definedName name="_123Graph_week" localSheetId="3" hidden="1">#REF!</definedName>
    <definedName name="_123Graph_week" localSheetId="4" hidden="1">#REF!</definedName>
    <definedName name="_123Graph_week" localSheetId="5" hidden="1">#REF!</definedName>
    <definedName name="_123Graph_week" localSheetId="7" hidden="1">#REF!</definedName>
    <definedName name="_123Graph_week" localSheetId="8" hidden="1">#REF!</definedName>
    <definedName name="_123Graph_week" localSheetId="9" hidden="1">#REF!</definedName>
    <definedName name="_123Graph_week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4" hidden="1">'Table E-14'!#REF!</definedName>
    <definedName name="_Fill" localSheetId="15" hidden="1">'[2]Table 55'!#REF!</definedName>
    <definedName name="_Fill" localSheetId="16" hidden="1">'[2]Table 55'!#REF!</definedName>
    <definedName name="_Fill" localSheetId="17" hidden="1">'[2]Table 55'!#REF!</definedName>
    <definedName name="_Fill" localSheetId="18" hidden="1">'[2]Table 55'!#REF!</definedName>
    <definedName name="_Fill" localSheetId="19" hidden="1">'[2]Table 55'!#REF!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localSheetId="5" hidden="1">#REF!</definedName>
    <definedName name="_Fill" localSheetId="7" hidden="1">'[2]Table 55'!#REF!</definedName>
    <definedName name="_Fill" localSheetId="8" hidden="1">'[2]Table 55'!#REF!</definedName>
    <definedName name="_Fill" localSheetId="9" hidden="1">'[2]Table 55'!#REF!</definedName>
    <definedName name="_Fill" hidden="1">#REF!</definedName>
    <definedName name="_Key1" localSheetId="10" hidden="1">#REF!</definedName>
    <definedName name="_Key1" localSheetId="11" hidden="1">#REF!</definedName>
    <definedName name="_Key1" localSheetId="12" hidden="1">#REF!</definedName>
    <definedName name="_Key1" localSheetId="13" hidden="1">#REF!</definedName>
    <definedName name="_Key1" localSheetId="14" hidden="1">#REF!</definedName>
    <definedName name="_Key1" localSheetId="15" hidden="1">#REF!</definedName>
    <definedName name="_Key1" localSheetId="16" hidden="1">#REF!</definedName>
    <definedName name="_Key1" localSheetId="17" hidden="1">#REF!</definedName>
    <definedName name="_Key1" localSheetId="18" hidden="1">#REF!</definedName>
    <definedName name="_Key1" localSheetId="19" hidden="1">#REF!</definedName>
    <definedName name="_Key1" localSheetId="2" hidden="1">#REF!</definedName>
    <definedName name="_Key1" localSheetId="3" hidden="1">#REF!</definedName>
    <definedName name="_Key1" localSheetId="4" hidden="1">#REF!</definedName>
    <definedName name="_Key1" localSheetId="5" hidden="1">#REF!</definedName>
    <definedName name="_Key1" localSheetId="7" hidden="1">#REF!</definedName>
    <definedName name="_Key1" localSheetId="8" hidden="1">#REF!</definedName>
    <definedName name="_Key1" localSheetId="9" hidden="1">#REF!</definedName>
    <definedName name="_Key1" hidden="1">#REF!</definedName>
    <definedName name="_Order1" hidden="1">255</definedName>
    <definedName name="_Order2" hidden="1">0</definedName>
    <definedName name="_Parse_In" localSheetId="10" hidden="1">#REF!</definedName>
    <definedName name="_Parse_In" localSheetId="11" hidden="1">#REF!</definedName>
    <definedName name="_Parse_In" localSheetId="12" hidden="1">#REF!</definedName>
    <definedName name="_Parse_In" localSheetId="13" hidden="1">#REF!</definedName>
    <definedName name="_Parse_In" localSheetId="2" hidden="1">#REF!</definedName>
    <definedName name="_Parse_In" localSheetId="3" hidden="1">#REF!</definedName>
    <definedName name="_Parse_In" localSheetId="7" hidden="1">#REF!</definedName>
    <definedName name="_Parse_In" hidden="1">#REF!</definedName>
    <definedName name="_Parse_Out" localSheetId="10" hidden="1">#REF!</definedName>
    <definedName name="_Parse_Out" localSheetId="11" hidden="1">#REF!</definedName>
    <definedName name="_Parse_Out" localSheetId="12" hidden="1">#REF!</definedName>
    <definedName name="_Parse_Out" localSheetId="13" hidden="1">#REF!</definedName>
    <definedName name="_Parse_Out" localSheetId="2" hidden="1">#REF!</definedName>
    <definedName name="_Parse_Out" localSheetId="3" hidden="1">#REF!</definedName>
    <definedName name="_Parse_Out" localSheetId="7" hidden="1">#REF!</definedName>
    <definedName name="_Parse_Out" hidden="1">#REF!</definedName>
    <definedName name="_Regression_Out" localSheetId="10" hidden="1">[13]TAB05!#REF!</definedName>
    <definedName name="_Regression_Out" localSheetId="11" hidden="1">[13]TAB05!#REF!</definedName>
    <definedName name="_Regression_Out" localSheetId="12" hidden="1">[13]TAB05!#REF!</definedName>
    <definedName name="_Regression_Out" localSheetId="13" hidden="1">[13]TAB05!#REF!</definedName>
    <definedName name="_Regression_Out" localSheetId="14" hidden="1">'[2]Table 59'!#REF!</definedName>
    <definedName name="_Regression_Out" localSheetId="15" hidden="1">'[2]Table 59'!#REF!</definedName>
    <definedName name="_Regression_Out" localSheetId="16" hidden="1">'[2]Table 59'!#REF!</definedName>
    <definedName name="_Regression_Out" localSheetId="17" hidden="1">'[2]Table 59'!#REF!</definedName>
    <definedName name="_Regression_Out" localSheetId="18" hidden="1">'[2]Table 59'!#REF!</definedName>
    <definedName name="_Regression_Out" localSheetId="19" hidden="1">'[2]Table 59'!#REF!</definedName>
    <definedName name="_Regression_Out" localSheetId="2" hidden="1">#REF!</definedName>
    <definedName name="_Regression_Out" localSheetId="3" hidden="1">#REF!</definedName>
    <definedName name="_Regression_Out" localSheetId="7" hidden="1">'Table E-7'!#REF!</definedName>
    <definedName name="_Regression_Out" localSheetId="8" hidden="1">'[2]Table 59'!#REF!</definedName>
    <definedName name="_Regression_Out" localSheetId="9" hidden="1">'[2]Table 59'!#REF!</definedName>
    <definedName name="_Regression_Out" hidden="1">#REF!</definedName>
    <definedName name="_Regression_X" localSheetId="10" hidden="1">#REF!</definedName>
    <definedName name="_Regression_X" localSheetId="11" hidden="1">#REF!</definedName>
    <definedName name="_Regression_X" localSheetId="12" hidden="1">#REF!</definedName>
    <definedName name="_Regression_X" localSheetId="13" hidden="1">#REF!</definedName>
    <definedName name="_Regression_X" localSheetId="14" hidden="1">'[2]Table 59'!#REF!</definedName>
    <definedName name="_Regression_X" localSheetId="15" hidden="1">'[2]Table 59'!#REF!</definedName>
    <definedName name="_Regression_X" localSheetId="16" hidden="1">'[2]Table 59'!#REF!</definedName>
    <definedName name="_Regression_X" localSheetId="17" hidden="1">'[2]Table 59'!#REF!</definedName>
    <definedName name="_Regression_X" localSheetId="18" hidden="1">'[2]Table 59'!#REF!</definedName>
    <definedName name="_Regression_X" localSheetId="19" hidden="1">'[2]Table 59'!#REF!</definedName>
    <definedName name="_Regression_X" localSheetId="2" hidden="1">#REF!</definedName>
    <definedName name="_Regression_X" localSheetId="3" hidden="1">#REF!</definedName>
    <definedName name="_Regression_X" localSheetId="7" hidden="1">'Table E-7'!#REF!</definedName>
    <definedName name="_Regression_X" localSheetId="8" hidden="1">'[2]Table 59'!#REF!</definedName>
    <definedName name="_Regression_X" localSheetId="9" hidden="1">'[2]Table 59'!#REF!</definedName>
    <definedName name="_Regression_X" hidden="1">#REF!</definedName>
    <definedName name="_Regression_Y" localSheetId="10" hidden="1">#REF!</definedName>
    <definedName name="_Regression_Y" localSheetId="11" hidden="1">#REF!</definedName>
    <definedName name="_Regression_Y" localSheetId="12" hidden="1">#REF!</definedName>
    <definedName name="_Regression_Y" localSheetId="13" hidden="1">#REF!</definedName>
    <definedName name="_Regression_Y" localSheetId="14" hidden="1">'[2]Table 59'!#REF!</definedName>
    <definedName name="_Regression_Y" localSheetId="15" hidden="1">'[2]Table 59'!#REF!</definedName>
    <definedName name="_Regression_Y" localSheetId="16" hidden="1">'[2]Table 59'!#REF!</definedName>
    <definedName name="_Regression_Y" localSheetId="17" hidden="1">'[2]Table 59'!#REF!</definedName>
    <definedName name="_Regression_Y" localSheetId="18" hidden="1">'[2]Table 59'!#REF!</definedName>
    <definedName name="_Regression_Y" localSheetId="19" hidden="1">'[2]Table 59'!#REF!</definedName>
    <definedName name="_Regression_Y" localSheetId="2" hidden="1">#REF!</definedName>
    <definedName name="_Regression_Y" localSheetId="3" hidden="1">#REF!</definedName>
    <definedName name="_Regression_Y" localSheetId="7" hidden="1">'Table E-7'!#REF!</definedName>
    <definedName name="_Regression_Y" localSheetId="8" hidden="1">'[2]Table 59'!#REF!</definedName>
    <definedName name="_Regression_Y" localSheetId="9" hidden="1">'[2]Table 59'!#REF!</definedName>
    <definedName name="_Regression_Y" hidden="1">#REF!</definedName>
    <definedName name="_Sort" localSheetId="10" hidden="1">#REF!</definedName>
    <definedName name="_Sort" localSheetId="11" hidden="1">#REF!</definedName>
    <definedName name="_Sort" localSheetId="12" hidden="1">#REF!</definedName>
    <definedName name="_Sort" localSheetId="13" hidden="1">#REF!</definedName>
    <definedName name="_Sort" localSheetId="14" hidden="1">#REF!</definedName>
    <definedName name="_Sort" localSheetId="15" hidden="1">#REF!</definedName>
    <definedName name="_Sort" localSheetId="16" hidden="1">#REF!</definedName>
    <definedName name="_Sort" localSheetId="17" hidden="1">#REF!</definedName>
    <definedName name="_Sort" localSheetId="18" hidden="1">#REF!</definedName>
    <definedName name="_Sort" localSheetId="19" hidden="1">#REF!</definedName>
    <definedName name="_Sort" localSheetId="2" hidden="1">#REF!</definedName>
    <definedName name="_Sort" localSheetId="3" hidden="1">#REF!</definedName>
    <definedName name="_Sort" localSheetId="7" hidden="1">#REF!</definedName>
    <definedName name="_Sort" localSheetId="8" hidden="1">#REF!</definedName>
    <definedName name="_Sort" localSheetId="9" hidden="1">#REF!</definedName>
    <definedName name="_Sort" hidden="1">#REF!</definedName>
    <definedName name="a" localSheetId="2" hidden="1">#REF!</definedName>
    <definedName name="a" localSheetId="3" hidden="1">#REF!</definedName>
    <definedName name="a" localSheetId="7" hidden="1">#REF!</definedName>
    <definedName name="a" hidden="1">#REF!</definedName>
    <definedName name="_xlnm.Print_Area" localSheetId="0">Content!$A$1:$A$20</definedName>
    <definedName name="_xlnm.Print_Area" localSheetId="1">'Table E-1'!$A$1:$G$56</definedName>
    <definedName name="_xlnm.Print_Area" localSheetId="10">'Table E-10'!$A$1:$S$62</definedName>
    <definedName name="_xlnm.Print_Area" localSheetId="11">'Table E-11'!$A$1:$W$62</definedName>
    <definedName name="_xlnm.Print_Area" localSheetId="12">'Table E-12'!$A$1:$X$62</definedName>
    <definedName name="_xlnm.Print_Area" localSheetId="13">'Table E-13'!$A$1:$X$60</definedName>
    <definedName name="_xlnm.Print_Area" localSheetId="14">'Table E-14'!$A$1:$D$48</definedName>
    <definedName name="_xlnm.Print_Area" localSheetId="15">'Table E-15'!$A$1:$I$75</definedName>
    <definedName name="_xlnm.Print_Area" localSheetId="16">'Table E-16'!$A$1:$D$48</definedName>
    <definedName name="_xlnm.Print_Area" localSheetId="17">'Table E-17'!$A$1:$I$23</definedName>
    <definedName name="_xlnm.Print_Area" localSheetId="18">'Table E-18'!$A$1:$P$108</definedName>
    <definedName name="_xlnm.Print_Area" localSheetId="19">'Table E-19'!$A$1:$P$100</definedName>
    <definedName name="_xlnm.Print_Area" localSheetId="3">'Table E-3'!$A$1:$G$51</definedName>
    <definedName name="_xlnm.Print_Area" localSheetId="4">'Table E-4'!$A$1:$S$30</definedName>
    <definedName name="_xlnm.Print_Area" localSheetId="5">'Table E-5'!$A$1:$S$28</definedName>
    <definedName name="_xlnm.Print_Area" localSheetId="7">'Table E-7'!$A$1:$F$33</definedName>
    <definedName name="_xlnm.Print_Area" localSheetId="8">'Table E-8'!$A$1:$P$36</definedName>
    <definedName name="_xlnm.Print_Area" localSheetId="9">'Table E-9'!$A$1:$F$77</definedName>
    <definedName name="Print_Area_MI" localSheetId="10">#REF!</definedName>
    <definedName name="Print_Area_MI" localSheetId="11">#REF!</definedName>
    <definedName name="Print_Area_MI" localSheetId="12">#REF!</definedName>
    <definedName name="Print_Area_MI" localSheetId="13">#REF!</definedName>
    <definedName name="Print_Area_MI" localSheetId="14">#REF!</definedName>
    <definedName name="Print_Area_MI" localSheetId="15">#REF!</definedName>
    <definedName name="Print_Area_MI" localSheetId="16">#REF!</definedName>
    <definedName name="Print_Area_MI" localSheetId="17">#REF!</definedName>
    <definedName name="Print_Area_MI" localSheetId="18">#REF!</definedName>
    <definedName name="Print_Area_MI" localSheetId="19">#REF!</definedName>
    <definedName name="Print_Area_MI" localSheetId="2">#REF!</definedName>
    <definedName name="Print_Area_MI" localSheetId="3">#REF!</definedName>
    <definedName name="Print_Area_MI" localSheetId="4">#REF!</definedName>
    <definedName name="Print_Area_MI" localSheetId="5">#REF!</definedName>
    <definedName name="Print_Area_MI" localSheetId="6">#REF!</definedName>
    <definedName name="Print_Area_MI" localSheetId="7">#REF!</definedName>
    <definedName name="Print_Area_MI" localSheetId="8">#REF!</definedName>
    <definedName name="Print_Area_MI" localSheetId="9">#REF!</definedName>
    <definedName name="Print_Area_MI">#REF!</definedName>
    <definedName name="Table07" localSheetId="10" hidden="1">[4]tab110!#REF!</definedName>
    <definedName name="Table07" localSheetId="11" hidden="1">[4]tab110!#REF!</definedName>
    <definedName name="Table07" localSheetId="12" hidden="1">[4]tab110!#REF!</definedName>
    <definedName name="Table07" localSheetId="13" hidden="1">[4]tab110!#REF!</definedName>
    <definedName name="Table07" localSheetId="14" hidden="1">[4]tab110!#REF!</definedName>
    <definedName name="Table07" localSheetId="15" hidden="1">[4]tab110!#REF!</definedName>
    <definedName name="Table07" localSheetId="16" hidden="1">[4]tab110!#REF!</definedName>
    <definedName name="Table07" localSheetId="17" hidden="1">[4]tab110!#REF!</definedName>
    <definedName name="Table07" localSheetId="18" hidden="1">[4]tab110!#REF!</definedName>
    <definedName name="Table07" localSheetId="19" hidden="1">[4]tab110!#REF!</definedName>
    <definedName name="Table07" localSheetId="2" hidden="1">[4]tab110!#REF!</definedName>
    <definedName name="Table07" localSheetId="8" hidden="1">[4]tab110!#REF!</definedName>
    <definedName name="Table07" localSheetId="9" hidden="1">[4]tab110!#REF!</definedName>
    <definedName name="Table07" hidden="1">[4]tab110!#REF!</definedName>
    <definedName name="table09" localSheetId="10" hidden="1">'[2]Table 59'!#REF!</definedName>
    <definedName name="table09" localSheetId="11" hidden="1">'[2]Table 59'!#REF!</definedName>
    <definedName name="table09" localSheetId="12" hidden="1">'[2]Table 59'!#REF!</definedName>
    <definedName name="table09" localSheetId="13" hidden="1">'[2]Table 59'!#REF!</definedName>
    <definedName name="table09" localSheetId="14" hidden="1">'[2]Table 59'!#REF!</definedName>
    <definedName name="table09" localSheetId="15" hidden="1">'[2]Table 59'!#REF!</definedName>
    <definedName name="table09" localSheetId="16" hidden="1">'[2]Table 59'!#REF!</definedName>
    <definedName name="table09" localSheetId="17" hidden="1">'[2]Table 59'!#REF!</definedName>
    <definedName name="table09" localSheetId="18" hidden="1">'[2]Table 59'!#REF!</definedName>
    <definedName name="table09" localSheetId="19" hidden="1">'[2]Table 59'!#REF!</definedName>
    <definedName name="table09" localSheetId="2" hidden="1">'[14]Table 59'!#REF!</definedName>
    <definedName name="table09" localSheetId="8" hidden="1">'[2]Table 59'!#REF!</definedName>
    <definedName name="table09" localSheetId="9" hidden="1">'[2]Table 59'!#REF!</definedName>
    <definedName name="table09" hidden="1">'[2]Table 59'!#REF!</definedName>
    <definedName name="table17" localSheetId="2" hidden="1">'[14]Table 59'!#REF!</definedName>
    <definedName name="table17" hidden="1">'[2]Table 59'!#REF!</definedName>
    <definedName name="table64" localSheetId="2" hidden="1">'[14]Table 59'!#REF!</definedName>
    <definedName name="table64" hidden="1">'[2]Table 59'!#REF!</definedName>
    <definedName name="table65" localSheetId="2" hidden="1">'[14]Table 55'!#REF!</definedName>
    <definedName name="table65" hidden="1">'[2]Table 55'!#REF!</definedName>
    <definedName name="Table8" localSheetId="2" hidden="1">'[15]Table E-7'!#REF!</definedName>
    <definedName name="Table8" hidden="1">'[10]Table E-7'!#REF!</definedName>
    <definedName name="Table9" localSheetId="2" hidden="1">'[15]Table E-7'!#REF!</definedName>
    <definedName name="Table9" hidden="1">'[10]Table E-7'!#REF!</definedName>
  </definedNames>
  <calcPr calcId="152511"/>
</workbook>
</file>

<file path=xl/calcChain.xml><?xml version="1.0" encoding="utf-8"?>
<calcChain xmlns="http://schemas.openxmlformats.org/spreadsheetml/2006/main">
  <c r="G48" i="4" l="1"/>
  <c r="C30" i="8" l="1"/>
  <c r="B30" i="8"/>
  <c r="H74" i="16"/>
  <c r="G74" i="16"/>
  <c r="F74" i="16"/>
  <c r="E74" i="16"/>
  <c r="D74" i="16"/>
  <c r="C74" i="16"/>
  <c r="B74" i="16"/>
  <c r="G47" i="4" l="1"/>
  <c r="H69" i="16"/>
  <c r="G69" i="16"/>
  <c r="F69" i="16"/>
  <c r="E69" i="16"/>
  <c r="D69" i="16"/>
  <c r="C69" i="16"/>
  <c r="B69" i="16"/>
  <c r="E28" i="8" l="1"/>
  <c r="B28" i="8"/>
  <c r="E29" i="8"/>
  <c r="C29" i="8"/>
  <c r="B29" i="8"/>
  <c r="I35" i="8"/>
  <c r="I36" i="8" s="1"/>
  <c r="I37" i="8" s="1"/>
  <c r="G46" i="4" l="1"/>
  <c r="H64" i="16" l="1"/>
  <c r="G64" i="16"/>
  <c r="F64" i="16"/>
  <c r="E64" i="16"/>
  <c r="D64" i="16"/>
  <c r="C64" i="16"/>
  <c r="B64" i="16"/>
  <c r="B121" i="20" l="1"/>
  <c r="B120" i="20"/>
  <c r="B119" i="20"/>
  <c r="B118" i="20"/>
  <c r="C28" i="8" l="1"/>
  <c r="H59" i="16" l="1"/>
  <c r="G59" i="16"/>
  <c r="F59" i="16"/>
  <c r="E59" i="16"/>
  <c r="D59" i="16"/>
  <c r="C59" i="16"/>
  <c r="B59" i="16"/>
  <c r="G45" i="4" l="1"/>
  <c r="G44" i="4"/>
  <c r="G43" i="4"/>
  <c r="G42" i="4"/>
  <c r="G41" i="4"/>
  <c r="E27" i="8" l="1"/>
  <c r="C27" i="8"/>
  <c r="B27" i="8"/>
  <c r="P23" i="20" l="1"/>
  <c r="P24" i="20"/>
  <c r="P83" i="20"/>
  <c r="P82" i="20"/>
  <c r="P81" i="20"/>
  <c r="P80" i="20"/>
  <c r="P79" i="20"/>
  <c r="P78" i="20"/>
  <c r="P77" i="20"/>
  <c r="P76" i="20"/>
  <c r="P75" i="20"/>
  <c r="P74" i="20"/>
  <c r="P73" i="20"/>
  <c r="P72" i="20"/>
  <c r="P71" i="20"/>
  <c r="P70" i="20"/>
  <c r="P69" i="20"/>
  <c r="P68" i="20"/>
  <c r="P51" i="20"/>
  <c r="P50" i="20"/>
  <c r="P49" i="20"/>
  <c r="P48" i="20"/>
  <c r="P47" i="20"/>
  <c r="P46" i="20"/>
  <c r="P45" i="20"/>
  <c r="P44" i="20"/>
  <c r="P43" i="20"/>
  <c r="P42" i="20"/>
  <c r="P41" i="20"/>
  <c r="P40" i="20"/>
  <c r="P39" i="20"/>
  <c r="P38" i="20"/>
  <c r="P37" i="20"/>
  <c r="P27" i="20"/>
  <c r="P26" i="20"/>
  <c r="P25" i="20"/>
  <c r="P22" i="20"/>
  <c r="P21" i="20"/>
  <c r="P20" i="20"/>
  <c r="P19" i="20"/>
  <c r="P18" i="20"/>
  <c r="P17" i="20"/>
  <c r="P16" i="20"/>
  <c r="P15" i="20"/>
  <c r="P14" i="20"/>
  <c r="P13" i="20"/>
  <c r="P12" i="20"/>
  <c r="P11" i="20"/>
  <c r="P10" i="20"/>
  <c r="P9" i="20"/>
  <c r="P8" i="20"/>
  <c r="P7" i="20"/>
  <c r="P6" i="20"/>
  <c r="P92" i="19" l="1"/>
  <c r="P51" i="19"/>
  <c r="P50" i="19"/>
  <c r="P49" i="19"/>
  <c r="P48" i="19"/>
  <c r="P47" i="19"/>
  <c r="P46" i="19"/>
  <c r="P45" i="19"/>
  <c r="P44" i="19"/>
  <c r="P43" i="19"/>
  <c r="P42" i="19"/>
  <c r="P41" i="19"/>
  <c r="P40" i="19"/>
  <c r="P39" i="19"/>
  <c r="P38" i="19"/>
  <c r="P37" i="19"/>
  <c r="P20" i="19"/>
  <c r="P19" i="19"/>
  <c r="P18" i="19"/>
  <c r="P17" i="19"/>
  <c r="P16" i="19"/>
  <c r="P15" i="19"/>
  <c r="P14" i="19"/>
  <c r="P13" i="19"/>
  <c r="P12" i="19"/>
  <c r="P11" i="19"/>
  <c r="P10" i="19"/>
  <c r="P9" i="19"/>
  <c r="P8" i="19"/>
  <c r="P7" i="19"/>
  <c r="P6" i="19"/>
  <c r="H13" i="18" l="1"/>
  <c r="H12" i="18"/>
  <c r="H11" i="18"/>
  <c r="H10" i="18"/>
  <c r="H9" i="18"/>
  <c r="H8" i="18"/>
  <c r="H7" i="18"/>
  <c r="H6" i="18"/>
  <c r="H54" i="16" l="1"/>
  <c r="G54" i="16"/>
  <c r="F54" i="16"/>
  <c r="E54" i="16"/>
  <c r="D54" i="16"/>
  <c r="C54" i="16"/>
  <c r="B54" i="16"/>
  <c r="H49" i="16"/>
  <c r="G49" i="16"/>
  <c r="F49" i="16"/>
  <c r="E49" i="16"/>
  <c r="C49" i="16"/>
  <c r="B49" i="16"/>
  <c r="H44" i="16"/>
  <c r="G44" i="16"/>
  <c r="F44" i="16"/>
  <c r="E44" i="16"/>
  <c r="D44" i="16"/>
  <c r="C44" i="16"/>
  <c r="B44" i="16"/>
  <c r="H39" i="16"/>
  <c r="G39" i="16"/>
  <c r="F39" i="16"/>
  <c r="E39" i="16"/>
  <c r="D39" i="16"/>
  <c r="C39" i="16"/>
  <c r="B39" i="16"/>
  <c r="H34" i="16"/>
  <c r="G34" i="16"/>
  <c r="F34" i="16"/>
  <c r="E34" i="16"/>
  <c r="D34" i="16"/>
  <c r="C34" i="16"/>
  <c r="B34" i="16"/>
  <c r="H29" i="16"/>
  <c r="G29" i="16"/>
  <c r="F29" i="16"/>
  <c r="E29" i="16"/>
  <c r="D29" i="16"/>
  <c r="C29" i="16"/>
  <c r="B29" i="16"/>
  <c r="H24" i="16"/>
  <c r="G24" i="16"/>
  <c r="F24" i="16"/>
  <c r="E24" i="16"/>
  <c r="D24" i="16"/>
  <c r="C24" i="16"/>
  <c r="B24" i="16"/>
  <c r="H19" i="16"/>
  <c r="G19" i="16"/>
  <c r="F19" i="16"/>
  <c r="E19" i="16"/>
  <c r="D19" i="16"/>
  <c r="C19" i="16"/>
  <c r="B19" i="16"/>
  <c r="H14" i="16"/>
  <c r="G14" i="16"/>
  <c r="F14" i="16"/>
  <c r="E14" i="16"/>
  <c r="D14" i="16"/>
  <c r="C14" i="16"/>
  <c r="B14" i="16"/>
  <c r="H9" i="16"/>
  <c r="G9" i="16"/>
  <c r="F9" i="16"/>
  <c r="E9" i="16"/>
  <c r="D9" i="16"/>
  <c r="C9" i="16"/>
  <c r="B9" i="16"/>
  <c r="W45" i="14" l="1"/>
  <c r="U45" i="14"/>
  <c r="W44" i="14"/>
  <c r="U44" i="14"/>
  <c r="W43" i="14"/>
  <c r="U43" i="14"/>
  <c r="W42" i="14"/>
  <c r="U42" i="14"/>
  <c r="W41" i="14"/>
  <c r="U41" i="14"/>
  <c r="W40" i="14"/>
  <c r="U40" i="14"/>
  <c r="W39" i="14"/>
  <c r="U39" i="14"/>
  <c r="W38" i="14"/>
  <c r="U38" i="14"/>
  <c r="G37" i="14"/>
  <c r="W37" i="14" s="1"/>
  <c r="G36" i="14"/>
  <c r="W36" i="14" s="1"/>
  <c r="G35" i="14"/>
  <c r="W35" i="14" s="1"/>
  <c r="G34" i="14"/>
  <c r="W34" i="14" s="1"/>
  <c r="G33" i="14"/>
  <c r="W33" i="14" s="1"/>
  <c r="G32" i="14"/>
  <c r="W32" i="14" s="1"/>
  <c r="G31" i="14"/>
  <c r="W31" i="14" s="1"/>
  <c r="G30" i="14"/>
  <c r="W30" i="14" s="1"/>
  <c r="G29" i="14"/>
  <c r="W29" i="14" s="1"/>
  <c r="G28" i="14"/>
  <c r="W28" i="14" s="1"/>
  <c r="G27" i="14"/>
  <c r="W27" i="14" s="1"/>
  <c r="G26" i="14"/>
  <c r="W26" i="14" s="1"/>
  <c r="G25" i="14"/>
  <c r="W25" i="14" s="1"/>
  <c r="G24" i="14"/>
  <c r="W24" i="14" s="1"/>
  <c r="G23" i="14"/>
  <c r="W23" i="14" s="1"/>
  <c r="G22" i="14"/>
  <c r="W22" i="14" s="1"/>
  <c r="G21" i="14"/>
  <c r="W21" i="14" s="1"/>
  <c r="G20" i="14"/>
  <c r="W20" i="14" s="1"/>
  <c r="G19" i="14"/>
  <c r="W19" i="14" s="1"/>
  <c r="G18" i="14"/>
  <c r="W18" i="14" s="1"/>
  <c r="G17" i="14"/>
  <c r="W17" i="14" s="1"/>
  <c r="G16" i="14"/>
  <c r="W16" i="14" s="1"/>
  <c r="G15" i="14"/>
  <c r="W15" i="14" s="1"/>
  <c r="G14" i="14"/>
  <c r="W14" i="14" s="1"/>
  <c r="G13" i="14"/>
  <c r="K13" i="14" s="1"/>
  <c r="U13" i="14" s="1"/>
  <c r="G12" i="14"/>
  <c r="W12" i="14" s="1"/>
  <c r="G11" i="14"/>
  <c r="W11" i="14" s="1"/>
  <c r="G10" i="14"/>
  <c r="K10" i="14" s="1"/>
  <c r="U10" i="14" s="1"/>
  <c r="A10" i="14"/>
  <c r="A11" i="14" s="1"/>
  <c r="A12" i="14" s="1"/>
  <c r="A13" i="14" s="1"/>
  <c r="A14" i="14" s="1"/>
  <c r="A15" i="14" s="1"/>
  <c r="A16" i="14" s="1"/>
  <c r="G9" i="14"/>
  <c r="W9" i="14" s="1"/>
  <c r="G8" i="14"/>
  <c r="W8" i="14" s="1"/>
  <c r="K15" i="14" l="1"/>
  <c r="U15" i="14" s="1"/>
  <c r="W13" i="14"/>
  <c r="K9" i="14"/>
  <c r="U9" i="14" s="1"/>
  <c r="K8" i="14"/>
  <c r="U8" i="14" s="1"/>
  <c r="K14" i="14"/>
  <c r="U14" i="14" s="1"/>
  <c r="K11" i="14"/>
  <c r="U11" i="14" s="1"/>
  <c r="W10" i="14"/>
  <c r="K12" i="14"/>
  <c r="U12" i="14" s="1"/>
  <c r="K16" i="14"/>
  <c r="U16" i="14" s="1"/>
  <c r="K17" i="14"/>
  <c r="U17" i="14" s="1"/>
  <c r="K18" i="14"/>
  <c r="U18" i="14" s="1"/>
  <c r="K19" i="14"/>
  <c r="U19" i="14" s="1"/>
  <c r="K20" i="14"/>
  <c r="U20" i="14" s="1"/>
  <c r="K21" i="14"/>
  <c r="U21" i="14" s="1"/>
  <c r="K22" i="14"/>
  <c r="U22" i="14" s="1"/>
  <c r="K23" i="14"/>
  <c r="U23" i="14" s="1"/>
  <c r="K24" i="14"/>
  <c r="U24" i="14" s="1"/>
  <c r="K25" i="14"/>
  <c r="U25" i="14" s="1"/>
  <c r="K26" i="14"/>
  <c r="U26" i="14" s="1"/>
  <c r="K27" i="14"/>
  <c r="U27" i="14" s="1"/>
  <c r="K28" i="14"/>
  <c r="U28" i="14" s="1"/>
  <c r="K29" i="14"/>
  <c r="U29" i="14" s="1"/>
  <c r="K30" i="14"/>
  <c r="U30" i="14" s="1"/>
  <c r="K31" i="14"/>
  <c r="U31" i="14" s="1"/>
  <c r="K32" i="14"/>
  <c r="U32" i="14" s="1"/>
  <c r="K33" i="14"/>
  <c r="U33" i="14" s="1"/>
  <c r="K34" i="14"/>
  <c r="U34" i="14" s="1"/>
  <c r="K35" i="14"/>
  <c r="U35" i="14" s="1"/>
  <c r="K36" i="14"/>
  <c r="U36" i="14" s="1"/>
  <c r="K37" i="14"/>
  <c r="U37" i="14" s="1"/>
  <c r="E33" i="13" l="1"/>
  <c r="G33" i="13" s="1"/>
  <c r="W33" i="13" s="1"/>
  <c r="G32" i="13"/>
  <c r="W32" i="13" s="1"/>
  <c r="G31" i="13"/>
  <c r="W31" i="13" s="1"/>
  <c r="G30" i="13"/>
  <c r="W30" i="13" s="1"/>
  <c r="U29" i="13"/>
  <c r="G29" i="13"/>
  <c r="W29" i="13" s="1"/>
  <c r="G28" i="13"/>
  <c r="W28" i="13" s="1"/>
  <c r="G27" i="13"/>
  <c r="W27" i="13" s="1"/>
  <c r="U26" i="13"/>
  <c r="G26" i="13"/>
  <c r="W26" i="13" s="1"/>
  <c r="G25" i="13"/>
  <c r="K25" i="13" s="1"/>
  <c r="U25" i="13" s="1"/>
  <c r="G24" i="13"/>
  <c r="K24" i="13" s="1"/>
  <c r="U24" i="13" s="1"/>
  <c r="G23" i="13"/>
  <c r="K23" i="13" s="1"/>
  <c r="U23" i="13" s="1"/>
  <c r="U22" i="13"/>
  <c r="G22" i="13"/>
  <c r="W22" i="13" s="1"/>
  <c r="G21" i="13"/>
  <c r="W21" i="13" s="1"/>
  <c r="G20" i="13"/>
  <c r="W20" i="13" s="1"/>
  <c r="G19" i="13"/>
  <c r="W19" i="13" s="1"/>
  <c r="G18" i="13"/>
  <c r="W18" i="13" s="1"/>
  <c r="G17" i="13"/>
  <c r="W17" i="13" s="1"/>
  <c r="G16" i="13"/>
  <c r="W16" i="13" s="1"/>
  <c r="G15" i="13"/>
  <c r="K15" i="13" s="1"/>
  <c r="U15" i="13" s="1"/>
  <c r="G14" i="13"/>
  <c r="W14" i="13" s="1"/>
  <c r="G13" i="13"/>
  <c r="W13" i="13" s="1"/>
  <c r="K12" i="13"/>
  <c r="U12" i="13" s="1"/>
  <c r="G12" i="13"/>
  <c r="W12" i="13" s="1"/>
  <c r="G11" i="13"/>
  <c r="K11" i="13" s="1"/>
  <c r="U11" i="13" s="1"/>
  <c r="G10" i="13"/>
  <c r="W10" i="13" s="1"/>
  <c r="A10" i="13"/>
  <c r="A11" i="13" s="1"/>
  <c r="A12" i="13" s="1"/>
  <c r="A13" i="13" s="1"/>
  <c r="A14" i="13" s="1"/>
  <c r="A15" i="13" s="1"/>
  <c r="A16" i="13" s="1"/>
  <c r="G9" i="13"/>
  <c r="W9" i="13" s="1"/>
  <c r="G8" i="13"/>
  <c r="W8" i="13" s="1"/>
  <c r="K19" i="13" l="1"/>
  <c r="U19" i="13" s="1"/>
  <c r="K17" i="13"/>
  <c r="U17" i="13" s="1"/>
  <c r="W25" i="13"/>
  <c r="K21" i="13"/>
  <c r="U21" i="13" s="1"/>
  <c r="K20" i="13"/>
  <c r="U20" i="13" s="1"/>
  <c r="K18" i="13"/>
  <c r="U18" i="13" s="1"/>
  <c r="K31" i="13"/>
  <c r="U31" i="13" s="1"/>
  <c r="K16" i="13"/>
  <c r="U16" i="13" s="1"/>
  <c r="K13" i="13"/>
  <c r="U13" i="13" s="1"/>
  <c r="W23" i="13"/>
  <c r="K32" i="13"/>
  <c r="U32" i="13" s="1"/>
  <c r="K9" i="13"/>
  <c r="U9" i="13" s="1"/>
  <c r="W24" i="13"/>
  <c r="K30" i="13"/>
  <c r="U30" i="13" s="1"/>
  <c r="W11" i="13"/>
  <c r="K8" i="13"/>
  <c r="U8" i="13" s="1"/>
  <c r="W15" i="13"/>
  <c r="K10" i="13"/>
  <c r="U10" i="13" s="1"/>
  <c r="K14" i="13"/>
  <c r="U14" i="13" s="1"/>
  <c r="K27" i="13"/>
  <c r="U27" i="13" s="1"/>
  <c r="K28" i="13"/>
  <c r="U28" i="13" s="1"/>
  <c r="K33" i="13"/>
  <c r="U33" i="13" s="1"/>
  <c r="V45" i="12" l="1"/>
  <c r="T45" i="12"/>
  <c r="V44" i="12"/>
  <c r="T44" i="12"/>
  <c r="V43" i="12"/>
  <c r="T43" i="12"/>
  <c r="V42" i="12"/>
  <c r="T42" i="12"/>
  <c r="V41" i="12"/>
  <c r="T41" i="12"/>
  <c r="V40" i="12"/>
  <c r="T40" i="12"/>
  <c r="V39" i="12"/>
  <c r="T39" i="12"/>
  <c r="V38" i="12"/>
  <c r="T38" i="12"/>
  <c r="G37" i="12"/>
  <c r="K37" i="12" s="1"/>
  <c r="T37" i="12" s="1"/>
  <c r="G36" i="12"/>
  <c r="K36" i="12" s="1"/>
  <c r="T36" i="12" s="1"/>
  <c r="G35" i="12"/>
  <c r="K35" i="12" s="1"/>
  <c r="T35" i="12" s="1"/>
  <c r="G34" i="12"/>
  <c r="K34" i="12" s="1"/>
  <c r="T34" i="12" s="1"/>
  <c r="G33" i="12"/>
  <c r="K33" i="12" s="1"/>
  <c r="T33" i="12" s="1"/>
  <c r="G32" i="12"/>
  <c r="K32" i="12" s="1"/>
  <c r="T32" i="12" s="1"/>
  <c r="E31" i="12"/>
  <c r="G30" i="12"/>
  <c r="V30" i="12" s="1"/>
  <c r="E30" i="12"/>
  <c r="E29" i="12"/>
  <c r="G29" i="12" s="1"/>
  <c r="E28" i="12"/>
  <c r="G28" i="12" s="1"/>
  <c r="E27" i="12"/>
  <c r="G26" i="12"/>
  <c r="V26" i="12" s="1"/>
  <c r="G25" i="12"/>
  <c r="V25" i="12" s="1"/>
  <c r="G24" i="12"/>
  <c r="V24" i="12" s="1"/>
  <c r="G23" i="12"/>
  <c r="V23" i="12" s="1"/>
  <c r="G22" i="12"/>
  <c r="V22" i="12" s="1"/>
  <c r="G21" i="12"/>
  <c r="V21" i="12" s="1"/>
  <c r="G20" i="12"/>
  <c r="V20" i="12" s="1"/>
  <c r="G19" i="12"/>
  <c r="V19" i="12" s="1"/>
  <c r="G18" i="12"/>
  <c r="V18" i="12" s="1"/>
  <c r="G17" i="12"/>
  <c r="V17" i="12" s="1"/>
  <c r="G16" i="12"/>
  <c r="K16" i="12" s="1"/>
  <c r="T16" i="12" s="1"/>
  <c r="G15" i="12"/>
  <c r="V15" i="12" s="1"/>
  <c r="G14" i="12"/>
  <c r="K14" i="12" s="1"/>
  <c r="T14" i="12" s="1"/>
  <c r="G13" i="12"/>
  <c r="K13" i="12" s="1"/>
  <c r="T13" i="12" s="1"/>
  <c r="G12" i="12"/>
  <c r="K12" i="12" s="1"/>
  <c r="T12" i="12" s="1"/>
  <c r="G11" i="12"/>
  <c r="K11" i="12" s="1"/>
  <c r="T11" i="12" s="1"/>
  <c r="G10" i="12"/>
  <c r="K10" i="12" s="1"/>
  <c r="T10" i="12" s="1"/>
  <c r="A10" i="12"/>
  <c r="A11" i="12" s="1"/>
  <c r="A12" i="12" s="1"/>
  <c r="A13" i="12" s="1"/>
  <c r="G9" i="12"/>
  <c r="K9" i="12" s="1"/>
  <c r="T9" i="12" s="1"/>
  <c r="G8" i="12"/>
  <c r="K8" i="12" s="1"/>
  <c r="T8" i="12" s="1"/>
  <c r="V10" i="12" l="1"/>
  <c r="V9" i="12"/>
  <c r="V14" i="12"/>
  <c r="V29" i="12"/>
  <c r="K29" i="12"/>
  <c r="T29" i="12" s="1"/>
  <c r="V33" i="12"/>
  <c r="V8" i="12"/>
  <c r="V12" i="12"/>
  <c r="V16" i="12"/>
  <c r="V34" i="12"/>
  <c r="V13" i="12"/>
  <c r="V35" i="12"/>
  <c r="V37" i="12"/>
  <c r="V32" i="12"/>
  <c r="V36" i="12"/>
  <c r="K28" i="12"/>
  <c r="T28" i="12" s="1"/>
  <c r="V28" i="12"/>
  <c r="A15" i="12"/>
  <c r="A16" i="12" s="1"/>
  <c r="A14" i="12"/>
  <c r="K15" i="12"/>
  <c r="T15" i="12" s="1"/>
  <c r="K17" i="12"/>
  <c r="T17" i="12" s="1"/>
  <c r="K18" i="12"/>
  <c r="T18" i="12" s="1"/>
  <c r="K19" i="12"/>
  <c r="T19" i="12" s="1"/>
  <c r="K20" i="12"/>
  <c r="T20" i="12" s="1"/>
  <c r="K21" i="12"/>
  <c r="T21" i="12" s="1"/>
  <c r="K22" i="12"/>
  <c r="T22" i="12" s="1"/>
  <c r="K23" i="12"/>
  <c r="T23" i="12" s="1"/>
  <c r="K24" i="12"/>
  <c r="T24" i="12" s="1"/>
  <c r="K25" i="12"/>
  <c r="T25" i="12" s="1"/>
  <c r="K26" i="12"/>
  <c r="T26" i="12" s="1"/>
  <c r="G27" i="12"/>
  <c r="K30" i="12"/>
  <c r="T30" i="12" s="1"/>
  <c r="G31" i="12"/>
  <c r="V11" i="12"/>
  <c r="K27" i="12" l="1"/>
  <c r="T27" i="12" s="1"/>
  <c r="V27" i="12"/>
  <c r="V31" i="12"/>
  <c r="K31" i="12"/>
  <c r="T31" i="12" s="1"/>
  <c r="G32" i="11"/>
  <c r="R32" i="11" s="1"/>
  <c r="G31" i="11"/>
  <c r="R31" i="11" s="1"/>
  <c r="G30" i="11"/>
  <c r="R30" i="11" s="1"/>
  <c r="G29" i="11"/>
  <c r="R29" i="11" s="1"/>
  <c r="G28" i="11"/>
  <c r="R28" i="11" s="1"/>
  <c r="G27" i="11"/>
  <c r="R27" i="11" s="1"/>
  <c r="G26" i="11"/>
  <c r="R26" i="11" s="1"/>
  <c r="G25" i="11"/>
  <c r="R25" i="11" s="1"/>
  <c r="G24" i="11"/>
  <c r="R24" i="11" s="1"/>
  <c r="G23" i="11"/>
  <c r="R23" i="11" s="1"/>
  <c r="G22" i="11"/>
  <c r="R22" i="11" s="1"/>
  <c r="G21" i="11"/>
  <c r="R21" i="11" s="1"/>
  <c r="G20" i="11"/>
  <c r="R20" i="11" s="1"/>
  <c r="G19" i="11"/>
  <c r="R19" i="11" s="1"/>
  <c r="G18" i="11"/>
  <c r="R18" i="11" s="1"/>
  <c r="G17" i="11"/>
  <c r="R17" i="11" s="1"/>
  <c r="G16" i="11"/>
  <c r="R16" i="11" s="1"/>
  <c r="G15" i="11"/>
  <c r="R15" i="11" s="1"/>
  <c r="G14" i="11"/>
  <c r="K14" i="11" s="1"/>
  <c r="P14" i="11" s="1"/>
  <c r="G13" i="11"/>
  <c r="R13" i="11" s="1"/>
  <c r="G12" i="11"/>
  <c r="R12" i="11" s="1"/>
  <c r="G11" i="11"/>
  <c r="R11" i="11" s="1"/>
  <c r="G10" i="11"/>
  <c r="K10" i="11" s="1"/>
  <c r="P10" i="11" s="1"/>
  <c r="A10" i="11"/>
  <c r="A11" i="11" s="1"/>
  <c r="A12" i="11" s="1"/>
  <c r="A13" i="11" s="1"/>
  <c r="A14" i="11" s="1"/>
  <c r="A15" i="11" s="1"/>
  <c r="A16" i="11" s="1"/>
  <c r="G9" i="11"/>
  <c r="R9" i="11" s="1"/>
  <c r="G8" i="11"/>
  <c r="K8" i="11" s="1"/>
  <c r="P8" i="11" s="1"/>
  <c r="R8" i="11" l="1"/>
  <c r="K11" i="11"/>
  <c r="P11" i="11" s="1"/>
  <c r="K9" i="11"/>
  <c r="P9" i="11" s="1"/>
  <c r="K15" i="11"/>
  <c r="P15" i="11" s="1"/>
  <c r="K13" i="11"/>
  <c r="P13" i="11" s="1"/>
  <c r="R10" i="11"/>
  <c r="K12" i="11"/>
  <c r="P12" i="11" s="1"/>
  <c r="R14" i="11"/>
  <c r="K16" i="11"/>
  <c r="P16" i="11" s="1"/>
  <c r="K17" i="11"/>
  <c r="P17" i="11" s="1"/>
  <c r="K18" i="11"/>
  <c r="P18" i="11" s="1"/>
  <c r="K19" i="11"/>
  <c r="P19" i="11" s="1"/>
  <c r="K20" i="11"/>
  <c r="P20" i="11" s="1"/>
  <c r="K21" i="11"/>
  <c r="P21" i="11" s="1"/>
  <c r="K22" i="11"/>
  <c r="P22" i="11" s="1"/>
  <c r="K23" i="11"/>
  <c r="P23" i="11" s="1"/>
  <c r="K24" i="11"/>
  <c r="P24" i="11" s="1"/>
  <c r="K25" i="11"/>
  <c r="P25" i="11" s="1"/>
  <c r="K26" i="11"/>
  <c r="P26" i="11" s="1"/>
  <c r="K27" i="11"/>
  <c r="P27" i="11" s="1"/>
  <c r="K28" i="11"/>
  <c r="P28" i="11" s="1"/>
  <c r="K29" i="11"/>
  <c r="P29" i="11" s="1"/>
  <c r="K30" i="11"/>
  <c r="P30" i="11" s="1"/>
  <c r="K31" i="11"/>
  <c r="P31" i="11" s="1"/>
  <c r="K32" i="11"/>
  <c r="P32" i="11" s="1"/>
  <c r="E26" i="8" l="1"/>
  <c r="C26" i="8"/>
  <c r="B26" i="8"/>
  <c r="G40" i="4" l="1"/>
  <c r="G38" i="4"/>
  <c r="G37" i="4"/>
  <c r="G36" i="4"/>
  <c r="G35" i="4"/>
  <c r="G34" i="4"/>
  <c r="G33" i="4"/>
  <c r="G32" i="4"/>
  <c r="G31" i="4"/>
  <c r="G30" i="4"/>
  <c r="G29" i="4"/>
  <c r="G27" i="4"/>
  <c r="G26" i="4"/>
  <c r="G25" i="4"/>
  <c r="G24" i="4"/>
  <c r="G23" i="4"/>
  <c r="G22" i="4"/>
  <c r="G21" i="4"/>
  <c r="G20" i="4"/>
  <c r="G19" i="4"/>
  <c r="G18" i="4"/>
  <c r="G16" i="4"/>
  <c r="G15" i="4"/>
  <c r="G14" i="4"/>
  <c r="G13" i="4"/>
  <c r="G12" i="4"/>
  <c r="G11" i="4"/>
  <c r="G10" i="4"/>
  <c r="G9" i="4"/>
  <c r="G8" i="4"/>
  <c r="G7" i="4"/>
</calcChain>
</file>

<file path=xl/sharedStrings.xml><?xml version="1.0" encoding="utf-8"?>
<sst xmlns="http://schemas.openxmlformats.org/spreadsheetml/2006/main" count="1040" uniqueCount="384">
  <si>
    <t xml:space="preserve">         Crop</t>
  </si>
  <si>
    <t xml:space="preserve">  Watermelon</t>
  </si>
  <si>
    <t xml:space="preserve">  Cantaloupe</t>
  </si>
  <si>
    <t xml:space="preserve">  Honeydew</t>
  </si>
  <si>
    <t xml:space="preserve">  Others</t>
  </si>
  <si>
    <t xml:space="preserve">Total melons </t>
  </si>
  <si>
    <t>1970</t>
  </si>
  <si>
    <t>1971</t>
  </si>
  <si>
    <t>1972</t>
  </si>
  <si>
    <t>1997</t>
  </si>
  <si>
    <t>1998</t>
  </si>
  <si>
    <t>1999</t>
  </si>
  <si>
    <t>2000</t>
  </si>
  <si>
    <t>2001</t>
  </si>
  <si>
    <t>2002</t>
  </si>
  <si>
    <t>2003</t>
  </si>
  <si>
    <t>2004</t>
  </si>
  <si>
    <t>Source: USDA, Economic Research Service.</t>
  </si>
  <si>
    <t>Table E-1--U.S. per capita use of melons, 1970 to date</t>
  </si>
  <si>
    <t>Table E-2--U.S. melons: Harvested area and production, 1980 to date</t>
  </si>
  <si>
    <t xml:space="preserve">       Item</t>
  </si>
  <si>
    <t xml:space="preserve">  --</t>
  </si>
  <si>
    <t xml:space="preserve">     Total</t>
  </si>
  <si>
    <t xml:space="preserve">        --</t>
  </si>
  <si>
    <t xml:space="preserve">         --</t>
  </si>
  <si>
    <t xml:space="preserve">Table E-3--Melons:  U.S. cash receipts, 1980 to date  </t>
  </si>
  <si>
    <t>Watermelon</t>
  </si>
  <si>
    <t>Cantaloupe</t>
  </si>
  <si>
    <t>Honeydew</t>
  </si>
  <si>
    <r>
      <t xml:space="preserve">Other melons </t>
    </r>
    <r>
      <rPr>
        <vertAlign val="superscript"/>
        <sz val="8"/>
        <rFont val="Helvetica"/>
      </rPr>
      <t>1</t>
    </r>
  </si>
  <si>
    <t>Total</t>
  </si>
  <si>
    <t>---- $1,000 -----</t>
  </si>
  <si>
    <t>1980</t>
  </si>
  <si>
    <t xml:space="preserve">                --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</si>
  <si>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</si>
  <si>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</si>
  <si>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</si>
  <si>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</si>
  <si>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</si>
  <si>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</si>
  <si>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</si>
  <si>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</si>
  <si>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</si>
  <si>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</si>
  <si>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</si>
  <si>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</si>
  <si>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</si>
  <si>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</si>
  <si>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</si>
  <si>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</si>
  <si>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 xml:space="preserve">2004 </t>
  </si>
  <si>
    <t xml:space="preserve">2005 </t>
  </si>
  <si>
    <t xml:space="preserve">2006 </t>
  </si>
  <si>
    <t xml:space="preserve">2007 </t>
  </si>
  <si>
    <t xml:space="preserve">2008 </t>
  </si>
  <si>
    <t xml:space="preserve">2009 </t>
  </si>
  <si>
    <t xml:space="preserve">2010  </t>
  </si>
  <si>
    <t xml:space="preserve">2011  </t>
  </si>
  <si>
    <t xml:space="preserve">2012  </t>
  </si>
  <si>
    <t xml:space="preserve">2013 </t>
  </si>
  <si>
    <t xml:space="preserve">2014 </t>
  </si>
  <si>
    <t xml:space="preserve">--  = not available.  </t>
  </si>
  <si>
    <r>
      <rPr>
        <vertAlign val="superscript"/>
        <sz val="8"/>
        <rFont val="Helvetica"/>
      </rPr>
      <t>1</t>
    </r>
    <r>
      <rPr>
        <sz val="8"/>
        <rFont val="Helvetica"/>
      </rPr>
      <t xml:space="preserve"> Includes casaba melons and crenshaw melons.</t>
    </r>
  </si>
  <si>
    <t xml:space="preserve">Source:  USDA, Economic Research Service. </t>
  </si>
  <si>
    <t>Commodity/country</t>
  </si>
  <si>
    <t>2005</t>
  </si>
  <si>
    <t>2006</t>
  </si>
  <si>
    <t>2007</t>
  </si>
  <si>
    <t>Watermelon:</t>
  </si>
  <si>
    <t xml:space="preserve">  Iran</t>
  </si>
  <si>
    <t xml:space="preserve">  Turkey</t>
  </si>
  <si>
    <t xml:space="preserve">  Brazil</t>
  </si>
  <si>
    <t xml:space="preserve">  Egypt</t>
  </si>
  <si>
    <t xml:space="preserve">  United States</t>
  </si>
  <si>
    <t xml:space="preserve">    World</t>
  </si>
  <si>
    <t>Cantaloupe/other melon:</t>
  </si>
  <si>
    <t xml:space="preserve">  India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</si>
  <si>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Includes fresh and processing production. U.S. data may not match data elsewhere in this report  due to reporting delays.    </t>
    </r>
  </si>
  <si>
    <t xml:space="preserve">  Kazakhstan</t>
  </si>
  <si>
    <r>
      <t xml:space="preserve">  United States </t>
    </r>
    <r>
      <rPr>
        <vertAlign val="superscript"/>
        <sz val="8"/>
        <rFont val="Helvetica"/>
      </rPr>
      <t>2</t>
    </r>
  </si>
  <si>
    <t xml:space="preserve">Watermelon: </t>
  </si>
  <si>
    <t xml:space="preserve">  Russian Federation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</si>
  <si>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Includes fresh and processing acreage. U.S. data may not match data elsewhere in this report  due to reporting delays. </t>
    </r>
  </si>
  <si>
    <r>
      <t>Table E-6--Production of selected melons for selected States, 1990 to date</t>
    </r>
    <r>
      <rPr>
        <vertAlign val="superscript"/>
        <sz val="8"/>
        <rFont val="Arial"/>
        <family val="2"/>
      </rPr>
      <t xml:space="preserve"> 1</t>
    </r>
  </si>
  <si>
    <t>Arizona</t>
  </si>
  <si>
    <t>California</t>
  </si>
  <si>
    <t>Florida</t>
  </si>
  <si>
    <t>Georgia</t>
  </si>
  <si>
    <t>Indiana</t>
  </si>
  <si>
    <t>South Carolina</t>
  </si>
  <si>
    <t>Texas</t>
  </si>
  <si>
    <t>Cantaloupe:</t>
  </si>
  <si>
    <t xml:space="preserve">      --</t>
  </si>
  <si>
    <t xml:space="preserve">          --</t>
  </si>
  <si>
    <r>
      <t xml:space="preserve">Source: USDA, National Agricultural Statistics Service, </t>
    </r>
    <r>
      <rPr>
        <i/>
        <sz val="8"/>
        <rFont val="Arial"/>
        <family val="2"/>
      </rPr>
      <t>Vegetables Annual Summary.</t>
    </r>
  </si>
  <si>
    <r>
      <t>Table E-7--Annual melon shipments,  1993 to date</t>
    </r>
    <r>
      <rPr>
        <vertAlign val="superscript"/>
        <sz val="8"/>
        <rFont val="Helvetica"/>
      </rPr>
      <t xml:space="preserve"> 1</t>
    </r>
  </si>
  <si>
    <t xml:space="preserve"> Watermelon, all</t>
  </si>
  <si>
    <t xml:space="preserve">  Total </t>
  </si>
  <si>
    <t xml:space="preserve">     1993</t>
  </si>
  <si>
    <t xml:space="preserve">     1994</t>
  </si>
  <si>
    <t xml:space="preserve">     1995</t>
  </si>
  <si>
    <t xml:space="preserve">     1996</t>
  </si>
  <si>
    <t xml:space="preserve">     1997</t>
  </si>
  <si>
    <t xml:space="preserve">     1998</t>
  </si>
  <si>
    <t xml:space="preserve">     1999</t>
  </si>
  <si>
    <t xml:space="preserve">     2000</t>
  </si>
  <si>
    <t xml:space="preserve">     2001</t>
  </si>
  <si>
    <t xml:space="preserve">     2002</t>
  </si>
  <si>
    <t xml:space="preserve">     2003</t>
  </si>
  <si>
    <t xml:space="preserve">     2004</t>
  </si>
  <si>
    <t xml:space="preserve">     2005</t>
  </si>
  <si>
    <t xml:space="preserve">     2006</t>
  </si>
  <si>
    <t xml:space="preserve">     2007</t>
  </si>
  <si>
    <t xml:space="preserve">     2008</t>
  </si>
  <si>
    <t xml:space="preserve">     2009</t>
  </si>
  <si>
    <t xml:space="preserve">     2010</t>
  </si>
  <si>
    <t xml:space="preserve">     2011 </t>
  </si>
  <si>
    <t xml:space="preserve">     2012 </t>
  </si>
  <si>
    <t xml:space="preserve">     2013 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</si>
  <si>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Includes domestic and import shipments. Table units are hundredweight (cwt); with 1 cwt equal to 100 lbs.    </t>
    </r>
  </si>
  <si>
    <r>
      <t>Source: USDA, Agricultural Marketing Service,</t>
    </r>
    <r>
      <rPr>
        <i/>
        <sz val="8"/>
        <rFont val="Arial"/>
        <family val="2"/>
      </rPr>
      <t xml:space="preserve"> Fresh Fruit and Vegetable Shipments.</t>
    </r>
  </si>
  <si>
    <r>
      <t>Table E-8--Cantaloupe, fresh market:  U.S. monthly and season-average f.o.b. shipping-point price, 1995 to date</t>
    </r>
    <r>
      <rPr>
        <vertAlign val="superscript"/>
        <sz val="8"/>
        <rFont val="Helvetica"/>
      </rPr>
      <t xml:space="preserve"> 1 </t>
    </r>
  </si>
  <si>
    <t>Season</t>
  </si>
  <si>
    <t>Year</t>
  </si>
  <si>
    <t>Jan.</t>
  </si>
  <si>
    <t>Feb.</t>
  </si>
  <si>
    <t>Mar.</t>
  </si>
  <si>
    <t>Apr.</t>
  </si>
  <si>
    <t>May</t>
  </si>
  <si>
    <t>June</t>
  </si>
  <si>
    <t>July</t>
  </si>
  <si>
    <t>Aug.</t>
  </si>
  <si>
    <t>Sep.</t>
  </si>
  <si>
    <t>Oct.</t>
  </si>
  <si>
    <t>Nov.</t>
  </si>
  <si>
    <t>Dec.</t>
  </si>
  <si>
    <t>average</t>
  </si>
  <si>
    <t xml:space="preserve">       --</t>
  </si>
  <si>
    <r>
      <t xml:space="preserve">Source: USDA, National Agricultural Statistics Service, </t>
    </r>
    <r>
      <rPr>
        <i/>
        <sz val="8"/>
        <rFont val="Arial"/>
        <family val="2"/>
      </rPr>
      <t>Agricultural Prices.</t>
    </r>
  </si>
  <si>
    <r>
      <t>Table E-9--Melons: U.S. quarterly average advertised retail prices, 2007 to date</t>
    </r>
    <r>
      <rPr>
        <vertAlign val="superscript"/>
        <sz val="8"/>
        <rFont val="Helvetica"/>
      </rPr>
      <t xml:space="preserve"> 1</t>
    </r>
  </si>
  <si>
    <t>Year &amp;</t>
  </si>
  <si>
    <t>quarter</t>
  </si>
  <si>
    <r>
      <t xml:space="preserve">Watermelon </t>
    </r>
    <r>
      <rPr>
        <vertAlign val="superscript"/>
        <sz val="8"/>
        <rFont val="Helvetica"/>
      </rPr>
      <t>2</t>
    </r>
  </si>
  <si>
    <t xml:space="preserve">   $/each</t>
  </si>
  <si>
    <t xml:space="preserve">     $/each</t>
  </si>
  <si>
    <t xml:space="preserve">  $/each</t>
  </si>
  <si>
    <t>2007:</t>
  </si>
  <si>
    <t xml:space="preserve">  IV</t>
  </si>
  <si>
    <t>2008:</t>
  </si>
  <si>
    <t xml:space="preserve">  I</t>
  </si>
  <si>
    <t xml:space="preserve">  II</t>
  </si>
  <si>
    <t xml:space="preserve">  III</t>
  </si>
  <si>
    <t>2009:</t>
  </si>
  <si>
    <t>2010:</t>
  </si>
  <si>
    <t xml:space="preserve">  II </t>
  </si>
  <si>
    <t>2011:</t>
  </si>
  <si>
    <t>2012:</t>
  </si>
  <si>
    <t>2013:</t>
  </si>
  <si>
    <t>2014:</t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</si>
  <si>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Seedless watermelon.</t>
    </r>
  </si>
  <si>
    <t>Source: USDA, Economic Research Service, using data from USDA, Agricultural</t>
  </si>
  <si>
    <r>
      <t xml:space="preserve">Marketing Service, </t>
    </r>
    <r>
      <rPr>
        <i/>
        <sz val="8"/>
        <rFont val="Arial"/>
        <family val="2"/>
      </rPr>
      <t>Fruit and Vegetable Market News</t>
    </r>
    <r>
      <rPr>
        <sz val="8"/>
        <rFont val="Arial"/>
        <family val="2"/>
      </rPr>
      <t>.</t>
    </r>
  </si>
  <si>
    <t xml:space="preserve">Table E-10--U.S. melons:  Supply, disappearance, and price, farm weight, 1970 to date </t>
  </si>
  <si>
    <t>Supply</t>
  </si>
  <si>
    <t>Disappearance</t>
  </si>
  <si>
    <t xml:space="preserve">     Trade shares of:</t>
  </si>
  <si>
    <t xml:space="preserve"> </t>
  </si>
  <si>
    <t xml:space="preserve">       Per</t>
  </si>
  <si>
    <t>Use</t>
  </si>
  <si>
    <r>
      <t>Production</t>
    </r>
    <r>
      <rPr>
        <vertAlign val="superscript"/>
        <sz val="8"/>
        <rFont val="Helvetica"/>
      </rPr>
      <t xml:space="preserve"> 1</t>
    </r>
  </si>
  <si>
    <r>
      <t xml:space="preserve">    Imports</t>
    </r>
    <r>
      <rPr>
        <vertAlign val="superscript"/>
        <sz val="8"/>
        <rFont val="Helvetica"/>
      </rPr>
      <t xml:space="preserve"> 2</t>
    </r>
  </si>
  <si>
    <r>
      <t xml:space="preserve">   Exports </t>
    </r>
    <r>
      <rPr>
        <vertAlign val="superscript"/>
        <sz val="8"/>
        <rFont val="Helvetica"/>
      </rPr>
      <t>2</t>
    </r>
  </si>
  <si>
    <r>
      <t xml:space="preserve"> Domestic </t>
    </r>
    <r>
      <rPr>
        <vertAlign val="superscript"/>
        <sz val="8"/>
        <rFont val="Helvetica"/>
      </rPr>
      <t>3</t>
    </r>
  </si>
  <si>
    <t xml:space="preserve">     capita</t>
  </si>
  <si>
    <r>
      <t xml:space="preserve">imported </t>
    </r>
    <r>
      <rPr>
        <vertAlign val="superscript"/>
        <sz val="8"/>
        <rFont val="Helvetica"/>
      </rPr>
      <t>5</t>
    </r>
  </si>
  <si>
    <t xml:space="preserve">  ----------------------------------- Million pounds --------------------------------</t>
  </si>
  <si>
    <t xml:space="preserve">     Pounds  </t>
  </si>
  <si>
    <t xml:space="preserve">      -------- Percent --------</t>
  </si>
  <si>
    <t>1979</t>
  </si>
  <si>
    <t xml:space="preserve">1992 </t>
  </si>
  <si>
    <t xml:space="preserve">1993 </t>
  </si>
  <si>
    <t xml:space="preserve">1994 </t>
  </si>
  <si>
    <t xml:space="preserve">1995 </t>
  </si>
  <si>
    <t xml:space="preserve">1996 </t>
  </si>
  <si>
    <t xml:space="preserve">1997 </t>
  </si>
  <si>
    <t xml:space="preserve">2002 </t>
  </si>
  <si>
    <t xml:space="preserve">2003 </t>
  </si>
  <si>
    <t xml:space="preserve">2010 </t>
  </si>
  <si>
    <t xml:space="preserve">2011 </t>
  </si>
  <si>
    <t xml:space="preserve">2012 </t>
  </si>
  <si>
    <r>
      <rPr>
        <vertAlign val="superscript"/>
        <sz val="8"/>
        <rFont val="Arial"/>
        <family val="2"/>
      </rPr>
      <t xml:space="preserve">1 </t>
    </r>
    <r>
      <rPr>
        <sz val="8"/>
        <rFont val="Arial"/>
        <family val="2"/>
      </rPr>
      <t xml:space="preserve">Data prior to 1982 and after 1991 are from USDA, National Agricultural Statistics Service.Data for 1982-91 estimated by ERS based </t>
    </r>
  </si>
  <si>
    <r>
      <t xml:space="preserve">on available State data adjusted to the national level. Excludes miscellaneous melons. </t>
    </r>
    <r>
      <rPr>
        <vertAlign val="superscript"/>
        <sz val="8"/>
        <rFont val="Arial"/>
        <family val="2"/>
      </rPr>
      <t xml:space="preserve">2 </t>
    </r>
    <r>
      <rPr>
        <sz val="8"/>
        <rFont val="Arial"/>
        <family val="2"/>
      </rPr>
      <t xml:space="preserve">Derived by ERS from data of U.S. Dept. </t>
    </r>
  </si>
  <si>
    <r>
      <t>of Commerce, U.S. Census Bureau. Includes miscellaneous melons.</t>
    </r>
    <r>
      <rPr>
        <vertAlign val="superscript"/>
        <sz val="8"/>
        <rFont val="Arial"/>
        <family val="2"/>
      </rPr>
      <t xml:space="preserve"> 3 </t>
    </r>
    <r>
      <rPr>
        <sz val="8"/>
        <rFont val="Arial"/>
        <family val="2"/>
      </rPr>
      <t xml:space="preserve">Shipments to U.S. territories were subtracted from </t>
    </r>
  </si>
  <si>
    <r>
      <t xml:space="preserve">total disappearance from 1978-88 but are not shown separately. </t>
    </r>
    <r>
      <rPr>
        <vertAlign val="superscript"/>
        <sz val="8"/>
        <rFont val="Arial"/>
        <family val="2"/>
      </rPr>
      <t xml:space="preserve">4 </t>
    </r>
    <r>
      <rPr>
        <sz val="8"/>
        <rFont val="Arial"/>
        <family val="2"/>
      </rPr>
      <t xml:space="preserve">Computed as domestic disappearance divided by total U.S. population    </t>
    </r>
  </si>
  <si>
    <t xml:space="preserve">Source: USDA, Economic Research Service. </t>
  </si>
  <si>
    <t xml:space="preserve">Table E-11--U.S. cantaloupe:  Supply, utilization, and price, farm weight, 1970 to date </t>
  </si>
  <si>
    <t>Utilization</t>
  </si>
  <si>
    <t xml:space="preserve">        Season-average price</t>
  </si>
  <si>
    <t xml:space="preserve">        Trade shares of: </t>
  </si>
  <si>
    <t xml:space="preserve">   Current</t>
  </si>
  <si>
    <t xml:space="preserve">  Constant</t>
  </si>
  <si>
    <t xml:space="preserve"> Domestic</t>
  </si>
  <si>
    <r>
      <t xml:space="preserve">    dollars</t>
    </r>
    <r>
      <rPr>
        <vertAlign val="superscript"/>
        <sz val="8"/>
        <rFont val="Helvetica"/>
      </rPr>
      <t xml:space="preserve"> 3</t>
    </r>
  </si>
  <si>
    <t xml:space="preserve">    2009</t>
  </si>
  <si>
    <t xml:space="preserve">Supply </t>
  </si>
  <si>
    <t xml:space="preserve">       use</t>
  </si>
  <si>
    <r>
      <t xml:space="preserve">  dollars</t>
    </r>
    <r>
      <rPr>
        <vertAlign val="superscript"/>
        <sz val="8"/>
        <rFont val="Helvetica"/>
      </rPr>
      <t xml:space="preserve"> 4  </t>
    </r>
  </si>
  <si>
    <t>imported</t>
  </si>
  <si>
    <t>exported</t>
  </si>
  <si>
    <t xml:space="preserve">    ---------- $/cwt ----------</t>
  </si>
  <si>
    <t>2012</t>
  </si>
  <si>
    <t xml:space="preserve">Cwt=hundredweight, or 100 lbs. </t>
  </si>
  <si>
    <t xml:space="preserve">Table E-12--U.S. honeydew melons:  Supply, utilization, and price, farm weight, 1970 to date </t>
  </si>
  <si>
    <r>
      <t xml:space="preserve">    Imports </t>
    </r>
    <r>
      <rPr>
        <vertAlign val="superscript"/>
        <sz val="8"/>
        <rFont val="Helvetica"/>
      </rPr>
      <t>2</t>
    </r>
  </si>
  <si>
    <r>
      <t xml:space="preserve">   Exports</t>
    </r>
    <r>
      <rPr>
        <vertAlign val="superscript"/>
        <sz val="8"/>
        <rFont val="Helvetica"/>
      </rPr>
      <t xml:space="preserve"> 2</t>
    </r>
  </si>
  <si>
    <r>
      <t xml:space="preserve">    dollars </t>
    </r>
    <r>
      <rPr>
        <vertAlign val="superscript"/>
        <sz val="8"/>
        <rFont val="Helvetica"/>
      </rPr>
      <t>3</t>
    </r>
  </si>
  <si>
    <r>
      <t xml:space="preserve">  dollars </t>
    </r>
    <r>
      <rPr>
        <vertAlign val="superscript"/>
        <sz val="8"/>
        <rFont val="Helvetica"/>
      </rPr>
      <t>3</t>
    </r>
  </si>
  <si>
    <t>`</t>
  </si>
  <si>
    <t xml:space="preserve">Table E-13--U.S. watermelon:  Supply, utilization, and price, farm weight, 1970 to date </t>
  </si>
  <si>
    <t xml:space="preserve">      Season-average price</t>
  </si>
  <si>
    <r>
      <t xml:space="preserve">  dollars</t>
    </r>
    <r>
      <rPr>
        <vertAlign val="superscript"/>
        <sz val="8"/>
        <rFont val="Helvetica"/>
      </rPr>
      <t xml:space="preserve"> 4</t>
    </r>
  </si>
  <si>
    <t>2009</t>
  </si>
  <si>
    <t>2014</t>
  </si>
  <si>
    <r>
      <t>Table E-14--U.S. imports of melons, 1980 to date</t>
    </r>
    <r>
      <rPr>
        <vertAlign val="superscript"/>
        <sz val="8"/>
        <rFont val="Helvetica"/>
      </rPr>
      <t xml:space="preserve"> 1 </t>
    </r>
  </si>
  <si>
    <t xml:space="preserve">      Cantaloupe</t>
  </si>
  <si>
    <t xml:space="preserve">  Other melons</t>
  </si>
  <si>
    <t xml:space="preserve">                                        -- 1,000 pounds --</t>
  </si>
  <si>
    <r>
      <rPr>
        <vertAlign val="superscript"/>
        <sz val="8"/>
        <rFont val="Arial"/>
        <family val="2"/>
      </rPr>
      <t xml:space="preserve">1 </t>
    </r>
    <r>
      <rPr>
        <sz val="8"/>
        <rFont val="Arial"/>
        <family val="2"/>
      </rPr>
      <t xml:space="preserve">Except for 1989 to the present, data in this table are taken from the USDA Foreign Agricultural  </t>
    </r>
  </si>
  <si>
    <t xml:space="preserve">Trade of the United States (FATUS) report. Data after 1988 come directly  from the U.S. Census Bureau. </t>
  </si>
  <si>
    <t xml:space="preserve">Source: USDA Economic Research Service calculations based on data of the U.S. Department of Commerce,   </t>
  </si>
  <si>
    <t>U.S. Census Bureau.</t>
  </si>
  <si>
    <t>Table E-15--Selected fresh melons:  U.S. import value from selected countries and the world, 2005 to date</t>
  </si>
  <si>
    <t>Item</t>
  </si>
  <si>
    <t>Guatemala</t>
  </si>
  <si>
    <t>Costa Rica</t>
  </si>
  <si>
    <t>Honduras</t>
  </si>
  <si>
    <t>Mexico</t>
  </si>
  <si>
    <t>Nicaragua</t>
  </si>
  <si>
    <t xml:space="preserve">             Other</t>
  </si>
  <si>
    <t xml:space="preserve">               World</t>
  </si>
  <si>
    <t>2005:</t>
  </si>
  <si>
    <t xml:space="preserve">Cantaloupe </t>
  </si>
  <si>
    <t xml:space="preserve">  Selected total</t>
  </si>
  <si>
    <t>2006:</t>
  </si>
  <si>
    <t xml:space="preserve">Watermelon </t>
  </si>
  <si>
    <t xml:space="preserve">Source: USDA, Economic Research Service based on data from U.S. Department of Commerce, U.S. Census Bureau.  </t>
  </si>
  <si>
    <t>Table E-16--U.S. exports of melons, 1980 to date</t>
  </si>
  <si>
    <r>
      <t xml:space="preserve"> Cantaloupe</t>
    </r>
    <r>
      <rPr>
        <vertAlign val="superscript"/>
        <sz val="8"/>
        <rFont val="Helvetica"/>
      </rPr>
      <t xml:space="preserve"> 1</t>
    </r>
  </si>
  <si>
    <r>
      <t>Watermelon</t>
    </r>
    <r>
      <rPr>
        <vertAlign val="superscript"/>
        <sz val="8"/>
        <rFont val="Helvetica"/>
      </rPr>
      <t xml:space="preserve"> 2</t>
    </r>
  </si>
  <si>
    <r>
      <t>Other melons</t>
    </r>
    <r>
      <rPr>
        <vertAlign val="superscript"/>
        <sz val="8"/>
        <rFont val="Helvetica"/>
      </rPr>
      <t xml:space="preserve"> 2</t>
    </r>
  </si>
  <si>
    <r>
      <rPr>
        <vertAlign val="superscript"/>
        <sz val="8"/>
        <rFont val="Arial"/>
        <family val="2"/>
      </rPr>
      <t xml:space="preserve">1 </t>
    </r>
    <r>
      <rPr>
        <sz val="8"/>
        <rFont val="Arial"/>
        <family val="2"/>
      </rPr>
      <t xml:space="preserve">Includes melons other than watermelons prior to 1978.   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</si>
  <si>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Data for 1980-89 were not adjusted due to a lack of consistent Canadian data.</t>
    </r>
  </si>
  <si>
    <t xml:space="preserve">Source: USDA Economic Research Service calculations based on data from U.S. Department of Commerce, </t>
  </si>
  <si>
    <t>Table E-17--U.S. melon (all) export value to selected countries and the world, 2003 to date</t>
  </si>
  <si>
    <t xml:space="preserve">      South</t>
  </si>
  <si>
    <t xml:space="preserve">       Hong</t>
  </si>
  <si>
    <t xml:space="preserve">   Canada</t>
  </si>
  <si>
    <t xml:space="preserve">   Mexico</t>
  </si>
  <si>
    <t>Korea</t>
  </si>
  <si>
    <t xml:space="preserve">       Kong</t>
  </si>
  <si>
    <t xml:space="preserve">    Taiwan</t>
  </si>
  <si>
    <t xml:space="preserve">    Japan</t>
  </si>
  <si>
    <t xml:space="preserve">   Other</t>
  </si>
  <si>
    <t xml:space="preserve">  World</t>
  </si>
  <si>
    <t>Source: U.S. Department of Commerce, U.S. Census Bureau.</t>
  </si>
  <si>
    <r>
      <t>Table E-18--Melons:  U.S. monthly and annual imports, 1980 to date</t>
    </r>
    <r>
      <rPr>
        <vertAlign val="superscript"/>
        <sz val="8"/>
        <rFont val="Helvetica"/>
      </rPr>
      <t xml:space="preserve"> 1</t>
    </r>
    <r>
      <rPr>
        <sz val="8"/>
        <rFont val="Helvetica"/>
        <family val="2"/>
      </rPr>
      <t xml:space="preserve"> </t>
    </r>
  </si>
  <si>
    <t xml:space="preserve">     Jan.</t>
  </si>
  <si>
    <t xml:space="preserve">     Feb.</t>
  </si>
  <si>
    <t xml:space="preserve">     Mar.</t>
  </si>
  <si>
    <t xml:space="preserve">     Apr.</t>
  </si>
  <si>
    <t xml:space="preserve">     May</t>
  </si>
  <si>
    <t xml:space="preserve">      June</t>
  </si>
  <si>
    <t xml:space="preserve">       July</t>
  </si>
  <si>
    <t xml:space="preserve">      Aug.</t>
  </si>
  <si>
    <t xml:space="preserve">     Sep.</t>
  </si>
  <si>
    <t xml:space="preserve">      Oct.</t>
  </si>
  <si>
    <t xml:space="preserve">      Nov.</t>
  </si>
  <si>
    <t xml:space="preserve">      Dec.</t>
  </si>
  <si>
    <t>Annual</t>
  </si>
  <si>
    <t xml:space="preserve">1990 </t>
  </si>
  <si>
    <r>
      <t>All melons:</t>
    </r>
    <r>
      <rPr>
        <b/>
        <vertAlign val="superscript"/>
        <sz val="8"/>
        <rFont val="Helvetica"/>
      </rPr>
      <t xml:space="preserve"> 1</t>
    </r>
  </si>
  <si>
    <t xml:space="preserve">1986 </t>
  </si>
  <si>
    <r>
      <t xml:space="preserve">1989 </t>
    </r>
    <r>
      <rPr>
        <vertAlign val="superscript"/>
        <sz val="8"/>
        <rFont val="Helvetica"/>
      </rPr>
      <t>2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</si>
  <si>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Includes cantaloupe, watermelon, and all other melons. </t>
    </r>
    <r>
      <rPr>
        <vertAlign val="superscript"/>
        <sz val="8"/>
        <rFont val="Arial"/>
        <family val="2"/>
      </rPr>
      <t xml:space="preserve">2 </t>
    </r>
    <r>
      <rPr>
        <sz val="8"/>
        <rFont val="Arial"/>
        <family val="2"/>
      </rPr>
      <t xml:space="preserve">Data beginning January 1989 reported under the harmonized tariff schedule (HS). </t>
    </r>
  </si>
  <si>
    <t>Source: USDA, Economic Research Service using data provided by U.S. Department of Commerce, U.S. Census Bureau.</t>
  </si>
  <si>
    <r>
      <t>Table E-19--Melons:  U.S. monthly and annual exports, 1990 to date</t>
    </r>
    <r>
      <rPr>
        <vertAlign val="superscript"/>
        <sz val="8"/>
        <rFont val="Helvetica"/>
      </rPr>
      <t xml:space="preserve"> 1</t>
    </r>
    <r>
      <rPr>
        <sz val="8"/>
        <rFont val="Helvetica"/>
        <family val="2"/>
      </rPr>
      <t xml:space="preserve"> </t>
    </r>
  </si>
  <si>
    <r>
      <t xml:space="preserve">All melons: </t>
    </r>
    <r>
      <rPr>
        <b/>
        <vertAlign val="superscript"/>
        <sz val="8"/>
        <rFont val="Helvetica"/>
      </rPr>
      <t>1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</si>
  <si>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Includes cantaloupe, watermelon, and all other melons. 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Data beginning January 1989 reported under the harmonized tariff schedule (HS).</t>
    </r>
  </si>
  <si>
    <t>Canadian data for 1989 was adjusted due to a known undercount using U.S. melon imports as reported by Statistics Canada.</t>
  </si>
  <si>
    <t>Source: USDA, Economic Research Service using data from the U.S. Department of Commerce, U.S. Census Bureau and Statistics Canada.</t>
  </si>
  <si>
    <t>Table E-3--Melons: U.S. cash receipts, 1980 to date</t>
  </si>
  <si>
    <t>Table E-6--Production of selected melons for selected States, 1990 to date</t>
  </si>
  <si>
    <t>Table E-7--Annual melon shipments, 1993 to date</t>
  </si>
  <si>
    <t>Table E-8--Cantaloupe, fresh market: U.S. monthly and season-average f.o.b. shipping-point price, 1995 to date</t>
  </si>
  <si>
    <t>Table E-9--Melons: U.S. quarterly average advertised retail prices, 2007 to date</t>
  </si>
  <si>
    <t>Table E-10--U.S. melons: Supply, disappearance, and price, farm weight, 1970 to date</t>
  </si>
  <si>
    <t>Table E-11--U.S. cantaloupe: Supply, utilization, and price, farm weight, 1970 to date</t>
  </si>
  <si>
    <t>Table E-12--U.S. honeydew melons: Supply, utilization, and price, farm weight, 1970 to date</t>
  </si>
  <si>
    <t>Table E-13--U.S. watermelon: Supply, utilization, and price, farm weight, 1970 to date</t>
  </si>
  <si>
    <t>Table E-14--U.S. imports of melons, 1980 to date</t>
  </si>
  <si>
    <t>Table E-15--Selected fresh melons: U.S. import value from selected countries and the world, 2005 to date</t>
  </si>
  <si>
    <t>Table E-18--Melons: U.S. monthly and annual imports, 1980 to date</t>
  </si>
  <si>
    <t>Table E-19--Melons: U.S. monthly and annual exports, 1990 to date</t>
  </si>
  <si>
    <t>---------- Pounds, farm weight ----------</t>
  </si>
  <si>
    <t>------------ 1,000 cwt ----------</t>
  </si>
  <si>
    <t>---------- 1,000 cwt ----------</t>
  </si>
  <si>
    <r>
      <t xml:space="preserve"> -- = not available.  P= Preliminary </t>
    </r>
    <r>
      <rPr>
        <vertAlign val="superscript"/>
        <sz val="8"/>
        <rFont val="Arial"/>
        <family val="2"/>
      </rPr>
      <t xml:space="preserve">1 </t>
    </r>
    <r>
      <rPr>
        <sz val="8"/>
        <rFont val="Arial"/>
        <family val="2"/>
      </rPr>
      <t xml:space="preserve">Monthly prices are averages received at the free-on-board (f.o.b.) shipping point through 2005. </t>
    </r>
  </si>
  <si>
    <t>Thereafter, prices are measured at the point of first sale. The season average is the weighted average price received by producers at</t>
  </si>
  <si>
    <t>---------- Dollars per cwt ----------</t>
  </si>
  <si>
    <t>-- = not available.  Units are hundredweight (cwt). One cwt is equal to 100 lbs.</t>
  </si>
  <si>
    <t>Units are hundredweight (cwt). One cwt is equal to 100 lbs.</t>
  </si>
  <si>
    <t xml:space="preserve">  ----------------- Million pounds ---------------------</t>
  </si>
  <si>
    <r>
      <t>Includes all uses.</t>
    </r>
    <r>
      <rPr>
        <vertAlign val="superscript"/>
        <sz val="8"/>
        <rFont val="Arial"/>
        <family val="2"/>
      </rPr>
      <t xml:space="preserve"> 2</t>
    </r>
    <r>
      <rPr>
        <sz val="8"/>
        <rFont val="Arial"/>
        <family val="2"/>
      </rPr>
      <t xml:space="preserve"> U.S. Department of Commerce, U.S. Census Bureau. Exports for 1978-89 adjusted using Canadian import data. </t>
    </r>
    <r>
      <rPr>
        <vertAlign val="superscript"/>
        <sz val="8"/>
        <rFont val="Arial"/>
        <family val="2"/>
      </rPr>
      <t xml:space="preserve">3 </t>
    </r>
    <r>
      <rPr>
        <sz val="8"/>
        <rFont val="Arial"/>
        <family val="2"/>
      </rPr>
      <t xml:space="preserve">Source of season-average 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</si>
  <si>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USDA, National Agricultural Statistics Service. </t>
    </r>
  </si>
  <si>
    <t xml:space="preserve">of the category called "other melons." From 1980-91, shipment data were used to estimate the distribution of the "other melon" category (ranged from 42 to 59 percent). </t>
  </si>
  <si>
    <t xml:space="preserve">Exports were not adjusted due to data limitations. </t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</si>
  <si>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Constant-dollar prices were calculated using the gross domestic product implicit price deflator, 2009=100.  </t>
    </r>
  </si>
  <si>
    <t xml:space="preserve"> ---------- $ 1,000 ----------</t>
  </si>
  <si>
    <t>---------- 1,000 pounds ----------</t>
  </si>
  <si>
    <t>---------- $1,000 ----------</t>
  </si>
  <si>
    <r>
      <t xml:space="preserve">     2014</t>
    </r>
    <r>
      <rPr>
        <vertAlign val="superscript"/>
        <sz val="8"/>
        <rFont val="Arial"/>
        <family val="2"/>
      </rPr>
      <t xml:space="preserve"> </t>
    </r>
  </si>
  <si>
    <r>
      <t xml:space="preserve"> Source: USDA, National Agricultural Statistics Service, </t>
    </r>
    <r>
      <rPr>
        <i/>
        <sz val="8"/>
        <rFont val="H"/>
      </rPr>
      <t>Vegetables Annual Summary.</t>
    </r>
  </si>
  <si>
    <r>
      <t xml:space="preserve">       use </t>
    </r>
    <r>
      <rPr>
        <vertAlign val="superscript"/>
        <sz val="8"/>
        <rFont val="Helvetica"/>
      </rPr>
      <t>4</t>
    </r>
  </si>
  <si>
    <r>
      <t xml:space="preserve">exported </t>
    </r>
    <r>
      <rPr>
        <vertAlign val="superscript"/>
        <sz val="8"/>
        <rFont val="Helvetica"/>
      </rPr>
      <t>6</t>
    </r>
  </si>
  <si>
    <r>
      <t>(including military) on July 1.</t>
    </r>
    <r>
      <rPr>
        <vertAlign val="superscript"/>
        <sz val="8"/>
        <rFont val="Arial"/>
        <family val="2"/>
      </rPr>
      <t xml:space="preserve"> 5 </t>
    </r>
    <r>
      <rPr>
        <sz val="8"/>
        <rFont val="Arial"/>
        <family val="2"/>
      </rPr>
      <t xml:space="preserve">Share of domestic disappearance accounted for by imports. </t>
    </r>
    <r>
      <rPr>
        <vertAlign val="superscript"/>
        <sz val="8"/>
        <rFont val="Arial"/>
        <family val="2"/>
      </rPr>
      <t>6</t>
    </r>
    <r>
      <rPr>
        <sz val="8"/>
        <rFont val="Arial"/>
        <family val="2"/>
      </rPr>
      <t xml:space="preserve"> Share of total supply that is exported.  </t>
    </r>
  </si>
  <si>
    <r>
      <t xml:space="preserve">     2015</t>
    </r>
    <r>
      <rPr>
        <vertAlign val="superscript"/>
        <sz val="8"/>
        <rFont val="Arial"/>
        <family val="2"/>
      </rPr>
      <t xml:space="preserve"> </t>
    </r>
  </si>
  <si>
    <r>
      <t xml:space="preserve"> Misc. melons</t>
    </r>
    <r>
      <rPr>
        <vertAlign val="superscript"/>
        <sz val="8"/>
        <rFont val="Arial"/>
        <family val="2"/>
      </rPr>
      <t xml:space="preserve"> 2</t>
    </r>
  </si>
  <si>
    <r>
      <t xml:space="preserve"> Honeydew </t>
    </r>
    <r>
      <rPr>
        <vertAlign val="superscript"/>
        <sz val="8"/>
        <rFont val="Arial"/>
        <family val="2"/>
      </rPr>
      <t>2</t>
    </r>
  </si>
  <si>
    <r>
      <t xml:space="preserve"> Cantaloupe</t>
    </r>
    <r>
      <rPr>
        <vertAlign val="superscript"/>
        <sz val="8"/>
        <rFont val="Arial"/>
        <family val="2"/>
      </rPr>
      <t xml:space="preserve"> 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</si>
  <si>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In 2012 through 2014, honeydew shipments included miscellaneous melons.</t>
    </r>
  </si>
  <si>
    <t>2015:</t>
  </si>
  <si>
    <t xml:space="preserve">2015 </t>
  </si>
  <si>
    <t>2015</t>
  </si>
  <si>
    <t>Harvested area</t>
  </si>
  <si>
    <t>Production</t>
  </si>
  <si>
    <t>Value of production</t>
  </si>
  <si>
    <t>Cantaloup</t>
  </si>
  <si>
    <r>
      <t xml:space="preserve">    -------------------- </t>
    </r>
    <r>
      <rPr>
        <i/>
        <sz val="8"/>
        <color theme="1"/>
        <rFont val="Helvetica"/>
      </rPr>
      <t>Acres</t>
    </r>
    <r>
      <rPr>
        <sz val="8"/>
        <color theme="1"/>
        <rFont val="Helvetica"/>
      </rPr>
      <t xml:space="preserve"> ----------------------</t>
    </r>
  </si>
  <si>
    <r>
      <t xml:space="preserve">    --------------------</t>
    </r>
    <r>
      <rPr>
        <i/>
        <sz val="8"/>
        <color theme="1"/>
        <rFont val="Helvetica"/>
      </rPr>
      <t>1,000 cwt</t>
    </r>
    <r>
      <rPr>
        <sz val="8"/>
        <color theme="1"/>
        <rFont val="Helvetica"/>
      </rPr>
      <t xml:space="preserve"> ----------------------</t>
    </r>
  </si>
  <si>
    <r>
      <t xml:space="preserve">     2016</t>
    </r>
    <r>
      <rPr>
        <vertAlign val="superscript"/>
        <sz val="8"/>
        <rFont val="Arial"/>
        <family val="2"/>
      </rPr>
      <t xml:space="preserve"> </t>
    </r>
  </si>
  <si>
    <t xml:space="preserve">  Uzbekistan</t>
  </si>
  <si>
    <t xml:space="preserve">  Algeria</t>
  </si>
  <si>
    <t>2016:</t>
  </si>
  <si>
    <t xml:space="preserve">2016 </t>
  </si>
  <si>
    <r>
      <t xml:space="preserve">          --------------------</t>
    </r>
    <r>
      <rPr>
        <i/>
        <sz val="8"/>
        <color theme="1"/>
        <rFont val="Helvetica"/>
      </rPr>
      <t>$ 1,000</t>
    </r>
    <r>
      <rPr>
        <sz val="8"/>
        <color theme="1"/>
        <rFont val="Helvetica"/>
      </rPr>
      <t xml:space="preserve"> ----------------------</t>
    </r>
  </si>
  <si>
    <t>Units are million hundredweight (cwt). One million cwt is equal to 100 million lbs or 50,000 U.S. tons.</t>
  </si>
  <si>
    <r>
      <rPr>
        <vertAlign val="superscript"/>
        <sz val="8"/>
        <rFont val="Arial"/>
        <family val="2"/>
      </rPr>
      <t xml:space="preserve">1 </t>
    </r>
    <r>
      <rPr>
        <sz val="8"/>
        <rFont val="Arial"/>
        <family val="2"/>
      </rPr>
      <t xml:space="preserve">Dataset began in October 2007.   </t>
    </r>
  </si>
  <si>
    <t>calculated using the GDP implicit price deflator, 2009=100.</t>
  </si>
  <si>
    <r>
      <rPr>
        <vertAlign val="superscript"/>
        <sz val="8"/>
        <color theme="1"/>
        <rFont val="Arial"/>
        <family val="2"/>
      </rPr>
      <t>1</t>
    </r>
    <r>
      <rPr>
        <sz val="8"/>
        <color theme="1"/>
        <rFont val="Arial"/>
        <family val="2"/>
      </rPr>
      <t xml:space="preserve"> USDA, National Agricultural Statistics Service (NASS). Production data were estimated by ERS for 1982-91 based on available State data </t>
    </r>
  </si>
  <si>
    <r>
      <t xml:space="preserve">adjusted to the national level.  Includes all uses. 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U.S. Department of Commerce, U.S. Census Bureau. </t>
    </r>
    <r>
      <rPr>
        <vertAlign val="superscript"/>
        <sz val="8"/>
        <rFont val="Arial"/>
        <family val="2"/>
      </rPr>
      <t xml:space="preserve">3 </t>
    </r>
    <r>
      <rPr>
        <sz val="8"/>
        <rFont val="Arial"/>
        <family val="2"/>
      </rPr>
      <t xml:space="preserve">Source of season-average price data is USDA, NASS,  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</si>
  <si>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USDA National Agricultural Statistics Service (NASS). Production data were estimated by ERS for 1982-91 based on available State data adjusted to the national level.  </t>
    </r>
  </si>
  <si>
    <r>
      <t xml:space="preserve">price data is USDA, NASS except 1982-91, which was estimated by ERS using State data. </t>
    </r>
    <r>
      <rPr>
        <vertAlign val="superscript"/>
        <sz val="8"/>
        <rFont val="Arial"/>
        <family val="2"/>
      </rPr>
      <t xml:space="preserve">4 </t>
    </r>
    <r>
      <rPr>
        <sz val="8"/>
        <rFont val="Arial"/>
        <family val="2"/>
      </rPr>
      <t xml:space="preserve">Constant-dollar prices were </t>
    </r>
  </si>
  <si>
    <t>Melons: U.S. per capita use of melons, harvested area, production, cash receipts, shipments, price, supply and utilization, and trade</t>
  </si>
  <si>
    <r>
      <t xml:space="preserve">     2017</t>
    </r>
    <r>
      <rPr>
        <vertAlign val="superscript"/>
        <sz val="8"/>
        <rFont val="Arial"/>
        <family val="2"/>
      </rPr>
      <t xml:space="preserve"> </t>
    </r>
  </si>
  <si>
    <t>2017:</t>
  </si>
  <si>
    <t xml:space="preserve">2017 </t>
  </si>
  <si>
    <t xml:space="preserve">  Afghanistan</t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</si>
  <si>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The United States is 8th in cantaloupe/other melon area, and 13th in watermelon area. </t>
    </r>
  </si>
  <si>
    <r>
      <rPr>
        <vertAlign val="superscript"/>
        <sz val="8"/>
        <rFont val="Arial"/>
        <family val="2"/>
      </rPr>
      <t xml:space="preserve">1 </t>
    </r>
    <r>
      <rPr>
        <sz val="8"/>
        <rFont val="Arial"/>
        <family val="2"/>
      </rPr>
      <t>Data for 1982-91 are from the State Statistical Offices. National Agricultural Statistics Service reinstated national data collection in 1992. Beginning in 2016, estimates were for total</t>
    </r>
  </si>
  <si>
    <r>
      <t>Table E-2--U.S. melons: Harvested area and production, 1980 to date</t>
    </r>
    <r>
      <rPr>
        <vertAlign val="superscript"/>
        <sz val="8"/>
        <rFont val="Helvetica"/>
      </rPr>
      <t xml:space="preserve"> 1</t>
    </r>
  </si>
  <si>
    <t>market, which represents nearly the entire industry.</t>
  </si>
  <si>
    <t>harvested acres, production, and value of utilized production in the United States. Prior to 2016, NASS only reported harvested acres, production, and value of production for the fresh</t>
  </si>
  <si>
    <r>
      <rPr>
        <vertAlign val="superscript"/>
        <sz val="8"/>
        <rFont val="Arial"/>
        <family val="2"/>
      </rPr>
      <t xml:space="preserve">1 </t>
    </r>
    <r>
      <rPr>
        <sz val="8"/>
        <rFont val="Arial"/>
        <family val="2"/>
      </rPr>
      <t xml:space="preserve">Data for 1982-91 are from the State Statistical Offices. National Agricultural Statistics Service reinstated national data collection in 1992. Beginning in 2016, estimates were for total </t>
    </r>
  </si>
  <si>
    <t>total production.</t>
  </si>
  <si>
    <t xml:space="preserve">production for each State. Prior to 2016, NASS did not report State- and National-level total production; estimates reflected only fresh-market output, which accounts for the bulk of </t>
  </si>
  <si>
    <r>
      <rPr>
        <vertAlign val="superscript"/>
        <sz val="8"/>
        <rFont val="Arial"/>
        <family val="2"/>
      </rPr>
      <t xml:space="preserve">2 </t>
    </r>
    <r>
      <rPr>
        <sz val="8"/>
        <rFont val="Arial"/>
        <family val="2"/>
      </rPr>
      <t xml:space="preserve">U.S. Department of Commerce, U.S. Census Bureau. Honeydews do not have a separate Harmonized System (HS) code. From 1970-79, trade was estimated as 50 percent </t>
    </r>
  </si>
  <si>
    <t xml:space="preserve">           (D)</t>
  </si>
  <si>
    <t xml:space="preserve"> -- = not available. (D) = Withheld to avoid disclosing data for individual operations. </t>
  </si>
  <si>
    <t xml:space="preserve"> Units are hundredweight (cwt). One cwt is equal to 100 lbs.</t>
  </si>
  <si>
    <t>2018 P</t>
  </si>
  <si>
    <t>2018:</t>
  </si>
  <si>
    <r>
      <t xml:space="preserve">     2018</t>
    </r>
    <r>
      <rPr>
        <vertAlign val="superscript"/>
        <sz val="8"/>
        <rFont val="Arial"/>
        <family val="2"/>
      </rPr>
      <t xml:space="preserve"> </t>
    </r>
  </si>
  <si>
    <t xml:space="preserve">                                                                                                                                                                      ------------------------------------------------------------------------------------------------------------Million cwt ----------------------------------------------------------------------------------------------------------------------</t>
  </si>
  <si>
    <t>Source: USDA, Economic Research Service based on data from United Nations Food and Agriculture Organization, FAOSTAT (July 2019).</t>
  </si>
  <si>
    <t xml:space="preserve">  China, mainland</t>
  </si>
  <si>
    <r>
      <t>Table E-4--Melon production in leading countries and the world, 2000-2017</t>
    </r>
    <r>
      <rPr>
        <vertAlign val="superscript"/>
        <sz val="8"/>
        <rFont val="Helvetica"/>
      </rPr>
      <t xml:space="preserve"> 1</t>
    </r>
  </si>
  <si>
    <t>Table E-4--Melon production in leading countries and the world, 2000 to 2017</t>
  </si>
  <si>
    <t xml:space="preserve">                                                                                                                 ------------------------------------------------------------------------------------------------------------------------ 1,000 acres ---------------------------------------------------------------------------------------------------------------------------</t>
  </si>
  <si>
    <t>Table E-5--Melon harvested acreage in leading countries and the world, 2000-2017</t>
  </si>
  <si>
    <t xml:space="preserve">Source: USDA, Economic Research Service calculations based on data from United Nations Food and Agriculture Organization, FAOSTAT (July 2019). </t>
  </si>
  <si>
    <t>Table E-5--Melon harvested acreage in leading countries and the world, 2000 to 2017</t>
  </si>
  <si>
    <t xml:space="preserve">2018 </t>
  </si>
  <si>
    <t xml:space="preserve">the point of first sale. Data collection resumed in 1995 after estimates had been eliminated in 1981. </t>
  </si>
  <si>
    <r>
      <t xml:space="preserve">except for 1982-91, which was estimated by ERS using State data. </t>
    </r>
    <r>
      <rPr>
        <vertAlign val="superscript"/>
        <sz val="8"/>
        <rFont val="Arial"/>
        <family val="2"/>
      </rPr>
      <t>4</t>
    </r>
    <r>
      <rPr>
        <sz val="8"/>
        <rFont val="Arial"/>
        <family val="2"/>
      </rPr>
      <t xml:space="preserve"> Constant-dollar prices were calculated using the gross domestic product implicit price deflator, 2009=100.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</si>
</sst>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43" formatCode="_(* #,##0.00_);_(* \(#,##0.00\);_(* &quot;-&quot;??_);_(@_)"/>
    <numFmt numFmtId="164" formatCode="0.00_______________)"/>
    <numFmt numFmtId="165" formatCode="0.0_)"/>
    <numFmt numFmtId="166" formatCode="0_)"/>
    <numFmt numFmtId="167" formatCode="0.0000000000000"/>
    <numFmt numFmtId="168" formatCode="_(* #,##0.0_);_(* \(#,##0.0\);_(* &quot;-&quot;??_);_(@_)"/>
    <numFmt numFmtId="169" formatCode="0.00_)"/>
    <numFmt numFmtId="170" formatCode="#,##0.0_);\(#,##0.0\)"/>
    <numFmt numFmtId="171" formatCode="_(* #,##0_);_(* \(#,##0\);_(* &quot;-&quot;??_);_(@_)"/>
    <numFmt numFmtId="172" formatCode="0.0"/>
    <numFmt numFmtId="173" formatCode="#,##0___________)"/>
    <numFmt numFmtId="174" formatCode="General_)"/>
    <numFmt numFmtId="175" formatCode="#,##0.0"/>
    <numFmt numFmtId="176" formatCode="#,##0_______________)"/>
    <numFmt numFmtId="177" formatCode="#,##0.000_);\(#,##0.000\)"/>
    <numFmt numFmtId="178" formatCode="0.00_____________)"/>
    <numFmt numFmtId="179" formatCode="0.00__"/>
    <numFmt numFmtId="180" formatCode="0,000.0_)"/>
    <numFmt numFmtId="181" formatCode="dd\-mmm_)"/>
    <numFmt numFmtId="182" formatCode="#,##0___)"/>
    <numFmt numFmtId="183" formatCode="#,##0.000"/>
    <numFmt numFmtId="184" formatCode="#,##0_____)"/>
    <numFmt numFmtId="185" formatCode="_(* #,##0_);_(* \(#,##0\);_(* &quot;-&quot;?_);_(@_)"/>
    <numFmt numFmtId="186" formatCode="0.000"/>
  </numFmts>
  <fonts count="109"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theme="1"/>
      <name val="Calibri"/>
      <family val="2"/>
      <scheme val="minor"/>
    </font>
    <font>
      <sz val="8"/>
      <name val="Helvetica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color theme="0"/>
      <name val="Arial"/>
      <family val="2"/>
    </font>
    <font>
      <sz val="10"/>
      <color indexed="9"/>
      <name val="Arial"/>
      <family val="2"/>
    </font>
    <font>
      <sz val="11"/>
      <color theme="0"/>
      <name val="Calibri"/>
      <family val="2"/>
      <scheme val="minor"/>
    </font>
    <font>
      <sz val="10"/>
      <color rgb="FF9C0006"/>
      <name val="Arial"/>
      <family val="2"/>
    </font>
    <font>
      <sz val="10"/>
      <color indexed="20"/>
      <name val="Arial"/>
      <family val="2"/>
    </font>
    <font>
      <sz val="11"/>
      <color rgb="FF9C0006"/>
      <name val="Calibri"/>
      <family val="2"/>
      <scheme val="minor"/>
    </font>
    <font>
      <b/>
      <sz val="10"/>
      <color rgb="FFFA7D00"/>
      <name val="Arial"/>
      <family val="2"/>
    </font>
    <font>
      <b/>
      <sz val="10"/>
      <color indexed="52"/>
      <name val="Arial"/>
      <family val="2"/>
    </font>
    <font>
      <b/>
      <sz val="11"/>
      <color rgb="FFFA7D00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indexed="9"/>
      <name val="Arial"/>
      <family val="2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i/>
      <sz val="10"/>
      <color rgb="FF7F7F7F"/>
      <name val="Arial"/>
      <family val="2"/>
    </font>
    <font>
      <i/>
      <sz val="10"/>
      <color indexed="23"/>
      <name val="Arial"/>
      <family val="2"/>
    </font>
    <font>
      <i/>
      <sz val="11"/>
      <color rgb="FF7F7F7F"/>
      <name val="Calibri"/>
      <family val="2"/>
      <scheme val="minor"/>
    </font>
    <font>
      <sz val="10"/>
      <color rgb="FF006100"/>
      <name val="Arial"/>
      <family val="2"/>
    </font>
    <font>
      <sz val="10"/>
      <color indexed="17"/>
      <name val="Arial"/>
      <family val="2"/>
    </font>
    <font>
      <sz val="11"/>
      <color rgb="FF006100"/>
      <name val="Calibri"/>
      <family val="2"/>
      <scheme val="minor"/>
    </font>
    <font>
      <b/>
      <sz val="15"/>
      <color indexed="56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indexed="56"/>
      <name val="Arial"/>
      <family val="2"/>
    </font>
    <font>
      <b/>
      <sz val="13"/>
      <color theme="3"/>
      <name val="Calibri"/>
      <family val="2"/>
      <scheme val="minor"/>
    </font>
    <font>
      <b/>
      <sz val="11"/>
      <color indexed="56"/>
      <name val="Arial"/>
      <family val="2"/>
    </font>
    <font>
      <b/>
      <sz val="11"/>
      <color theme="3"/>
      <name val="Calibri"/>
      <family val="2"/>
      <scheme val="minor"/>
    </font>
    <font>
      <u/>
      <sz val="10"/>
      <color indexed="12"/>
      <name val="Arial"/>
      <family val="2"/>
    </font>
    <font>
      <sz val="10"/>
      <color rgb="FF3F3F76"/>
      <name val="Arial"/>
      <family val="2"/>
    </font>
    <font>
      <sz val="10"/>
      <color indexed="62"/>
      <name val="Arial"/>
      <family val="2"/>
    </font>
    <font>
      <sz val="11"/>
      <color rgb="FF3F3F76"/>
      <name val="Calibri"/>
      <family val="2"/>
      <scheme val="minor"/>
    </font>
    <font>
      <sz val="10"/>
      <color rgb="FFFA7D00"/>
      <name val="Arial"/>
      <family val="2"/>
    </font>
    <font>
      <sz val="10"/>
      <color indexed="52"/>
      <name val="Arial"/>
      <family val="2"/>
    </font>
    <font>
      <sz val="11"/>
      <color rgb="FFFA7D00"/>
      <name val="Calibri"/>
      <family val="2"/>
      <scheme val="minor"/>
    </font>
    <font>
      <sz val="10"/>
      <color rgb="FF9C6500"/>
      <name val="Arial"/>
      <family val="2"/>
    </font>
    <font>
      <sz val="10"/>
      <color indexed="60"/>
      <name val="Arial"/>
      <family val="2"/>
    </font>
    <font>
      <sz val="11"/>
      <color rgb="FF9C6500"/>
      <name val="Calibri"/>
      <family val="2"/>
      <scheme val="minor"/>
    </font>
    <font>
      <sz val="12"/>
      <name val="Arial"/>
      <family val="2"/>
    </font>
    <font>
      <sz val="9"/>
      <name val="Arial"/>
      <family val="2"/>
    </font>
    <font>
      <sz val="10"/>
      <name val="Courier"/>
      <family val="3"/>
    </font>
    <font>
      <b/>
      <sz val="10"/>
      <color rgb="FF3F3F3F"/>
      <name val="Arial"/>
      <family val="2"/>
    </font>
    <font>
      <b/>
      <sz val="10"/>
      <color indexed="63"/>
      <name val="Arial"/>
      <family val="2"/>
    </font>
    <font>
      <b/>
      <sz val="11"/>
      <color rgb="FF3F3F3F"/>
      <name val="Calibri"/>
      <family val="2"/>
      <scheme val="minor"/>
    </font>
    <font>
      <b/>
      <sz val="18"/>
      <color indexed="56"/>
      <name val="Cambria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0"/>
      <color indexed="10"/>
      <name val="Arial"/>
      <family val="2"/>
    </font>
    <font>
      <sz val="11"/>
      <color rgb="FFFF0000"/>
      <name val="Calibri"/>
      <family val="2"/>
      <scheme val="minor"/>
    </font>
    <font>
      <sz val="9"/>
      <color theme="1"/>
      <name val="Arial"/>
      <family val="2"/>
    </font>
    <font>
      <sz val="8"/>
      <name val="Arial"/>
      <family val="2"/>
    </font>
    <font>
      <sz val="11"/>
      <color theme="1"/>
      <name val="Arial"/>
      <family val="2"/>
    </font>
    <font>
      <sz val="9"/>
      <color rgb="FFFF0000"/>
      <name val="Arial"/>
      <family val="2"/>
    </font>
    <font>
      <b/>
      <sz val="8"/>
      <name val="Helvetica"/>
      <family val="2"/>
    </font>
    <font>
      <i/>
      <sz val="8"/>
      <name val="Arial"/>
      <family val="2"/>
    </font>
    <font>
      <i/>
      <sz val="8"/>
      <name val="Helvetica"/>
      <family val="2"/>
    </font>
    <font>
      <sz val="8"/>
      <name val="Calibri"/>
      <family val="2"/>
      <scheme val="minor"/>
    </font>
    <font>
      <sz val="7.5"/>
      <name val="Arial"/>
      <family val="2"/>
    </font>
    <font>
      <vertAlign val="superscript"/>
      <sz val="8"/>
      <name val="Helvetica"/>
    </font>
    <font>
      <i/>
      <sz val="8"/>
      <name val="Helvetica"/>
    </font>
    <font>
      <sz val="12"/>
      <name val="Helvetica"/>
      <family val="2"/>
    </font>
    <font>
      <sz val="8"/>
      <name val="Helvetica"/>
    </font>
    <font>
      <sz val="10"/>
      <name val="Helvetica"/>
    </font>
    <font>
      <sz val="10"/>
      <name val="Helvetica"/>
      <family val="2"/>
    </font>
    <font>
      <sz val="10"/>
      <name val="MS Sans Serif"/>
      <family val="2"/>
    </font>
    <font>
      <sz val="7"/>
      <name val="Helvetica"/>
      <family val="2"/>
    </font>
    <font>
      <sz val="9"/>
      <name val="Helvetica"/>
    </font>
    <font>
      <vertAlign val="superscript"/>
      <sz val="8"/>
      <name val="Arial"/>
      <family val="2"/>
    </font>
    <font>
      <sz val="10"/>
      <name val="Helv"/>
    </font>
    <font>
      <sz val="9"/>
      <name val="Calibri"/>
      <family val="2"/>
      <scheme val="minor"/>
    </font>
    <font>
      <sz val="8"/>
      <color theme="1"/>
      <name val="Helvetica"/>
      <family val="2"/>
    </font>
    <font>
      <sz val="8"/>
      <color rgb="FFFF0000"/>
      <name val="Helvetica"/>
      <family val="2"/>
    </font>
    <font>
      <b/>
      <sz val="8"/>
      <color theme="1"/>
      <name val="Arial"/>
      <family val="2"/>
    </font>
    <font>
      <sz val="7"/>
      <name val="Arial"/>
      <family val="2"/>
    </font>
    <font>
      <sz val="9"/>
      <name val="Arial MT"/>
    </font>
    <font>
      <sz val="9"/>
      <name val="Helv"/>
    </font>
    <font>
      <sz val="8"/>
      <color indexed="8"/>
      <name val="Helvetica"/>
      <family val="2"/>
    </font>
    <font>
      <i/>
      <sz val="8"/>
      <name val="Arial MT"/>
    </font>
    <font>
      <i/>
      <sz val="9"/>
      <name val="Arial MT"/>
    </font>
    <font>
      <sz val="9"/>
      <color rgb="FFFF0000"/>
      <name val="Arial MT"/>
    </font>
    <font>
      <sz val="9"/>
      <color theme="1"/>
      <name val="Arial MT"/>
    </font>
    <font>
      <sz val="12"/>
      <name val="Arial MT"/>
    </font>
    <font>
      <sz val="10"/>
      <name val="Arial MT"/>
    </font>
    <font>
      <sz val="8"/>
      <name val="Arial MT"/>
    </font>
    <font>
      <sz val="9"/>
      <name val="TimesNewRomanPS"/>
    </font>
    <font>
      <sz val="9"/>
      <name val="Times New Roman"/>
      <family val="1"/>
    </font>
    <font>
      <sz val="8"/>
      <name val="Helv"/>
    </font>
    <font>
      <vertAlign val="superscript"/>
      <sz val="8"/>
      <color theme="1"/>
      <name val="Arial"/>
      <family val="2"/>
    </font>
    <font>
      <sz val="12"/>
      <color theme="1"/>
      <name val="Arial"/>
      <family val="2"/>
    </font>
    <font>
      <sz val="8"/>
      <color theme="1"/>
      <name val="Arial MT"/>
    </font>
    <font>
      <b/>
      <vertAlign val="superscript"/>
      <sz val="8"/>
      <name val="Helvetica"/>
    </font>
    <font>
      <b/>
      <sz val="9"/>
      <color theme="1"/>
      <name val="Arial"/>
      <family val="2"/>
    </font>
    <font>
      <u/>
      <sz val="9"/>
      <color theme="10"/>
      <name val="Arial"/>
      <family val="2"/>
    </font>
    <font>
      <sz val="8"/>
      <name val="H"/>
    </font>
    <font>
      <i/>
      <sz val="8"/>
      <name val="H"/>
    </font>
    <font>
      <sz val="8"/>
      <color theme="1"/>
      <name val="Helvetica"/>
    </font>
    <font>
      <sz val="11"/>
      <color theme="1"/>
      <name val="Helvetica"/>
    </font>
    <font>
      <i/>
      <sz val="8"/>
      <color theme="1"/>
      <name val="Helvetica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6714">
    <xf numFmtId="0" fontId="0" fillId="0" borderId="0"/>
    <xf numFmtId="0" fontId="6" fillId="0" borderId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1" fillId="3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1" fillId="33" borderId="0" applyNumberFormat="0" applyBorder="0" applyAlignment="0" applyProtection="0"/>
    <xf numFmtId="0" fontId="10" fillId="10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1" fillId="3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1" fillId="34" borderId="0" applyNumberFormat="0" applyBorder="0" applyAlignment="0" applyProtection="0"/>
    <xf numFmtId="0" fontId="10" fillId="1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1" fillId="35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1" fillId="35" borderId="0" applyNumberFormat="0" applyBorder="0" applyAlignment="0" applyProtection="0"/>
    <xf numFmtId="0" fontId="10" fillId="18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1" fillId="36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1" fillId="36" borderId="0" applyNumberFormat="0" applyBorder="0" applyAlignment="0" applyProtection="0"/>
    <xf numFmtId="0" fontId="10" fillId="22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1" fillId="37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1" fillId="37" borderId="0" applyNumberFormat="0" applyBorder="0" applyAlignment="0" applyProtection="0"/>
    <xf numFmtId="0" fontId="10" fillId="26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1" fillId="38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1" fillId="38" borderId="0" applyNumberFormat="0" applyBorder="0" applyAlignment="0" applyProtection="0"/>
    <xf numFmtId="0" fontId="10" fillId="30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1" fillId="39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1" fillId="39" borderId="0" applyNumberFormat="0" applyBorder="0" applyAlignment="0" applyProtection="0"/>
    <xf numFmtId="0" fontId="10" fillId="11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1" fillId="40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1" fillId="40" borderId="0" applyNumberFormat="0" applyBorder="0" applyAlignment="0" applyProtection="0"/>
    <xf numFmtId="0" fontId="10" fillId="15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1" fillId="41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1" fillId="41" borderId="0" applyNumberFormat="0" applyBorder="0" applyAlignment="0" applyProtection="0"/>
    <xf numFmtId="0" fontId="10" fillId="19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1" fillId="36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1" fillId="36" borderId="0" applyNumberFormat="0" applyBorder="0" applyAlignment="0" applyProtection="0"/>
    <xf numFmtId="0" fontId="10" fillId="23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1" fillId="39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1" fillId="39" borderId="0" applyNumberFormat="0" applyBorder="0" applyAlignment="0" applyProtection="0"/>
    <xf numFmtId="0" fontId="10" fillId="27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1" fillId="42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1" fillId="42" borderId="0" applyNumberFormat="0" applyBorder="0" applyAlignment="0" applyProtection="0"/>
    <xf numFmtId="0" fontId="10" fillId="31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3" fillId="43" borderId="0" applyNumberFormat="0" applyBorder="0" applyAlignment="0" applyProtection="0"/>
    <xf numFmtId="0" fontId="13" fillId="43" borderId="0" applyNumberFormat="0" applyBorder="0" applyAlignment="0" applyProtection="0"/>
    <xf numFmtId="0" fontId="13" fillId="43" borderId="0" applyNumberFormat="0" applyBorder="0" applyAlignment="0" applyProtection="0"/>
    <xf numFmtId="0" fontId="14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3" fillId="43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3" fillId="43" borderId="0" applyNumberFormat="0" applyBorder="0" applyAlignment="0" applyProtection="0"/>
    <xf numFmtId="0" fontId="12" fillId="12" borderId="0" applyNumberFormat="0" applyBorder="0" applyAlignment="0" applyProtection="0"/>
    <xf numFmtId="0" fontId="13" fillId="43" borderId="0" applyNumberFormat="0" applyBorder="0" applyAlignment="0" applyProtection="0"/>
    <xf numFmtId="0" fontId="13" fillId="43" borderId="0" applyNumberFormat="0" applyBorder="0" applyAlignment="0" applyProtection="0"/>
    <xf numFmtId="0" fontId="13" fillId="43" borderId="0" applyNumberFormat="0" applyBorder="0" applyAlignment="0" applyProtection="0"/>
    <xf numFmtId="0" fontId="13" fillId="43" borderId="0" applyNumberFormat="0" applyBorder="0" applyAlignment="0" applyProtection="0"/>
    <xf numFmtId="0" fontId="13" fillId="43" borderId="0" applyNumberFormat="0" applyBorder="0" applyAlignment="0" applyProtection="0"/>
    <xf numFmtId="0" fontId="13" fillId="43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4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3" fillId="40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3" fillId="40" borderId="0" applyNumberFormat="0" applyBorder="0" applyAlignment="0" applyProtection="0"/>
    <xf numFmtId="0" fontId="12" fillId="16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4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3" fillId="41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3" fillId="41" borderId="0" applyNumberFormat="0" applyBorder="0" applyAlignment="0" applyProtection="0"/>
    <xf numFmtId="0" fontId="12" fillId="20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4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3" fillId="4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3" fillId="44" borderId="0" applyNumberFormat="0" applyBorder="0" applyAlignment="0" applyProtection="0"/>
    <xf numFmtId="0" fontId="12" fillId="2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4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3" fillId="45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3" fillId="45" borderId="0" applyNumberFormat="0" applyBorder="0" applyAlignment="0" applyProtection="0"/>
    <xf numFmtId="0" fontId="12" fillId="28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3" fillId="46" borderId="0" applyNumberFormat="0" applyBorder="0" applyAlignment="0" applyProtection="0"/>
    <xf numFmtId="0" fontId="13" fillId="46" borderId="0" applyNumberFormat="0" applyBorder="0" applyAlignment="0" applyProtection="0"/>
    <xf numFmtId="0" fontId="13" fillId="46" borderId="0" applyNumberFormat="0" applyBorder="0" applyAlignment="0" applyProtection="0"/>
    <xf numFmtId="0" fontId="14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3" fillId="46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3" fillId="46" borderId="0" applyNumberFormat="0" applyBorder="0" applyAlignment="0" applyProtection="0"/>
    <xf numFmtId="0" fontId="12" fillId="32" borderId="0" applyNumberFormat="0" applyBorder="0" applyAlignment="0" applyProtection="0"/>
    <xf numFmtId="0" fontId="13" fillId="46" borderId="0" applyNumberFormat="0" applyBorder="0" applyAlignment="0" applyProtection="0"/>
    <xf numFmtId="0" fontId="13" fillId="46" borderId="0" applyNumberFormat="0" applyBorder="0" applyAlignment="0" applyProtection="0"/>
    <xf numFmtId="0" fontId="13" fillId="46" borderId="0" applyNumberFormat="0" applyBorder="0" applyAlignment="0" applyProtection="0"/>
    <xf numFmtId="0" fontId="13" fillId="46" borderId="0" applyNumberFormat="0" applyBorder="0" applyAlignment="0" applyProtection="0"/>
    <xf numFmtId="0" fontId="13" fillId="46" borderId="0" applyNumberFormat="0" applyBorder="0" applyAlignment="0" applyProtection="0"/>
    <xf numFmtId="0" fontId="13" fillId="46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3" fillId="47" borderId="0" applyNumberFormat="0" applyBorder="0" applyAlignment="0" applyProtection="0"/>
    <xf numFmtId="0" fontId="13" fillId="47" borderId="0" applyNumberFormat="0" applyBorder="0" applyAlignment="0" applyProtection="0"/>
    <xf numFmtId="0" fontId="13" fillId="47" borderId="0" applyNumberFormat="0" applyBorder="0" applyAlignment="0" applyProtection="0"/>
    <xf numFmtId="0" fontId="14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3" fillId="47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3" fillId="47" borderId="0" applyNumberFormat="0" applyBorder="0" applyAlignment="0" applyProtection="0"/>
    <xf numFmtId="0" fontId="12" fillId="9" borderId="0" applyNumberFormat="0" applyBorder="0" applyAlignment="0" applyProtection="0"/>
    <xf numFmtId="0" fontId="13" fillId="47" borderId="0" applyNumberFormat="0" applyBorder="0" applyAlignment="0" applyProtection="0"/>
    <xf numFmtId="0" fontId="13" fillId="47" borderId="0" applyNumberFormat="0" applyBorder="0" applyAlignment="0" applyProtection="0"/>
    <xf numFmtId="0" fontId="13" fillId="47" borderId="0" applyNumberFormat="0" applyBorder="0" applyAlignment="0" applyProtection="0"/>
    <xf numFmtId="0" fontId="13" fillId="47" borderId="0" applyNumberFormat="0" applyBorder="0" applyAlignment="0" applyProtection="0"/>
    <xf numFmtId="0" fontId="13" fillId="47" borderId="0" applyNumberFormat="0" applyBorder="0" applyAlignment="0" applyProtection="0"/>
    <xf numFmtId="0" fontId="13" fillId="47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4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3" fillId="48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3" fillId="48" borderId="0" applyNumberFormat="0" applyBorder="0" applyAlignment="0" applyProtection="0"/>
    <xf numFmtId="0" fontId="12" fillId="13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4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3" fillId="49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3" fillId="49" borderId="0" applyNumberFormat="0" applyBorder="0" applyAlignment="0" applyProtection="0"/>
    <xf numFmtId="0" fontId="12" fillId="17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4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3" fillId="44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3" fillId="44" borderId="0" applyNumberFormat="0" applyBorder="0" applyAlignment="0" applyProtection="0"/>
    <xf numFmtId="0" fontId="12" fillId="21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4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3" fillId="4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3" fillId="45" borderId="0" applyNumberFormat="0" applyBorder="0" applyAlignment="0" applyProtection="0"/>
    <xf numFmtId="0" fontId="12" fillId="2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3" fillId="50" borderId="0" applyNumberFormat="0" applyBorder="0" applyAlignment="0" applyProtection="0"/>
    <xf numFmtId="0" fontId="13" fillId="50" borderId="0" applyNumberFormat="0" applyBorder="0" applyAlignment="0" applyProtection="0"/>
    <xf numFmtId="0" fontId="13" fillId="50" borderId="0" applyNumberFormat="0" applyBorder="0" applyAlignment="0" applyProtection="0"/>
    <xf numFmtId="0" fontId="14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3" fillId="50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3" fillId="50" borderId="0" applyNumberFormat="0" applyBorder="0" applyAlignment="0" applyProtection="0"/>
    <xf numFmtId="0" fontId="12" fillId="29" borderId="0" applyNumberFormat="0" applyBorder="0" applyAlignment="0" applyProtection="0"/>
    <xf numFmtId="0" fontId="13" fillId="50" borderId="0" applyNumberFormat="0" applyBorder="0" applyAlignment="0" applyProtection="0"/>
    <xf numFmtId="0" fontId="13" fillId="50" borderId="0" applyNumberFormat="0" applyBorder="0" applyAlignment="0" applyProtection="0"/>
    <xf numFmtId="0" fontId="13" fillId="50" borderId="0" applyNumberFormat="0" applyBorder="0" applyAlignment="0" applyProtection="0"/>
    <xf numFmtId="0" fontId="13" fillId="50" borderId="0" applyNumberFormat="0" applyBorder="0" applyAlignment="0" applyProtection="0"/>
    <xf numFmtId="0" fontId="13" fillId="50" borderId="0" applyNumberFormat="0" applyBorder="0" applyAlignment="0" applyProtection="0"/>
    <xf numFmtId="0" fontId="13" fillId="50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7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6" fillId="34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6" fillId="34" borderId="0" applyNumberFormat="0" applyBorder="0" applyAlignment="0" applyProtection="0"/>
    <xf numFmtId="0" fontId="15" fillId="3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9" fillId="51" borderId="12" applyNumberFormat="0" applyAlignment="0" applyProtection="0"/>
    <xf numFmtId="0" fontId="19" fillId="51" borderId="12" applyNumberFormat="0" applyAlignment="0" applyProtection="0"/>
    <xf numFmtId="0" fontId="19" fillId="51" borderId="12" applyNumberFormat="0" applyAlignment="0" applyProtection="0"/>
    <xf numFmtId="0" fontId="20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9" fillId="51" borderId="12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9" fillId="51" borderId="12" applyNumberFormat="0" applyAlignment="0" applyProtection="0"/>
    <xf numFmtId="0" fontId="18" fillId="6" borderId="4" applyNumberFormat="0" applyAlignment="0" applyProtection="0"/>
    <xf numFmtId="0" fontId="19" fillId="51" borderId="12" applyNumberFormat="0" applyAlignment="0" applyProtection="0"/>
    <xf numFmtId="0" fontId="19" fillId="51" borderId="12" applyNumberFormat="0" applyAlignment="0" applyProtection="0"/>
    <xf numFmtId="0" fontId="19" fillId="51" borderId="12" applyNumberFormat="0" applyAlignment="0" applyProtection="0"/>
    <xf numFmtId="0" fontId="19" fillId="51" borderId="12" applyNumberFormat="0" applyAlignment="0" applyProtection="0"/>
    <xf numFmtId="0" fontId="19" fillId="51" borderId="12" applyNumberFormat="0" applyAlignment="0" applyProtection="0"/>
    <xf numFmtId="0" fontId="19" fillId="51" borderId="12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2" fillId="52" borderId="13" applyNumberFormat="0" applyAlignment="0" applyProtection="0"/>
    <xf numFmtId="0" fontId="22" fillId="52" borderId="13" applyNumberFormat="0" applyAlignment="0" applyProtection="0"/>
    <xf numFmtId="0" fontId="22" fillId="52" borderId="13" applyNumberFormat="0" applyAlignment="0" applyProtection="0"/>
    <xf numFmtId="0" fontId="23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2" fillId="52" borderId="13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2" fillId="52" borderId="13" applyNumberFormat="0" applyAlignment="0" applyProtection="0"/>
    <xf numFmtId="0" fontId="21" fillId="7" borderId="7" applyNumberFormat="0" applyAlignment="0" applyProtection="0"/>
    <xf numFmtId="0" fontId="22" fillId="52" borderId="13" applyNumberFormat="0" applyAlignment="0" applyProtection="0"/>
    <xf numFmtId="0" fontId="22" fillId="52" borderId="13" applyNumberFormat="0" applyAlignment="0" applyProtection="0"/>
    <xf numFmtId="0" fontId="22" fillId="52" borderId="13" applyNumberFormat="0" applyAlignment="0" applyProtection="0"/>
    <xf numFmtId="0" fontId="22" fillId="52" borderId="13" applyNumberFormat="0" applyAlignment="0" applyProtection="0"/>
    <xf numFmtId="0" fontId="22" fillId="52" borderId="13" applyNumberFormat="0" applyAlignment="0" applyProtection="0"/>
    <xf numFmtId="0" fontId="22" fillId="52" borderId="13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9" fillId="35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9" fillId="35" borderId="0" applyNumberFormat="0" applyBorder="0" applyAlignment="0" applyProtection="0"/>
    <xf numFmtId="0" fontId="28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1" fillId="0" borderId="14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1" fillId="0" borderId="14" applyNumberFormat="0" applyFill="0" applyAlignment="0" applyProtection="0"/>
    <xf numFmtId="0" fontId="3" fillId="0" borderId="1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3" fillId="0" borderId="15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3" fillId="0" borderId="15" applyNumberFormat="0" applyFill="0" applyAlignment="0" applyProtection="0"/>
    <xf numFmtId="0" fontId="4" fillId="0" borderId="2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6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5" fillId="0" borderId="16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5" fillId="0" borderId="16" applyNumberFormat="0" applyFill="0" applyAlignment="0" applyProtection="0"/>
    <xf numFmtId="0" fontId="5" fillId="0" borderId="3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9" fillId="38" borderId="12" applyNumberFormat="0" applyAlignment="0" applyProtection="0"/>
    <xf numFmtId="0" fontId="39" fillId="38" borderId="12" applyNumberFormat="0" applyAlignment="0" applyProtection="0"/>
    <xf numFmtId="0" fontId="39" fillId="38" borderId="12" applyNumberFormat="0" applyAlignment="0" applyProtection="0"/>
    <xf numFmtId="0" fontId="40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9" fillId="38" borderId="12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9" fillId="38" borderId="12" applyNumberFormat="0" applyAlignment="0" applyProtection="0"/>
    <xf numFmtId="0" fontId="38" fillId="5" borderId="4" applyNumberFormat="0" applyAlignment="0" applyProtection="0"/>
    <xf numFmtId="0" fontId="39" fillId="38" borderId="12" applyNumberFormat="0" applyAlignment="0" applyProtection="0"/>
    <xf numFmtId="0" fontId="39" fillId="38" borderId="12" applyNumberFormat="0" applyAlignment="0" applyProtection="0"/>
    <xf numFmtId="0" fontId="39" fillId="38" borderId="12" applyNumberFormat="0" applyAlignment="0" applyProtection="0"/>
    <xf numFmtId="0" fontId="39" fillId="38" borderId="12" applyNumberFormat="0" applyAlignment="0" applyProtection="0"/>
    <xf numFmtId="0" fontId="39" fillId="38" borderId="12" applyNumberFormat="0" applyAlignment="0" applyProtection="0"/>
    <xf numFmtId="0" fontId="39" fillId="38" borderId="12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3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2" fillId="0" borderId="17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2" fillId="0" borderId="17" applyNumberFormat="0" applyFill="0" applyAlignment="0" applyProtection="0"/>
    <xf numFmtId="0" fontId="41" fillId="0" borderId="6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6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5" fillId="53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5" fillId="53" borderId="0" applyNumberFormat="0" applyBorder="0" applyAlignment="0" applyProtection="0"/>
    <xf numFmtId="0" fontId="44" fillId="4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166" fontId="47" fillId="0" borderId="0"/>
    <xf numFmtId="0" fontId="10" fillId="0" borderId="0"/>
    <xf numFmtId="0" fontId="10" fillId="0" borderId="0"/>
    <xf numFmtId="166" fontId="47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1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1" fillId="0" borderId="0"/>
    <xf numFmtId="0" fontId="11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8" fillId="0" borderId="0"/>
    <xf numFmtId="0" fontId="48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1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1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7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wrapText="1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wrapText="1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wrapText="1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wrapText="1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wrapText="1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wrapText="1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wrapText="1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wrapText="1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wrapText="1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wrapText="1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11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48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48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48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wrapText="1"/>
    </xf>
    <xf numFmtId="0" fontId="24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48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48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48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48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48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48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48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48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48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48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11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8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48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48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48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1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1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1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wrapText="1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wrapText="1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wrapText="1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wrapText="1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wrapText="1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66" fontId="47" fillId="0" borderId="0"/>
    <xf numFmtId="0" fontId="48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8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8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8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8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8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8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8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8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8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48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8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8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8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8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8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8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8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8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8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8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8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8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8" fillId="0" borderId="0"/>
    <xf numFmtId="0" fontId="48" fillId="0" borderId="0"/>
    <xf numFmtId="0" fontId="48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8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8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8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9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6" fillId="8" borderId="8" applyNumberFormat="0" applyFont="0" applyAlignment="0" applyProtection="0"/>
    <xf numFmtId="0" fontId="24" fillId="54" borderId="18" applyNumberFormat="0" applyFont="0" applyAlignment="0" applyProtection="0"/>
    <xf numFmtId="0" fontId="24" fillId="54" borderId="18" applyNumberFormat="0" applyFont="0" applyAlignment="0" applyProtection="0"/>
    <xf numFmtId="0" fontId="24" fillId="54" borderId="1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11" fillId="54" borderId="18" applyNumberFormat="0" applyFont="0" applyAlignment="0" applyProtection="0"/>
    <xf numFmtId="0" fontId="11" fillId="54" borderId="18" applyNumberFormat="0" applyFont="0" applyAlignment="0" applyProtection="0"/>
    <xf numFmtId="0" fontId="24" fillId="54" borderId="18" applyNumberFormat="0" applyFont="0" applyAlignment="0" applyProtection="0"/>
    <xf numFmtId="0" fontId="11" fillId="54" borderId="18" applyNumberFormat="0" applyFont="0" applyAlignment="0" applyProtection="0"/>
    <xf numFmtId="0" fontId="11" fillId="54" borderId="18" applyNumberFormat="0" applyFont="0" applyAlignment="0" applyProtection="0"/>
    <xf numFmtId="0" fontId="11" fillId="54" borderId="18" applyNumberFormat="0" applyFont="0" applyAlignment="0" applyProtection="0"/>
    <xf numFmtId="0" fontId="11" fillId="54" borderId="18" applyNumberFormat="0" applyFont="0" applyAlignment="0" applyProtection="0"/>
    <xf numFmtId="0" fontId="11" fillId="54" borderId="18" applyNumberFormat="0" applyFont="0" applyAlignment="0" applyProtection="0"/>
    <xf numFmtId="0" fontId="11" fillId="54" borderId="18" applyNumberFormat="0" applyFont="0" applyAlignment="0" applyProtection="0"/>
    <xf numFmtId="0" fontId="11" fillId="54" borderId="18" applyNumberFormat="0" applyFont="0" applyAlignment="0" applyProtection="0"/>
    <xf numFmtId="0" fontId="11" fillId="54" borderId="18" applyNumberFormat="0" applyFont="0" applyAlignment="0" applyProtection="0"/>
    <xf numFmtId="0" fontId="11" fillId="54" borderId="18" applyNumberFormat="0" applyFont="0" applyAlignment="0" applyProtection="0"/>
    <xf numFmtId="0" fontId="24" fillId="54" borderId="18" applyNumberFormat="0" applyFont="0" applyAlignment="0" applyProtection="0"/>
    <xf numFmtId="0" fontId="11" fillId="54" borderId="18" applyNumberFormat="0" applyFont="0" applyAlignment="0" applyProtection="0"/>
    <xf numFmtId="0" fontId="24" fillId="54" borderId="18" applyNumberFormat="0" applyFont="0" applyAlignment="0" applyProtection="0"/>
    <xf numFmtId="0" fontId="24" fillId="54" borderId="18" applyNumberFormat="0" applyFont="0" applyAlignment="0" applyProtection="0"/>
    <xf numFmtId="0" fontId="24" fillId="54" borderId="18" applyNumberFormat="0" applyFont="0" applyAlignment="0" applyProtection="0"/>
    <xf numFmtId="0" fontId="24" fillId="54" borderId="18" applyNumberFormat="0" applyFont="0" applyAlignment="0" applyProtection="0"/>
    <xf numFmtId="0" fontId="24" fillId="54" borderId="18" applyNumberFormat="0" applyFont="0" applyAlignment="0" applyProtection="0"/>
    <xf numFmtId="0" fontId="24" fillId="54" borderId="1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11" fillId="54" borderId="18" applyNumberFormat="0" applyFont="0" applyAlignment="0" applyProtection="0"/>
    <xf numFmtId="0" fontId="11" fillId="54" borderId="18" applyNumberFormat="0" applyFont="0" applyAlignment="0" applyProtection="0"/>
    <xf numFmtId="0" fontId="11" fillId="54" borderId="18" applyNumberFormat="0" applyFont="0" applyAlignment="0" applyProtection="0"/>
    <xf numFmtId="0" fontId="11" fillId="54" borderId="18" applyNumberFormat="0" applyFont="0" applyAlignment="0" applyProtection="0"/>
    <xf numFmtId="0" fontId="11" fillId="54" borderId="1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1" fillId="51" borderId="19" applyNumberFormat="0" applyAlignment="0" applyProtection="0"/>
    <xf numFmtId="0" fontId="51" fillId="51" borderId="19" applyNumberFormat="0" applyAlignment="0" applyProtection="0"/>
    <xf numFmtId="0" fontId="51" fillId="51" borderId="19" applyNumberFormat="0" applyAlignment="0" applyProtection="0"/>
    <xf numFmtId="0" fontId="52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1" fillId="51" borderId="19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1" fillId="51" borderId="19" applyNumberFormat="0" applyAlignment="0" applyProtection="0"/>
    <xf numFmtId="0" fontId="50" fillId="6" borderId="5" applyNumberFormat="0" applyAlignment="0" applyProtection="0"/>
    <xf numFmtId="0" fontId="51" fillId="51" borderId="19" applyNumberFormat="0" applyAlignment="0" applyProtection="0"/>
    <xf numFmtId="0" fontId="51" fillId="51" borderId="19" applyNumberFormat="0" applyAlignment="0" applyProtection="0"/>
    <xf numFmtId="0" fontId="51" fillId="51" borderId="19" applyNumberFormat="0" applyAlignment="0" applyProtection="0"/>
    <xf numFmtId="0" fontId="51" fillId="51" borderId="19" applyNumberFormat="0" applyAlignment="0" applyProtection="0"/>
    <xf numFmtId="0" fontId="51" fillId="51" borderId="19" applyNumberFormat="0" applyAlignment="0" applyProtection="0"/>
    <xf numFmtId="0" fontId="51" fillId="51" borderId="19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9" fontId="47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5" fillId="0" borderId="20" applyNumberFormat="0" applyFill="0" applyAlignment="0" applyProtection="0"/>
    <xf numFmtId="0" fontId="55" fillId="0" borderId="20" applyNumberFormat="0" applyFill="0" applyAlignment="0" applyProtection="0"/>
    <xf numFmtId="0" fontId="55" fillId="0" borderId="20" applyNumberFormat="0" applyFill="0" applyAlignment="0" applyProtection="0"/>
    <xf numFmtId="0" fontId="56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5" fillId="0" borderId="20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5" fillId="0" borderId="20" applyNumberFormat="0" applyFill="0" applyAlignment="0" applyProtection="0"/>
    <xf numFmtId="0" fontId="54" fillId="0" borderId="9" applyNumberFormat="0" applyFill="0" applyAlignment="0" applyProtection="0"/>
    <xf numFmtId="0" fontId="55" fillId="0" borderId="20" applyNumberFormat="0" applyFill="0" applyAlignment="0" applyProtection="0"/>
    <xf numFmtId="0" fontId="55" fillId="0" borderId="20" applyNumberFormat="0" applyFill="0" applyAlignment="0" applyProtection="0"/>
    <xf numFmtId="0" fontId="55" fillId="0" borderId="20" applyNumberFormat="0" applyFill="0" applyAlignment="0" applyProtection="0"/>
    <xf numFmtId="0" fontId="55" fillId="0" borderId="20" applyNumberFormat="0" applyFill="0" applyAlignment="0" applyProtection="0"/>
    <xf numFmtId="0" fontId="55" fillId="0" borderId="20" applyNumberFormat="0" applyFill="0" applyAlignment="0" applyProtection="0"/>
    <xf numFmtId="0" fontId="55" fillId="0" borderId="20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43" fontId="60" fillId="0" borderId="0" applyFont="0" applyFill="0" applyBorder="0" applyAlignment="0" applyProtection="0"/>
    <xf numFmtId="169" fontId="47" fillId="0" borderId="0"/>
    <xf numFmtId="37" fontId="48" fillId="0" borderId="0"/>
    <xf numFmtId="174" fontId="48" fillId="0" borderId="0"/>
    <xf numFmtId="0" fontId="75" fillId="0" borderId="0"/>
    <xf numFmtId="0" fontId="48" fillId="0" borderId="0"/>
    <xf numFmtId="0" fontId="48" fillId="0" borderId="0"/>
    <xf numFmtId="0" fontId="48" fillId="0" borderId="0"/>
    <xf numFmtId="43" fontId="24" fillId="0" borderId="0" applyNumberFormat="0" applyFont="0" applyFill="0" applyBorder="0" applyAlignment="0" applyProtection="0"/>
    <xf numFmtId="0" fontId="48" fillId="0" borderId="0"/>
    <xf numFmtId="174" fontId="79" fillId="0" borderId="0"/>
    <xf numFmtId="166" fontId="47" fillId="0" borderId="0"/>
    <xf numFmtId="0" fontId="85" fillId="0" borderId="0"/>
    <xf numFmtId="174" fontId="86" fillId="0" borderId="0"/>
    <xf numFmtId="174" fontId="48" fillId="0" borderId="0"/>
    <xf numFmtId="0" fontId="92" fillId="0" borderId="0"/>
    <xf numFmtId="0" fontId="93" fillId="0" borderId="0"/>
    <xf numFmtId="0" fontId="24" fillId="0" borderId="0"/>
    <xf numFmtId="1" fontId="85" fillId="0" borderId="0" applyFont="0"/>
    <xf numFmtId="174" fontId="48" fillId="0" borderId="0"/>
    <xf numFmtId="0" fontId="92" fillId="0" borderId="0" applyBorder="0"/>
    <xf numFmtId="0" fontId="85" fillId="0" borderId="0"/>
    <xf numFmtId="0" fontId="24" fillId="0" borderId="0"/>
    <xf numFmtId="174" fontId="48" fillId="0" borderId="0"/>
    <xf numFmtId="165" fontId="48" fillId="0" borderId="0"/>
    <xf numFmtId="0" fontId="103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87">
    <xf numFmtId="0" fontId="0" fillId="0" borderId="0" xfId="0"/>
    <xf numFmtId="0" fontId="7" fillId="0" borderId="0" xfId="1" quotePrefix="1" applyFont="1" applyAlignment="1">
      <alignment horizontal="left"/>
    </xf>
    <xf numFmtId="0" fontId="6" fillId="0" borderId="0" xfId="1"/>
    <xf numFmtId="0" fontId="8" fillId="0" borderId="10" xfId="1" applyFont="1" applyBorder="1"/>
    <xf numFmtId="0" fontId="8" fillId="0" borderId="10" xfId="1" applyFont="1" applyBorder="1" applyAlignment="1">
      <alignment horizontal="center"/>
    </xf>
    <xf numFmtId="0" fontId="8" fillId="0" borderId="0" xfId="1" applyFont="1" applyBorder="1"/>
    <xf numFmtId="0" fontId="8" fillId="0" borderId="0" xfId="1" applyFont="1" applyBorder="1" applyAlignment="1">
      <alignment horizontal="center"/>
    </xf>
    <xf numFmtId="0" fontId="8" fillId="0" borderId="0" xfId="1" applyFont="1"/>
    <xf numFmtId="0" fontId="9" fillId="0" borderId="0" xfId="1" applyFont="1"/>
    <xf numFmtId="0" fontId="8" fillId="0" borderId="0" xfId="1" applyFont="1" applyAlignment="1">
      <alignment horizontal="right"/>
    </xf>
    <xf numFmtId="164" fontId="8" fillId="0" borderId="0" xfId="1" applyNumberFormat="1" applyFont="1" applyAlignment="1">
      <alignment horizontal="right"/>
    </xf>
    <xf numFmtId="164" fontId="8" fillId="0" borderId="0" xfId="1" applyNumberFormat="1" applyFont="1"/>
    <xf numFmtId="2" fontId="6" fillId="0" borderId="0" xfId="1" applyNumberFormat="1"/>
    <xf numFmtId="0" fontId="8" fillId="0" borderId="0" xfId="1" applyFont="1" applyAlignment="1">
      <alignment horizontal="left"/>
    </xf>
    <xf numFmtId="0" fontId="8" fillId="0" borderId="0" xfId="1" quotePrefix="1" applyFont="1" applyAlignment="1">
      <alignment horizontal="right"/>
    </xf>
    <xf numFmtId="0" fontId="8" fillId="0" borderId="0" xfId="1" quotePrefix="1" applyFont="1" applyAlignment="1">
      <alignment horizontal="left"/>
    </xf>
    <xf numFmtId="0" fontId="8" fillId="0" borderId="0" xfId="1" applyFont="1" applyBorder="1" applyAlignment="1">
      <alignment horizontal="right"/>
    </xf>
    <xf numFmtId="0" fontId="8" fillId="0" borderId="0" xfId="1" applyFont="1" applyBorder="1" applyAlignment="1">
      <alignment horizontal="left"/>
    </xf>
    <xf numFmtId="164" fontId="8" fillId="0" borderId="0" xfId="1" applyNumberFormat="1" applyFont="1" applyBorder="1" applyAlignment="1">
      <alignment horizontal="right"/>
    </xf>
    <xf numFmtId="164" fontId="8" fillId="0" borderId="0" xfId="1" applyNumberFormat="1" applyFont="1" applyBorder="1"/>
    <xf numFmtId="0" fontId="8" fillId="0" borderId="11" xfId="1" applyFont="1" applyBorder="1" applyAlignment="1">
      <alignment horizontal="right"/>
    </xf>
    <xf numFmtId="0" fontId="8" fillId="0" borderId="11" xfId="1" applyFont="1" applyBorder="1" applyAlignment="1">
      <alignment horizontal="left"/>
    </xf>
    <xf numFmtId="164" fontId="8" fillId="0" borderId="11" xfId="1" applyNumberFormat="1" applyFont="1" applyBorder="1" applyAlignment="1">
      <alignment horizontal="right"/>
    </xf>
    <xf numFmtId="164" fontId="8" fillId="0" borderId="11" xfId="1" applyNumberFormat="1" applyFont="1" applyBorder="1"/>
    <xf numFmtId="0" fontId="6" fillId="0" borderId="0" xfId="1" applyFont="1"/>
    <xf numFmtId="167" fontId="6" fillId="0" borderId="0" xfId="1" applyNumberFormat="1"/>
    <xf numFmtId="2" fontId="6" fillId="0" borderId="0" xfId="16685" applyNumberFormat="1" applyFont="1"/>
    <xf numFmtId="164" fontId="6" fillId="0" borderId="0" xfId="1" applyNumberFormat="1"/>
    <xf numFmtId="168" fontId="6" fillId="0" borderId="0" xfId="16685" applyNumberFormat="1" applyFont="1"/>
    <xf numFmtId="43" fontId="6" fillId="0" borderId="0" xfId="1" applyNumberFormat="1"/>
    <xf numFmtId="165" fontId="61" fillId="0" borderId="0" xfId="1" quotePrefix="1" applyNumberFormat="1" applyFont="1" applyAlignment="1" applyProtection="1">
      <alignment horizontal="left"/>
      <protection locked="0"/>
    </xf>
    <xf numFmtId="0" fontId="62" fillId="0" borderId="0" xfId="1" applyFont="1"/>
    <xf numFmtId="169" fontId="47" fillId="0" borderId="0" xfId="16686"/>
    <xf numFmtId="166" fontId="7" fillId="55" borderId="0" xfId="16686" quotePrefix="1" applyNumberFormat="1" applyFont="1" applyFill="1" applyBorder="1" applyAlignment="1" applyProtection="1">
      <alignment horizontal="left"/>
    </xf>
    <xf numFmtId="170" fontId="7" fillId="0" borderId="0" xfId="16686" applyNumberFormat="1" applyFont="1" applyProtection="1"/>
    <xf numFmtId="171" fontId="61" fillId="0" borderId="0" xfId="2258" applyNumberFormat="1" applyFont="1"/>
    <xf numFmtId="169" fontId="68" fillId="0" borderId="0" xfId="16686" applyFont="1"/>
    <xf numFmtId="37" fontId="68" fillId="0" borderId="0" xfId="16686" applyNumberFormat="1" applyFont="1" applyProtection="1"/>
    <xf numFmtId="37" fontId="7" fillId="0" borderId="21" xfId="16687" quotePrefix="1" applyFont="1" applyBorder="1" applyAlignment="1">
      <alignment horizontal="left"/>
    </xf>
    <xf numFmtId="37" fontId="7" fillId="0" borderId="21" xfId="16687" applyFont="1" applyBorder="1"/>
    <xf numFmtId="37" fontId="48" fillId="0" borderId="0" xfId="16687"/>
    <xf numFmtId="37" fontId="7" fillId="55" borderId="0" xfId="16687" applyFont="1" applyFill="1"/>
    <xf numFmtId="37" fontId="7" fillId="55" borderId="22" xfId="16687" applyFont="1" applyFill="1" applyBorder="1" applyAlignment="1">
      <alignment horizontal="center"/>
    </xf>
    <xf numFmtId="37" fontId="7" fillId="55" borderId="11" xfId="16687" applyFont="1" applyFill="1" applyBorder="1"/>
    <xf numFmtId="37" fontId="7" fillId="55" borderId="21" xfId="16687" applyFont="1" applyFill="1" applyBorder="1" applyAlignment="1">
      <alignment horizontal="center"/>
    </xf>
    <xf numFmtId="37" fontId="7" fillId="55" borderId="0" xfId="16687" applyFont="1" applyFill="1" applyBorder="1"/>
    <xf numFmtId="37" fontId="7" fillId="55" borderId="0" xfId="16687" applyFont="1" applyFill="1" applyBorder="1" applyAlignment="1">
      <alignment horizontal="center"/>
    </xf>
    <xf numFmtId="37" fontId="7" fillId="0" borderId="0" xfId="16687" applyFont="1"/>
    <xf numFmtId="37" fontId="7" fillId="0" borderId="0" xfId="16687" applyFont="1" applyAlignment="1">
      <alignment horizontal="centerContinuous"/>
    </xf>
    <xf numFmtId="37" fontId="70" fillId="0" borderId="0" xfId="16687" quotePrefix="1" applyFont="1" applyAlignment="1">
      <alignment horizontal="centerContinuous"/>
    </xf>
    <xf numFmtId="37" fontId="7" fillId="0" borderId="0" xfId="16687" quotePrefix="1" applyFont="1"/>
    <xf numFmtId="166" fontId="7" fillId="0" borderId="0" xfId="16687" applyNumberFormat="1" applyFont="1" applyProtection="1">
      <protection locked="0"/>
    </xf>
    <xf numFmtId="173" fontId="7" fillId="0" borderId="0" xfId="16687" applyNumberFormat="1" applyFont="1"/>
    <xf numFmtId="173" fontId="61" fillId="0" borderId="0" xfId="16687" applyNumberFormat="1" applyFont="1"/>
    <xf numFmtId="173" fontId="7" fillId="0" borderId="0" xfId="16687" quotePrefix="1" applyNumberFormat="1" applyFont="1" applyAlignment="1">
      <alignment horizontal="right"/>
    </xf>
    <xf numFmtId="173" fontId="7" fillId="55" borderId="0" xfId="16687" applyNumberFormat="1" applyFont="1" applyFill="1"/>
    <xf numFmtId="173" fontId="48" fillId="0" borderId="0" xfId="16687" applyNumberFormat="1"/>
    <xf numFmtId="37" fontId="61" fillId="0" borderId="0" xfId="16687" applyFont="1"/>
    <xf numFmtId="173" fontId="7" fillId="0" borderId="0" xfId="16687" applyNumberFormat="1" applyFont="1" applyProtection="1"/>
    <xf numFmtId="166" fontId="7" fillId="0" borderId="0" xfId="16687" applyNumberFormat="1" applyFont="1" applyBorder="1" applyProtection="1">
      <protection locked="0"/>
    </xf>
    <xf numFmtId="37" fontId="7" fillId="0" borderId="0" xfId="16687" quotePrefix="1" applyFont="1" applyAlignment="1">
      <alignment horizontal="left"/>
    </xf>
    <xf numFmtId="0" fontId="71" fillId="0" borderId="0" xfId="11062" applyFont="1"/>
    <xf numFmtId="173" fontId="7" fillId="0" borderId="0" xfId="11062" applyNumberFormat="1" applyFont="1"/>
    <xf numFmtId="37" fontId="7" fillId="0" borderId="0" xfId="16687" quotePrefix="1" applyFont="1" applyBorder="1" applyAlignment="1">
      <alignment horizontal="left"/>
    </xf>
    <xf numFmtId="173" fontId="7" fillId="0" borderId="0" xfId="16687" applyNumberFormat="1" applyFont="1" applyBorder="1"/>
    <xf numFmtId="37" fontId="63" fillId="55" borderId="0" xfId="16687" applyFont="1" applyFill="1"/>
    <xf numFmtId="37" fontId="7" fillId="55" borderId="0" xfId="16687" quotePrefix="1" applyFont="1" applyFill="1" applyBorder="1" applyAlignment="1">
      <alignment horizontal="left"/>
    </xf>
    <xf numFmtId="166" fontId="7" fillId="55" borderId="0" xfId="16687" applyNumberFormat="1" applyFont="1" applyFill="1" applyBorder="1" applyProtection="1">
      <protection locked="0"/>
    </xf>
    <xf numFmtId="173" fontId="7" fillId="55" borderId="0" xfId="16687" applyNumberFormat="1" applyFont="1" applyFill="1" applyBorder="1"/>
    <xf numFmtId="173" fontId="61" fillId="55" borderId="0" xfId="16687" applyNumberFormat="1" applyFont="1" applyFill="1" applyBorder="1"/>
    <xf numFmtId="173" fontId="7" fillId="55" borderId="0" xfId="2258" applyNumberFormat="1" applyFont="1" applyFill="1" applyBorder="1" applyProtection="1">
      <protection locked="0"/>
    </xf>
    <xf numFmtId="170" fontId="7" fillId="0" borderId="0" xfId="16686" applyNumberFormat="1" applyFont="1" applyBorder="1" applyProtection="1"/>
    <xf numFmtId="37" fontId="7" fillId="55" borderId="11" xfId="16687" quotePrefix="1" applyFont="1" applyFill="1" applyBorder="1" applyAlignment="1">
      <alignment horizontal="left"/>
    </xf>
    <xf numFmtId="166" fontId="7" fillId="55" borderId="11" xfId="16687" applyNumberFormat="1" applyFont="1" applyFill="1" applyBorder="1" applyProtection="1">
      <protection locked="0"/>
    </xf>
    <xf numFmtId="173" fontId="7" fillId="55" borderId="11" xfId="2258" applyNumberFormat="1" applyFont="1" applyFill="1" applyBorder="1" applyProtection="1">
      <protection locked="0"/>
    </xf>
    <xf numFmtId="173" fontId="7" fillId="55" borderId="11" xfId="16687" applyNumberFormat="1" applyFont="1" applyFill="1" applyBorder="1"/>
    <xf numFmtId="170" fontId="7" fillId="0" borderId="11" xfId="16686" applyNumberFormat="1" applyFont="1" applyBorder="1" applyProtection="1"/>
    <xf numFmtId="173" fontId="7" fillId="0" borderId="11" xfId="16687" quotePrefix="1" applyNumberFormat="1" applyFont="1" applyBorder="1" applyAlignment="1">
      <alignment horizontal="right"/>
    </xf>
    <xf numFmtId="37" fontId="72" fillId="55" borderId="0" xfId="16687" quotePrefix="1" applyFont="1" applyFill="1" applyBorder="1" applyAlignment="1">
      <alignment horizontal="left"/>
    </xf>
    <xf numFmtId="166" fontId="72" fillId="55" borderId="0" xfId="16687" applyNumberFormat="1" applyFont="1" applyFill="1" applyBorder="1" applyProtection="1">
      <protection locked="0"/>
    </xf>
    <xf numFmtId="171" fontId="72" fillId="55" borderId="0" xfId="2258" applyNumberFormat="1" applyFont="1" applyFill="1" applyBorder="1" applyProtection="1">
      <protection locked="0"/>
    </xf>
    <xf numFmtId="37" fontId="72" fillId="55" borderId="0" xfId="16687" applyFont="1" applyFill="1" applyBorder="1"/>
    <xf numFmtId="0" fontId="47" fillId="0" borderId="0" xfId="11062"/>
    <xf numFmtId="174" fontId="72" fillId="0" borderId="0" xfId="16688" quotePrefix="1" applyFont="1"/>
    <xf numFmtId="37" fontId="72" fillId="0" borderId="0" xfId="16687" applyFont="1"/>
    <xf numFmtId="37" fontId="72" fillId="0" borderId="0" xfId="16687" quotePrefix="1" applyFont="1" applyAlignment="1" applyProtection="1">
      <alignment horizontal="left"/>
      <protection locked="0"/>
    </xf>
    <xf numFmtId="37" fontId="73" fillId="0" borderId="0" xfId="16687" applyFont="1"/>
    <xf numFmtId="37" fontId="74" fillId="0" borderId="0" xfId="16687" applyFont="1"/>
    <xf numFmtId="3" fontId="72" fillId="0" borderId="0" xfId="16689" applyNumberFormat="1" applyFont="1"/>
    <xf numFmtId="37" fontId="24" fillId="0" borderId="0" xfId="16687" applyFont="1" applyAlignment="1">
      <alignment horizontal="left"/>
    </xf>
    <xf numFmtId="0" fontId="76" fillId="0" borderId="0" xfId="0" quotePrefix="1" applyFont="1" applyAlignment="1">
      <alignment horizontal="left"/>
    </xf>
    <xf numFmtId="171" fontId="7" fillId="0" borderId="0" xfId="2255" applyNumberFormat="1" applyFont="1" applyBorder="1"/>
    <xf numFmtId="0" fontId="7" fillId="0" borderId="21" xfId="14937" quotePrefix="1" applyFont="1" applyBorder="1" applyAlignment="1">
      <alignment horizontal="left"/>
    </xf>
    <xf numFmtId="0" fontId="7" fillId="0" borderId="21" xfId="16690" applyFont="1" applyBorder="1"/>
    <xf numFmtId="0" fontId="7" fillId="0" borderId="0" xfId="16690" applyFont="1" applyBorder="1"/>
    <xf numFmtId="0" fontId="48" fillId="0" borderId="0" xfId="16690"/>
    <xf numFmtId="0" fontId="7" fillId="55" borderId="21" xfId="16690" applyFont="1" applyFill="1" applyBorder="1" applyAlignment="1">
      <alignment horizontal="left"/>
    </xf>
    <xf numFmtId="0" fontId="7" fillId="55" borderId="21" xfId="16690" quotePrefix="1" applyFont="1" applyFill="1" applyBorder="1" applyAlignment="1">
      <alignment horizontal="right"/>
    </xf>
    <xf numFmtId="0" fontId="7" fillId="55" borderId="10" xfId="16690" quotePrefix="1" applyFont="1" applyFill="1" applyBorder="1" applyAlignment="1">
      <alignment horizontal="right"/>
    </xf>
    <xf numFmtId="0" fontId="7" fillId="55" borderId="0" xfId="16690" applyFont="1" applyFill="1" applyBorder="1" applyAlignment="1">
      <alignment horizontal="left"/>
    </xf>
    <xf numFmtId="0" fontId="7" fillId="55" borderId="0" xfId="16690" quotePrefix="1" applyFont="1" applyFill="1" applyBorder="1" applyAlignment="1">
      <alignment horizontal="right"/>
    </xf>
    <xf numFmtId="0" fontId="7" fillId="0" borderId="0" xfId="16690" applyFont="1"/>
    <xf numFmtId="0" fontId="66" fillId="0" borderId="0" xfId="16690" applyFont="1" applyAlignment="1">
      <alignment horizontal="centerContinuous"/>
    </xf>
    <xf numFmtId="0" fontId="7" fillId="0" borderId="0" xfId="16690" applyFont="1" applyAlignment="1">
      <alignment horizontal="centerContinuous"/>
    </xf>
    <xf numFmtId="0" fontId="48" fillId="0" borderId="0" xfId="16690" applyAlignment="1">
      <alignment horizontal="centerContinuous"/>
    </xf>
    <xf numFmtId="0" fontId="64" fillId="55" borderId="0" xfId="16691" applyFont="1" applyFill="1"/>
    <xf numFmtId="170" fontId="7" fillId="55" borderId="0" xfId="16692" applyNumberFormat="1" applyFont="1" applyFill="1" applyProtection="1"/>
    <xf numFmtId="0" fontId="48" fillId="55" borderId="0" xfId="16690" applyFill="1"/>
    <xf numFmtId="0" fontId="7" fillId="0" borderId="0" xfId="16691" applyFont="1" applyAlignment="1">
      <alignment horizontal="left"/>
    </xf>
    <xf numFmtId="175" fontId="7" fillId="0" borderId="0" xfId="16693" applyNumberFormat="1" applyFont="1"/>
    <xf numFmtId="175" fontId="72" fillId="0" borderId="0" xfId="16693" applyNumberFormat="1" applyFont="1"/>
    <xf numFmtId="175" fontId="61" fillId="0" borderId="0" xfId="16693" applyNumberFormat="1" applyFont="1"/>
    <xf numFmtId="175" fontId="48" fillId="0" borderId="0" xfId="16690" applyNumberFormat="1"/>
    <xf numFmtId="0" fontId="7" fillId="0" borderId="0" xfId="16691" quotePrefix="1" applyFont="1" applyAlignment="1">
      <alignment horizontal="left"/>
    </xf>
    <xf numFmtId="0" fontId="64" fillId="55" borderId="0" xfId="16691" quotePrefix="1" applyFont="1" applyFill="1" applyAlignment="1">
      <alignment horizontal="left"/>
    </xf>
    <xf numFmtId="175" fontId="7" fillId="55" borderId="0" xfId="16693" applyNumberFormat="1" applyFont="1" applyFill="1" applyProtection="1"/>
    <xf numFmtId="175" fontId="48" fillId="55" borderId="0" xfId="16693" applyNumberFormat="1" applyFont="1" applyFill="1"/>
    <xf numFmtId="175" fontId="77" fillId="55" borderId="0" xfId="16693" applyNumberFormat="1" applyFont="1" applyFill="1"/>
    <xf numFmtId="175" fontId="77" fillId="0" borderId="0" xfId="16690" applyNumberFormat="1" applyFont="1"/>
    <xf numFmtId="0" fontId="7" fillId="0" borderId="11" xfId="16691" applyFont="1" applyBorder="1" applyAlignment="1">
      <alignment horizontal="left"/>
    </xf>
    <xf numFmtId="0" fontId="61" fillId="0" borderId="0" xfId="16691" applyFont="1" applyAlignment="1">
      <alignment horizontal="left"/>
    </xf>
    <xf numFmtId="0" fontId="61" fillId="0" borderId="23" xfId="16691" applyFont="1" applyBorder="1"/>
    <xf numFmtId="0" fontId="48" fillId="0" borderId="0" xfId="16690" applyFont="1"/>
    <xf numFmtId="0" fontId="61" fillId="0" borderId="0" xfId="16691" quotePrefix="1" applyFont="1" applyAlignment="1">
      <alignment horizontal="left"/>
    </xf>
    <xf numFmtId="0" fontId="61" fillId="0" borderId="0" xfId="16691" applyFont="1"/>
    <xf numFmtId="0" fontId="48" fillId="0" borderId="0" xfId="16694" applyFont="1"/>
    <xf numFmtId="174" fontId="61" fillId="0" borderId="0" xfId="16695" quotePrefix="1" applyFont="1" applyBorder="1" applyAlignment="1" applyProtection="1">
      <alignment horizontal="left"/>
    </xf>
    <xf numFmtId="0" fontId="67" fillId="0" borderId="0" xfId="16690" applyFont="1"/>
    <xf numFmtId="174" fontId="80" fillId="0" borderId="0" xfId="16695" applyFont="1"/>
    <xf numFmtId="172" fontId="48" fillId="0" borderId="0" xfId="16693" applyNumberFormat="1" applyFont="1"/>
    <xf numFmtId="172" fontId="48" fillId="0" borderId="0" xfId="16693" quotePrefix="1" applyNumberFormat="1" applyFont="1"/>
    <xf numFmtId="1" fontId="48" fillId="0" borderId="0" xfId="16693" applyNumberFormat="1" applyFont="1"/>
    <xf numFmtId="3" fontId="61" fillId="0" borderId="0" xfId="16693" applyNumberFormat="1" applyFont="1"/>
    <xf numFmtId="0" fontId="24" fillId="0" borderId="0" xfId="5400"/>
    <xf numFmtId="171" fontId="48" fillId="0" borderId="0" xfId="2258" applyNumberFormat="1" applyFont="1"/>
    <xf numFmtId="0" fontId="6" fillId="0" borderId="0" xfId="4379"/>
    <xf numFmtId="168" fontId="48" fillId="0" borderId="0" xfId="2258" applyNumberFormat="1" applyFont="1"/>
    <xf numFmtId="0" fontId="7" fillId="55" borderId="0" xfId="16691" applyFont="1" applyFill="1" applyAlignment="1">
      <alignment horizontal="left"/>
    </xf>
    <xf numFmtId="168" fontId="82" fillId="55" borderId="0" xfId="16693" applyNumberFormat="1" applyFont="1" applyFill="1" applyProtection="1"/>
    <xf numFmtId="0" fontId="61" fillId="0" borderId="0" xfId="16691" applyFont="1" applyBorder="1"/>
    <xf numFmtId="175" fontId="48" fillId="0" borderId="0" xfId="16693" applyNumberFormat="1" applyFont="1"/>
    <xf numFmtId="0" fontId="61" fillId="0" borderId="0" xfId="16691" quotePrefix="1" applyFont="1" applyFill="1" applyAlignment="1" applyProtection="1">
      <alignment horizontal="left"/>
      <protection locked="0"/>
    </xf>
    <xf numFmtId="0" fontId="48" fillId="0" borderId="0" xfId="16693" applyNumberFormat="1" applyFont="1"/>
    <xf numFmtId="0" fontId="61" fillId="0" borderId="0" xfId="4379" quotePrefix="1" applyFont="1" applyBorder="1" applyAlignment="1">
      <alignment horizontal="left"/>
    </xf>
    <xf numFmtId="0" fontId="8" fillId="0" borderId="0" xfId="4379" applyFont="1"/>
    <xf numFmtId="0" fontId="8" fillId="0" borderId="10" xfId="4379" applyFont="1" applyBorder="1"/>
    <xf numFmtId="0" fontId="8" fillId="0" borderId="10" xfId="4379" applyFont="1" applyBorder="1" applyAlignment="1">
      <alignment horizontal="center"/>
    </xf>
    <xf numFmtId="0" fontId="83" fillId="0" borderId="0" xfId="4379" applyFont="1"/>
    <xf numFmtId="173" fontId="8" fillId="0" borderId="0" xfId="4379" applyNumberFormat="1" applyFont="1"/>
    <xf numFmtId="0" fontId="61" fillId="0" borderId="0" xfId="4379" applyFont="1"/>
    <xf numFmtId="173" fontId="8" fillId="0" borderId="0" xfId="4379" applyNumberFormat="1" applyFont="1" applyAlignment="1">
      <alignment horizontal="center"/>
    </xf>
    <xf numFmtId="173" fontId="61" fillId="0" borderId="0" xfId="16685" applyNumberFormat="1" applyFont="1" applyAlignment="1">
      <alignment horizontal="right"/>
    </xf>
    <xf numFmtId="0" fontId="61" fillId="55" borderId="0" xfId="4379" applyFont="1" applyFill="1" applyAlignment="1">
      <alignment horizontal="right"/>
    </xf>
    <xf numFmtId="173" fontId="61" fillId="55" borderId="0" xfId="16685" applyNumberFormat="1" applyFont="1" applyFill="1" applyAlignment="1">
      <alignment horizontal="right"/>
    </xf>
    <xf numFmtId="173" fontId="61" fillId="0" borderId="0" xfId="4379" applyNumberFormat="1" applyFont="1" applyAlignment="1">
      <alignment horizontal="right"/>
    </xf>
    <xf numFmtId="0" fontId="61" fillId="55" borderId="0" xfId="4379" applyFont="1" applyFill="1" applyBorder="1" applyAlignment="1">
      <alignment horizontal="right"/>
    </xf>
    <xf numFmtId="173" fontId="61" fillId="55" borderId="0" xfId="4379" applyNumberFormat="1" applyFont="1" applyFill="1" applyBorder="1" applyAlignment="1">
      <alignment horizontal="right"/>
    </xf>
    <xf numFmtId="173" fontId="8" fillId="0" borderId="0" xfId="4379" applyNumberFormat="1" applyFont="1" applyBorder="1"/>
    <xf numFmtId="0" fontId="6" fillId="0" borderId="0" xfId="4379" applyBorder="1"/>
    <xf numFmtId="0" fontId="61" fillId="0" borderId="23" xfId="4379" applyFont="1" applyBorder="1" applyAlignment="1" applyProtection="1">
      <alignment horizontal="left"/>
      <protection locked="0"/>
    </xf>
    <xf numFmtId="0" fontId="84" fillId="0" borderId="23" xfId="4379" applyFont="1" applyBorder="1" applyAlignment="1" applyProtection="1">
      <alignment horizontal="left"/>
      <protection locked="0"/>
    </xf>
    <xf numFmtId="0" fontId="61" fillId="0" borderId="23" xfId="4379" applyFont="1" applyBorder="1"/>
    <xf numFmtId="0" fontId="7" fillId="0" borderId="0" xfId="4379" applyFont="1" applyBorder="1"/>
    <xf numFmtId="0" fontId="61" fillId="0" borderId="0" xfId="4379" quotePrefix="1" applyFont="1" applyAlignment="1" applyProtection="1">
      <alignment horizontal="left"/>
      <protection locked="0"/>
    </xf>
    <xf numFmtId="0" fontId="84" fillId="0" borderId="0" xfId="4379" applyFont="1" applyAlignment="1" applyProtection="1">
      <alignment horizontal="left"/>
      <protection locked="0"/>
    </xf>
    <xf numFmtId="0" fontId="7" fillId="0" borderId="0" xfId="4379" applyFont="1"/>
    <xf numFmtId="0" fontId="61" fillId="0" borderId="0" xfId="4379" quotePrefix="1" applyNumberFormat="1" applyFont="1" applyAlignment="1" applyProtection="1">
      <alignment horizontal="left"/>
      <protection locked="0"/>
    </xf>
    <xf numFmtId="0" fontId="6" fillId="0" borderId="0" xfId="4379" applyFont="1"/>
    <xf numFmtId="169" fontId="7" fillId="0" borderId="21" xfId="16696" quotePrefix="1" applyNumberFormat="1" applyFont="1" applyBorder="1" applyAlignment="1">
      <alignment horizontal="left"/>
    </xf>
    <xf numFmtId="169" fontId="7" fillId="0" borderId="21" xfId="16696" applyNumberFormat="1" applyFont="1" applyBorder="1"/>
    <xf numFmtId="169" fontId="7" fillId="0" borderId="0" xfId="16696" applyNumberFormat="1" applyFont="1" applyBorder="1"/>
    <xf numFmtId="169" fontId="47" fillId="0" borderId="0" xfId="16696" applyNumberFormat="1"/>
    <xf numFmtId="169" fontId="61" fillId="0" borderId="10" xfId="16696" applyNumberFormat="1" applyFont="1" applyBorder="1"/>
    <xf numFmtId="169" fontId="61" fillId="0" borderId="10" xfId="16696" applyNumberFormat="1" applyFont="1" applyBorder="1" applyAlignment="1">
      <alignment horizontal="center"/>
    </xf>
    <xf numFmtId="37" fontId="68" fillId="0" borderId="0" xfId="16696" applyNumberFormat="1" applyFont="1" applyProtection="1"/>
    <xf numFmtId="169" fontId="61" fillId="0" borderId="0" xfId="16696" applyNumberFormat="1" applyFont="1"/>
    <xf numFmtId="1" fontId="61" fillId="0" borderId="0" xfId="16693" quotePrefix="1" applyNumberFormat="1" applyFont="1" applyAlignment="1">
      <alignment horizontal="left"/>
    </xf>
    <xf numFmtId="176" fontId="61" fillId="0" borderId="0" xfId="16693" applyNumberFormat="1" applyFont="1"/>
    <xf numFmtId="169" fontId="68" fillId="0" borderId="0" xfId="16696" applyNumberFormat="1" applyFont="1"/>
    <xf numFmtId="166" fontId="61" fillId="0" borderId="0" xfId="16696" applyNumberFormat="1" applyFont="1"/>
    <xf numFmtId="1" fontId="61" fillId="0" borderId="0" xfId="16693" quotePrefix="1" applyNumberFormat="1" applyFont="1" applyBorder="1" applyAlignment="1">
      <alignment horizontal="left"/>
    </xf>
    <xf numFmtId="176" fontId="61" fillId="0" borderId="0" xfId="16693" applyNumberFormat="1" applyFont="1" applyBorder="1"/>
    <xf numFmtId="1" fontId="61" fillId="0" borderId="11" xfId="16693" quotePrefix="1" applyNumberFormat="1" applyFont="1" applyBorder="1" applyAlignment="1">
      <alignment horizontal="left"/>
    </xf>
    <xf numFmtId="176" fontId="61" fillId="0" borderId="11" xfId="16693" applyNumberFormat="1" applyFont="1" applyBorder="1"/>
    <xf numFmtId="169" fontId="61" fillId="0" borderId="0" xfId="16696" applyNumberFormat="1" applyFont="1" applyAlignment="1">
      <alignment horizontal="left"/>
    </xf>
    <xf numFmtId="169" fontId="61" fillId="0" borderId="0" xfId="16696" quotePrefix="1" applyNumberFormat="1" applyFont="1" applyAlignment="1">
      <alignment horizontal="left"/>
    </xf>
    <xf numFmtId="0" fontId="61" fillId="0" borderId="0" xfId="11062" applyFont="1"/>
    <xf numFmtId="166" fontId="7" fillId="0" borderId="0" xfId="16696" applyNumberFormat="1" applyFont="1" applyProtection="1"/>
    <xf numFmtId="37" fontId="47" fillId="0" borderId="0" xfId="16696" applyNumberFormat="1" applyProtection="1"/>
    <xf numFmtId="0" fontId="7" fillId="0" borderId="21" xfId="16697" quotePrefix="1" applyFont="1" applyBorder="1" applyAlignment="1">
      <alignment horizontal="left"/>
    </xf>
    <xf numFmtId="0" fontId="7" fillId="0" borderId="21" xfId="16697" applyFont="1" applyBorder="1" applyProtection="1">
      <protection locked="0"/>
    </xf>
    <xf numFmtId="0" fontId="7" fillId="0" borderId="21" xfId="16697" applyFont="1" applyBorder="1"/>
    <xf numFmtId="0" fontId="85" fillId="0" borderId="0" xfId="16697"/>
    <xf numFmtId="0" fontId="7" fillId="55" borderId="0" xfId="16697" applyFont="1" applyFill="1"/>
    <xf numFmtId="0" fontId="7" fillId="55" borderId="0" xfId="16697" applyFont="1" applyFill="1" applyProtection="1">
      <protection locked="0"/>
    </xf>
    <xf numFmtId="0" fontId="7" fillId="55" borderId="0" xfId="16697" applyFont="1" applyFill="1" applyAlignment="1">
      <alignment horizontal="center"/>
    </xf>
    <xf numFmtId="0" fontId="7" fillId="55" borderId="21" xfId="16697" applyFont="1" applyFill="1" applyBorder="1" applyAlignment="1">
      <alignment horizontal="left"/>
    </xf>
    <xf numFmtId="0" fontId="7" fillId="55" borderId="21" xfId="16697" applyFont="1" applyFill="1" applyBorder="1"/>
    <xf numFmtId="0" fontId="7" fillId="55" borderId="21" xfId="16697" applyFont="1" applyFill="1" applyBorder="1" applyAlignment="1">
      <alignment horizontal="right"/>
    </xf>
    <xf numFmtId="0" fontId="7" fillId="55" borderId="21" xfId="16697" applyFont="1" applyFill="1" applyBorder="1" applyAlignment="1">
      <alignment horizontal="center"/>
    </xf>
    <xf numFmtId="0" fontId="7" fillId="0" borderId="0" xfId="16697" applyFont="1"/>
    <xf numFmtId="0" fontId="7" fillId="0" borderId="0" xfId="16697" applyFont="1" applyAlignment="1">
      <alignment horizontal="left"/>
    </xf>
    <xf numFmtId="169" fontId="7" fillId="0" borderId="0" xfId="16697" applyNumberFormat="1" applyFont="1" applyProtection="1"/>
    <xf numFmtId="169" fontId="7" fillId="0" borderId="0" xfId="16697" applyNumberFormat="1" applyFont="1" applyAlignment="1" applyProtection="1"/>
    <xf numFmtId="169" fontId="87" fillId="0" borderId="0" xfId="16698" quotePrefix="1" applyNumberFormat="1" applyFont="1" applyFill="1" applyBorder="1" applyAlignment="1">
      <alignment horizontal="left"/>
    </xf>
    <xf numFmtId="169" fontId="87" fillId="0" borderId="0" xfId="16698" applyNumberFormat="1" applyFont="1" applyFill="1" applyBorder="1" applyAlignment="1"/>
    <xf numFmtId="169" fontId="7" fillId="0" borderId="0" xfId="16687" applyNumberFormat="1" applyFont="1" applyBorder="1" applyProtection="1"/>
    <xf numFmtId="169" fontId="7" fillId="0" borderId="0" xfId="16687" applyNumberFormat="1" applyFont="1" applyBorder="1"/>
    <xf numFmtId="0" fontId="7" fillId="0" borderId="0" xfId="16697" applyFont="1" applyBorder="1" applyAlignment="1">
      <alignment horizontal="left"/>
    </xf>
    <xf numFmtId="0" fontId="7" fillId="0" borderId="0" xfId="16697" applyFont="1" applyBorder="1"/>
    <xf numFmtId="0" fontId="7" fillId="0" borderId="0" xfId="16697" quotePrefix="1" applyFont="1" applyBorder="1" applyAlignment="1">
      <alignment horizontal="left"/>
    </xf>
    <xf numFmtId="169" fontId="85" fillId="0" borderId="0" xfId="16697" applyNumberFormat="1"/>
    <xf numFmtId="0" fontId="7" fillId="55" borderId="0" xfId="16697" applyFont="1" applyFill="1" applyBorder="1" applyAlignment="1">
      <alignment horizontal="left"/>
    </xf>
    <xf numFmtId="0" fontId="7" fillId="55" borderId="0" xfId="16697" applyFont="1" applyFill="1" applyBorder="1"/>
    <xf numFmtId="169" fontId="7" fillId="55" borderId="0" xfId="16697" applyNumberFormat="1" applyFont="1" applyFill="1" applyProtection="1"/>
    <xf numFmtId="169" fontId="87" fillId="55" borderId="0" xfId="16698" applyNumberFormat="1" applyFont="1" applyFill="1" applyBorder="1" applyAlignment="1"/>
    <xf numFmtId="169" fontId="87" fillId="55" borderId="0" xfId="16698" quotePrefix="1" applyNumberFormat="1" applyFont="1" applyFill="1" applyBorder="1" applyAlignment="1">
      <alignment horizontal="left"/>
    </xf>
    <xf numFmtId="169" fontId="7" fillId="55" borderId="0" xfId="16687" applyNumberFormat="1" applyFont="1" applyFill="1" applyBorder="1"/>
    <xf numFmtId="169" fontId="7" fillId="55" borderId="0" xfId="16697" applyNumberFormat="1" applyFont="1" applyFill="1" applyBorder="1" applyProtection="1"/>
    <xf numFmtId="0" fontId="61" fillId="0" borderId="23" xfId="16697" applyFont="1" applyBorder="1" applyAlignment="1">
      <alignment horizontal="left"/>
    </xf>
    <xf numFmtId="0" fontId="67" fillId="0" borderId="23" xfId="16697" applyFont="1" applyBorder="1"/>
    <xf numFmtId="169" fontId="7" fillId="0" borderId="23" xfId="16697" applyNumberFormat="1" applyFont="1" applyBorder="1" applyProtection="1"/>
    <xf numFmtId="169" fontId="7" fillId="0" borderId="23" xfId="16697" applyNumberFormat="1" applyFont="1" applyBorder="1" applyProtection="1">
      <protection locked="0"/>
    </xf>
    <xf numFmtId="0" fontId="61" fillId="0" borderId="0" xfId="16697" quotePrefix="1" applyFont="1" applyAlignment="1">
      <alignment horizontal="left"/>
    </xf>
    <xf numFmtId="0" fontId="67" fillId="0" borderId="0" xfId="16697" applyFont="1"/>
    <xf numFmtId="0" fontId="61" fillId="0" borderId="0" xfId="16697" quotePrefix="1" applyFont="1" applyAlignment="1" applyProtection="1">
      <alignment horizontal="left"/>
      <protection locked="0"/>
    </xf>
    <xf numFmtId="0" fontId="67" fillId="0" borderId="0" xfId="16697" applyFont="1" applyProtection="1">
      <protection locked="0"/>
    </xf>
    <xf numFmtId="0" fontId="76" fillId="0" borderId="0" xfId="16697" quotePrefix="1" applyFont="1" applyAlignment="1">
      <alignment horizontal="left"/>
    </xf>
    <xf numFmtId="0" fontId="7" fillId="55" borderId="0" xfId="16697" applyFont="1" applyFill="1" applyBorder="1" applyAlignment="1">
      <alignment horizontal="center"/>
    </xf>
    <xf numFmtId="0" fontId="7" fillId="55" borderId="11" xfId="16697" applyFont="1" applyFill="1" applyBorder="1" applyAlignment="1">
      <alignment horizontal="left"/>
    </xf>
    <xf numFmtId="0" fontId="66" fillId="0" borderId="0" xfId="16697" applyFont="1"/>
    <xf numFmtId="0" fontId="88" fillId="0" borderId="23" xfId="16697" quotePrefix="1" applyFont="1" applyBorder="1"/>
    <xf numFmtId="0" fontId="88" fillId="0" borderId="23" xfId="16697" applyFont="1" applyBorder="1" applyAlignment="1">
      <alignment horizontal="center"/>
    </xf>
    <xf numFmtId="0" fontId="88" fillId="0" borderId="23" xfId="16697" quotePrefix="1" applyFont="1" applyBorder="1" applyAlignment="1">
      <alignment horizontal="center"/>
    </xf>
    <xf numFmtId="0" fontId="89" fillId="0" borderId="0" xfId="16697" applyFont="1"/>
    <xf numFmtId="0" fontId="64" fillId="0" borderId="0" xfId="16697" quotePrefix="1" applyFont="1" applyBorder="1" applyAlignment="1">
      <alignment horizontal="left"/>
    </xf>
    <xf numFmtId="177" fontId="7" fillId="0" borderId="0" xfId="16697" quotePrefix="1" applyNumberFormat="1" applyFont="1" applyProtection="1"/>
    <xf numFmtId="2" fontId="7" fillId="0" borderId="0" xfId="16697" quotePrefix="1" applyNumberFormat="1" applyFont="1" applyProtection="1"/>
    <xf numFmtId="178" fontId="7" fillId="0" borderId="0" xfId="16697" applyNumberFormat="1" applyFont="1" applyProtection="1"/>
    <xf numFmtId="164" fontId="7" fillId="0" borderId="0" xfId="16697" applyNumberFormat="1" applyFont="1" applyProtection="1"/>
    <xf numFmtId="164" fontId="7" fillId="0" borderId="0" xfId="16697" quotePrefix="1" applyNumberFormat="1" applyFont="1" applyProtection="1"/>
    <xf numFmtId="46" fontId="64" fillId="0" borderId="0" xfId="16697" quotePrefix="1" applyNumberFormat="1" applyFont="1" applyBorder="1" applyAlignment="1">
      <alignment horizontal="left"/>
    </xf>
    <xf numFmtId="2" fontId="85" fillId="0" borderId="0" xfId="16697" applyNumberFormat="1"/>
    <xf numFmtId="178" fontId="85" fillId="0" borderId="0" xfId="16697" applyNumberFormat="1"/>
    <xf numFmtId="164" fontId="85" fillId="0" borderId="0" xfId="16697" applyNumberFormat="1"/>
    <xf numFmtId="179" fontId="7" fillId="0" borderId="0" xfId="16697" applyNumberFormat="1" applyFont="1" applyProtection="1"/>
    <xf numFmtId="179" fontId="85" fillId="0" borderId="0" xfId="16697" applyNumberFormat="1"/>
    <xf numFmtId="179" fontId="7" fillId="0" borderId="0" xfId="16697" applyNumberFormat="1" applyFont="1" applyBorder="1" applyProtection="1"/>
    <xf numFmtId="178" fontId="7" fillId="0" borderId="0" xfId="16697" applyNumberFormat="1" applyFont="1" applyBorder="1" applyProtection="1"/>
    <xf numFmtId="164" fontId="7" fillId="0" borderId="0" xfId="16697" applyNumberFormat="1" applyFont="1" applyBorder="1" applyProtection="1"/>
    <xf numFmtId="178" fontId="81" fillId="0" borderId="0" xfId="16697" applyNumberFormat="1" applyFont="1" applyBorder="1" applyProtection="1"/>
    <xf numFmtId="164" fontId="81" fillId="0" borderId="0" xfId="16697" applyNumberFormat="1" applyFont="1" applyBorder="1" applyProtection="1"/>
    <xf numFmtId="0" fontId="7" fillId="0" borderId="0" xfId="16697" quotePrefix="1" applyFont="1" applyFill="1" applyBorder="1" applyAlignment="1">
      <alignment horizontal="left"/>
    </xf>
    <xf numFmtId="0" fontId="7" fillId="0" borderId="0" xfId="16697" applyFont="1" applyFill="1" applyBorder="1"/>
    <xf numFmtId="179" fontId="7" fillId="0" borderId="0" xfId="16697" applyNumberFormat="1" applyFont="1" applyFill="1" applyBorder="1" applyProtection="1"/>
    <xf numFmtId="178" fontId="81" fillId="0" borderId="0" xfId="16697" applyNumberFormat="1" applyFont="1" applyFill="1" applyBorder="1" applyProtection="1"/>
    <xf numFmtId="164" fontId="81" fillId="0" borderId="0" xfId="16697" applyNumberFormat="1" applyFont="1" applyFill="1" applyBorder="1" applyProtection="1"/>
    <xf numFmtId="0" fontId="90" fillId="0" borderId="0" xfId="16697" applyFont="1"/>
    <xf numFmtId="0" fontId="7" fillId="0" borderId="11" xfId="16697" quotePrefix="1" applyFont="1" applyBorder="1" applyAlignment="1">
      <alignment horizontal="left"/>
    </xf>
    <xf numFmtId="0" fontId="7" fillId="0" borderId="11" xfId="16697" applyFont="1" applyBorder="1"/>
    <xf numFmtId="179" fontId="7" fillId="0" borderId="11" xfId="16697" applyNumberFormat="1" applyFont="1" applyBorder="1" applyProtection="1"/>
    <xf numFmtId="178" fontId="81" fillId="0" borderId="11" xfId="16697" applyNumberFormat="1" applyFont="1" applyBorder="1" applyProtection="1"/>
    <xf numFmtId="164" fontId="81" fillId="0" borderId="11" xfId="16697" applyNumberFormat="1" applyFont="1" applyBorder="1" applyProtection="1"/>
    <xf numFmtId="0" fontId="61" fillId="0" borderId="0" xfId="16697" quotePrefix="1" applyFont="1" applyBorder="1" applyAlignment="1">
      <alignment horizontal="left"/>
    </xf>
    <xf numFmtId="0" fontId="61" fillId="0" borderId="0" xfId="16697" applyFont="1" applyBorder="1"/>
    <xf numFmtId="0" fontId="48" fillId="0" borderId="0" xfId="16697" applyFont="1"/>
    <xf numFmtId="0" fontId="91" fillId="0" borderId="0" xfId="16697" applyFont="1"/>
    <xf numFmtId="174" fontId="61" fillId="0" borderId="0" xfId="16699" applyFont="1"/>
    <xf numFmtId="0" fontId="61" fillId="0" borderId="0" xfId="16697" applyFont="1"/>
    <xf numFmtId="0" fontId="61" fillId="0" borderId="0" xfId="11062" quotePrefix="1" applyFont="1" applyAlignment="1" applyProtection="1">
      <alignment horizontal="left"/>
      <protection locked="0"/>
    </xf>
    <xf numFmtId="0" fontId="7" fillId="0" borderId="0" xfId="16700" quotePrefix="1" applyFont="1" applyAlignment="1">
      <alignment horizontal="left"/>
    </xf>
    <xf numFmtId="0" fontId="7" fillId="0" borderId="0" xfId="16701" applyFont="1"/>
    <xf numFmtId="0" fontId="93" fillId="0" borderId="0" xfId="16701"/>
    <xf numFmtId="0" fontId="7" fillId="55" borderId="22" xfId="16701" applyFont="1" applyFill="1" applyBorder="1"/>
    <xf numFmtId="0" fontId="7" fillId="55" borderId="22" xfId="16701" applyFont="1" applyFill="1" applyBorder="1" applyAlignment="1" applyProtection="1">
      <alignment horizontal="center"/>
      <protection locked="0"/>
    </xf>
    <xf numFmtId="0" fontId="7" fillId="55" borderId="22" xfId="16701" applyFont="1" applyFill="1" applyBorder="1" applyAlignment="1" applyProtection="1">
      <alignment horizontal="left"/>
      <protection locked="0"/>
    </xf>
    <xf numFmtId="169" fontId="7" fillId="55" borderId="24" xfId="16701" applyNumberFormat="1" applyFont="1" applyFill="1" applyBorder="1" applyAlignment="1" applyProtection="1">
      <alignment horizontal="left"/>
    </xf>
    <xf numFmtId="0" fontId="7" fillId="55" borderId="24" xfId="16701" applyFont="1" applyFill="1" applyBorder="1"/>
    <xf numFmtId="169" fontId="7" fillId="55" borderId="24" xfId="16701" applyNumberFormat="1" applyFont="1" applyFill="1" applyBorder="1" applyProtection="1"/>
    <xf numFmtId="0" fontId="7" fillId="55" borderId="0" xfId="16701" applyFont="1" applyFill="1"/>
    <xf numFmtId="0" fontId="7" fillId="55" borderId="22" xfId="16701" applyFont="1" applyFill="1" applyBorder="1" applyAlignment="1">
      <alignment horizontal="left"/>
    </xf>
    <xf numFmtId="0" fontId="7" fillId="55" borderId="22" xfId="16701" applyFont="1" applyFill="1" applyBorder="1" applyAlignment="1">
      <alignment horizontal="center"/>
    </xf>
    <xf numFmtId="0" fontId="7" fillId="55" borderId="0" xfId="16701" applyFont="1" applyFill="1" applyAlignment="1">
      <alignment horizontal="left"/>
    </xf>
    <xf numFmtId="0" fontId="7" fillId="55" borderId="0" xfId="16701" applyFont="1" applyFill="1" applyAlignment="1">
      <alignment horizontal="center"/>
    </xf>
    <xf numFmtId="169" fontId="7" fillId="55" borderId="0" xfId="16701" applyNumberFormat="1" applyFont="1" applyFill="1" applyAlignment="1" applyProtection="1">
      <alignment horizontal="center"/>
    </xf>
    <xf numFmtId="0" fontId="7" fillId="55" borderId="21" xfId="16701" applyFont="1" applyFill="1" applyBorder="1"/>
    <xf numFmtId="0" fontId="7" fillId="55" borderId="21" xfId="16701" applyFont="1" applyFill="1" applyBorder="1" applyAlignment="1">
      <alignment horizontal="center"/>
    </xf>
    <xf numFmtId="0" fontId="7" fillId="55" borderId="21" xfId="16701" quotePrefix="1" applyFont="1" applyFill="1" applyBorder="1" applyAlignment="1">
      <alignment horizontal="center"/>
    </xf>
    <xf numFmtId="0" fontId="7" fillId="55" borderId="21" xfId="16701" applyFont="1" applyFill="1" applyBorder="1" applyAlignment="1">
      <alignment horizontal="left"/>
    </xf>
    <xf numFmtId="0" fontId="66" fillId="0" borderId="0" xfId="16701" quotePrefix="1" applyFont="1" applyAlignment="1">
      <alignment horizontal="centerContinuous"/>
    </xf>
    <xf numFmtId="0" fontId="7" fillId="0" borderId="0" xfId="16701" quotePrefix="1" applyFont="1" applyAlignment="1">
      <alignment horizontal="centerContinuous"/>
    </xf>
    <xf numFmtId="0" fontId="93" fillId="0" borderId="0" xfId="16701" applyAlignment="1">
      <alignment horizontal="centerContinuous"/>
    </xf>
    <xf numFmtId="0" fontId="7" fillId="0" borderId="0" xfId="16701" applyFont="1" applyAlignment="1">
      <alignment horizontal="centerContinuous"/>
    </xf>
    <xf numFmtId="0" fontId="66" fillId="0" borderId="0" xfId="16701" quotePrefix="1" applyFont="1" applyAlignment="1">
      <alignment horizontal="left"/>
    </xf>
    <xf numFmtId="169" fontId="66" fillId="0" borderId="0" xfId="16701" quotePrefix="1" applyNumberFormat="1" applyFont="1" applyAlignment="1" applyProtection="1">
      <alignment horizontal="left"/>
    </xf>
    <xf numFmtId="0" fontId="7" fillId="55" borderId="0" xfId="16702" applyFont="1" applyFill="1" applyAlignment="1" applyProtection="1">
      <alignment horizontal="left"/>
      <protection locked="0"/>
    </xf>
    <xf numFmtId="3" fontId="7" fillId="55" borderId="0" xfId="16700" applyNumberFormat="1" applyFont="1" applyFill="1" applyProtection="1"/>
    <xf numFmtId="3" fontId="7" fillId="55" borderId="0" xfId="16700" applyNumberFormat="1" applyFont="1" applyFill="1"/>
    <xf numFmtId="0" fontId="7" fillId="55" borderId="0" xfId="16700" applyFont="1" applyFill="1"/>
    <xf numFmtId="37" fontId="7" fillId="55" borderId="0" xfId="16700" applyNumberFormat="1" applyFont="1" applyFill="1" applyProtection="1"/>
    <xf numFmtId="165" fontId="7" fillId="55" borderId="0" xfId="16700" applyNumberFormat="1" applyFont="1" applyFill="1" applyProtection="1"/>
    <xf numFmtId="172" fontId="7" fillId="55" borderId="0" xfId="16701" applyNumberFormat="1" applyFont="1" applyFill="1" applyProtection="1"/>
    <xf numFmtId="172" fontId="7" fillId="55" borderId="0" xfId="16701" applyNumberFormat="1" applyFont="1" applyFill="1"/>
    <xf numFmtId="0" fontId="7" fillId="0" borderId="0" xfId="16700" applyFont="1"/>
    <xf numFmtId="0" fontId="7" fillId="0" borderId="0" xfId="16702" applyFont="1" applyAlignment="1" applyProtection="1">
      <alignment horizontal="left"/>
      <protection locked="0"/>
    </xf>
    <xf numFmtId="3" fontId="7" fillId="0" borderId="0" xfId="16700" applyNumberFormat="1" applyFont="1" applyProtection="1"/>
    <xf numFmtId="3" fontId="7" fillId="0" borderId="0" xfId="16700" applyNumberFormat="1" applyFont="1"/>
    <xf numFmtId="37" fontId="7" fillId="0" borderId="0" xfId="16700" applyNumberFormat="1" applyFont="1" applyProtection="1"/>
    <xf numFmtId="165" fontId="7" fillId="0" borderId="0" xfId="16700" applyNumberFormat="1" applyFont="1" applyProtection="1"/>
    <xf numFmtId="172" fontId="7" fillId="0" borderId="0" xfId="16701" applyNumberFormat="1" applyFont="1" applyProtection="1"/>
    <xf numFmtId="172" fontId="7" fillId="0" borderId="0" xfId="16701" applyNumberFormat="1" applyFont="1"/>
    <xf numFmtId="0" fontId="7" fillId="0" borderId="0" xfId="16701" applyFont="1" applyAlignment="1"/>
    <xf numFmtId="0" fontId="7" fillId="55" borderId="0" xfId="16701" applyFont="1" applyFill="1" applyAlignment="1"/>
    <xf numFmtId="3" fontId="7" fillId="0" borderId="0" xfId="16700" applyNumberFormat="1" applyFont="1" applyProtection="1">
      <protection locked="0"/>
    </xf>
    <xf numFmtId="172" fontId="7" fillId="0" borderId="0" xfId="16700" applyNumberFormat="1" applyFont="1"/>
    <xf numFmtId="0" fontId="7" fillId="0" borderId="0" xfId="16701" quotePrefix="1" applyFont="1" applyAlignment="1"/>
    <xf numFmtId="0" fontId="7" fillId="0" borderId="0" xfId="16701" quotePrefix="1" applyFont="1" applyAlignment="1">
      <alignment horizontal="left"/>
    </xf>
    <xf numFmtId="169" fontId="93" fillId="0" borderId="0" xfId="16701" applyNumberFormat="1" applyProtection="1"/>
    <xf numFmtId="0" fontId="7" fillId="0" borderId="0" xfId="16701" quotePrefix="1" applyFont="1" applyAlignment="1" applyProtection="1">
      <alignment horizontal="left"/>
      <protection locked="0"/>
    </xf>
    <xf numFmtId="0" fontId="7" fillId="0" borderId="0" xfId="16701" applyFont="1" applyAlignment="1">
      <alignment horizontal="left"/>
    </xf>
    <xf numFmtId="0" fontId="7" fillId="0" borderId="0" xfId="16701" applyFont="1" applyAlignment="1" applyProtection="1">
      <alignment horizontal="left"/>
      <protection locked="0"/>
    </xf>
    <xf numFmtId="0" fontId="7" fillId="55" borderId="0" xfId="16701" applyFont="1" applyFill="1" applyBorder="1" applyAlignment="1" applyProtection="1">
      <alignment horizontal="left"/>
      <protection locked="0"/>
    </xf>
    <xf numFmtId="0" fontId="7" fillId="55" borderId="0" xfId="16701" applyFont="1" applyFill="1" applyBorder="1"/>
    <xf numFmtId="0" fontId="7" fillId="0" borderId="0" xfId="16700" applyFont="1" applyBorder="1"/>
    <xf numFmtId="165" fontId="94" fillId="0" borderId="0" xfId="16701" applyNumberFormat="1" applyFont="1" applyProtection="1"/>
    <xf numFmtId="165" fontId="93" fillId="0" borderId="0" xfId="16701" applyNumberFormat="1"/>
    <xf numFmtId="0" fontId="94" fillId="0" borderId="0" xfId="16701" applyFont="1"/>
    <xf numFmtId="172" fontId="94" fillId="0" borderId="0" xfId="16701" applyNumberFormat="1" applyFont="1"/>
    <xf numFmtId="171" fontId="94" fillId="0" borderId="0" xfId="2258" applyNumberFormat="1" applyFont="1"/>
    <xf numFmtId="0" fontId="7" fillId="0" borderId="0" xfId="16701" applyFont="1" applyBorder="1" applyAlignment="1" applyProtection="1">
      <alignment horizontal="left"/>
      <protection locked="0"/>
    </xf>
    <xf numFmtId="0" fontId="7" fillId="0" borderId="0" xfId="16701" applyFont="1" applyBorder="1"/>
    <xf numFmtId="0" fontId="7" fillId="0" borderId="0" xfId="16701" quotePrefix="1" applyFont="1" applyBorder="1" applyAlignment="1" applyProtection="1">
      <alignment horizontal="left"/>
      <protection locked="0"/>
    </xf>
    <xf numFmtId="0" fontId="7" fillId="0" borderId="0" xfId="16701" quotePrefix="1" applyFont="1" applyFill="1" applyBorder="1" applyAlignment="1" applyProtection="1">
      <alignment horizontal="left"/>
      <protection locked="0"/>
    </xf>
    <xf numFmtId="0" fontId="7" fillId="0" borderId="0" xfId="16701" applyFont="1" applyFill="1" applyBorder="1"/>
    <xf numFmtId="0" fontId="7" fillId="0" borderId="0" xfId="16700" applyFont="1" applyFill="1" applyBorder="1"/>
    <xf numFmtId="0" fontId="7" fillId="0" borderId="0" xfId="16701" applyFont="1" applyFill="1" applyBorder="1" applyAlignment="1" applyProtection="1">
      <alignment horizontal="left"/>
      <protection locked="0"/>
    </xf>
    <xf numFmtId="3" fontId="7" fillId="0" borderId="0" xfId="16700" applyNumberFormat="1" applyFont="1" applyFill="1" applyProtection="1">
      <protection locked="0"/>
    </xf>
    <xf numFmtId="3" fontId="7" fillId="0" borderId="0" xfId="16700" applyNumberFormat="1" applyFont="1" applyFill="1"/>
    <xf numFmtId="3" fontId="7" fillId="0" borderId="0" xfId="16700" applyNumberFormat="1" applyFont="1" applyFill="1" applyProtection="1"/>
    <xf numFmtId="0" fontId="7" fillId="0" borderId="0" xfId="16700" applyFont="1" applyFill="1"/>
    <xf numFmtId="37" fontId="7" fillId="0" borderId="0" xfId="16700" applyNumberFormat="1" applyFont="1" applyFill="1" applyProtection="1"/>
    <xf numFmtId="165" fontId="7" fillId="0" borderId="0" xfId="16700" applyNumberFormat="1" applyFont="1" applyFill="1" applyProtection="1"/>
    <xf numFmtId="172" fontId="7" fillId="0" borderId="0" xfId="16701" applyNumberFormat="1" applyFont="1" applyFill="1" applyProtection="1"/>
    <xf numFmtId="172" fontId="7" fillId="0" borderId="0" xfId="16700" applyNumberFormat="1" applyFont="1" applyFill="1"/>
    <xf numFmtId="165" fontId="94" fillId="0" borderId="0" xfId="16701" applyNumberFormat="1" applyFont="1" applyFill="1" applyProtection="1"/>
    <xf numFmtId="0" fontId="7" fillId="55" borderId="0" xfId="16701" quotePrefix="1" applyFont="1" applyFill="1" applyBorder="1" applyAlignment="1" applyProtection="1">
      <alignment horizontal="left"/>
      <protection locked="0"/>
    </xf>
    <xf numFmtId="3" fontId="7" fillId="55" borderId="0" xfId="16700" applyNumberFormat="1" applyFont="1" applyFill="1" applyProtection="1">
      <protection locked="0"/>
    </xf>
    <xf numFmtId="172" fontId="7" fillId="55" borderId="0" xfId="16700" applyNumberFormat="1" applyFont="1" applyFill="1"/>
    <xf numFmtId="3" fontId="93" fillId="0" borderId="0" xfId="16701" applyNumberFormat="1"/>
    <xf numFmtId="0" fontId="7" fillId="55" borderId="11" xfId="16701" quotePrefix="1" applyFont="1" applyFill="1" applyBorder="1" applyAlignment="1" applyProtection="1">
      <alignment horizontal="left"/>
      <protection locked="0"/>
    </xf>
    <xf numFmtId="0" fontId="7" fillId="55" borderId="11" xfId="16701" applyFont="1" applyFill="1" applyBorder="1"/>
    <xf numFmtId="3" fontId="7" fillId="55" borderId="11" xfId="16700" applyNumberFormat="1" applyFont="1" applyFill="1" applyBorder="1" applyProtection="1">
      <protection locked="0"/>
    </xf>
    <xf numFmtId="3" fontId="7" fillId="55" borderId="11" xfId="16700" applyNumberFormat="1" applyFont="1" applyFill="1" applyBorder="1"/>
    <xf numFmtId="3" fontId="7" fillId="55" borderId="11" xfId="16700" applyNumberFormat="1" applyFont="1" applyFill="1" applyBorder="1" applyProtection="1"/>
    <xf numFmtId="0" fontId="7" fillId="55" borderId="11" xfId="16700" applyFont="1" applyFill="1" applyBorder="1"/>
    <xf numFmtId="37" fontId="7" fillId="55" borderId="11" xfId="16700" applyNumberFormat="1" applyFont="1" applyFill="1" applyBorder="1" applyProtection="1"/>
    <xf numFmtId="165" fontId="7" fillId="55" borderId="11" xfId="16700" applyNumberFormat="1" applyFont="1" applyFill="1" applyBorder="1" applyProtection="1"/>
    <xf numFmtId="172" fontId="7" fillId="55" borderId="11" xfId="16701" applyNumberFormat="1" applyFont="1" applyFill="1" applyBorder="1" applyProtection="1"/>
    <xf numFmtId="172" fontId="7" fillId="55" borderId="11" xfId="16700" applyNumberFormat="1" applyFont="1" applyFill="1" applyBorder="1"/>
    <xf numFmtId="0" fontId="7" fillId="0" borderId="11" xfId="16700" applyFont="1" applyFill="1" applyBorder="1"/>
    <xf numFmtId="0" fontId="61" fillId="0" borderId="0" xfId="16700" quotePrefix="1" applyFont="1" applyBorder="1" applyAlignment="1" applyProtection="1">
      <alignment horizontal="left"/>
      <protection locked="0"/>
    </xf>
    <xf numFmtId="0" fontId="61" fillId="0" borderId="0" xfId="16701" applyFont="1" applyBorder="1"/>
    <xf numFmtId="170" fontId="61" fillId="0" borderId="0" xfId="16700" applyNumberFormat="1" applyFont="1" applyBorder="1" applyProtection="1"/>
    <xf numFmtId="0" fontId="61" fillId="0" borderId="0" xfId="16700" applyFont="1" applyBorder="1"/>
    <xf numFmtId="169" fontId="61" fillId="0" borderId="0" xfId="16700" applyNumberFormat="1" applyFont="1" applyBorder="1" applyAlignment="1" applyProtection="1">
      <alignment horizontal="left"/>
    </xf>
    <xf numFmtId="0" fontId="61" fillId="0" borderId="0" xfId="16700" quotePrefix="1" applyFont="1" applyAlignment="1" applyProtection="1">
      <alignment horizontal="left"/>
      <protection locked="0"/>
    </xf>
    <xf numFmtId="0" fontId="61" fillId="0" borderId="0" xfId="16701" applyFont="1"/>
    <xf numFmtId="170" fontId="61" fillId="0" borderId="0" xfId="16701" applyNumberFormat="1" applyFont="1" applyProtection="1"/>
    <xf numFmtId="169" fontId="61" fillId="0" borderId="0" xfId="16701" applyNumberFormat="1" applyFont="1" applyProtection="1"/>
    <xf numFmtId="0" fontId="48" fillId="0" borderId="0" xfId="16701" applyFont="1"/>
    <xf numFmtId="0" fontId="93" fillId="0" borderId="0" xfId="16701" applyFont="1"/>
    <xf numFmtId="1" fontId="93" fillId="0" borderId="0" xfId="16701" applyNumberFormat="1"/>
    <xf numFmtId="1" fontId="93" fillId="0" borderId="0" xfId="16693" applyNumberFormat="1" applyFont="1"/>
    <xf numFmtId="172" fontId="93" fillId="0" borderId="0" xfId="16701" applyNumberFormat="1"/>
    <xf numFmtId="0" fontId="7" fillId="0" borderId="11" xfId="16701" applyFont="1" applyBorder="1"/>
    <xf numFmtId="0" fontId="7" fillId="55" borderId="22" xfId="16701" quotePrefix="1" applyFont="1" applyFill="1" applyBorder="1" applyAlignment="1">
      <alignment horizontal="left"/>
    </xf>
    <xf numFmtId="0" fontId="7" fillId="55" borderId="0" xfId="16701" quotePrefix="1" applyFont="1" applyFill="1" applyAlignment="1">
      <alignment horizontal="left"/>
    </xf>
    <xf numFmtId="0" fontId="7" fillId="55" borderId="0" xfId="16701" quotePrefix="1" applyFont="1" applyFill="1" applyAlignment="1">
      <alignment horizontal="center"/>
    </xf>
    <xf numFmtId="0" fontId="7" fillId="55" borderId="21" xfId="16701" quotePrefix="1" applyFont="1" applyFill="1" applyBorder="1" applyAlignment="1">
      <alignment horizontal="left"/>
    </xf>
    <xf numFmtId="0" fontId="66" fillId="0" borderId="0" xfId="16701" applyFont="1" applyAlignment="1">
      <alignment horizontal="left"/>
    </xf>
    <xf numFmtId="170" fontId="7" fillId="55" borderId="0" xfId="16700" applyNumberFormat="1" applyFont="1" applyFill="1" applyProtection="1">
      <protection locked="0"/>
    </xf>
    <xf numFmtId="170" fontId="7" fillId="55" borderId="0" xfId="16700" applyNumberFormat="1" applyFont="1" applyFill="1" applyProtection="1"/>
    <xf numFmtId="172" fontId="7" fillId="55" borderId="0" xfId="16700" applyNumberFormat="1" applyFont="1" applyFill="1" applyProtection="1"/>
    <xf numFmtId="169" fontId="7" fillId="55" borderId="0" xfId="16700" applyNumberFormat="1" applyFont="1" applyFill="1" applyProtection="1"/>
    <xf numFmtId="170" fontId="7" fillId="0" borderId="0" xfId="16700" applyNumberFormat="1" applyFont="1" applyProtection="1">
      <protection locked="0"/>
    </xf>
    <xf numFmtId="170" fontId="7" fillId="0" borderId="0" xfId="16700" applyNumberFormat="1" applyFont="1" applyProtection="1"/>
    <xf numFmtId="172" fontId="7" fillId="0" borderId="0" xfId="16700" applyNumberFormat="1" applyFont="1" applyProtection="1"/>
    <xf numFmtId="169" fontId="7" fillId="0" borderId="0" xfId="16700" applyNumberFormat="1" applyFont="1" applyProtection="1"/>
    <xf numFmtId="180" fontId="7" fillId="0" borderId="0" xfId="16700" applyNumberFormat="1" applyFont="1" applyProtection="1"/>
    <xf numFmtId="170" fontId="7" fillId="55" borderId="0" xfId="16700" applyNumberFormat="1" applyFont="1" applyFill="1" applyBorder="1" applyProtection="1"/>
    <xf numFmtId="180" fontId="7" fillId="55" borderId="0" xfId="16700" applyNumberFormat="1" applyFont="1" applyFill="1" applyBorder="1" applyProtection="1"/>
    <xf numFmtId="165" fontId="7" fillId="55" borderId="0" xfId="16700" applyNumberFormat="1" applyFont="1" applyFill="1" applyBorder="1" applyProtection="1"/>
    <xf numFmtId="172" fontId="7" fillId="55" borderId="0" xfId="16700" applyNumberFormat="1" applyFont="1" applyFill="1" applyBorder="1" applyProtection="1"/>
    <xf numFmtId="169" fontId="7" fillId="55" borderId="0" xfId="16700" applyNumberFormat="1" applyFont="1" applyFill="1" applyBorder="1" applyProtection="1"/>
    <xf numFmtId="168" fontId="94" fillId="0" borderId="0" xfId="2258" applyNumberFormat="1" applyFont="1"/>
    <xf numFmtId="168" fontId="93" fillId="0" borderId="0" xfId="2258" applyNumberFormat="1" applyFont="1"/>
    <xf numFmtId="170" fontId="7" fillId="0" borderId="0" xfId="16700" applyNumberFormat="1" applyFont="1" applyBorder="1" applyProtection="1"/>
    <xf numFmtId="180" fontId="7" fillId="0" borderId="0" xfId="16700" applyNumberFormat="1" applyFont="1" applyBorder="1" applyProtection="1"/>
    <xf numFmtId="165" fontId="7" fillId="0" borderId="0" xfId="16700" applyNumberFormat="1" applyFont="1" applyBorder="1" applyProtection="1"/>
    <xf numFmtId="172" fontId="7" fillId="0" borderId="0" xfId="16700" applyNumberFormat="1" applyFont="1" applyBorder="1" applyProtection="1"/>
    <xf numFmtId="169" fontId="7" fillId="0" borderId="0" xfId="16700" applyNumberFormat="1" applyFont="1" applyBorder="1" applyProtection="1"/>
    <xf numFmtId="43" fontId="94" fillId="0" borderId="0" xfId="2258" applyNumberFormat="1" applyFont="1"/>
    <xf numFmtId="170" fontId="7" fillId="0" borderId="0" xfId="16700" applyNumberFormat="1" applyFont="1" applyFill="1" applyBorder="1" applyProtection="1"/>
    <xf numFmtId="172" fontId="7" fillId="0" borderId="0" xfId="16700" applyNumberFormat="1" applyFont="1" applyFill="1" applyBorder="1" applyProtection="1"/>
    <xf numFmtId="169" fontId="7" fillId="0" borderId="0" xfId="16700" applyNumberFormat="1" applyFont="1" applyFill="1" applyProtection="1"/>
    <xf numFmtId="169" fontId="7" fillId="0" borderId="0" xfId="16700" applyNumberFormat="1" applyFont="1" applyFill="1" applyBorder="1" applyProtection="1"/>
    <xf numFmtId="0" fontId="7" fillId="55" borderId="0" xfId="16700" applyFont="1" applyFill="1" applyBorder="1"/>
    <xf numFmtId="169" fontId="72" fillId="55" borderId="0" xfId="16701" quotePrefix="1" applyNumberFormat="1" applyFont="1" applyFill="1"/>
    <xf numFmtId="172" fontId="94" fillId="0" borderId="0" xfId="16701" applyNumberFormat="1" applyFont="1" applyBorder="1"/>
    <xf numFmtId="169" fontId="93" fillId="0" borderId="0" xfId="16701" applyNumberFormat="1" applyBorder="1" applyProtection="1"/>
    <xf numFmtId="172" fontId="94" fillId="0" borderId="11" xfId="16701" applyNumberFormat="1" applyFont="1" applyBorder="1"/>
    <xf numFmtId="169" fontId="93" fillId="0" borderId="11" xfId="16701" applyNumberFormat="1" applyBorder="1" applyProtection="1"/>
    <xf numFmtId="0" fontId="61" fillId="0" borderId="23" xfId="16700" quotePrefix="1" applyFont="1" applyBorder="1" applyAlignment="1" applyProtection="1">
      <alignment horizontal="left"/>
      <protection locked="0"/>
    </xf>
    <xf numFmtId="0" fontId="61" fillId="0" borderId="23" xfId="16701" applyFont="1" applyBorder="1"/>
    <xf numFmtId="170" fontId="61" fillId="0" borderId="23" xfId="16700" applyNumberFormat="1" applyFont="1" applyBorder="1" applyProtection="1"/>
    <xf numFmtId="0" fontId="61" fillId="0" borderId="23" xfId="16700" applyFont="1" applyBorder="1"/>
    <xf numFmtId="169" fontId="61" fillId="0" borderId="23" xfId="16700" applyNumberFormat="1" applyFont="1" applyBorder="1" applyAlignment="1" applyProtection="1">
      <alignment horizontal="left"/>
    </xf>
    <xf numFmtId="169" fontId="24" fillId="0" borderId="0" xfId="16701" applyNumberFormat="1" applyFont="1" applyProtection="1"/>
    <xf numFmtId="0" fontId="24" fillId="0" borderId="0" xfId="16701" applyFont="1"/>
    <xf numFmtId="168" fontId="24" fillId="0" borderId="0" xfId="2258" applyNumberFormat="1" applyFont="1"/>
    <xf numFmtId="174" fontId="61" fillId="0" borderId="0" xfId="16688" quotePrefix="1" applyFont="1"/>
    <xf numFmtId="43" fontId="93" fillId="0" borderId="0" xfId="16701" applyNumberFormat="1"/>
    <xf numFmtId="175" fontId="93" fillId="0" borderId="0" xfId="16693" applyNumberFormat="1" applyFont="1"/>
    <xf numFmtId="0" fontId="7" fillId="0" borderId="21" xfId="16702" quotePrefix="1" applyFont="1" applyBorder="1" applyAlignment="1">
      <alignment horizontal="left"/>
    </xf>
    <xf numFmtId="170" fontId="7" fillId="55" borderId="0" xfId="16702" applyNumberFormat="1" applyFont="1" applyFill="1" applyProtection="1"/>
    <xf numFmtId="0" fontId="7" fillId="55" borderId="0" xfId="16702" applyFont="1" applyFill="1"/>
    <xf numFmtId="165" fontId="7" fillId="55" borderId="0" xfId="16702" applyNumberFormat="1" applyFont="1" applyFill="1" applyProtection="1"/>
    <xf numFmtId="165" fontId="7" fillId="55" borderId="0" xfId="16702" applyNumberFormat="1" applyFont="1" applyFill="1" applyProtection="1">
      <protection locked="0"/>
    </xf>
    <xf numFmtId="0" fontId="47" fillId="55" borderId="0" xfId="11062" applyFill="1"/>
    <xf numFmtId="169" fontId="7" fillId="55" borderId="0" xfId="16702" applyNumberFormat="1" applyFont="1" applyFill="1" applyProtection="1"/>
    <xf numFmtId="39" fontId="7" fillId="55" borderId="0" xfId="16702" applyNumberFormat="1" applyFont="1" applyFill="1" applyProtection="1"/>
    <xf numFmtId="170" fontId="7" fillId="0" borderId="0" xfId="16702" applyNumberFormat="1" applyFont="1" applyProtection="1"/>
    <xf numFmtId="0" fontId="7" fillId="0" borderId="0" xfId="16702" applyFont="1"/>
    <xf numFmtId="165" fontId="7" fillId="0" borderId="0" xfId="16702" applyNumberFormat="1" applyFont="1" applyProtection="1"/>
    <xf numFmtId="165" fontId="7" fillId="0" borderId="0" xfId="16702" applyNumberFormat="1" applyFont="1" applyProtection="1">
      <protection locked="0"/>
    </xf>
    <xf numFmtId="169" fontId="7" fillId="0" borderId="0" xfId="16702" applyNumberFormat="1" applyFont="1" applyProtection="1"/>
    <xf numFmtId="39" fontId="7" fillId="0" borderId="0" xfId="16702" applyNumberFormat="1" applyFont="1" applyProtection="1"/>
    <xf numFmtId="170" fontId="7" fillId="55" borderId="0" xfId="16702" applyNumberFormat="1" applyFont="1" applyFill="1" applyBorder="1" applyProtection="1"/>
    <xf numFmtId="0" fontId="7" fillId="55" borderId="0" xfId="16702" applyFont="1" applyFill="1" applyBorder="1"/>
    <xf numFmtId="165" fontId="7" fillId="55" borderId="0" xfId="16702" applyNumberFormat="1" applyFont="1" applyFill="1" applyBorder="1" applyProtection="1"/>
    <xf numFmtId="165" fontId="7" fillId="55" borderId="0" xfId="16702" applyNumberFormat="1" applyFont="1" applyFill="1" applyBorder="1" applyProtection="1">
      <protection locked="0"/>
    </xf>
    <xf numFmtId="0" fontId="47" fillId="55" borderId="0" xfId="11062" applyFill="1" applyBorder="1"/>
    <xf numFmtId="0" fontId="7" fillId="0" borderId="0" xfId="16702" applyFont="1" applyBorder="1"/>
    <xf numFmtId="170" fontId="7" fillId="0" borderId="0" xfId="16702" applyNumberFormat="1" applyFont="1" applyBorder="1" applyProtection="1"/>
    <xf numFmtId="165" fontId="7" fillId="0" borderId="0" xfId="16702" applyNumberFormat="1" applyFont="1" applyBorder="1" applyProtection="1"/>
    <xf numFmtId="165" fontId="7" fillId="0" borderId="0" xfId="16702" applyNumberFormat="1" applyFont="1" applyBorder="1" applyProtection="1">
      <protection locked="0"/>
    </xf>
    <xf numFmtId="0" fontId="47" fillId="0" borderId="0" xfId="11062" applyBorder="1"/>
    <xf numFmtId="170" fontId="7" fillId="0" borderId="0" xfId="16702" applyNumberFormat="1" applyFont="1" applyFill="1" applyBorder="1" applyProtection="1"/>
    <xf numFmtId="0" fontId="7" fillId="0" borderId="0" xfId="16702" applyFont="1" applyFill="1" applyBorder="1"/>
    <xf numFmtId="0" fontId="47" fillId="0" borderId="0" xfId="11062" applyFill="1" applyBorder="1"/>
    <xf numFmtId="169" fontId="7" fillId="0" borderId="0" xfId="16702" applyNumberFormat="1" applyFont="1" applyFill="1" applyProtection="1"/>
    <xf numFmtId="169" fontId="7" fillId="55" borderId="0" xfId="16702" quotePrefix="1" applyNumberFormat="1" applyFont="1" applyFill="1" applyProtection="1"/>
    <xf numFmtId="0" fontId="93" fillId="0" borderId="0" xfId="16701" applyBorder="1"/>
    <xf numFmtId="169" fontId="7" fillId="55" borderId="0" xfId="16702" quotePrefix="1" applyNumberFormat="1" applyFont="1" applyFill="1" applyBorder="1" applyProtection="1"/>
    <xf numFmtId="170" fontId="7" fillId="55" borderId="11" xfId="16702" applyNumberFormat="1" applyFont="1" applyFill="1" applyBorder="1" applyProtection="1"/>
    <xf numFmtId="0" fontId="7" fillId="55" borderId="11" xfId="16702" applyFont="1" applyFill="1" applyBorder="1"/>
    <xf numFmtId="0" fontId="47" fillId="55" borderId="11" xfId="11062" applyFill="1" applyBorder="1"/>
    <xf numFmtId="169" fontId="7" fillId="55" borderId="11" xfId="16702" quotePrefix="1" applyNumberFormat="1" applyFont="1" applyFill="1" applyBorder="1" applyProtection="1"/>
    <xf numFmtId="0" fontId="7" fillId="0" borderId="11" xfId="16702" applyFont="1" applyFill="1" applyBorder="1"/>
    <xf numFmtId="0" fontId="93" fillId="0" borderId="11" xfId="16701" applyBorder="1"/>
    <xf numFmtId="0" fontId="61" fillId="0" borderId="0" xfId="16702" quotePrefix="1" applyFont="1" applyBorder="1" applyAlignment="1" applyProtection="1">
      <alignment horizontal="left"/>
      <protection locked="0"/>
    </xf>
    <xf numFmtId="170" fontId="94" fillId="0" borderId="0" xfId="16700" applyNumberFormat="1" applyFont="1" applyBorder="1" applyProtection="1"/>
    <xf numFmtId="0" fontId="94" fillId="0" borderId="0" xfId="16700" applyFont="1" applyBorder="1"/>
    <xf numFmtId="169" fontId="94" fillId="0" borderId="0" xfId="16700" applyNumberFormat="1" applyFont="1" applyBorder="1" applyAlignment="1" applyProtection="1">
      <alignment horizontal="left"/>
    </xf>
    <xf numFmtId="0" fontId="61" fillId="0" borderId="0" xfId="16702" applyFont="1" applyAlignment="1">
      <alignment horizontal="left"/>
    </xf>
    <xf numFmtId="170" fontId="7" fillId="0" borderId="0" xfId="16701" applyNumberFormat="1" applyFont="1" applyProtection="1"/>
    <xf numFmtId="169" fontId="7" fillId="0" borderId="0" xfId="16701" applyNumberFormat="1" applyFont="1" applyProtection="1"/>
    <xf numFmtId="0" fontId="61" fillId="0" borderId="0" xfId="16702" quotePrefix="1" applyFont="1" applyAlignment="1">
      <alignment horizontal="left"/>
    </xf>
    <xf numFmtId="0" fontId="95" fillId="0" borderId="0" xfId="16701" applyFont="1"/>
    <xf numFmtId="1" fontId="96" fillId="0" borderId="0" xfId="16703" applyFont="1"/>
    <xf numFmtId="175" fontId="96" fillId="0" borderId="0" xfId="16703" applyNumberFormat="1" applyFont="1"/>
    <xf numFmtId="2" fontId="96" fillId="0" borderId="0" xfId="16703" applyNumberFormat="1" applyFont="1"/>
    <xf numFmtId="172" fontId="96" fillId="0" borderId="0" xfId="16703" applyNumberFormat="1" applyFont="1"/>
    <xf numFmtId="1" fontId="96" fillId="0" borderId="0" xfId="16703" quotePrefix="1" applyFont="1"/>
    <xf numFmtId="2" fontId="96" fillId="0" borderId="0" xfId="16703" quotePrefix="1" applyNumberFormat="1" applyFont="1"/>
    <xf numFmtId="165" fontId="95" fillId="0" borderId="0" xfId="16701" applyNumberFormat="1" applyFont="1" applyAlignment="1" applyProtection="1">
      <alignment horizontal="left"/>
    </xf>
    <xf numFmtId="165" fontId="61" fillId="0" borderId="0" xfId="16701" applyNumberFormat="1" applyFont="1" applyAlignment="1" applyProtection="1">
      <alignment horizontal="right"/>
    </xf>
    <xf numFmtId="170" fontId="97" fillId="0" borderId="0" xfId="11062" applyNumberFormat="1" applyFont="1" applyProtection="1"/>
    <xf numFmtId="170" fontId="97" fillId="55" borderId="0" xfId="11062" applyNumberFormat="1" applyFont="1" applyFill="1" applyProtection="1"/>
    <xf numFmtId="0" fontId="7" fillId="0" borderId="0" xfId="16702" quotePrefix="1" applyFont="1" applyAlignment="1" applyProtection="1">
      <alignment horizontal="left"/>
      <protection locked="0"/>
    </xf>
    <xf numFmtId="172" fontId="94" fillId="0" borderId="0" xfId="16701" applyNumberFormat="1" applyFont="1" applyProtection="1"/>
    <xf numFmtId="0" fontId="7" fillId="55" borderId="0" xfId="16702" applyFont="1" applyFill="1" applyBorder="1" applyAlignment="1" applyProtection="1">
      <alignment horizontal="left"/>
      <protection locked="0"/>
    </xf>
    <xf numFmtId="168" fontId="94" fillId="0" borderId="0" xfId="2258" applyNumberFormat="1" applyFont="1" applyProtection="1"/>
    <xf numFmtId="0" fontId="7" fillId="0" borderId="0" xfId="16702" applyFont="1" applyBorder="1" applyAlignment="1" applyProtection="1">
      <alignment horizontal="left"/>
      <protection locked="0"/>
    </xf>
    <xf numFmtId="0" fontId="7" fillId="0" borderId="0" xfId="16702" quotePrefix="1" applyFont="1" applyBorder="1" applyAlignment="1" applyProtection="1">
      <alignment horizontal="left"/>
      <protection locked="0"/>
    </xf>
    <xf numFmtId="2" fontId="7" fillId="0" borderId="0" xfId="16702" applyNumberFormat="1" applyFont="1"/>
    <xf numFmtId="0" fontId="7" fillId="0" borderId="0" xfId="16702" quotePrefix="1" applyFont="1" applyFill="1" applyBorder="1" applyAlignment="1" applyProtection="1">
      <alignment horizontal="left"/>
      <protection locked="0"/>
    </xf>
    <xf numFmtId="165" fontId="7" fillId="0" borderId="0" xfId="16702" applyNumberFormat="1" applyFont="1" applyFill="1" applyBorder="1" applyProtection="1">
      <protection locked="0"/>
    </xf>
    <xf numFmtId="39" fontId="7" fillId="0" borderId="0" xfId="16702" applyNumberFormat="1" applyFont="1" applyFill="1" applyProtection="1"/>
    <xf numFmtId="0" fontId="7" fillId="0" borderId="0" xfId="16702" applyFont="1" applyFill="1" applyBorder="1" applyAlignment="1" applyProtection="1">
      <alignment horizontal="left"/>
      <protection locked="0"/>
    </xf>
    <xf numFmtId="0" fontId="7" fillId="55" borderId="0" xfId="16702" quotePrefix="1" applyFont="1" applyFill="1" applyBorder="1" applyAlignment="1" applyProtection="1">
      <alignment horizontal="left"/>
      <protection locked="0"/>
    </xf>
    <xf numFmtId="39" fontId="7" fillId="55" borderId="0" xfId="16702" quotePrefix="1" applyNumberFormat="1" applyFont="1" applyFill="1" applyProtection="1"/>
    <xf numFmtId="2" fontId="7" fillId="0" borderId="0" xfId="16702" applyNumberFormat="1" applyFont="1" applyBorder="1"/>
    <xf numFmtId="165" fontId="61" fillId="0" borderId="0" xfId="16701" applyNumberFormat="1" applyFont="1" applyBorder="1" applyAlignment="1" applyProtection="1">
      <alignment horizontal="right"/>
    </xf>
    <xf numFmtId="0" fontId="95" fillId="0" borderId="0" xfId="16701" applyFont="1" applyBorder="1"/>
    <xf numFmtId="0" fontId="7" fillId="55" borderId="11" xfId="16702" quotePrefix="1" applyFont="1" applyFill="1" applyBorder="1" applyAlignment="1" applyProtection="1">
      <alignment horizontal="left"/>
      <protection locked="0"/>
    </xf>
    <xf numFmtId="165" fontId="7" fillId="55" borderId="11" xfId="16702" applyNumberFormat="1" applyFont="1" applyFill="1" applyBorder="1" applyProtection="1">
      <protection locked="0"/>
    </xf>
    <xf numFmtId="39" fontId="7" fillId="55" borderId="11" xfId="16702" quotePrefix="1" applyNumberFormat="1" applyFont="1" applyFill="1" applyBorder="1" applyProtection="1"/>
    <xf numFmtId="2" fontId="7" fillId="0" borderId="11" xfId="16702" applyNumberFormat="1" applyFont="1" applyBorder="1"/>
    <xf numFmtId="165" fontId="61" fillId="0" borderId="11" xfId="16701" applyNumberFormat="1" applyFont="1" applyBorder="1" applyAlignment="1" applyProtection="1">
      <alignment horizontal="right"/>
    </xf>
    <xf numFmtId="0" fontId="95" fillId="0" borderId="11" xfId="16701" applyFont="1" applyBorder="1"/>
    <xf numFmtId="0" fontId="8" fillId="0" borderId="0" xfId="5" quotePrefix="1" applyFont="1" applyFill="1" applyBorder="1" applyAlignment="1">
      <alignment horizontal="left"/>
    </xf>
    <xf numFmtId="0" fontId="61" fillId="0" borderId="0" xfId="16702" applyFont="1" applyBorder="1"/>
    <xf numFmtId="181" fontId="61" fillId="0" borderId="0" xfId="16702" applyNumberFormat="1" applyFont="1" applyBorder="1" applyAlignment="1" applyProtection="1">
      <alignment horizontal="left"/>
    </xf>
    <xf numFmtId="0" fontId="61" fillId="0" borderId="0" xfId="16702" applyFont="1"/>
    <xf numFmtId="0" fontId="48" fillId="0" borderId="0" xfId="16702" applyFont="1"/>
    <xf numFmtId="168" fontId="94" fillId="0" borderId="0" xfId="16701" applyNumberFormat="1" applyFont="1"/>
    <xf numFmtId="0" fontId="7" fillId="0" borderId="21" xfId="11062" quotePrefix="1" applyFont="1" applyBorder="1" applyAlignment="1">
      <alignment horizontal="left"/>
    </xf>
    <xf numFmtId="37" fontId="7" fillId="0" borderId="21" xfId="11062" applyNumberFormat="1" applyFont="1" applyBorder="1" applyProtection="1"/>
    <xf numFmtId="0" fontId="24" fillId="0" borderId="0" xfId="11062" applyFont="1"/>
    <xf numFmtId="0" fontId="7" fillId="55" borderId="0" xfId="11062" applyFont="1" applyFill="1"/>
    <xf numFmtId="37" fontId="7" fillId="55" borderId="22" xfId="11062" quotePrefix="1" applyNumberFormat="1" applyFont="1" applyFill="1" applyBorder="1" applyAlignment="1" applyProtection="1">
      <alignment horizontal="left"/>
    </xf>
    <xf numFmtId="37" fontId="7" fillId="55" borderId="22" xfId="11062" applyNumberFormat="1" applyFont="1" applyFill="1" applyBorder="1" applyAlignment="1" applyProtection="1">
      <alignment horizontal="center"/>
    </xf>
    <xf numFmtId="0" fontId="7" fillId="55" borderId="11" xfId="11062" applyFont="1" applyFill="1" applyBorder="1"/>
    <xf numFmtId="37" fontId="7" fillId="55" borderId="21" xfId="11062" quotePrefix="1" applyNumberFormat="1" applyFont="1" applyFill="1" applyBorder="1" applyAlignment="1" applyProtection="1">
      <alignment horizontal="right"/>
    </xf>
    <xf numFmtId="0" fontId="7" fillId="0" borderId="0" xfId="11062" applyFont="1"/>
    <xf numFmtId="37" fontId="66" fillId="0" borderId="0" xfId="11062" applyNumberFormat="1" applyFont="1" applyAlignment="1" applyProtection="1">
      <alignment horizontal="centerContinuous"/>
    </xf>
    <xf numFmtId="37" fontId="7" fillId="0" borderId="0" xfId="11062" applyNumberFormat="1" applyFont="1" applyAlignment="1" applyProtection="1">
      <alignment horizontal="centerContinuous"/>
    </xf>
    <xf numFmtId="37" fontId="7" fillId="0" borderId="0" xfId="11062" applyNumberFormat="1" applyFont="1" applyProtection="1"/>
    <xf numFmtId="0" fontId="7" fillId="0" borderId="0" xfId="11062" applyFont="1" applyAlignment="1" applyProtection="1">
      <alignment horizontal="left"/>
      <protection locked="0"/>
    </xf>
    <xf numFmtId="182" fontId="7" fillId="0" borderId="0" xfId="11062" applyNumberFormat="1" applyFont="1" applyProtection="1"/>
    <xf numFmtId="4" fontId="24" fillId="0" borderId="0" xfId="11062" applyNumberFormat="1" applyFont="1"/>
    <xf numFmtId="37" fontId="24" fillId="0" borderId="0" xfId="11062" applyNumberFormat="1" applyFont="1" applyProtection="1"/>
    <xf numFmtId="183" fontId="24" fillId="0" borderId="0" xfId="11062" applyNumberFormat="1" applyFont="1"/>
    <xf numFmtId="3" fontId="48" fillId="0" borderId="0" xfId="0" applyNumberFormat="1" applyFont="1"/>
    <xf numFmtId="3" fontId="48" fillId="0" borderId="0" xfId="11062" applyNumberFormat="1" applyFont="1"/>
    <xf numFmtId="0" fontId="7" fillId="0" borderId="0" xfId="11062" applyFont="1" applyBorder="1" applyAlignment="1" applyProtection="1">
      <alignment horizontal="left"/>
      <protection locked="0"/>
    </xf>
    <xf numFmtId="37" fontId="7" fillId="0" borderId="0" xfId="11062" applyNumberFormat="1" applyFont="1" applyBorder="1" applyProtection="1"/>
    <xf numFmtId="182" fontId="7" fillId="0" borderId="0" xfId="11062" applyNumberFormat="1" applyFont="1" applyBorder="1" applyProtection="1"/>
    <xf numFmtId="183" fontId="24" fillId="0" borderId="0" xfId="11062" applyNumberFormat="1" applyFont="1" applyProtection="1"/>
    <xf numFmtId="183" fontId="61" fillId="0" borderId="0" xfId="11062" applyNumberFormat="1" applyFont="1" applyProtection="1"/>
    <xf numFmtId="0" fontId="7" fillId="55" borderId="0" xfId="11062" applyFont="1" applyFill="1" applyBorder="1" applyAlignment="1" applyProtection="1">
      <alignment horizontal="left"/>
      <protection locked="0"/>
    </xf>
    <xf numFmtId="37" fontId="7" fillId="55" borderId="0" xfId="11062" applyNumberFormat="1" applyFont="1" applyFill="1" applyBorder="1" applyProtection="1"/>
    <xf numFmtId="182" fontId="7" fillId="55" borderId="0" xfId="11062" applyNumberFormat="1" applyFont="1" applyFill="1" applyBorder="1" applyProtection="1"/>
    <xf numFmtId="0" fontId="7" fillId="55" borderId="11" xfId="11062" applyFont="1" applyFill="1" applyBorder="1" applyAlignment="1" applyProtection="1">
      <alignment horizontal="left"/>
      <protection locked="0"/>
    </xf>
    <xf numFmtId="37" fontId="7" fillId="55" borderId="11" xfId="11062" applyNumberFormat="1" applyFont="1" applyFill="1" applyBorder="1" applyProtection="1"/>
    <xf numFmtId="182" fontId="7" fillId="55" borderId="11" xfId="11062" applyNumberFormat="1" applyFont="1" applyFill="1" applyBorder="1" applyProtection="1"/>
    <xf numFmtId="0" fontId="61" fillId="0" borderId="0" xfId="11062" quotePrefix="1" applyFont="1" applyAlignment="1">
      <alignment horizontal="left"/>
    </xf>
    <xf numFmtId="174" fontId="61" fillId="0" borderId="0" xfId="16704" quotePrefix="1" applyFont="1"/>
    <xf numFmtId="174" fontId="61" fillId="0" borderId="0" xfId="16695" applyFont="1"/>
    <xf numFmtId="3" fontId="24" fillId="0" borderId="0" xfId="16693" applyNumberFormat="1" applyFont="1"/>
    <xf numFmtId="3" fontId="47" fillId="0" borderId="0" xfId="11062" applyNumberFormat="1"/>
    <xf numFmtId="1" fontId="47" fillId="0" borderId="0" xfId="16693" applyNumberFormat="1" applyFont="1"/>
    <xf numFmtId="0" fontId="61" fillId="0" borderId="11" xfId="16705" quotePrefix="1" applyFont="1" applyBorder="1" applyAlignment="1">
      <alignment horizontal="left"/>
    </xf>
    <xf numFmtId="37" fontId="61" fillId="0" borderId="21" xfId="16705" applyNumberFormat="1" applyFont="1" applyBorder="1" applyProtection="1"/>
    <xf numFmtId="37" fontId="61" fillId="0" borderId="11" xfId="16705" applyNumberFormat="1" applyFont="1" applyBorder="1" applyProtection="1"/>
    <xf numFmtId="37" fontId="61" fillId="0" borderId="0" xfId="16705" applyNumberFormat="1" applyFont="1" applyBorder="1" applyProtection="1"/>
    <xf numFmtId="37" fontId="7" fillId="0" borderId="0" xfId="16705" applyNumberFormat="1" applyFont="1" applyBorder="1" applyProtection="1"/>
    <xf numFmtId="37" fontId="92" fillId="0" borderId="0" xfId="16705" applyNumberFormat="1" applyProtection="1"/>
    <xf numFmtId="0" fontId="92" fillId="0" borderId="0" xfId="16705"/>
    <xf numFmtId="0" fontId="61" fillId="55" borderId="0" xfId="16705" applyFont="1" applyFill="1" applyBorder="1"/>
    <xf numFmtId="37" fontId="61" fillId="55" borderId="0" xfId="16705" applyNumberFormat="1" applyFont="1" applyFill="1" applyProtection="1"/>
    <xf numFmtId="37" fontId="61" fillId="55" borderId="23" xfId="16705" applyNumberFormat="1" applyFont="1" applyFill="1" applyBorder="1" applyProtection="1"/>
    <xf numFmtId="37" fontId="7" fillId="0" borderId="0" xfId="16705" applyNumberFormat="1" applyFont="1" applyProtection="1"/>
    <xf numFmtId="0" fontId="7" fillId="0" borderId="0" xfId="16705" quotePrefix="1" applyFont="1" applyAlignment="1">
      <alignment horizontal="left"/>
    </xf>
    <xf numFmtId="0" fontId="61" fillId="55" borderId="11" xfId="16705" applyFont="1" applyFill="1" applyBorder="1" applyAlignment="1">
      <alignment horizontal="left"/>
    </xf>
    <xf numFmtId="37" fontId="61" fillId="55" borderId="21" xfId="16705" applyNumberFormat="1" applyFont="1" applyFill="1" applyBorder="1" applyAlignment="1" applyProtection="1">
      <alignment horizontal="right"/>
    </xf>
    <xf numFmtId="37" fontId="61" fillId="55" borderId="21" xfId="16705" quotePrefix="1" applyNumberFormat="1" applyFont="1" applyFill="1" applyBorder="1" applyAlignment="1" applyProtection="1">
      <alignment horizontal="left"/>
    </xf>
    <xf numFmtId="37" fontId="61" fillId="55" borderId="11" xfId="16705" applyNumberFormat="1" applyFont="1" applyFill="1" applyBorder="1" applyAlignment="1" applyProtection="1">
      <alignment horizontal="left"/>
    </xf>
    <xf numFmtId="37" fontId="7" fillId="0" borderId="0" xfId="16705" applyNumberFormat="1" applyFont="1" applyBorder="1" applyAlignment="1" applyProtection="1">
      <alignment horizontal="left"/>
    </xf>
    <xf numFmtId="37" fontId="7" fillId="0" borderId="0" xfId="16705" quotePrefix="1" applyNumberFormat="1" applyFont="1" applyBorder="1" applyAlignment="1" applyProtection="1">
      <alignment horizontal="left"/>
    </xf>
    <xf numFmtId="0" fontId="61" fillId="0" borderId="0" xfId="16705" applyFont="1" applyBorder="1"/>
    <xf numFmtId="37" fontId="65" fillId="0" borderId="0" xfId="16705" quotePrefix="1" applyNumberFormat="1" applyFont="1" applyAlignment="1" applyProtection="1">
      <alignment horizontal="centerContinuous"/>
    </xf>
    <xf numFmtId="37" fontId="65" fillId="0" borderId="0" xfId="16705" quotePrefix="1" applyNumberFormat="1" applyFont="1" applyAlignment="1" applyProtection="1">
      <alignment horizontal="center"/>
    </xf>
    <xf numFmtId="0" fontId="47" fillId="0" borderId="0" xfId="16705" applyFont="1" applyAlignment="1">
      <alignment horizontal="centerContinuous"/>
    </xf>
    <xf numFmtId="37" fontId="61" fillId="0" borderId="0" xfId="16705" applyNumberFormat="1" applyFont="1" applyAlignment="1" applyProtection="1">
      <alignment horizontal="centerContinuous"/>
    </xf>
    <xf numFmtId="37" fontId="61" fillId="0" borderId="0" xfId="16705" applyNumberFormat="1" applyFont="1" applyBorder="1" applyAlignment="1" applyProtection="1">
      <alignment horizontal="centerContinuous"/>
    </xf>
    <xf numFmtId="37" fontId="7" fillId="0" borderId="0" xfId="16705" applyNumberFormat="1" applyFont="1" applyAlignment="1" applyProtection="1"/>
    <xf numFmtId="0" fontId="92" fillId="0" borderId="0" xfId="16705" applyAlignment="1"/>
    <xf numFmtId="37" fontId="7" fillId="0" borderId="0" xfId="16705" applyNumberFormat="1" applyFont="1" applyBorder="1" applyAlignment="1" applyProtection="1"/>
    <xf numFmtId="37" fontId="92" fillId="0" borderId="0" xfId="16705" applyNumberFormat="1" applyAlignment="1" applyProtection="1"/>
    <xf numFmtId="37" fontId="83" fillId="0" borderId="0" xfId="16705" quotePrefix="1" applyNumberFormat="1" applyFont="1" applyBorder="1" applyAlignment="1" applyProtection="1">
      <alignment horizontal="left"/>
    </xf>
    <xf numFmtId="37" fontId="61" fillId="0" borderId="0" xfId="16705" applyNumberFormat="1" applyFont="1" applyProtection="1"/>
    <xf numFmtId="0" fontId="47" fillId="0" borderId="0" xfId="16705" applyFont="1"/>
    <xf numFmtId="37" fontId="8" fillId="0" borderId="0" xfId="16705" quotePrefix="1" applyNumberFormat="1" applyFont="1" applyBorder="1" applyAlignment="1" applyProtection="1">
      <alignment horizontal="left"/>
    </xf>
    <xf numFmtId="37" fontId="8" fillId="0" borderId="0" xfId="16705" applyNumberFormat="1" applyFont="1" applyProtection="1"/>
    <xf numFmtId="171" fontId="8" fillId="0" borderId="0" xfId="2258" applyNumberFormat="1" applyFont="1"/>
    <xf numFmtId="37" fontId="8" fillId="0" borderId="0" xfId="16705" applyNumberFormat="1" applyFont="1" applyBorder="1" applyAlignment="1" applyProtection="1">
      <alignment horizontal="left"/>
    </xf>
    <xf numFmtId="177" fontId="7" fillId="0" borderId="0" xfId="16705" applyNumberFormat="1" applyFont="1" applyProtection="1"/>
    <xf numFmtId="37" fontId="8" fillId="0" borderId="0" xfId="16705" applyNumberFormat="1" applyFont="1" applyBorder="1" applyProtection="1"/>
    <xf numFmtId="0" fontId="8" fillId="0" borderId="0" xfId="16705" applyFont="1" applyBorder="1"/>
    <xf numFmtId="0" fontId="99" fillId="0" borderId="0" xfId="16705" applyFont="1"/>
    <xf numFmtId="171" fontId="100" fillId="0" borderId="0" xfId="2258" applyNumberFormat="1" applyFont="1"/>
    <xf numFmtId="0" fontId="92" fillId="0" borderId="0" xfId="16705" applyBorder="1"/>
    <xf numFmtId="0" fontId="99" fillId="0" borderId="0" xfId="16705" applyFont="1" applyBorder="1"/>
    <xf numFmtId="37" fontId="99" fillId="0" borderId="0" xfId="16705" applyNumberFormat="1" applyFont="1" applyProtection="1"/>
    <xf numFmtId="37" fontId="94" fillId="0" borderId="0" xfId="16705" applyNumberFormat="1" applyFont="1"/>
    <xf numFmtId="37" fontId="92" fillId="0" borderId="0" xfId="16705" applyNumberFormat="1"/>
    <xf numFmtId="37" fontId="8" fillId="0" borderId="11" xfId="16705" quotePrefix="1" applyNumberFormat="1" applyFont="1" applyBorder="1" applyAlignment="1" applyProtection="1">
      <alignment horizontal="left"/>
    </xf>
    <xf numFmtId="37" fontId="8" fillId="0" borderId="11" xfId="16705" applyNumberFormat="1" applyFont="1" applyBorder="1" applyProtection="1"/>
    <xf numFmtId="37" fontId="47" fillId="0" borderId="0" xfId="16705" applyNumberFormat="1" applyFont="1" applyProtection="1"/>
    <xf numFmtId="0" fontId="94" fillId="0" borderId="0" xfId="16705" applyFont="1"/>
    <xf numFmtId="1" fontId="94" fillId="0" borderId="0" xfId="16693" applyNumberFormat="1" applyFont="1"/>
    <xf numFmtId="1" fontId="0" fillId="0" borderId="0" xfId="16693" applyNumberFormat="1" applyFont="1"/>
    <xf numFmtId="0" fontId="7" fillId="0" borderId="11" xfId="11062" quotePrefix="1" applyFont="1" applyBorder="1" applyAlignment="1">
      <alignment horizontal="left"/>
    </xf>
    <xf numFmtId="184" fontId="7" fillId="55" borderId="22" xfId="11062" applyNumberFormat="1" applyFont="1" applyFill="1" applyBorder="1" applyAlignment="1" applyProtection="1">
      <alignment horizontal="center"/>
    </xf>
    <xf numFmtId="184" fontId="7" fillId="55" borderId="21" xfId="11062" applyNumberFormat="1" applyFont="1" applyFill="1" applyBorder="1" applyAlignment="1" applyProtection="1">
      <alignment horizontal="right"/>
    </xf>
    <xf numFmtId="184" fontId="7" fillId="0" borderId="0" xfId="11062" applyNumberFormat="1" applyFont="1" applyProtection="1"/>
    <xf numFmtId="171" fontId="48" fillId="0" borderId="0" xfId="16685" applyNumberFormat="1" applyFont="1"/>
    <xf numFmtId="185" fontId="48" fillId="0" borderId="0" xfId="11062" applyNumberFormat="1" applyFont="1"/>
    <xf numFmtId="184" fontId="7" fillId="0" borderId="0" xfId="11062" applyNumberFormat="1" applyFont="1" applyBorder="1" applyProtection="1"/>
    <xf numFmtId="37" fontId="61" fillId="0" borderId="0" xfId="11062" applyNumberFormat="1" applyFont="1" applyProtection="1"/>
    <xf numFmtId="184" fontId="7" fillId="55" borderId="0" xfId="11062" applyNumberFormat="1" applyFont="1" applyFill="1" applyBorder="1" applyProtection="1"/>
    <xf numFmtId="184" fontId="7" fillId="0" borderId="11" xfId="11062" applyNumberFormat="1" applyFont="1" applyBorder="1" applyProtection="1"/>
    <xf numFmtId="0" fontId="76" fillId="0" borderId="0" xfId="11062" applyFont="1"/>
    <xf numFmtId="37" fontId="76" fillId="0" borderId="0" xfId="11062" applyNumberFormat="1" applyFont="1" applyProtection="1"/>
    <xf numFmtId="37" fontId="47" fillId="0" borderId="0" xfId="11062" applyNumberFormat="1" applyProtection="1"/>
    <xf numFmtId="171" fontId="47" fillId="0" borderId="0" xfId="16685" applyNumberFormat="1" applyFont="1"/>
    <xf numFmtId="3" fontId="61" fillId="0" borderId="0" xfId="11062" applyNumberFormat="1" applyFont="1"/>
    <xf numFmtId="0" fontId="7" fillId="0" borderId="21" xfId="16705" quotePrefix="1" applyFont="1" applyBorder="1" applyAlignment="1">
      <alignment horizontal="left"/>
    </xf>
    <xf numFmtId="37" fontId="7" fillId="0" borderId="21" xfId="16705" applyNumberFormat="1" applyFont="1" applyBorder="1" applyProtection="1"/>
    <xf numFmtId="37" fontId="93" fillId="0" borderId="0" xfId="16705" applyNumberFormat="1" applyFont="1" applyProtection="1"/>
    <xf numFmtId="0" fontId="7" fillId="55" borderId="0" xfId="16705" applyFont="1" applyFill="1"/>
    <xf numFmtId="0" fontId="7" fillId="55" borderId="0" xfId="16705" applyFont="1" applyFill="1" applyAlignment="1">
      <alignment horizontal="right"/>
    </xf>
    <xf numFmtId="0" fontId="93" fillId="0" borderId="0" xfId="16705" applyFont="1"/>
    <xf numFmtId="0" fontId="7" fillId="55" borderId="21" xfId="16705" applyFont="1" applyFill="1" applyBorder="1" applyAlignment="1">
      <alignment horizontal="left"/>
    </xf>
    <xf numFmtId="37" fontId="7" fillId="55" borderId="21" xfId="16705" applyNumberFormat="1" applyFont="1" applyFill="1" applyBorder="1" applyAlignment="1" applyProtection="1">
      <alignment horizontal="right"/>
    </xf>
    <xf numFmtId="37" fontId="7" fillId="55" borderId="21" xfId="16705" applyNumberFormat="1" applyFont="1" applyFill="1" applyBorder="1" applyAlignment="1" applyProtection="1">
      <alignment horizontal="center"/>
    </xf>
    <xf numFmtId="0" fontId="7" fillId="0" borderId="0" xfId="16705" applyFont="1"/>
    <xf numFmtId="0" fontId="7" fillId="0" borderId="0" xfId="16705" applyFont="1" applyBorder="1" applyAlignment="1">
      <alignment horizontal="left"/>
    </xf>
    <xf numFmtId="0" fontId="7" fillId="0" borderId="0" xfId="16705" applyFont="1" applyAlignment="1">
      <alignment horizontal="left"/>
    </xf>
    <xf numFmtId="37" fontId="7" fillId="0" borderId="0" xfId="16693" applyNumberFormat="1" applyFont="1" applyProtection="1"/>
    <xf numFmtId="37" fontId="7" fillId="0" borderId="0" xfId="16693" applyNumberFormat="1" applyFont="1" applyBorder="1" applyProtection="1"/>
    <xf numFmtId="0" fontId="7" fillId="0" borderId="11" xfId="16705" applyFont="1" applyBorder="1" applyAlignment="1">
      <alignment horizontal="left"/>
    </xf>
    <xf numFmtId="37" fontId="7" fillId="0" borderId="11" xfId="16693" applyNumberFormat="1" applyFont="1" applyBorder="1" applyProtection="1"/>
    <xf numFmtId="37" fontId="7" fillId="0" borderId="11" xfId="16705" applyNumberFormat="1" applyFont="1" applyBorder="1" applyProtection="1"/>
    <xf numFmtId="3" fontId="94" fillId="0" borderId="0" xfId="16705" applyNumberFormat="1" applyFont="1"/>
    <xf numFmtId="4" fontId="94" fillId="0" borderId="0" xfId="16705" applyNumberFormat="1" applyFont="1"/>
    <xf numFmtId="3" fontId="94" fillId="0" borderId="0" xfId="2258" applyNumberFormat="1" applyFont="1"/>
    <xf numFmtId="0" fontId="7" fillId="0" borderId="21" xfId="16706" applyFont="1" applyBorder="1" applyProtection="1">
      <protection locked="0"/>
    </xf>
    <xf numFmtId="0" fontId="7" fillId="0" borderId="21" xfId="16706" applyFont="1" applyBorder="1"/>
    <xf numFmtId="0" fontId="85" fillId="0" borderId="0" xfId="16706"/>
    <xf numFmtId="0" fontId="7" fillId="55" borderId="21" xfId="16706" applyFont="1" applyFill="1" applyBorder="1" applyAlignment="1">
      <alignment horizontal="left"/>
    </xf>
    <xf numFmtId="0" fontId="7" fillId="55" borderId="21" xfId="16706" applyFont="1" applyFill="1" applyBorder="1"/>
    <xf numFmtId="0" fontId="7" fillId="55" borderId="21" xfId="16706" quotePrefix="1" applyFont="1" applyFill="1" applyBorder="1" applyAlignment="1">
      <alignment horizontal="center"/>
    </xf>
    <xf numFmtId="0" fontId="7" fillId="55" borderId="21" xfId="16706" applyFont="1" applyFill="1" applyBorder="1" applyAlignment="1">
      <alignment horizontal="center"/>
    </xf>
    <xf numFmtId="0" fontId="7" fillId="0" borderId="0" xfId="16706" applyFont="1"/>
    <xf numFmtId="0" fontId="66" fillId="0" borderId="0" xfId="16697" quotePrefix="1" applyFont="1" applyAlignment="1">
      <alignment horizontal="centerContinuous"/>
    </xf>
    <xf numFmtId="0" fontId="7" fillId="0" borderId="0" xfId="16706" applyFont="1" applyAlignment="1">
      <alignment horizontal="centerContinuous"/>
    </xf>
    <xf numFmtId="0" fontId="85" fillId="0" borderId="0" xfId="16706" applyAlignment="1">
      <alignment horizontal="centerContinuous"/>
    </xf>
    <xf numFmtId="0" fontId="64" fillId="0" borderId="0" xfId="16706" quotePrefix="1" applyFont="1" applyAlignment="1">
      <alignment horizontal="left"/>
    </xf>
    <xf numFmtId="0" fontId="7" fillId="0" borderId="0" xfId="16697" applyFont="1" applyAlignment="1" applyProtection="1">
      <alignment horizontal="left"/>
      <protection locked="0"/>
    </xf>
    <xf numFmtId="0" fontId="7" fillId="0" borderId="0" xfId="16697" applyFont="1" applyProtection="1">
      <protection locked="0"/>
    </xf>
    <xf numFmtId="3" fontId="7" fillId="0" borderId="0" xfId="16707" applyNumberFormat="1" applyFont="1"/>
    <xf numFmtId="37" fontId="7" fillId="0" borderId="0" xfId="16697" applyNumberFormat="1" applyFont="1" applyProtection="1"/>
    <xf numFmtId="4" fontId="85" fillId="0" borderId="0" xfId="16706" applyNumberFormat="1"/>
    <xf numFmtId="3" fontId="7" fillId="55" borderId="0" xfId="16707" applyNumberFormat="1" applyFont="1" applyFill="1"/>
    <xf numFmtId="37" fontId="7" fillId="0" borderId="0" xfId="16697" applyNumberFormat="1" applyFont="1" applyBorder="1" applyAlignment="1" applyProtection="1"/>
    <xf numFmtId="0" fontId="64" fillId="0" borderId="0" xfId="16706" applyFont="1" applyAlignment="1">
      <alignment horizontal="left"/>
    </xf>
    <xf numFmtId="171" fontId="85" fillId="0" borderId="0" xfId="2258" applyNumberFormat="1" applyFont="1"/>
    <xf numFmtId="175" fontId="7" fillId="0" borderId="0" xfId="16707" applyNumberFormat="1" applyFont="1"/>
    <xf numFmtId="171" fontId="7" fillId="0" borderId="0" xfId="2258" applyNumberFormat="1" applyFont="1"/>
    <xf numFmtId="0" fontId="0" fillId="0" borderId="0" xfId="16706" applyFont="1"/>
    <xf numFmtId="171" fontId="94" fillId="0" borderId="0" xfId="16685" applyNumberFormat="1" applyFont="1"/>
    <xf numFmtId="3" fontId="7" fillId="55" borderId="0" xfId="16707" applyNumberFormat="1" applyFont="1" applyFill="1" applyBorder="1"/>
    <xf numFmtId="0" fontId="7" fillId="55" borderId="11" xfId="16697" applyFont="1" applyFill="1" applyBorder="1"/>
    <xf numFmtId="3" fontId="7" fillId="55" borderId="11" xfId="16707" applyNumberFormat="1" applyFont="1" applyFill="1" applyBorder="1"/>
    <xf numFmtId="37" fontId="7" fillId="0" borderId="11" xfId="16697" applyNumberFormat="1" applyFont="1" applyBorder="1" applyAlignment="1" applyProtection="1"/>
    <xf numFmtId="165" fontId="7" fillId="0" borderId="0" xfId="16697" applyNumberFormat="1" applyFont="1" applyBorder="1" applyProtection="1"/>
    <xf numFmtId="165" fontId="7" fillId="0" borderId="0" xfId="16697" applyNumberFormat="1" applyFont="1" applyBorder="1" applyAlignment="1" applyProtection="1">
      <alignment horizontal="left"/>
    </xf>
    <xf numFmtId="0" fontId="94" fillId="0" borderId="0" xfId="16706" applyFont="1"/>
    <xf numFmtId="171" fontId="85" fillId="0" borderId="0" xfId="16685" applyNumberFormat="1" applyFont="1"/>
    <xf numFmtId="3" fontId="94" fillId="0" borderId="0" xfId="16706" applyNumberFormat="1" applyFont="1"/>
    <xf numFmtId="3" fontId="7" fillId="0" borderId="0" xfId="16693" applyNumberFormat="1" applyFont="1"/>
    <xf numFmtId="37" fontId="7" fillId="0" borderId="0" xfId="16697" applyNumberFormat="1" applyFont="1" applyAlignment="1" applyProtection="1"/>
    <xf numFmtId="3" fontId="7" fillId="55" borderId="0" xfId="16693" applyNumberFormat="1" applyFont="1" applyFill="1"/>
    <xf numFmtId="175" fontId="7" fillId="55" borderId="0" xfId="16707" applyNumberFormat="1" applyFont="1" applyFill="1"/>
    <xf numFmtId="4" fontId="94" fillId="0" borderId="0" xfId="16706" applyNumberFormat="1" applyFont="1"/>
    <xf numFmtId="37" fontId="7" fillId="0" borderId="0" xfId="16697" applyNumberFormat="1" applyFont="1" applyBorder="1" applyProtection="1"/>
    <xf numFmtId="37" fontId="7" fillId="0" borderId="11" xfId="16697" applyNumberFormat="1" applyFont="1" applyBorder="1" applyProtection="1"/>
    <xf numFmtId="174" fontId="61" fillId="0" borderId="0" xfId="16708" quotePrefix="1" applyFont="1"/>
    <xf numFmtId="174" fontId="61" fillId="0" borderId="0" xfId="16709" applyNumberFormat="1" applyFont="1"/>
    <xf numFmtId="175" fontId="94" fillId="0" borderId="0" xfId="16706" applyNumberFormat="1" applyFont="1"/>
    <xf numFmtId="1" fontId="85" fillId="0" borderId="0" xfId="16693" applyNumberFormat="1" applyFont="1"/>
    <xf numFmtId="0" fontId="102" fillId="0" borderId="0" xfId="0" applyFont="1"/>
    <xf numFmtId="0" fontId="103" fillId="0" borderId="0" xfId="16710"/>
    <xf numFmtId="0" fontId="7" fillId="0" borderId="0" xfId="16701" quotePrefix="1" applyFont="1" applyBorder="1" applyAlignment="1"/>
    <xf numFmtId="0" fontId="104" fillId="0" borderId="0" xfId="11062" quotePrefix="1" applyFont="1" applyAlignment="1" applyProtection="1">
      <alignment horizontal="left"/>
      <protection locked="0"/>
    </xf>
    <xf numFmtId="39" fontId="7" fillId="55" borderId="0" xfId="16702" quotePrefix="1" applyNumberFormat="1" applyFont="1" applyFill="1" applyBorder="1" applyProtection="1"/>
    <xf numFmtId="170" fontId="7" fillId="55" borderId="0" xfId="16702" applyNumberFormat="1" applyFont="1" applyFill="1" applyBorder="1"/>
    <xf numFmtId="170" fontId="7" fillId="55" borderId="11" xfId="16702" applyNumberFormat="1" applyFont="1" applyFill="1" applyBorder="1"/>
    <xf numFmtId="184" fontId="61" fillId="0" borderId="0" xfId="11062" applyNumberFormat="1" applyFont="1"/>
    <xf numFmtId="3" fontId="7" fillId="55" borderId="0" xfId="16700" applyNumberFormat="1" applyFont="1" applyFill="1" applyBorder="1" applyProtection="1">
      <protection locked="0"/>
    </xf>
    <xf numFmtId="3" fontId="7" fillId="55" borderId="0" xfId="16700" applyNumberFormat="1" applyFont="1" applyFill="1" applyBorder="1"/>
    <xf numFmtId="3" fontId="7" fillId="55" borderId="0" xfId="16700" applyNumberFormat="1" applyFont="1" applyFill="1" applyBorder="1" applyProtection="1"/>
    <xf numFmtId="37" fontId="7" fillId="55" borderId="0" xfId="16700" applyNumberFormat="1" applyFont="1" applyFill="1" applyBorder="1" applyProtection="1"/>
    <xf numFmtId="172" fontId="7" fillId="55" borderId="0" xfId="16701" applyNumberFormat="1" applyFont="1" applyFill="1" applyBorder="1" applyProtection="1"/>
    <xf numFmtId="172" fontId="7" fillId="55" borderId="0" xfId="16700" applyNumberFormat="1" applyFont="1" applyFill="1" applyBorder="1"/>
    <xf numFmtId="169" fontId="72" fillId="0" borderId="0" xfId="16686" quotePrefix="1" applyFont="1" applyBorder="1" applyAlignment="1">
      <alignment horizontal="left"/>
    </xf>
    <xf numFmtId="0" fontId="106" fillId="0" borderId="0" xfId="16711" applyFont="1"/>
    <xf numFmtId="0" fontId="107" fillId="0" borderId="0" xfId="16711" applyFont="1"/>
    <xf numFmtId="0" fontId="1" fillId="0" borderId="0" xfId="16711"/>
    <xf numFmtId="0" fontId="106" fillId="0" borderId="23" xfId="16711" applyFont="1" applyBorder="1"/>
    <xf numFmtId="0" fontId="106" fillId="0" borderId="23" xfId="16711" applyFont="1" applyBorder="1" applyAlignment="1">
      <alignment horizontal="center"/>
    </xf>
    <xf numFmtId="0" fontId="106" fillId="0" borderId="11" xfId="16711" applyFont="1" applyBorder="1"/>
    <xf numFmtId="0" fontId="106" fillId="0" borderId="11" xfId="16711" applyFont="1" applyBorder="1" applyAlignment="1">
      <alignment horizontal="center"/>
    </xf>
    <xf numFmtId="0" fontId="106" fillId="0" borderId="0" xfId="16711" quotePrefix="1" applyFont="1" applyAlignment="1">
      <alignment horizontal="left"/>
    </xf>
    <xf numFmtId="0" fontId="106" fillId="0" borderId="0" xfId="16711" applyFont="1" applyAlignment="1">
      <alignment horizontal="center"/>
    </xf>
    <xf numFmtId="171" fontId="106" fillId="0" borderId="0" xfId="16712" applyNumberFormat="1" applyFont="1"/>
    <xf numFmtId="171" fontId="106" fillId="0" borderId="0" xfId="16712" applyNumberFormat="1" applyFont="1" applyAlignment="1">
      <alignment horizontal="center"/>
    </xf>
    <xf numFmtId="171" fontId="106" fillId="0" borderId="0" xfId="16711" applyNumberFormat="1" applyFont="1"/>
    <xf numFmtId="0" fontId="106" fillId="0" borderId="0" xfId="16711" applyFont="1" applyBorder="1"/>
    <xf numFmtId="171" fontId="106" fillId="0" borderId="0" xfId="16712" applyNumberFormat="1" applyFont="1" applyBorder="1"/>
    <xf numFmtId="171" fontId="106" fillId="0" borderId="11" xfId="16712" applyNumberFormat="1" applyFont="1" applyBorder="1"/>
    <xf numFmtId="171" fontId="7" fillId="55" borderId="0" xfId="16713" quotePrefix="1" applyNumberFormat="1" applyFont="1" applyFill="1" applyBorder="1" applyAlignment="1" applyProtection="1">
      <alignment horizontal="left"/>
    </xf>
    <xf numFmtId="168" fontId="94" fillId="0" borderId="11" xfId="2258" applyNumberFormat="1" applyFont="1" applyBorder="1"/>
    <xf numFmtId="171" fontId="93" fillId="0" borderId="0" xfId="16685" applyNumberFormat="1" applyFont="1"/>
    <xf numFmtId="3" fontId="85" fillId="0" borderId="0" xfId="16706" applyNumberFormat="1"/>
    <xf numFmtId="0" fontId="61" fillId="0" borderId="0" xfId="11062" quotePrefix="1" applyFont="1" applyBorder="1" applyAlignment="1">
      <alignment horizontal="left"/>
    </xf>
    <xf numFmtId="168" fontId="61" fillId="0" borderId="0" xfId="16685" applyNumberFormat="1" applyFont="1"/>
    <xf numFmtId="168" fontId="7" fillId="0" borderId="0" xfId="16685" applyNumberFormat="1" applyFont="1"/>
    <xf numFmtId="175" fontId="81" fillId="0" borderId="0" xfId="16693" applyNumberFormat="1" applyFont="1"/>
    <xf numFmtId="175" fontId="106" fillId="0" borderId="0" xfId="16693" applyNumberFormat="1" applyFont="1"/>
    <xf numFmtId="172" fontId="106" fillId="0" borderId="0" xfId="16693" applyNumberFormat="1" applyFont="1"/>
    <xf numFmtId="172" fontId="8" fillId="0" borderId="0" xfId="16690" applyNumberFormat="1" applyFont="1"/>
    <xf numFmtId="175" fontId="8" fillId="0" borderId="0" xfId="16690" applyNumberFormat="1" applyFont="1"/>
    <xf numFmtId="175" fontId="8" fillId="0" borderId="0" xfId="16693" applyNumberFormat="1" applyFont="1"/>
    <xf numFmtId="175" fontId="106" fillId="0" borderId="11" xfId="16693" applyNumberFormat="1" applyFont="1" applyBorder="1"/>
    <xf numFmtId="172" fontId="106" fillId="0" borderId="11" xfId="16693" applyNumberFormat="1" applyFont="1" applyBorder="1" applyProtection="1"/>
    <xf numFmtId="172" fontId="8" fillId="0" borderId="11" xfId="16690" applyNumberFormat="1" applyFont="1" applyBorder="1"/>
    <xf numFmtId="168" fontId="61" fillId="0" borderId="11" xfId="16685" applyNumberFormat="1" applyFont="1" applyBorder="1"/>
    <xf numFmtId="0" fontId="63" fillId="0" borderId="0" xfId="16690" applyFont="1"/>
    <xf numFmtId="168" fontId="81" fillId="0" borderId="0" xfId="16685" applyNumberFormat="1" applyFont="1"/>
    <xf numFmtId="168" fontId="8" fillId="0" borderId="0" xfId="16685" applyNumberFormat="1" applyFont="1"/>
    <xf numFmtId="168" fontId="106" fillId="0" borderId="0" xfId="16685" applyNumberFormat="1" applyFont="1"/>
    <xf numFmtId="168" fontId="106" fillId="0" borderId="0" xfId="16685" applyNumberFormat="1" applyFont="1" applyBorder="1"/>
    <xf numFmtId="168" fontId="8" fillId="0" borderId="0" xfId="16685" applyNumberFormat="1" applyFont="1" applyBorder="1"/>
    <xf numFmtId="168" fontId="81" fillId="0" borderId="11" xfId="16685" applyNumberFormat="1" applyFont="1" applyBorder="1"/>
    <xf numFmtId="168" fontId="8" fillId="0" borderId="11" xfId="16685" applyNumberFormat="1" applyFont="1" applyBorder="1"/>
    <xf numFmtId="168" fontId="106" fillId="0" borderId="11" xfId="16685" applyNumberFormat="1" applyFont="1" applyBorder="1"/>
    <xf numFmtId="168" fontId="81" fillId="55" borderId="0" xfId="16685" applyNumberFormat="1" applyFont="1" applyFill="1"/>
    <xf numFmtId="168" fontId="8" fillId="55" borderId="0" xfId="16685" applyNumberFormat="1" applyFont="1" applyFill="1"/>
    <xf numFmtId="171" fontId="0" fillId="0" borderId="0" xfId="16685" applyNumberFormat="1" applyFont="1"/>
    <xf numFmtId="173" fontId="7" fillId="0" borderId="0" xfId="16687" quotePrefix="1" applyNumberFormat="1" applyFont="1" applyBorder="1" applyAlignment="1">
      <alignment horizontal="right"/>
    </xf>
    <xf numFmtId="171" fontId="48" fillId="0" borderId="0" xfId="11062" applyNumberFormat="1" applyFont="1"/>
    <xf numFmtId="3" fontId="0" fillId="0" borderId="0" xfId="0" applyNumberFormat="1"/>
    <xf numFmtId="171" fontId="0" fillId="0" borderId="0" xfId="2255" applyNumberFormat="1" applyFont="1"/>
    <xf numFmtId="186" fontId="6" fillId="0" borderId="0" xfId="1" applyNumberFormat="1"/>
    <xf numFmtId="43" fontId="6" fillId="0" borderId="0" xfId="16685" applyNumberFormat="1" applyFont="1"/>
    <xf numFmtId="171" fontId="61" fillId="0" borderId="0" xfId="16685" applyNumberFormat="1" applyFont="1"/>
    <xf numFmtId="168" fontId="94" fillId="0" borderId="0" xfId="2258" applyNumberFormat="1" applyFont="1" applyBorder="1"/>
    <xf numFmtId="168" fontId="94" fillId="0" borderId="0" xfId="16685" applyNumberFormat="1" applyFont="1"/>
    <xf numFmtId="2" fontId="93" fillId="0" borderId="0" xfId="16701" applyNumberFormat="1"/>
    <xf numFmtId="3" fontId="92" fillId="0" borderId="0" xfId="16705" applyNumberFormat="1"/>
    <xf numFmtId="3" fontId="93" fillId="0" borderId="0" xfId="16705" applyNumberFormat="1" applyFont="1"/>
    <xf numFmtId="168" fontId="72" fillId="0" borderId="0" xfId="16685" applyNumberFormat="1" applyFont="1"/>
    <xf numFmtId="171" fontId="72" fillId="0" borderId="0" xfId="16685" applyNumberFormat="1" applyFont="1"/>
    <xf numFmtId="168" fontId="72" fillId="0" borderId="11" xfId="16685" applyNumberFormat="1" applyFont="1" applyBorder="1"/>
    <xf numFmtId="171" fontId="72" fillId="0" borderId="0" xfId="16685" applyNumberFormat="1" applyFont="1" applyBorder="1"/>
    <xf numFmtId="171" fontId="72" fillId="0" borderId="11" xfId="16685" applyNumberFormat="1" applyFont="1" applyBorder="1"/>
    <xf numFmtId="0" fontId="59" fillId="0" borderId="0" xfId="0" applyFont="1"/>
    <xf numFmtId="173" fontId="8" fillId="0" borderId="0" xfId="4379" quotePrefix="1" applyNumberFormat="1" applyFont="1" applyAlignment="1">
      <alignment horizontal="center"/>
    </xf>
    <xf numFmtId="0" fontId="61" fillId="0" borderId="0" xfId="4379" applyFont="1" applyBorder="1" applyAlignment="1" applyProtection="1">
      <alignment horizontal="left"/>
      <protection locked="0"/>
    </xf>
    <xf numFmtId="0" fontId="84" fillId="0" borderId="0" xfId="4379" applyFont="1" applyBorder="1" applyAlignment="1" applyProtection="1">
      <alignment horizontal="left"/>
      <protection locked="0"/>
    </xf>
    <xf numFmtId="0" fontId="61" fillId="0" borderId="0" xfId="4379" applyFont="1" applyBorder="1"/>
    <xf numFmtId="0" fontId="61" fillId="55" borderId="11" xfId="4379" applyFont="1" applyFill="1" applyBorder="1" applyAlignment="1">
      <alignment horizontal="right"/>
    </xf>
    <xf numFmtId="171" fontId="106" fillId="0" borderId="0" xfId="0" applyNumberFormat="1" applyFont="1"/>
    <xf numFmtId="171" fontId="106" fillId="0" borderId="11" xfId="0" applyNumberFormat="1" applyFont="1" applyBorder="1"/>
    <xf numFmtId="0" fontId="85" fillId="0" borderId="0" xfId="16706" applyBorder="1"/>
    <xf numFmtId="171" fontId="94" fillId="0" borderId="0" xfId="2258" applyNumberFormat="1" applyFont="1" applyBorder="1"/>
    <xf numFmtId="0" fontId="94" fillId="0" borderId="0" xfId="16706" applyFont="1" applyBorder="1"/>
    <xf numFmtId="171" fontId="106" fillId="0" borderId="0" xfId="0" applyNumberFormat="1" applyFont="1" applyBorder="1"/>
    <xf numFmtId="171" fontId="94" fillId="0" borderId="0" xfId="16685" applyNumberFormat="1" applyFont="1" applyBorder="1"/>
    <xf numFmtId="171" fontId="92" fillId="0" borderId="0" xfId="16705" applyNumberFormat="1"/>
    <xf numFmtId="0" fontId="0" fillId="0" borderId="0" xfId="0" applyFont="1"/>
    <xf numFmtId="0" fontId="85" fillId="0" borderId="0" xfId="16705" applyFont="1"/>
    <xf numFmtId="171" fontId="85" fillId="0" borderId="0" xfId="16705" applyNumberFormat="1" applyFont="1"/>
    <xf numFmtId="169" fontId="24" fillId="0" borderId="0" xfId="16696" applyNumberFormat="1" applyFont="1"/>
    <xf numFmtId="172" fontId="72" fillId="0" borderId="0" xfId="16690" applyNumberFormat="1" applyFont="1"/>
    <xf numFmtId="172" fontId="72" fillId="0" borderId="11" xfId="16690" applyNumberFormat="1" applyFont="1" applyBorder="1"/>
    <xf numFmtId="37" fontId="48" fillId="0" borderId="0" xfId="16687" applyBorder="1"/>
    <xf numFmtId="0" fontId="0" fillId="0" borderId="0" xfId="0" applyFill="1"/>
    <xf numFmtId="0" fontId="9" fillId="0" borderId="0" xfId="1" quotePrefix="1" applyFont="1" applyAlignment="1">
      <alignment horizontal="center"/>
    </xf>
    <xf numFmtId="0" fontId="9" fillId="0" borderId="0" xfId="1" applyFont="1" applyAlignment="1">
      <alignment horizontal="center"/>
    </xf>
    <xf numFmtId="0" fontId="106" fillId="0" borderId="10" xfId="16711" applyFont="1" applyBorder="1" applyAlignment="1">
      <alignment horizontal="center"/>
    </xf>
    <xf numFmtId="0" fontId="106" fillId="0" borderId="10" xfId="16711" applyFont="1" applyBorder="1" applyAlignment="1">
      <alignment horizontal="center" vertical="center"/>
    </xf>
    <xf numFmtId="0" fontId="66" fillId="0" borderId="23" xfId="4379" quotePrefix="1" applyFont="1" applyBorder="1" applyAlignment="1">
      <alignment horizontal="center"/>
    </xf>
    <xf numFmtId="169" fontId="65" fillId="0" borderId="23" xfId="16696" quotePrefix="1" applyNumberFormat="1" applyFont="1" applyBorder="1" applyAlignment="1">
      <alignment horizontal="center"/>
    </xf>
    <xf numFmtId="169" fontId="65" fillId="0" borderId="23" xfId="16696" applyNumberFormat="1" applyFont="1" applyBorder="1" applyAlignment="1">
      <alignment horizontal="center"/>
    </xf>
    <xf numFmtId="0" fontId="66" fillId="0" borderId="22" xfId="16697" quotePrefix="1" applyFont="1" applyBorder="1" applyAlignment="1">
      <alignment horizontal="center"/>
    </xf>
    <xf numFmtId="0" fontId="66" fillId="0" borderId="22" xfId="16697" applyFont="1" applyBorder="1" applyAlignment="1">
      <alignment horizontal="center"/>
    </xf>
    <xf numFmtId="0" fontId="66" fillId="0" borderId="22" xfId="16701" quotePrefix="1" applyFont="1" applyBorder="1" applyAlignment="1">
      <alignment horizontal="center"/>
    </xf>
    <xf numFmtId="37" fontId="65" fillId="0" borderId="0" xfId="16705" quotePrefix="1" applyNumberFormat="1" applyFont="1" applyAlignment="1" applyProtection="1">
      <alignment horizontal="center"/>
    </xf>
    <xf numFmtId="184" fontId="70" fillId="55" borderId="22" xfId="11062" quotePrefix="1" applyNumberFormat="1" applyFont="1" applyFill="1" applyBorder="1" applyAlignment="1" applyProtection="1">
      <alignment horizontal="center"/>
      <protection locked="0"/>
    </xf>
    <xf numFmtId="184" fontId="70" fillId="55" borderId="22" xfId="11062" applyNumberFormat="1" applyFont="1" applyFill="1" applyBorder="1" applyAlignment="1" applyProtection="1">
      <alignment horizontal="center"/>
      <protection locked="0"/>
    </xf>
    <xf numFmtId="37" fontId="66" fillId="0" borderId="22" xfId="16705" quotePrefix="1" applyNumberFormat="1" applyFont="1" applyBorder="1" applyAlignment="1" applyProtection="1">
      <alignment horizontal="center"/>
    </xf>
    <xf numFmtId="37" fontId="66" fillId="0" borderId="22" xfId="16705" applyNumberFormat="1" applyFont="1" applyBorder="1" applyAlignment="1" applyProtection="1">
      <alignment horizontal="center"/>
    </xf>
  </cellXfs>
  <cellStyles count="16714">
    <cellStyle name="20% - Accent1 10" xfId="2"/>
    <cellStyle name="20% - Accent1 11" xfId="3"/>
    <cellStyle name="20% - Accent1 12" xfId="4"/>
    <cellStyle name="20% - Accent1 13" xfId="5"/>
    <cellStyle name="20% - Accent1 14" xfId="6"/>
    <cellStyle name="20% - Accent1 2 10" xfId="7"/>
    <cellStyle name="20% - Accent1 2 11" xfId="8"/>
    <cellStyle name="20% - Accent1 2 12" xfId="9"/>
    <cellStyle name="20% - Accent1 2 13" xfId="10"/>
    <cellStyle name="20% - Accent1 2 13 10" xfId="11"/>
    <cellStyle name="20% - Accent1 2 13 11" xfId="12"/>
    <cellStyle name="20% - Accent1 2 13 12" xfId="13"/>
    <cellStyle name="20% - Accent1 2 13 13" xfId="14"/>
    <cellStyle name="20% - Accent1 2 13 14" xfId="15"/>
    <cellStyle name="20% - Accent1 2 13 15" xfId="16"/>
    <cellStyle name="20% - Accent1 2 13 16" xfId="17"/>
    <cellStyle name="20% - Accent1 2 13 17" xfId="18"/>
    <cellStyle name="20% - Accent1 2 13 18" xfId="19"/>
    <cellStyle name="20% - Accent1 2 13 19" xfId="20"/>
    <cellStyle name="20% - Accent1 2 13 2" xfId="21"/>
    <cellStyle name="20% - Accent1 2 13 20" xfId="22"/>
    <cellStyle name="20% - Accent1 2 13 21" xfId="23"/>
    <cellStyle name="20% - Accent1 2 13 22" xfId="24"/>
    <cellStyle name="20% - Accent1 2 13 23" xfId="25"/>
    <cellStyle name="20% - Accent1 2 13 24" xfId="26"/>
    <cellStyle name="20% - Accent1 2 13 25" xfId="27"/>
    <cellStyle name="20% - Accent1 2 13 26" xfId="28"/>
    <cellStyle name="20% - Accent1 2 13 27" xfId="29"/>
    <cellStyle name="20% - Accent1 2 13 28" xfId="30"/>
    <cellStyle name="20% - Accent1 2 13 29" xfId="31"/>
    <cellStyle name="20% - Accent1 2 13 3" xfId="32"/>
    <cellStyle name="20% - Accent1 2 13 30" xfId="33"/>
    <cellStyle name="20% - Accent1 2 13 31" xfId="34"/>
    <cellStyle name="20% - Accent1 2 13 32" xfId="35"/>
    <cellStyle name="20% - Accent1 2 13 33" xfId="36"/>
    <cellStyle name="20% - Accent1 2 13 34" xfId="37"/>
    <cellStyle name="20% - Accent1 2 13 35" xfId="38"/>
    <cellStyle name="20% - Accent1 2 13 36" xfId="39"/>
    <cellStyle name="20% - Accent1 2 13 37" xfId="40"/>
    <cellStyle name="20% - Accent1 2 13 38" xfId="41"/>
    <cellStyle name="20% - Accent1 2 13 39" xfId="42"/>
    <cellStyle name="20% - Accent1 2 13 4" xfId="43"/>
    <cellStyle name="20% - Accent1 2 13 40" xfId="44"/>
    <cellStyle name="20% - Accent1 2 13 41" xfId="45"/>
    <cellStyle name="20% - Accent1 2 13 42" xfId="46"/>
    <cellStyle name="20% - Accent1 2 13 43" xfId="47"/>
    <cellStyle name="20% - Accent1 2 13 44" xfId="48"/>
    <cellStyle name="20% - Accent1 2 13 45" xfId="49"/>
    <cellStyle name="20% - Accent1 2 13 46" xfId="50"/>
    <cellStyle name="20% - Accent1 2 13 47" xfId="51"/>
    <cellStyle name="20% - Accent1 2 13 5" xfId="52"/>
    <cellStyle name="20% - Accent1 2 13 6" xfId="53"/>
    <cellStyle name="20% - Accent1 2 13 7" xfId="54"/>
    <cellStyle name="20% - Accent1 2 13 8" xfId="55"/>
    <cellStyle name="20% - Accent1 2 13 9" xfId="56"/>
    <cellStyle name="20% - Accent1 2 2" xfId="57"/>
    <cellStyle name="20% - Accent1 2 2 10" xfId="58"/>
    <cellStyle name="20% - Accent1 2 2 2" xfId="59"/>
    <cellStyle name="20% - Accent1 2 2 2 2" xfId="60"/>
    <cellStyle name="20% - Accent1 2 2 3" xfId="61"/>
    <cellStyle name="20% - Accent1 2 2 4" xfId="62"/>
    <cellStyle name="20% - Accent1 2 2 5" xfId="63"/>
    <cellStyle name="20% - Accent1 2 2 6" xfId="64"/>
    <cellStyle name="20% - Accent1 2 2 7" xfId="65"/>
    <cellStyle name="20% - Accent1 2 2 8" xfId="66"/>
    <cellStyle name="20% - Accent1 2 2 9" xfId="67"/>
    <cellStyle name="20% - Accent1 2 3" xfId="68"/>
    <cellStyle name="20% - Accent1 2 3 2" xfId="69"/>
    <cellStyle name="20% - Accent1 2 4" xfId="70"/>
    <cellStyle name="20% - Accent1 2 4 2" xfId="71"/>
    <cellStyle name="20% - Accent1 2 5" xfId="72"/>
    <cellStyle name="20% - Accent1 2 6" xfId="73"/>
    <cellStyle name="20% - Accent1 2 7" xfId="74"/>
    <cellStyle name="20% - Accent1 2 8" xfId="75"/>
    <cellStyle name="20% - Accent1 2 9" xfId="76"/>
    <cellStyle name="20% - Accent1 3" xfId="77"/>
    <cellStyle name="20% - Accent1 3 10" xfId="78"/>
    <cellStyle name="20% - Accent1 3 2" xfId="79"/>
    <cellStyle name="20% - Accent1 3 3" xfId="80"/>
    <cellStyle name="20% - Accent1 3 4" xfId="81"/>
    <cellStyle name="20% - Accent1 3 5" xfId="82"/>
    <cellStyle name="20% - Accent1 3 6" xfId="83"/>
    <cellStyle name="20% - Accent1 3 7" xfId="84"/>
    <cellStyle name="20% - Accent1 3 8" xfId="85"/>
    <cellStyle name="20% - Accent1 3 9" xfId="86"/>
    <cellStyle name="20% - Accent1 4" xfId="87"/>
    <cellStyle name="20% - Accent1 4 10" xfId="88"/>
    <cellStyle name="20% - Accent1 4 2" xfId="89"/>
    <cellStyle name="20% - Accent1 4 3" xfId="90"/>
    <cellStyle name="20% - Accent1 4 4" xfId="91"/>
    <cellStyle name="20% - Accent1 4 5" xfId="92"/>
    <cellStyle name="20% - Accent1 4 6" xfId="93"/>
    <cellStyle name="20% - Accent1 4 7" xfId="94"/>
    <cellStyle name="20% - Accent1 4 8" xfId="95"/>
    <cellStyle name="20% - Accent1 4 9" xfId="96"/>
    <cellStyle name="20% - Accent1 5" xfId="97"/>
    <cellStyle name="20% - Accent1 5 10" xfId="98"/>
    <cellStyle name="20% - Accent1 5 2" xfId="99"/>
    <cellStyle name="20% - Accent1 5 3" xfId="100"/>
    <cellStyle name="20% - Accent1 5 4" xfId="101"/>
    <cellStyle name="20% - Accent1 5 5" xfId="102"/>
    <cellStyle name="20% - Accent1 5 6" xfId="103"/>
    <cellStyle name="20% - Accent1 5 7" xfId="104"/>
    <cellStyle name="20% - Accent1 5 8" xfId="105"/>
    <cellStyle name="20% - Accent1 5 9" xfId="106"/>
    <cellStyle name="20% - Accent1 6 2" xfId="107"/>
    <cellStyle name="20% - Accent1 7 2" xfId="108"/>
    <cellStyle name="20% - Accent1 8" xfId="109"/>
    <cellStyle name="20% - Accent1 9" xfId="110"/>
    <cellStyle name="20% - Accent2 10" xfId="111"/>
    <cellStyle name="20% - Accent2 11" xfId="112"/>
    <cellStyle name="20% - Accent2 12" xfId="113"/>
    <cellStyle name="20% - Accent2 13" xfId="114"/>
    <cellStyle name="20% - Accent2 14" xfId="115"/>
    <cellStyle name="20% - Accent2 2 10" xfId="116"/>
    <cellStyle name="20% - Accent2 2 11" xfId="117"/>
    <cellStyle name="20% - Accent2 2 12" xfId="118"/>
    <cellStyle name="20% - Accent2 2 13" xfId="119"/>
    <cellStyle name="20% - Accent2 2 13 10" xfId="120"/>
    <cellStyle name="20% - Accent2 2 13 11" xfId="121"/>
    <cellStyle name="20% - Accent2 2 13 12" xfId="122"/>
    <cellStyle name="20% - Accent2 2 13 13" xfId="123"/>
    <cellStyle name="20% - Accent2 2 13 14" xfId="124"/>
    <cellStyle name="20% - Accent2 2 13 15" xfId="125"/>
    <cellStyle name="20% - Accent2 2 13 16" xfId="126"/>
    <cellStyle name="20% - Accent2 2 13 17" xfId="127"/>
    <cellStyle name="20% - Accent2 2 13 18" xfId="128"/>
    <cellStyle name="20% - Accent2 2 13 19" xfId="129"/>
    <cellStyle name="20% - Accent2 2 13 2" xfId="130"/>
    <cellStyle name="20% - Accent2 2 13 20" xfId="131"/>
    <cellStyle name="20% - Accent2 2 13 21" xfId="132"/>
    <cellStyle name="20% - Accent2 2 13 22" xfId="133"/>
    <cellStyle name="20% - Accent2 2 13 23" xfId="134"/>
    <cellStyle name="20% - Accent2 2 13 24" xfId="135"/>
    <cellStyle name="20% - Accent2 2 13 25" xfId="136"/>
    <cellStyle name="20% - Accent2 2 13 26" xfId="137"/>
    <cellStyle name="20% - Accent2 2 13 27" xfId="138"/>
    <cellStyle name="20% - Accent2 2 13 28" xfId="139"/>
    <cellStyle name="20% - Accent2 2 13 29" xfId="140"/>
    <cellStyle name="20% - Accent2 2 13 3" xfId="141"/>
    <cellStyle name="20% - Accent2 2 13 30" xfId="142"/>
    <cellStyle name="20% - Accent2 2 13 31" xfId="143"/>
    <cellStyle name="20% - Accent2 2 13 32" xfId="144"/>
    <cellStyle name="20% - Accent2 2 13 33" xfId="145"/>
    <cellStyle name="20% - Accent2 2 13 34" xfId="146"/>
    <cellStyle name="20% - Accent2 2 13 35" xfId="147"/>
    <cellStyle name="20% - Accent2 2 13 36" xfId="148"/>
    <cellStyle name="20% - Accent2 2 13 37" xfId="149"/>
    <cellStyle name="20% - Accent2 2 13 38" xfId="150"/>
    <cellStyle name="20% - Accent2 2 13 39" xfId="151"/>
    <cellStyle name="20% - Accent2 2 13 4" xfId="152"/>
    <cellStyle name="20% - Accent2 2 13 40" xfId="153"/>
    <cellStyle name="20% - Accent2 2 13 41" xfId="154"/>
    <cellStyle name="20% - Accent2 2 13 42" xfId="155"/>
    <cellStyle name="20% - Accent2 2 13 43" xfId="156"/>
    <cellStyle name="20% - Accent2 2 13 44" xfId="157"/>
    <cellStyle name="20% - Accent2 2 13 45" xfId="158"/>
    <cellStyle name="20% - Accent2 2 13 46" xfId="159"/>
    <cellStyle name="20% - Accent2 2 13 47" xfId="160"/>
    <cellStyle name="20% - Accent2 2 13 5" xfId="161"/>
    <cellStyle name="20% - Accent2 2 13 6" xfId="162"/>
    <cellStyle name="20% - Accent2 2 13 7" xfId="163"/>
    <cellStyle name="20% - Accent2 2 13 8" xfId="164"/>
    <cellStyle name="20% - Accent2 2 13 9" xfId="165"/>
    <cellStyle name="20% - Accent2 2 2" xfId="166"/>
    <cellStyle name="20% - Accent2 2 2 10" xfId="167"/>
    <cellStyle name="20% - Accent2 2 2 2" xfId="168"/>
    <cellStyle name="20% - Accent2 2 2 2 2" xfId="169"/>
    <cellStyle name="20% - Accent2 2 2 3" xfId="170"/>
    <cellStyle name="20% - Accent2 2 2 4" xfId="171"/>
    <cellStyle name="20% - Accent2 2 2 5" xfId="172"/>
    <cellStyle name="20% - Accent2 2 2 6" xfId="173"/>
    <cellStyle name="20% - Accent2 2 2 7" xfId="174"/>
    <cellStyle name="20% - Accent2 2 2 8" xfId="175"/>
    <cellStyle name="20% - Accent2 2 2 9" xfId="176"/>
    <cellStyle name="20% - Accent2 2 3" xfId="177"/>
    <cellStyle name="20% - Accent2 2 3 2" xfId="178"/>
    <cellStyle name="20% - Accent2 2 4" xfId="179"/>
    <cellStyle name="20% - Accent2 2 4 2" xfId="180"/>
    <cellStyle name="20% - Accent2 2 5" xfId="181"/>
    <cellStyle name="20% - Accent2 2 6" xfId="182"/>
    <cellStyle name="20% - Accent2 2 7" xfId="183"/>
    <cellStyle name="20% - Accent2 2 8" xfId="184"/>
    <cellStyle name="20% - Accent2 2 9" xfId="185"/>
    <cellStyle name="20% - Accent2 3" xfId="186"/>
    <cellStyle name="20% - Accent2 3 10" xfId="187"/>
    <cellStyle name="20% - Accent2 3 2" xfId="188"/>
    <cellStyle name="20% - Accent2 3 3" xfId="189"/>
    <cellStyle name="20% - Accent2 3 4" xfId="190"/>
    <cellStyle name="20% - Accent2 3 5" xfId="191"/>
    <cellStyle name="20% - Accent2 3 6" xfId="192"/>
    <cellStyle name="20% - Accent2 3 7" xfId="193"/>
    <cellStyle name="20% - Accent2 3 8" xfId="194"/>
    <cellStyle name="20% - Accent2 3 9" xfId="195"/>
    <cellStyle name="20% - Accent2 4" xfId="196"/>
    <cellStyle name="20% - Accent2 4 10" xfId="197"/>
    <cellStyle name="20% - Accent2 4 2" xfId="198"/>
    <cellStyle name="20% - Accent2 4 3" xfId="199"/>
    <cellStyle name="20% - Accent2 4 4" xfId="200"/>
    <cellStyle name="20% - Accent2 4 5" xfId="201"/>
    <cellStyle name="20% - Accent2 4 6" xfId="202"/>
    <cellStyle name="20% - Accent2 4 7" xfId="203"/>
    <cellStyle name="20% - Accent2 4 8" xfId="204"/>
    <cellStyle name="20% - Accent2 4 9" xfId="205"/>
    <cellStyle name="20% - Accent2 5" xfId="206"/>
    <cellStyle name="20% - Accent2 5 10" xfId="207"/>
    <cellStyle name="20% - Accent2 5 2" xfId="208"/>
    <cellStyle name="20% - Accent2 5 3" xfId="209"/>
    <cellStyle name="20% - Accent2 5 4" xfId="210"/>
    <cellStyle name="20% - Accent2 5 5" xfId="211"/>
    <cellStyle name="20% - Accent2 5 6" xfId="212"/>
    <cellStyle name="20% - Accent2 5 7" xfId="213"/>
    <cellStyle name="20% - Accent2 5 8" xfId="214"/>
    <cellStyle name="20% - Accent2 5 9" xfId="215"/>
    <cellStyle name="20% - Accent2 6 2" xfId="216"/>
    <cellStyle name="20% - Accent2 7 2" xfId="217"/>
    <cellStyle name="20% - Accent2 8" xfId="218"/>
    <cellStyle name="20% - Accent2 9" xfId="219"/>
    <cellStyle name="20% - Accent3 10" xfId="220"/>
    <cellStyle name="20% - Accent3 11" xfId="221"/>
    <cellStyle name="20% - Accent3 12" xfId="222"/>
    <cellStyle name="20% - Accent3 13" xfId="223"/>
    <cellStyle name="20% - Accent3 14" xfId="224"/>
    <cellStyle name="20% - Accent3 2 10" xfId="225"/>
    <cellStyle name="20% - Accent3 2 11" xfId="226"/>
    <cellStyle name="20% - Accent3 2 12" xfId="227"/>
    <cellStyle name="20% - Accent3 2 13" xfId="228"/>
    <cellStyle name="20% - Accent3 2 13 10" xfId="229"/>
    <cellStyle name="20% - Accent3 2 13 11" xfId="230"/>
    <cellStyle name="20% - Accent3 2 13 12" xfId="231"/>
    <cellStyle name="20% - Accent3 2 13 13" xfId="232"/>
    <cellStyle name="20% - Accent3 2 13 14" xfId="233"/>
    <cellStyle name="20% - Accent3 2 13 15" xfId="234"/>
    <cellStyle name="20% - Accent3 2 13 16" xfId="235"/>
    <cellStyle name="20% - Accent3 2 13 17" xfId="236"/>
    <cellStyle name="20% - Accent3 2 13 18" xfId="237"/>
    <cellStyle name="20% - Accent3 2 13 19" xfId="238"/>
    <cellStyle name="20% - Accent3 2 13 2" xfId="239"/>
    <cellStyle name="20% - Accent3 2 13 20" xfId="240"/>
    <cellStyle name="20% - Accent3 2 13 21" xfId="241"/>
    <cellStyle name="20% - Accent3 2 13 22" xfId="242"/>
    <cellStyle name="20% - Accent3 2 13 23" xfId="243"/>
    <cellStyle name="20% - Accent3 2 13 24" xfId="244"/>
    <cellStyle name="20% - Accent3 2 13 25" xfId="245"/>
    <cellStyle name="20% - Accent3 2 13 26" xfId="246"/>
    <cellStyle name="20% - Accent3 2 13 27" xfId="247"/>
    <cellStyle name="20% - Accent3 2 13 28" xfId="248"/>
    <cellStyle name="20% - Accent3 2 13 29" xfId="249"/>
    <cellStyle name="20% - Accent3 2 13 3" xfId="250"/>
    <cellStyle name="20% - Accent3 2 13 30" xfId="251"/>
    <cellStyle name="20% - Accent3 2 13 31" xfId="252"/>
    <cellStyle name="20% - Accent3 2 13 32" xfId="253"/>
    <cellStyle name="20% - Accent3 2 13 33" xfId="254"/>
    <cellStyle name="20% - Accent3 2 13 34" xfId="255"/>
    <cellStyle name="20% - Accent3 2 13 35" xfId="256"/>
    <cellStyle name="20% - Accent3 2 13 36" xfId="257"/>
    <cellStyle name="20% - Accent3 2 13 37" xfId="258"/>
    <cellStyle name="20% - Accent3 2 13 38" xfId="259"/>
    <cellStyle name="20% - Accent3 2 13 39" xfId="260"/>
    <cellStyle name="20% - Accent3 2 13 4" xfId="261"/>
    <cellStyle name="20% - Accent3 2 13 40" xfId="262"/>
    <cellStyle name="20% - Accent3 2 13 41" xfId="263"/>
    <cellStyle name="20% - Accent3 2 13 42" xfId="264"/>
    <cellStyle name="20% - Accent3 2 13 43" xfId="265"/>
    <cellStyle name="20% - Accent3 2 13 44" xfId="266"/>
    <cellStyle name="20% - Accent3 2 13 45" xfId="267"/>
    <cellStyle name="20% - Accent3 2 13 46" xfId="268"/>
    <cellStyle name="20% - Accent3 2 13 47" xfId="269"/>
    <cellStyle name="20% - Accent3 2 13 5" xfId="270"/>
    <cellStyle name="20% - Accent3 2 13 6" xfId="271"/>
    <cellStyle name="20% - Accent3 2 13 7" xfId="272"/>
    <cellStyle name="20% - Accent3 2 13 8" xfId="273"/>
    <cellStyle name="20% - Accent3 2 13 9" xfId="274"/>
    <cellStyle name="20% - Accent3 2 2" xfId="275"/>
    <cellStyle name="20% - Accent3 2 2 10" xfId="276"/>
    <cellStyle name="20% - Accent3 2 2 2" xfId="277"/>
    <cellStyle name="20% - Accent3 2 2 2 2" xfId="278"/>
    <cellStyle name="20% - Accent3 2 2 3" xfId="279"/>
    <cellStyle name="20% - Accent3 2 2 4" xfId="280"/>
    <cellStyle name="20% - Accent3 2 2 5" xfId="281"/>
    <cellStyle name="20% - Accent3 2 2 6" xfId="282"/>
    <cellStyle name="20% - Accent3 2 2 7" xfId="283"/>
    <cellStyle name="20% - Accent3 2 2 8" xfId="284"/>
    <cellStyle name="20% - Accent3 2 2 9" xfId="285"/>
    <cellStyle name="20% - Accent3 2 3" xfId="286"/>
    <cellStyle name="20% - Accent3 2 3 2" xfId="287"/>
    <cellStyle name="20% - Accent3 2 4" xfId="288"/>
    <cellStyle name="20% - Accent3 2 4 2" xfId="289"/>
    <cellStyle name="20% - Accent3 2 5" xfId="290"/>
    <cellStyle name="20% - Accent3 2 6" xfId="291"/>
    <cellStyle name="20% - Accent3 2 7" xfId="292"/>
    <cellStyle name="20% - Accent3 2 8" xfId="293"/>
    <cellStyle name="20% - Accent3 2 9" xfId="294"/>
    <cellStyle name="20% - Accent3 3" xfId="295"/>
    <cellStyle name="20% - Accent3 3 10" xfId="296"/>
    <cellStyle name="20% - Accent3 3 2" xfId="297"/>
    <cellStyle name="20% - Accent3 3 3" xfId="298"/>
    <cellStyle name="20% - Accent3 3 4" xfId="299"/>
    <cellStyle name="20% - Accent3 3 5" xfId="300"/>
    <cellStyle name="20% - Accent3 3 6" xfId="301"/>
    <cellStyle name="20% - Accent3 3 7" xfId="302"/>
    <cellStyle name="20% - Accent3 3 8" xfId="303"/>
    <cellStyle name="20% - Accent3 3 9" xfId="304"/>
    <cellStyle name="20% - Accent3 4" xfId="305"/>
    <cellStyle name="20% - Accent3 4 10" xfId="306"/>
    <cellStyle name="20% - Accent3 4 2" xfId="307"/>
    <cellStyle name="20% - Accent3 4 3" xfId="308"/>
    <cellStyle name="20% - Accent3 4 4" xfId="309"/>
    <cellStyle name="20% - Accent3 4 5" xfId="310"/>
    <cellStyle name="20% - Accent3 4 6" xfId="311"/>
    <cellStyle name="20% - Accent3 4 7" xfId="312"/>
    <cellStyle name="20% - Accent3 4 8" xfId="313"/>
    <cellStyle name="20% - Accent3 4 9" xfId="314"/>
    <cellStyle name="20% - Accent3 5" xfId="315"/>
    <cellStyle name="20% - Accent3 5 10" xfId="316"/>
    <cellStyle name="20% - Accent3 5 2" xfId="317"/>
    <cellStyle name="20% - Accent3 5 3" xfId="318"/>
    <cellStyle name="20% - Accent3 5 4" xfId="319"/>
    <cellStyle name="20% - Accent3 5 5" xfId="320"/>
    <cellStyle name="20% - Accent3 5 6" xfId="321"/>
    <cellStyle name="20% - Accent3 5 7" xfId="322"/>
    <cellStyle name="20% - Accent3 5 8" xfId="323"/>
    <cellStyle name="20% - Accent3 5 9" xfId="324"/>
    <cellStyle name="20% - Accent3 6 2" xfId="325"/>
    <cellStyle name="20% - Accent3 7 2" xfId="326"/>
    <cellStyle name="20% - Accent3 8" xfId="327"/>
    <cellStyle name="20% - Accent3 9" xfId="328"/>
    <cellStyle name="20% - Accent4 10" xfId="329"/>
    <cellStyle name="20% - Accent4 11" xfId="330"/>
    <cellStyle name="20% - Accent4 12" xfId="331"/>
    <cellStyle name="20% - Accent4 13" xfId="332"/>
    <cellStyle name="20% - Accent4 14" xfId="333"/>
    <cellStyle name="20% - Accent4 2 10" xfId="334"/>
    <cellStyle name="20% - Accent4 2 11" xfId="335"/>
    <cellStyle name="20% - Accent4 2 12" xfId="336"/>
    <cellStyle name="20% - Accent4 2 13" xfId="337"/>
    <cellStyle name="20% - Accent4 2 13 10" xfId="338"/>
    <cellStyle name="20% - Accent4 2 13 11" xfId="339"/>
    <cellStyle name="20% - Accent4 2 13 12" xfId="340"/>
    <cellStyle name="20% - Accent4 2 13 13" xfId="341"/>
    <cellStyle name="20% - Accent4 2 13 14" xfId="342"/>
    <cellStyle name="20% - Accent4 2 13 15" xfId="343"/>
    <cellStyle name="20% - Accent4 2 13 16" xfId="344"/>
    <cellStyle name="20% - Accent4 2 13 17" xfId="345"/>
    <cellStyle name="20% - Accent4 2 13 18" xfId="346"/>
    <cellStyle name="20% - Accent4 2 13 19" xfId="347"/>
    <cellStyle name="20% - Accent4 2 13 2" xfId="348"/>
    <cellStyle name="20% - Accent4 2 13 20" xfId="349"/>
    <cellStyle name="20% - Accent4 2 13 21" xfId="350"/>
    <cellStyle name="20% - Accent4 2 13 22" xfId="351"/>
    <cellStyle name="20% - Accent4 2 13 23" xfId="352"/>
    <cellStyle name="20% - Accent4 2 13 24" xfId="353"/>
    <cellStyle name="20% - Accent4 2 13 25" xfId="354"/>
    <cellStyle name="20% - Accent4 2 13 26" xfId="355"/>
    <cellStyle name="20% - Accent4 2 13 27" xfId="356"/>
    <cellStyle name="20% - Accent4 2 13 28" xfId="357"/>
    <cellStyle name="20% - Accent4 2 13 29" xfId="358"/>
    <cellStyle name="20% - Accent4 2 13 3" xfId="359"/>
    <cellStyle name="20% - Accent4 2 13 30" xfId="360"/>
    <cellStyle name="20% - Accent4 2 13 31" xfId="361"/>
    <cellStyle name="20% - Accent4 2 13 32" xfId="362"/>
    <cellStyle name="20% - Accent4 2 13 33" xfId="363"/>
    <cellStyle name="20% - Accent4 2 13 34" xfId="364"/>
    <cellStyle name="20% - Accent4 2 13 35" xfId="365"/>
    <cellStyle name="20% - Accent4 2 13 36" xfId="366"/>
    <cellStyle name="20% - Accent4 2 13 37" xfId="367"/>
    <cellStyle name="20% - Accent4 2 13 38" xfId="368"/>
    <cellStyle name="20% - Accent4 2 13 39" xfId="369"/>
    <cellStyle name="20% - Accent4 2 13 4" xfId="370"/>
    <cellStyle name="20% - Accent4 2 13 40" xfId="371"/>
    <cellStyle name="20% - Accent4 2 13 41" xfId="372"/>
    <cellStyle name="20% - Accent4 2 13 42" xfId="373"/>
    <cellStyle name="20% - Accent4 2 13 43" xfId="374"/>
    <cellStyle name="20% - Accent4 2 13 44" xfId="375"/>
    <cellStyle name="20% - Accent4 2 13 45" xfId="376"/>
    <cellStyle name="20% - Accent4 2 13 46" xfId="377"/>
    <cellStyle name="20% - Accent4 2 13 47" xfId="378"/>
    <cellStyle name="20% - Accent4 2 13 5" xfId="379"/>
    <cellStyle name="20% - Accent4 2 13 6" xfId="380"/>
    <cellStyle name="20% - Accent4 2 13 7" xfId="381"/>
    <cellStyle name="20% - Accent4 2 13 8" xfId="382"/>
    <cellStyle name="20% - Accent4 2 13 9" xfId="383"/>
    <cellStyle name="20% - Accent4 2 2" xfId="384"/>
    <cellStyle name="20% - Accent4 2 2 10" xfId="385"/>
    <cellStyle name="20% - Accent4 2 2 2" xfId="386"/>
    <cellStyle name="20% - Accent4 2 2 2 2" xfId="387"/>
    <cellStyle name="20% - Accent4 2 2 3" xfId="388"/>
    <cellStyle name="20% - Accent4 2 2 4" xfId="389"/>
    <cellStyle name="20% - Accent4 2 2 5" xfId="390"/>
    <cellStyle name="20% - Accent4 2 2 6" xfId="391"/>
    <cellStyle name="20% - Accent4 2 2 7" xfId="392"/>
    <cellStyle name="20% - Accent4 2 2 8" xfId="393"/>
    <cellStyle name="20% - Accent4 2 2 9" xfId="394"/>
    <cellStyle name="20% - Accent4 2 3" xfId="395"/>
    <cellStyle name="20% - Accent4 2 3 2" xfId="396"/>
    <cellStyle name="20% - Accent4 2 4" xfId="397"/>
    <cellStyle name="20% - Accent4 2 4 2" xfId="398"/>
    <cellStyle name="20% - Accent4 2 5" xfId="399"/>
    <cellStyle name="20% - Accent4 2 6" xfId="400"/>
    <cellStyle name="20% - Accent4 2 7" xfId="401"/>
    <cellStyle name="20% - Accent4 2 8" xfId="402"/>
    <cellStyle name="20% - Accent4 2 9" xfId="403"/>
    <cellStyle name="20% - Accent4 3" xfId="404"/>
    <cellStyle name="20% - Accent4 3 10" xfId="405"/>
    <cellStyle name="20% - Accent4 3 2" xfId="406"/>
    <cellStyle name="20% - Accent4 3 3" xfId="407"/>
    <cellStyle name="20% - Accent4 3 4" xfId="408"/>
    <cellStyle name="20% - Accent4 3 5" xfId="409"/>
    <cellStyle name="20% - Accent4 3 6" xfId="410"/>
    <cellStyle name="20% - Accent4 3 7" xfId="411"/>
    <cellStyle name="20% - Accent4 3 8" xfId="412"/>
    <cellStyle name="20% - Accent4 3 9" xfId="413"/>
    <cellStyle name="20% - Accent4 4" xfId="414"/>
    <cellStyle name="20% - Accent4 4 10" xfId="415"/>
    <cellStyle name="20% - Accent4 4 2" xfId="416"/>
    <cellStyle name="20% - Accent4 4 3" xfId="417"/>
    <cellStyle name="20% - Accent4 4 4" xfId="418"/>
    <cellStyle name="20% - Accent4 4 5" xfId="419"/>
    <cellStyle name="20% - Accent4 4 6" xfId="420"/>
    <cellStyle name="20% - Accent4 4 7" xfId="421"/>
    <cellStyle name="20% - Accent4 4 8" xfId="422"/>
    <cellStyle name="20% - Accent4 4 9" xfId="423"/>
    <cellStyle name="20% - Accent4 5" xfId="424"/>
    <cellStyle name="20% - Accent4 5 10" xfId="425"/>
    <cellStyle name="20% - Accent4 5 2" xfId="426"/>
    <cellStyle name="20% - Accent4 5 3" xfId="427"/>
    <cellStyle name="20% - Accent4 5 4" xfId="428"/>
    <cellStyle name="20% - Accent4 5 5" xfId="429"/>
    <cellStyle name="20% - Accent4 5 6" xfId="430"/>
    <cellStyle name="20% - Accent4 5 7" xfId="431"/>
    <cellStyle name="20% - Accent4 5 8" xfId="432"/>
    <cellStyle name="20% - Accent4 5 9" xfId="433"/>
    <cellStyle name="20% - Accent4 6 2" xfId="434"/>
    <cellStyle name="20% - Accent4 7 2" xfId="435"/>
    <cellStyle name="20% - Accent4 8" xfId="436"/>
    <cellStyle name="20% - Accent4 9" xfId="437"/>
    <cellStyle name="20% - Accent5 10" xfId="438"/>
    <cellStyle name="20% - Accent5 11" xfId="439"/>
    <cellStyle name="20% - Accent5 12" xfId="440"/>
    <cellStyle name="20% - Accent5 13" xfId="441"/>
    <cellStyle name="20% - Accent5 14" xfId="442"/>
    <cellStyle name="20% - Accent5 2 10" xfId="443"/>
    <cellStyle name="20% - Accent5 2 11" xfId="444"/>
    <cellStyle name="20% - Accent5 2 12" xfId="445"/>
    <cellStyle name="20% - Accent5 2 13" xfId="446"/>
    <cellStyle name="20% - Accent5 2 13 10" xfId="447"/>
    <cellStyle name="20% - Accent5 2 13 11" xfId="448"/>
    <cellStyle name="20% - Accent5 2 13 12" xfId="449"/>
    <cellStyle name="20% - Accent5 2 13 13" xfId="450"/>
    <cellStyle name="20% - Accent5 2 13 14" xfId="451"/>
    <cellStyle name="20% - Accent5 2 13 15" xfId="452"/>
    <cellStyle name="20% - Accent5 2 13 16" xfId="453"/>
    <cellStyle name="20% - Accent5 2 13 17" xfId="454"/>
    <cellStyle name="20% - Accent5 2 13 18" xfId="455"/>
    <cellStyle name="20% - Accent5 2 13 19" xfId="456"/>
    <cellStyle name="20% - Accent5 2 13 2" xfId="457"/>
    <cellStyle name="20% - Accent5 2 13 20" xfId="458"/>
    <cellStyle name="20% - Accent5 2 13 21" xfId="459"/>
    <cellStyle name="20% - Accent5 2 13 22" xfId="460"/>
    <cellStyle name="20% - Accent5 2 13 23" xfId="461"/>
    <cellStyle name="20% - Accent5 2 13 24" xfId="462"/>
    <cellStyle name="20% - Accent5 2 13 25" xfId="463"/>
    <cellStyle name="20% - Accent5 2 13 26" xfId="464"/>
    <cellStyle name="20% - Accent5 2 13 27" xfId="465"/>
    <cellStyle name="20% - Accent5 2 13 28" xfId="466"/>
    <cellStyle name="20% - Accent5 2 13 29" xfId="467"/>
    <cellStyle name="20% - Accent5 2 13 3" xfId="468"/>
    <cellStyle name="20% - Accent5 2 13 30" xfId="469"/>
    <cellStyle name="20% - Accent5 2 13 31" xfId="470"/>
    <cellStyle name="20% - Accent5 2 13 32" xfId="471"/>
    <cellStyle name="20% - Accent5 2 13 33" xfId="472"/>
    <cellStyle name="20% - Accent5 2 13 34" xfId="473"/>
    <cellStyle name="20% - Accent5 2 13 35" xfId="474"/>
    <cellStyle name="20% - Accent5 2 13 36" xfId="475"/>
    <cellStyle name="20% - Accent5 2 13 37" xfId="476"/>
    <cellStyle name="20% - Accent5 2 13 38" xfId="477"/>
    <cellStyle name="20% - Accent5 2 13 39" xfId="478"/>
    <cellStyle name="20% - Accent5 2 13 4" xfId="479"/>
    <cellStyle name="20% - Accent5 2 13 40" xfId="480"/>
    <cellStyle name="20% - Accent5 2 13 41" xfId="481"/>
    <cellStyle name="20% - Accent5 2 13 42" xfId="482"/>
    <cellStyle name="20% - Accent5 2 13 43" xfId="483"/>
    <cellStyle name="20% - Accent5 2 13 44" xfId="484"/>
    <cellStyle name="20% - Accent5 2 13 45" xfId="485"/>
    <cellStyle name="20% - Accent5 2 13 46" xfId="486"/>
    <cellStyle name="20% - Accent5 2 13 47" xfId="487"/>
    <cellStyle name="20% - Accent5 2 13 5" xfId="488"/>
    <cellStyle name="20% - Accent5 2 13 6" xfId="489"/>
    <cellStyle name="20% - Accent5 2 13 7" xfId="490"/>
    <cellStyle name="20% - Accent5 2 13 8" xfId="491"/>
    <cellStyle name="20% - Accent5 2 13 9" xfId="492"/>
    <cellStyle name="20% - Accent5 2 2" xfId="493"/>
    <cellStyle name="20% - Accent5 2 2 10" xfId="494"/>
    <cellStyle name="20% - Accent5 2 2 2" xfId="495"/>
    <cellStyle name="20% - Accent5 2 2 2 2" xfId="496"/>
    <cellStyle name="20% - Accent5 2 2 3" xfId="497"/>
    <cellStyle name="20% - Accent5 2 2 4" xfId="498"/>
    <cellStyle name="20% - Accent5 2 2 5" xfId="499"/>
    <cellStyle name="20% - Accent5 2 2 6" xfId="500"/>
    <cellStyle name="20% - Accent5 2 2 7" xfId="501"/>
    <cellStyle name="20% - Accent5 2 2 8" xfId="502"/>
    <cellStyle name="20% - Accent5 2 2 9" xfId="503"/>
    <cellStyle name="20% - Accent5 2 3" xfId="504"/>
    <cellStyle name="20% - Accent5 2 3 2" xfId="505"/>
    <cellStyle name="20% - Accent5 2 4" xfId="506"/>
    <cellStyle name="20% - Accent5 2 4 2" xfId="507"/>
    <cellStyle name="20% - Accent5 2 5" xfId="508"/>
    <cellStyle name="20% - Accent5 2 6" xfId="509"/>
    <cellStyle name="20% - Accent5 2 7" xfId="510"/>
    <cellStyle name="20% - Accent5 2 8" xfId="511"/>
    <cellStyle name="20% - Accent5 2 9" xfId="512"/>
    <cellStyle name="20% - Accent5 3" xfId="513"/>
    <cellStyle name="20% - Accent5 3 10" xfId="514"/>
    <cellStyle name="20% - Accent5 3 2" xfId="515"/>
    <cellStyle name="20% - Accent5 3 3" xfId="516"/>
    <cellStyle name="20% - Accent5 3 4" xfId="517"/>
    <cellStyle name="20% - Accent5 3 5" xfId="518"/>
    <cellStyle name="20% - Accent5 3 6" xfId="519"/>
    <cellStyle name="20% - Accent5 3 7" xfId="520"/>
    <cellStyle name="20% - Accent5 3 8" xfId="521"/>
    <cellStyle name="20% - Accent5 3 9" xfId="522"/>
    <cellStyle name="20% - Accent5 4" xfId="523"/>
    <cellStyle name="20% - Accent5 4 10" xfId="524"/>
    <cellStyle name="20% - Accent5 4 2" xfId="525"/>
    <cellStyle name="20% - Accent5 4 3" xfId="526"/>
    <cellStyle name="20% - Accent5 4 4" xfId="527"/>
    <cellStyle name="20% - Accent5 4 5" xfId="528"/>
    <cellStyle name="20% - Accent5 4 6" xfId="529"/>
    <cellStyle name="20% - Accent5 4 7" xfId="530"/>
    <cellStyle name="20% - Accent5 4 8" xfId="531"/>
    <cellStyle name="20% - Accent5 4 9" xfId="532"/>
    <cellStyle name="20% - Accent5 5" xfId="533"/>
    <cellStyle name="20% - Accent5 5 10" xfId="534"/>
    <cellStyle name="20% - Accent5 5 2" xfId="535"/>
    <cellStyle name="20% - Accent5 5 3" xfId="536"/>
    <cellStyle name="20% - Accent5 5 4" xfId="537"/>
    <cellStyle name="20% - Accent5 5 5" xfId="538"/>
    <cellStyle name="20% - Accent5 5 6" xfId="539"/>
    <cellStyle name="20% - Accent5 5 7" xfId="540"/>
    <cellStyle name="20% - Accent5 5 8" xfId="541"/>
    <cellStyle name="20% - Accent5 5 9" xfId="542"/>
    <cellStyle name="20% - Accent5 6 2" xfId="543"/>
    <cellStyle name="20% - Accent5 7 2" xfId="544"/>
    <cellStyle name="20% - Accent5 8" xfId="545"/>
    <cellStyle name="20% - Accent5 9" xfId="546"/>
    <cellStyle name="20% - Accent6 10" xfId="547"/>
    <cellStyle name="20% - Accent6 11" xfId="548"/>
    <cellStyle name="20% - Accent6 12" xfId="549"/>
    <cellStyle name="20% - Accent6 13" xfId="550"/>
    <cellStyle name="20% - Accent6 14" xfId="551"/>
    <cellStyle name="20% - Accent6 2 10" xfId="552"/>
    <cellStyle name="20% - Accent6 2 11" xfId="553"/>
    <cellStyle name="20% - Accent6 2 12" xfId="554"/>
    <cellStyle name="20% - Accent6 2 13" xfId="555"/>
    <cellStyle name="20% - Accent6 2 13 10" xfId="556"/>
    <cellStyle name="20% - Accent6 2 13 11" xfId="557"/>
    <cellStyle name="20% - Accent6 2 13 12" xfId="558"/>
    <cellStyle name="20% - Accent6 2 13 13" xfId="559"/>
    <cellStyle name="20% - Accent6 2 13 14" xfId="560"/>
    <cellStyle name="20% - Accent6 2 13 15" xfId="561"/>
    <cellStyle name="20% - Accent6 2 13 16" xfId="562"/>
    <cellStyle name="20% - Accent6 2 13 17" xfId="563"/>
    <cellStyle name="20% - Accent6 2 13 18" xfId="564"/>
    <cellStyle name="20% - Accent6 2 13 19" xfId="565"/>
    <cellStyle name="20% - Accent6 2 13 2" xfId="566"/>
    <cellStyle name="20% - Accent6 2 13 20" xfId="567"/>
    <cellStyle name="20% - Accent6 2 13 21" xfId="568"/>
    <cellStyle name="20% - Accent6 2 13 22" xfId="569"/>
    <cellStyle name="20% - Accent6 2 13 23" xfId="570"/>
    <cellStyle name="20% - Accent6 2 13 24" xfId="571"/>
    <cellStyle name="20% - Accent6 2 13 25" xfId="572"/>
    <cellStyle name="20% - Accent6 2 13 26" xfId="573"/>
    <cellStyle name="20% - Accent6 2 13 27" xfId="574"/>
    <cellStyle name="20% - Accent6 2 13 28" xfId="575"/>
    <cellStyle name="20% - Accent6 2 13 29" xfId="576"/>
    <cellStyle name="20% - Accent6 2 13 3" xfId="577"/>
    <cellStyle name="20% - Accent6 2 13 30" xfId="578"/>
    <cellStyle name="20% - Accent6 2 13 31" xfId="579"/>
    <cellStyle name="20% - Accent6 2 13 32" xfId="580"/>
    <cellStyle name="20% - Accent6 2 13 33" xfId="581"/>
    <cellStyle name="20% - Accent6 2 13 34" xfId="582"/>
    <cellStyle name="20% - Accent6 2 13 35" xfId="583"/>
    <cellStyle name="20% - Accent6 2 13 36" xfId="584"/>
    <cellStyle name="20% - Accent6 2 13 37" xfId="585"/>
    <cellStyle name="20% - Accent6 2 13 38" xfId="586"/>
    <cellStyle name="20% - Accent6 2 13 39" xfId="587"/>
    <cellStyle name="20% - Accent6 2 13 4" xfId="588"/>
    <cellStyle name="20% - Accent6 2 13 40" xfId="589"/>
    <cellStyle name="20% - Accent6 2 13 41" xfId="590"/>
    <cellStyle name="20% - Accent6 2 13 42" xfId="591"/>
    <cellStyle name="20% - Accent6 2 13 43" xfId="592"/>
    <cellStyle name="20% - Accent6 2 13 44" xfId="593"/>
    <cellStyle name="20% - Accent6 2 13 45" xfId="594"/>
    <cellStyle name="20% - Accent6 2 13 46" xfId="595"/>
    <cellStyle name="20% - Accent6 2 13 47" xfId="596"/>
    <cellStyle name="20% - Accent6 2 13 5" xfId="597"/>
    <cellStyle name="20% - Accent6 2 13 6" xfId="598"/>
    <cellStyle name="20% - Accent6 2 13 7" xfId="599"/>
    <cellStyle name="20% - Accent6 2 13 8" xfId="600"/>
    <cellStyle name="20% - Accent6 2 13 9" xfId="601"/>
    <cellStyle name="20% - Accent6 2 2" xfId="602"/>
    <cellStyle name="20% - Accent6 2 2 10" xfId="603"/>
    <cellStyle name="20% - Accent6 2 2 2" xfId="604"/>
    <cellStyle name="20% - Accent6 2 2 2 2" xfId="605"/>
    <cellStyle name="20% - Accent6 2 2 3" xfId="606"/>
    <cellStyle name="20% - Accent6 2 2 4" xfId="607"/>
    <cellStyle name="20% - Accent6 2 2 5" xfId="608"/>
    <cellStyle name="20% - Accent6 2 2 6" xfId="609"/>
    <cellStyle name="20% - Accent6 2 2 7" xfId="610"/>
    <cellStyle name="20% - Accent6 2 2 8" xfId="611"/>
    <cellStyle name="20% - Accent6 2 2 9" xfId="612"/>
    <cellStyle name="20% - Accent6 2 3" xfId="613"/>
    <cellStyle name="20% - Accent6 2 3 2" xfId="614"/>
    <cellStyle name="20% - Accent6 2 4" xfId="615"/>
    <cellStyle name="20% - Accent6 2 4 2" xfId="616"/>
    <cellStyle name="20% - Accent6 2 5" xfId="617"/>
    <cellStyle name="20% - Accent6 2 6" xfId="618"/>
    <cellStyle name="20% - Accent6 2 7" xfId="619"/>
    <cellStyle name="20% - Accent6 2 8" xfId="620"/>
    <cellStyle name="20% - Accent6 2 9" xfId="621"/>
    <cellStyle name="20% - Accent6 3" xfId="622"/>
    <cellStyle name="20% - Accent6 3 10" xfId="623"/>
    <cellStyle name="20% - Accent6 3 2" xfId="624"/>
    <cellStyle name="20% - Accent6 3 3" xfId="625"/>
    <cellStyle name="20% - Accent6 3 4" xfId="626"/>
    <cellStyle name="20% - Accent6 3 5" xfId="627"/>
    <cellStyle name="20% - Accent6 3 6" xfId="628"/>
    <cellStyle name="20% - Accent6 3 7" xfId="629"/>
    <cellStyle name="20% - Accent6 3 8" xfId="630"/>
    <cellStyle name="20% - Accent6 3 9" xfId="631"/>
    <cellStyle name="20% - Accent6 4" xfId="632"/>
    <cellStyle name="20% - Accent6 4 10" xfId="633"/>
    <cellStyle name="20% - Accent6 4 2" xfId="634"/>
    <cellStyle name="20% - Accent6 4 3" xfId="635"/>
    <cellStyle name="20% - Accent6 4 4" xfId="636"/>
    <cellStyle name="20% - Accent6 4 5" xfId="637"/>
    <cellStyle name="20% - Accent6 4 6" xfId="638"/>
    <cellStyle name="20% - Accent6 4 7" xfId="639"/>
    <cellStyle name="20% - Accent6 4 8" xfId="640"/>
    <cellStyle name="20% - Accent6 4 9" xfId="641"/>
    <cellStyle name="20% - Accent6 5" xfId="642"/>
    <cellStyle name="20% - Accent6 5 10" xfId="643"/>
    <cellStyle name="20% - Accent6 5 2" xfId="644"/>
    <cellStyle name="20% - Accent6 5 3" xfId="645"/>
    <cellStyle name="20% - Accent6 5 4" xfId="646"/>
    <cellStyle name="20% - Accent6 5 5" xfId="647"/>
    <cellStyle name="20% - Accent6 5 6" xfId="648"/>
    <cellStyle name="20% - Accent6 5 7" xfId="649"/>
    <cellStyle name="20% - Accent6 5 8" xfId="650"/>
    <cellStyle name="20% - Accent6 5 9" xfId="651"/>
    <cellStyle name="20% - Accent6 6 2" xfId="652"/>
    <cellStyle name="20% - Accent6 7 2" xfId="653"/>
    <cellStyle name="20% - Accent6 8" xfId="654"/>
    <cellStyle name="20% - Accent6 9" xfId="655"/>
    <cellStyle name="40% - Accent1 10" xfId="656"/>
    <cellStyle name="40% - Accent1 11" xfId="657"/>
    <cellStyle name="40% - Accent1 12" xfId="658"/>
    <cellStyle name="40% - Accent1 13" xfId="659"/>
    <cellStyle name="40% - Accent1 14" xfId="660"/>
    <cellStyle name="40% - Accent1 2 10" xfId="661"/>
    <cellStyle name="40% - Accent1 2 11" xfId="662"/>
    <cellStyle name="40% - Accent1 2 12" xfId="663"/>
    <cellStyle name="40% - Accent1 2 13" xfId="664"/>
    <cellStyle name="40% - Accent1 2 13 10" xfId="665"/>
    <cellStyle name="40% - Accent1 2 13 11" xfId="666"/>
    <cellStyle name="40% - Accent1 2 13 12" xfId="667"/>
    <cellStyle name="40% - Accent1 2 13 13" xfId="668"/>
    <cellStyle name="40% - Accent1 2 13 14" xfId="669"/>
    <cellStyle name="40% - Accent1 2 13 15" xfId="670"/>
    <cellStyle name="40% - Accent1 2 13 16" xfId="671"/>
    <cellStyle name="40% - Accent1 2 13 17" xfId="672"/>
    <cellStyle name="40% - Accent1 2 13 18" xfId="673"/>
    <cellStyle name="40% - Accent1 2 13 19" xfId="674"/>
    <cellStyle name="40% - Accent1 2 13 2" xfId="675"/>
    <cellStyle name="40% - Accent1 2 13 20" xfId="676"/>
    <cellStyle name="40% - Accent1 2 13 21" xfId="677"/>
    <cellStyle name="40% - Accent1 2 13 22" xfId="678"/>
    <cellStyle name="40% - Accent1 2 13 23" xfId="679"/>
    <cellStyle name="40% - Accent1 2 13 24" xfId="680"/>
    <cellStyle name="40% - Accent1 2 13 25" xfId="681"/>
    <cellStyle name="40% - Accent1 2 13 26" xfId="682"/>
    <cellStyle name="40% - Accent1 2 13 27" xfId="683"/>
    <cellStyle name="40% - Accent1 2 13 28" xfId="684"/>
    <cellStyle name="40% - Accent1 2 13 29" xfId="685"/>
    <cellStyle name="40% - Accent1 2 13 3" xfId="686"/>
    <cellStyle name="40% - Accent1 2 13 30" xfId="687"/>
    <cellStyle name="40% - Accent1 2 13 31" xfId="688"/>
    <cellStyle name="40% - Accent1 2 13 32" xfId="689"/>
    <cellStyle name="40% - Accent1 2 13 33" xfId="690"/>
    <cellStyle name="40% - Accent1 2 13 34" xfId="691"/>
    <cellStyle name="40% - Accent1 2 13 35" xfId="692"/>
    <cellStyle name="40% - Accent1 2 13 36" xfId="693"/>
    <cellStyle name="40% - Accent1 2 13 37" xfId="694"/>
    <cellStyle name="40% - Accent1 2 13 38" xfId="695"/>
    <cellStyle name="40% - Accent1 2 13 39" xfId="696"/>
    <cellStyle name="40% - Accent1 2 13 4" xfId="697"/>
    <cellStyle name="40% - Accent1 2 13 40" xfId="698"/>
    <cellStyle name="40% - Accent1 2 13 41" xfId="699"/>
    <cellStyle name="40% - Accent1 2 13 42" xfId="700"/>
    <cellStyle name="40% - Accent1 2 13 43" xfId="701"/>
    <cellStyle name="40% - Accent1 2 13 44" xfId="702"/>
    <cellStyle name="40% - Accent1 2 13 45" xfId="703"/>
    <cellStyle name="40% - Accent1 2 13 46" xfId="704"/>
    <cellStyle name="40% - Accent1 2 13 47" xfId="705"/>
    <cellStyle name="40% - Accent1 2 13 5" xfId="706"/>
    <cellStyle name="40% - Accent1 2 13 6" xfId="707"/>
    <cellStyle name="40% - Accent1 2 13 7" xfId="708"/>
    <cellStyle name="40% - Accent1 2 13 8" xfId="709"/>
    <cellStyle name="40% - Accent1 2 13 9" xfId="710"/>
    <cellStyle name="40% - Accent1 2 2" xfId="711"/>
    <cellStyle name="40% - Accent1 2 2 10" xfId="712"/>
    <cellStyle name="40% - Accent1 2 2 2" xfId="713"/>
    <cellStyle name="40% - Accent1 2 2 2 2" xfId="714"/>
    <cellStyle name="40% - Accent1 2 2 3" xfId="715"/>
    <cellStyle name="40% - Accent1 2 2 4" xfId="716"/>
    <cellStyle name="40% - Accent1 2 2 5" xfId="717"/>
    <cellStyle name="40% - Accent1 2 2 6" xfId="718"/>
    <cellStyle name="40% - Accent1 2 2 7" xfId="719"/>
    <cellStyle name="40% - Accent1 2 2 8" xfId="720"/>
    <cellStyle name="40% - Accent1 2 2 9" xfId="721"/>
    <cellStyle name="40% - Accent1 2 3" xfId="722"/>
    <cellStyle name="40% - Accent1 2 3 2" xfId="723"/>
    <cellStyle name="40% - Accent1 2 4" xfId="724"/>
    <cellStyle name="40% - Accent1 2 4 2" xfId="725"/>
    <cellStyle name="40% - Accent1 2 5" xfId="726"/>
    <cellStyle name="40% - Accent1 2 6" xfId="727"/>
    <cellStyle name="40% - Accent1 2 7" xfId="728"/>
    <cellStyle name="40% - Accent1 2 8" xfId="729"/>
    <cellStyle name="40% - Accent1 2 9" xfId="730"/>
    <cellStyle name="40% - Accent1 3" xfId="731"/>
    <cellStyle name="40% - Accent1 3 10" xfId="732"/>
    <cellStyle name="40% - Accent1 3 2" xfId="733"/>
    <cellStyle name="40% - Accent1 3 3" xfId="734"/>
    <cellStyle name="40% - Accent1 3 4" xfId="735"/>
    <cellStyle name="40% - Accent1 3 5" xfId="736"/>
    <cellStyle name="40% - Accent1 3 6" xfId="737"/>
    <cellStyle name="40% - Accent1 3 7" xfId="738"/>
    <cellStyle name="40% - Accent1 3 8" xfId="739"/>
    <cellStyle name="40% - Accent1 3 9" xfId="740"/>
    <cellStyle name="40% - Accent1 4" xfId="741"/>
    <cellStyle name="40% - Accent1 4 10" xfId="742"/>
    <cellStyle name="40% - Accent1 4 2" xfId="743"/>
    <cellStyle name="40% - Accent1 4 3" xfId="744"/>
    <cellStyle name="40% - Accent1 4 4" xfId="745"/>
    <cellStyle name="40% - Accent1 4 5" xfId="746"/>
    <cellStyle name="40% - Accent1 4 6" xfId="747"/>
    <cellStyle name="40% - Accent1 4 7" xfId="748"/>
    <cellStyle name="40% - Accent1 4 8" xfId="749"/>
    <cellStyle name="40% - Accent1 4 9" xfId="750"/>
    <cellStyle name="40% - Accent1 5" xfId="751"/>
    <cellStyle name="40% - Accent1 5 10" xfId="752"/>
    <cellStyle name="40% - Accent1 5 2" xfId="753"/>
    <cellStyle name="40% - Accent1 5 3" xfId="754"/>
    <cellStyle name="40% - Accent1 5 4" xfId="755"/>
    <cellStyle name="40% - Accent1 5 5" xfId="756"/>
    <cellStyle name="40% - Accent1 5 6" xfId="757"/>
    <cellStyle name="40% - Accent1 5 7" xfId="758"/>
    <cellStyle name="40% - Accent1 5 8" xfId="759"/>
    <cellStyle name="40% - Accent1 5 9" xfId="760"/>
    <cellStyle name="40% - Accent1 6 2" xfId="761"/>
    <cellStyle name="40% - Accent1 7 2" xfId="762"/>
    <cellStyle name="40% - Accent1 8" xfId="763"/>
    <cellStyle name="40% - Accent1 9" xfId="764"/>
    <cellStyle name="40% - Accent2 10" xfId="765"/>
    <cellStyle name="40% - Accent2 11" xfId="766"/>
    <cellStyle name="40% - Accent2 12" xfId="767"/>
    <cellStyle name="40% - Accent2 13" xfId="768"/>
    <cellStyle name="40% - Accent2 14" xfId="769"/>
    <cellStyle name="40% - Accent2 2 10" xfId="770"/>
    <cellStyle name="40% - Accent2 2 11" xfId="771"/>
    <cellStyle name="40% - Accent2 2 12" xfId="772"/>
    <cellStyle name="40% - Accent2 2 13" xfId="773"/>
    <cellStyle name="40% - Accent2 2 13 10" xfId="774"/>
    <cellStyle name="40% - Accent2 2 13 11" xfId="775"/>
    <cellStyle name="40% - Accent2 2 13 12" xfId="776"/>
    <cellStyle name="40% - Accent2 2 13 13" xfId="777"/>
    <cellStyle name="40% - Accent2 2 13 14" xfId="778"/>
    <cellStyle name="40% - Accent2 2 13 15" xfId="779"/>
    <cellStyle name="40% - Accent2 2 13 16" xfId="780"/>
    <cellStyle name="40% - Accent2 2 13 17" xfId="781"/>
    <cellStyle name="40% - Accent2 2 13 18" xfId="782"/>
    <cellStyle name="40% - Accent2 2 13 19" xfId="783"/>
    <cellStyle name="40% - Accent2 2 13 2" xfId="784"/>
    <cellStyle name="40% - Accent2 2 13 20" xfId="785"/>
    <cellStyle name="40% - Accent2 2 13 21" xfId="786"/>
    <cellStyle name="40% - Accent2 2 13 22" xfId="787"/>
    <cellStyle name="40% - Accent2 2 13 23" xfId="788"/>
    <cellStyle name="40% - Accent2 2 13 24" xfId="789"/>
    <cellStyle name="40% - Accent2 2 13 25" xfId="790"/>
    <cellStyle name="40% - Accent2 2 13 26" xfId="791"/>
    <cellStyle name="40% - Accent2 2 13 27" xfId="792"/>
    <cellStyle name="40% - Accent2 2 13 28" xfId="793"/>
    <cellStyle name="40% - Accent2 2 13 29" xfId="794"/>
    <cellStyle name="40% - Accent2 2 13 3" xfId="795"/>
    <cellStyle name="40% - Accent2 2 13 30" xfId="796"/>
    <cellStyle name="40% - Accent2 2 13 31" xfId="797"/>
    <cellStyle name="40% - Accent2 2 13 32" xfId="798"/>
    <cellStyle name="40% - Accent2 2 13 33" xfId="799"/>
    <cellStyle name="40% - Accent2 2 13 34" xfId="800"/>
    <cellStyle name="40% - Accent2 2 13 35" xfId="801"/>
    <cellStyle name="40% - Accent2 2 13 36" xfId="802"/>
    <cellStyle name="40% - Accent2 2 13 37" xfId="803"/>
    <cellStyle name="40% - Accent2 2 13 38" xfId="804"/>
    <cellStyle name="40% - Accent2 2 13 39" xfId="805"/>
    <cellStyle name="40% - Accent2 2 13 4" xfId="806"/>
    <cellStyle name="40% - Accent2 2 13 40" xfId="807"/>
    <cellStyle name="40% - Accent2 2 13 41" xfId="808"/>
    <cellStyle name="40% - Accent2 2 13 42" xfId="809"/>
    <cellStyle name="40% - Accent2 2 13 43" xfId="810"/>
    <cellStyle name="40% - Accent2 2 13 44" xfId="811"/>
    <cellStyle name="40% - Accent2 2 13 45" xfId="812"/>
    <cellStyle name="40% - Accent2 2 13 46" xfId="813"/>
    <cellStyle name="40% - Accent2 2 13 47" xfId="814"/>
    <cellStyle name="40% - Accent2 2 13 5" xfId="815"/>
    <cellStyle name="40% - Accent2 2 13 6" xfId="816"/>
    <cellStyle name="40% - Accent2 2 13 7" xfId="817"/>
    <cellStyle name="40% - Accent2 2 13 8" xfId="818"/>
    <cellStyle name="40% - Accent2 2 13 9" xfId="819"/>
    <cellStyle name="40% - Accent2 2 2" xfId="820"/>
    <cellStyle name="40% - Accent2 2 2 10" xfId="821"/>
    <cellStyle name="40% - Accent2 2 2 2" xfId="822"/>
    <cellStyle name="40% - Accent2 2 2 2 2" xfId="823"/>
    <cellStyle name="40% - Accent2 2 2 3" xfId="824"/>
    <cellStyle name="40% - Accent2 2 2 4" xfId="825"/>
    <cellStyle name="40% - Accent2 2 2 5" xfId="826"/>
    <cellStyle name="40% - Accent2 2 2 6" xfId="827"/>
    <cellStyle name="40% - Accent2 2 2 7" xfId="828"/>
    <cellStyle name="40% - Accent2 2 2 8" xfId="829"/>
    <cellStyle name="40% - Accent2 2 2 9" xfId="830"/>
    <cellStyle name="40% - Accent2 2 3" xfId="831"/>
    <cellStyle name="40% - Accent2 2 3 2" xfId="832"/>
    <cellStyle name="40% - Accent2 2 4" xfId="833"/>
    <cellStyle name="40% - Accent2 2 4 2" xfId="834"/>
    <cellStyle name="40% - Accent2 2 5" xfId="835"/>
    <cellStyle name="40% - Accent2 2 6" xfId="836"/>
    <cellStyle name="40% - Accent2 2 7" xfId="837"/>
    <cellStyle name="40% - Accent2 2 8" xfId="838"/>
    <cellStyle name="40% - Accent2 2 9" xfId="839"/>
    <cellStyle name="40% - Accent2 3" xfId="840"/>
    <cellStyle name="40% - Accent2 3 10" xfId="841"/>
    <cellStyle name="40% - Accent2 3 2" xfId="842"/>
    <cellStyle name="40% - Accent2 3 3" xfId="843"/>
    <cellStyle name="40% - Accent2 3 4" xfId="844"/>
    <cellStyle name="40% - Accent2 3 5" xfId="845"/>
    <cellStyle name="40% - Accent2 3 6" xfId="846"/>
    <cellStyle name="40% - Accent2 3 7" xfId="847"/>
    <cellStyle name="40% - Accent2 3 8" xfId="848"/>
    <cellStyle name="40% - Accent2 3 9" xfId="849"/>
    <cellStyle name="40% - Accent2 4" xfId="850"/>
    <cellStyle name="40% - Accent2 4 10" xfId="851"/>
    <cellStyle name="40% - Accent2 4 2" xfId="852"/>
    <cellStyle name="40% - Accent2 4 3" xfId="853"/>
    <cellStyle name="40% - Accent2 4 4" xfId="854"/>
    <cellStyle name="40% - Accent2 4 5" xfId="855"/>
    <cellStyle name="40% - Accent2 4 6" xfId="856"/>
    <cellStyle name="40% - Accent2 4 7" xfId="857"/>
    <cellStyle name="40% - Accent2 4 8" xfId="858"/>
    <cellStyle name="40% - Accent2 4 9" xfId="859"/>
    <cellStyle name="40% - Accent2 5" xfId="860"/>
    <cellStyle name="40% - Accent2 5 10" xfId="861"/>
    <cellStyle name="40% - Accent2 5 2" xfId="862"/>
    <cellStyle name="40% - Accent2 5 3" xfId="863"/>
    <cellStyle name="40% - Accent2 5 4" xfId="864"/>
    <cellStyle name="40% - Accent2 5 5" xfId="865"/>
    <cellStyle name="40% - Accent2 5 6" xfId="866"/>
    <cellStyle name="40% - Accent2 5 7" xfId="867"/>
    <cellStyle name="40% - Accent2 5 8" xfId="868"/>
    <cellStyle name="40% - Accent2 5 9" xfId="869"/>
    <cellStyle name="40% - Accent2 6 2" xfId="870"/>
    <cellStyle name="40% - Accent2 7 2" xfId="871"/>
    <cellStyle name="40% - Accent2 8" xfId="872"/>
    <cellStyle name="40% - Accent2 9" xfId="873"/>
    <cellStyle name="40% - Accent3 10" xfId="874"/>
    <cellStyle name="40% - Accent3 11" xfId="875"/>
    <cellStyle name="40% - Accent3 12" xfId="876"/>
    <cellStyle name="40% - Accent3 13" xfId="877"/>
    <cellStyle name="40% - Accent3 14" xfId="878"/>
    <cellStyle name="40% - Accent3 2 10" xfId="879"/>
    <cellStyle name="40% - Accent3 2 11" xfId="880"/>
    <cellStyle name="40% - Accent3 2 12" xfId="881"/>
    <cellStyle name="40% - Accent3 2 13" xfId="882"/>
    <cellStyle name="40% - Accent3 2 13 10" xfId="883"/>
    <cellStyle name="40% - Accent3 2 13 11" xfId="884"/>
    <cellStyle name="40% - Accent3 2 13 12" xfId="885"/>
    <cellStyle name="40% - Accent3 2 13 13" xfId="886"/>
    <cellStyle name="40% - Accent3 2 13 14" xfId="887"/>
    <cellStyle name="40% - Accent3 2 13 15" xfId="888"/>
    <cellStyle name="40% - Accent3 2 13 16" xfId="889"/>
    <cellStyle name="40% - Accent3 2 13 17" xfId="890"/>
    <cellStyle name="40% - Accent3 2 13 18" xfId="891"/>
    <cellStyle name="40% - Accent3 2 13 19" xfId="892"/>
    <cellStyle name="40% - Accent3 2 13 2" xfId="893"/>
    <cellStyle name="40% - Accent3 2 13 20" xfId="894"/>
    <cellStyle name="40% - Accent3 2 13 21" xfId="895"/>
    <cellStyle name="40% - Accent3 2 13 22" xfId="896"/>
    <cellStyle name="40% - Accent3 2 13 23" xfId="897"/>
    <cellStyle name="40% - Accent3 2 13 24" xfId="898"/>
    <cellStyle name="40% - Accent3 2 13 25" xfId="899"/>
    <cellStyle name="40% - Accent3 2 13 26" xfId="900"/>
    <cellStyle name="40% - Accent3 2 13 27" xfId="901"/>
    <cellStyle name="40% - Accent3 2 13 28" xfId="902"/>
    <cellStyle name="40% - Accent3 2 13 29" xfId="903"/>
    <cellStyle name="40% - Accent3 2 13 3" xfId="904"/>
    <cellStyle name="40% - Accent3 2 13 30" xfId="905"/>
    <cellStyle name="40% - Accent3 2 13 31" xfId="906"/>
    <cellStyle name="40% - Accent3 2 13 32" xfId="907"/>
    <cellStyle name="40% - Accent3 2 13 33" xfId="908"/>
    <cellStyle name="40% - Accent3 2 13 34" xfId="909"/>
    <cellStyle name="40% - Accent3 2 13 35" xfId="910"/>
    <cellStyle name="40% - Accent3 2 13 36" xfId="911"/>
    <cellStyle name="40% - Accent3 2 13 37" xfId="912"/>
    <cellStyle name="40% - Accent3 2 13 38" xfId="913"/>
    <cellStyle name="40% - Accent3 2 13 39" xfId="914"/>
    <cellStyle name="40% - Accent3 2 13 4" xfId="915"/>
    <cellStyle name="40% - Accent3 2 13 40" xfId="916"/>
    <cellStyle name="40% - Accent3 2 13 41" xfId="917"/>
    <cellStyle name="40% - Accent3 2 13 42" xfId="918"/>
    <cellStyle name="40% - Accent3 2 13 43" xfId="919"/>
    <cellStyle name="40% - Accent3 2 13 44" xfId="920"/>
    <cellStyle name="40% - Accent3 2 13 45" xfId="921"/>
    <cellStyle name="40% - Accent3 2 13 46" xfId="922"/>
    <cellStyle name="40% - Accent3 2 13 47" xfId="923"/>
    <cellStyle name="40% - Accent3 2 13 5" xfId="924"/>
    <cellStyle name="40% - Accent3 2 13 6" xfId="925"/>
    <cellStyle name="40% - Accent3 2 13 7" xfId="926"/>
    <cellStyle name="40% - Accent3 2 13 8" xfId="927"/>
    <cellStyle name="40% - Accent3 2 13 9" xfId="928"/>
    <cellStyle name="40% - Accent3 2 2" xfId="929"/>
    <cellStyle name="40% - Accent3 2 2 10" xfId="930"/>
    <cellStyle name="40% - Accent3 2 2 2" xfId="931"/>
    <cellStyle name="40% - Accent3 2 2 2 2" xfId="932"/>
    <cellStyle name="40% - Accent3 2 2 3" xfId="933"/>
    <cellStyle name="40% - Accent3 2 2 4" xfId="934"/>
    <cellStyle name="40% - Accent3 2 2 5" xfId="935"/>
    <cellStyle name="40% - Accent3 2 2 6" xfId="936"/>
    <cellStyle name="40% - Accent3 2 2 7" xfId="937"/>
    <cellStyle name="40% - Accent3 2 2 8" xfId="938"/>
    <cellStyle name="40% - Accent3 2 2 9" xfId="939"/>
    <cellStyle name="40% - Accent3 2 3" xfId="940"/>
    <cellStyle name="40% - Accent3 2 3 2" xfId="941"/>
    <cellStyle name="40% - Accent3 2 4" xfId="942"/>
    <cellStyle name="40% - Accent3 2 4 2" xfId="943"/>
    <cellStyle name="40% - Accent3 2 5" xfId="944"/>
    <cellStyle name="40% - Accent3 2 6" xfId="945"/>
    <cellStyle name="40% - Accent3 2 7" xfId="946"/>
    <cellStyle name="40% - Accent3 2 8" xfId="947"/>
    <cellStyle name="40% - Accent3 2 9" xfId="948"/>
    <cellStyle name="40% - Accent3 3" xfId="949"/>
    <cellStyle name="40% - Accent3 3 10" xfId="950"/>
    <cellStyle name="40% - Accent3 3 2" xfId="951"/>
    <cellStyle name="40% - Accent3 3 3" xfId="952"/>
    <cellStyle name="40% - Accent3 3 4" xfId="953"/>
    <cellStyle name="40% - Accent3 3 5" xfId="954"/>
    <cellStyle name="40% - Accent3 3 6" xfId="955"/>
    <cellStyle name="40% - Accent3 3 7" xfId="956"/>
    <cellStyle name="40% - Accent3 3 8" xfId="957"/>
    <cellStyle name="40% - Accent3 3 9" xfId="958"/>
    <cellStyle name="40% - Accent3 4" xfId="959"/>
    <cellStyle name="40% - Accent3 4 10" xfId="960"/>
    <cellStyle name="40% - Accent3 4 2" xfId="961"/>
    <cellStyle name="40% - Accent3 4 3" xfId="962"/>
    <cellStyle name="40% - Accent3 4 4" xfId="963"/>
    <cellStyle name="40% - Accent3 4 5" xfId="964"/>
    <cellStyle name="40% - Accent3 4 6" xfId="965"/>
    <cellStyle name="40% - Accent3 4 7" xfId="966"/>
    <cellStyle name="40% - Accent3 4 8" xfId="967"/>
    <cellStyle name="40% - Accent3 4 9" xfId="968"/>
    <cellStyle name="40% - Accent3 5" xfId="969"/>
    <cellStyle name="40% - Accent3 5 10" xfId="970"/>
    <cellStyle name="40% - Accent3 5 2" xfId="971"/>
    <cellStyle name="40% - Accent3 5 3" xfId="972"/>
    <cellStyle name="40% - Accent3 5 4" xfId="973"/>
    <cellStyle name="40% - Accent3 5 5" xfId="974"/>
    <cellStyle name="40% - Accent3 5 6" xfId="975"/>
    <cellStyle name="40% - Accent3 5 7" xfId="976"/>
    <cellStyle name="40% - Accent3 5 8" xfId="977"/>
    <cellStyle name="40% - Accent3 5 9" xfId="978"/>
    <cellStyle name="40% - Accent3 6 2" xfId="979"/>
    <cellStyle name="40% - Accent3 7 2" xfId="980"/>
    <cellStyle name="40% - Accent3 8" xfId="981"/>
    <cellStyle name="40% - Accent3 9" xfId="982"/>
    <cellStyle name="40% - Accent4 10" xfId="983"/>
    <cellStyle name="40% - Accent4 11" xfId="984"/>
    <cellStyle name="40% - Accent4 12" xfId="985"/>
    <cellStyle name="40% - Accent4 13" xfId="986"/>
    <cellStyle name="40% - Accent4 14" xfId="987"/>
    <cellStyle name="40% - Accent4 2 10" xfId="988"/>
    <cellStyle name="40% - Accent4 2 11" xfId="989"/>
    <cellStyle name="40% - Accent4 2 12" xfId="990"/>
    <cellStyle name="40% - Accent4 2 13" xfId="991"/>
    <cellStyle name="40% - Accent4 2 13 10" xfId="992"/>
    <cellStyle name="40% - Accent4 2 13 11" xfId="993"/>
    <cellStyle name="40% - Accent4 2 13 12" xfId="994"/>
    <cellStyle name="40% - Accent4 2 13 13" xfId="995"/>
    <cellStyle name="40% - Accent4 2 13 14" xfId="996"/>
    <cellStyle name="40% - Accent4 2 13 15" xfId="997"/>
    <cellStyle name="40% - Accent4 2 13 16" xfId="998"/>
    <cellStyle name="40% - Accent4 2 13 17" xfId="999"/>
    <cellStyle name="40% - Accent4 2 13 18" xfId="1000"/>
    <cellStyle name="40% - Accent4 2 13 19" xfId="1001"/>
    <cellStyle name="40% - Accent4 2 13 2" xfId="1002"/>
    <cellStyle name="40% - Accent4 2 13 20" xfId="1003"/>
    <cellStyle name="40% - Accent4 2 13 21" xfId="1004"/>
    <cellStyle name="40% - Accent4 2 13 22" xfId="1005"/>
    <cellStyle name="40% - Accent4 2 13 23" xfId="1006"/>
    <cellStyle name="40% - Accent4 2 13 24" xfId="1007"/>
    <cellStyle name="40% - Accent4 2 13 25" xfId="1008"/>
    <cellStyle name="40% - Accent4 2 13 26" xfId="1009"/>
    <cellStyle name="40% - Accent4 2 13 27" xfId="1010"/>
    <cellStyle name="40% - Accent4 2 13 28" xfId="1011"/>
    <cellStyle name="40% - Accent4 2 13 29" xfId="1012"/>
    <cellStyle name="40% - Accent4 2 13 3" xfId="1013"/>
    <cellStyle name="40% - Accent4 2 13 30" xfId="1014"/>
    <cellStyle name="40% - Accent4 2 13 31" xfId="1015"/>
    <cellStyle name="40% - Accent4 2 13 32" xfId="1016"/>
    <cellStyle name="40% - Accent4 2 13 33" xfId="1017"/>
    <cellStyle name="40% - Accent4 2 13 34" xfId="1018"/>
    <cellStyle name="40% - Accent4 2 13 35" xfId="1019"/>
    <cellStyle name="40% - Accent4 2 13 36" xfId="1020"/>
    <cellStyle name="40% - Accent4 2 13 37" xfId="1021"/>
    <cellStyle name="40% - Accent4 2 13 38" xfId="1022"/>
    <cellStyle name="40% - Accent4 2 13 39" xfId="1023"/>
    <cellStyle name="40% - Accent4 2 13 4" xfId="1024"/>
    <cellStyle name="40% - Accent4 2 13 40" xfId="1025"/>
    <cellStyle name="40% - Accent4 2 13 41" xfId="1026"/>
    <cellStyle name="40% - Accent4 2 13 42" xfId="1027"/>
    <cellStyle name="40% - Accent4 2 13 43" xfId="1028"/>
    <cellStyle name="40% - Accent4 2 13 44" xfId="1029"/>
    <cellStyle name="40% - Accent4 2 13 45" xfId="1030"/>
    <cellStyle name="40% - Accent4 2 13 46" xfId="1031"/>
    <cellStyle name="40% - Accent4 2 13 47" xfId="1032"/>
    <cellStyle name="40% - Accent4 2 13 5" xfId="1033"/>
    <cellStyle name="40% - Accent4 2 13 6" xfId="1034"/>
    <cellStyle name="40% - Accent4 2 13 7" xfId="1035"/>
    <cellStyle name="40% - Accent4 2 13 8" xfId="1036"/>
    <cellStyle name="40% - Accent4 2 13 9" xfId="1037"/>
    <cellStyle name="40% - Accent4 2 2" xfId="1038"/>
    <cellStyle name="40% - Accent4 2 2 10" xfId="1039"/>
    <cellStyle name="40% - Accent4 2 2 2" xfId="1040"/>
    <cellStyle name="40% - Accent4 2 2 2 2" xfId="1041"/>
    <cellStyle name="40% - Accent4 2 2 3" xfId="1042"/>
    <cellStyle name="40% - Accent4 2 2 4" xfId="1043"/>
    <cellStyle name="40% - Accent4 2 2 5" xfId="1044"/>
    <cellStyle name="40% - Accent4 2 2 6" xfId="1045"/>
    <cellStyle name="40% - Accent4 2 2 7" xfId="1046"/>
    <cellStyle name="40% - Accent4 2 2 8" xfId="1047"/>
    <cellStyle name="40% - Accent4 2 2 9" xfId="1048"/>
    <cellStyle name="40% - Accent4 2 3" xfId="1049"/>
    <cellStyle name="40% - Accent4 2 3 2" xfId="1050"/>
    <cellStyle name="40% - Accent4 2 4" xfId="1051"/>
    <cellStyle name="40% - Accent4 2 4 2" xfId="1052"/>
    <cellStyle name="40% - Accent4 2 5" xfId="1053"/>
    <cellStyle name="40% - Accent4 2 6" xfId="1054"/>
    <cellStyle name="40% - Accent4 2 7" xfId="1055"/>
    <cellStyle name="40% - Accent4 2 8" xfId="1056"/>
    <cellStyle name="40% - Accent4 2 9" xfId="1057"/>
    <cellStyle name="40% - Accent4 3" xfId="1058"/>
    <cellStyle name="40% - Accent4 3 10" xfId="1059"/>
    <cellStyle name="40% - Accent4 3 2" xfId="1060"/>
    <cellStyle name="40% - Accent4 3 3" xfId="1061"/>
    <cellStyle name="40% - Accent4 3 4" xfId="1062"/>
    <cellStyle name="40% - Accent4 3 5" xfId="1063"/>
    <cellStyle name="40% - Accent4 3 6" xfId="1064"/>
    <cellStyle name="40% - Accent4 3 7" xfId="1065"/>
    <cellStyle name="40% - Accent4 3 8" xfId="1066"/>
    <cellStyle name="40% - Accent4 3 9" xfId="1067"/>
    <cellStyle name="40% - Accent4 4" xfId="1068"/>
    <cellStyle name="40% - Accent4 4 10" xfId="1069"/>
    <cellStyle name="40% - Accent4 4 2" xfId="1070"/>
    <cellStyle name="40% - Accent4 4 3" xfId="1071"/>
    <cellStyle name="40% - Accent4 4 4" xfId="1072"/>
    <cellStyle name="40% - Accent4 4 5" xfId="1073"/>
    <cellStyle name="40% - Accent4 4 6" xfId="1074"/>
    <cellStyle name="40% - Accent4 4 7" xfId="1075"/>
    <cellStyle name="40% - Accent4 4 8" xfId="1076"/>
    <cellStyle name="40% - Accent4 4 9" xfId="1077"/>
    <cellStyle name="40% - Accent4 5" xfId="1078"/>
    <cellStyle name="40% - Accent4 5 10" xfId="1079"/>
    <cellStyle name="40% - Accent4 5 2" xfId="1080"/>
    <cellStyle name="40% - Accent4 5 3" xfId="1081"/>
    <cellStyle name="40% - Accent4 5 4" xfId="1082"/>
    <cellStyle name="40% - Accent4 5 5" xfId="1083"/>
    <cellStyle name="40% - Accent4 5 6" xfId="1084"/>
    <cellStyle name="40% - Accent4 5 7" xfId="1085"/>
    <cellStyle name="40% - Accent4 5 8" xfId="1086"/>
    <cellStyle name="40% - Accent4 5 9" xfId="1087"/>
    <cellStyle name="40% - Accent4 6 2" xfId="1088"/>
    <cellStyle name="40% - Accent4 7 2" xfId="1089"/>
    <cellStyle name="40% - Accent4 8" xfId="1090"/>
    <cellStyle name="40% - Accent4 9" xfId="1091"/>
    <cellStyle name="40% - Accent5 10" xfId="1092"/>
    <cellStyle name="40% - Accent5 11" xfId="1093"/>
    <cellStyle name="40% - Accent5 12" xfId="1094"/>
    <cellStyle name="40% - Accent5 13" xfId="1095"/>
    <cellStyle name="40% - Accent5 14" xfId="1096"/>
    <cellStyle name="40% - Accent5 2 10" xfId="1097"/>
    <cellStyle name="40% - Accent5 2 11" xfId="1098"/>
    <cellStyle name="40% - Accent5 2 12" xfId="1099"/>
    <cellStyle name="40% - Accent5 2 13" xfId="1100"/>
    <cellStyle name="40% - Accent5 2 13 10" xfId="1101"/>
    <cellStyle name="40% - Accent5 2 13 11" xfId="1102"/>
    <cellStyle name="40% - Accent5 2 13 12" xfId="1103"/>
    <cellStyle name="40% - Accent5 2 13 13" xfId="1104"/>
    <cellStyle name="40% - Accent5 2 13 14" xfId="1105"/>
    <cellStyle name="40% - Accent5 2 13 15" xfId="1106"/>
    <cellStyle name="40% - Accent5 2 13 16" xfId="1107"/>
    <cellStyle name="40% - Accent5 2 13 17" xfId="1108"/>
    <cellStyle name="40% - Accent5 2 13 18" xfId="1109"/>
    <cellStyle name="40% - Accent5 2 13 19" xfId="1110"/>
    <cellStyle name="40% - Accent5 2 13 2" xfId="1111"/>
    <cellStyle name="40% - Accent5 2 13 20" xfId="1112"/>
    <cellStyle name="40% - Accent5 2 13 21" xfId="1113"/>
    <cellStyle name="40% - Accent5 2 13 22" xfId="1114"/>
    <cellStyle name="40% - Accent5 2 13 23" xfId="1115"/>
    <cellStyle name="40% - Accent5 2 13 24" xfId="1116"/>
    <cellStyle name="40% - Accent5 2 13 25" xfId="1117"/>
    <cellStyle name="40% - Accent5 2 13 26" xfId="1118"/>
    <cellStyle name="40% - Accent5 2 13 27" xfId="1119"/>
    <cellStyle name="40% - Accent5 2 13 28" xfId="1120"/>
    <cellStyle name="40% - Accent5 2 13 29" xfId="1121"/>
    <cellStyle name="40% - Accent5 2 13 3" xfId="1122"/>
    <cellStyle name="40% - Accent5 2 13 30" xfId="1123"/>
    <cellStyle name="40% - Accent5 2 13 31" xfId="1124"/>
    <cellStyle name="40% - Accent5 2 13 32" xfId="1125"/>
    <cellStyle name="40% - Accent5 2 13 33" xfId="1126"/>
    <cellStyle name="40% - Accent5 2 13 34" xfId="1127"/>
    <cellStyle name="40% - Accent5 2 13 35" xfId="1128"/>
    <cellStyle name="40% - Accent5 2 13 36" xfId="1129"/>
    <cellStyle name="40% - Accent5 2 13 37" xfId="1130"/>
    <cellStyle name="40% - Accent5 2 13 38" xfId="1131"/>
    <cellStyle name="40% - Accent5 2 13 39" xfId="1132"/>
    <cellStyle name="40% - Accent5 2 13 4" xfId="1133"/>
    <cellStyle name="40% - Accent5 2 13 40" xfId="1134"/>
    <cellStyle name="40% - Accent5 2 13 41" xfId="1135"/>
    <cellStyle name="40% - Accent5 2 13 42" xfId="1136"/>
    <cellStyle name="40% - Accent5 2 13 43" xfId="1137"/>
    <cellStyle name="40% - Accent5 2 13 44" xfId="1138"/>
    <cellStyle name="40% - Accent5 2 13 45" xfId="1139"/>
    <cellStyle name="40% - Accent5 2 13 46" xfId="1140"/>
    <cellStyle name="40% - Accent5 2 13 47" xfId="1141"/>
    <cellStyle name="40% - Accent5 2 13 5" xfId="1142"/>
    <cellStyle name="40% - Accent5 2 13 6" xfId="1143"/>
    <cellStyle name="40% - Accent5 2 13 7" xfId="1144"/>
    <cellStyle name="40% - Accent5 2 13 8" xfId="1145"/>
    <cellStyle name="40% - Accent5 2 13 9" xfId="1146"/>
    <cellStyle name="40% - Accent5 2 2" xfId="1147"/>
    <cellStyle name="40% - Accent5 2 2 10" xfId="1148"/>
    <cellStyle name="40% - Accent5 2 2 2" xfId="1149"/>
    <cellStyle name="40% - Accent5 2 2 2 2" xfId="1150"/>
    <cellStyle name="40% - Accent5 2 2 3" xfId="1151"/>
    <cellStyle name="40% - Accent5 2 2 4" xfId="1152"/>
    <cellStyle name="40% - Accent5 2 2 5" xfId="1153"/>
    <cellStyle name="40% - Accent5 2 2 6" xfId="1154"/>
    <cellStyle name="40% - Accent5 2 2 7" xfId="1155"/>
    <cellStyle name="40% - Accent5 2 2 8" xfId="1156"/>
    <cellStyle name="40% - Accent5 2 2 9" xfId="1157"/>
    <cellStyle name="40% - Accent5 2 3" xfId="1158"/>
    <cellStyle name="40% - Accent5 2 3 2" xfId="1159"/>
    <cellStyle name="40% - Accent5 2 4" xfId="1160"/>
    <cellStyle name="40% - Accent5 2 4 2" xfId="1161"/>
    <cellStyle name="40% - Accent5 2 5" xfId="1162"/>
    <cellStyle name="40% - Accent5 2 6" xfId="1163"/>
    <cellStyle name="40% - Accent5 2 7" xfId="1164"/>
    <cellStyle name="40% - Accent5 2 8" xfId="1165"/>
    <cellStyle name="40% - Accent5 2 9" xfId="1166"/>
    <cellStyle name="40% - Accent5 3" xfId="1167"/>
    <cellStyle name="40% - Accent5 3 10" xfId="1168"/>
    <cellStyle name="40% - Accent5 3 2" xfId="1169"/>
    <cellStyle name="40% - Accent5 3 3" xfId="1170"/>
    <cellStyle name="40% - Accent5 3 4" xfId="1171"/>
    <cellStyle name="40% - Accent5 3 5" xfId="1172"/>
    <cellStyle name="40% - Accent5 3 6" xfId="1173"/>
    <cellStyle name="40% - Accent5 3 7" xfId="1174"/>
    <cellStyle name="40% - Accent5 3 8" xfId="1175"/>
    <cellStyle name="40% - Accent5 3 9" xfId="1176"/>
    <cellStyle name="40% - Accent5 4" xfId="1177"/>
    <cellStyle name="40% - Accent5 4 10" xfId="1178"/>
    <cellStyle name="40% - Accent5 4 2" xfId="1179"/>
    <cellStyle name="40% - Accent5 4 3" xfId="1180"/>
    <cellStyle name="40% - Accent5 4 4" xfId="1181"/>
    <cellStyle name="40% - Accent5 4 5" xfId="1182"/>
    <cellStyle name="40% - Accent5 4 6" xfId="1183"/>
    <cellStyle name="40% - Accent5 4 7" xfId="1184"/>
    <cellStyle name="40% - Accent5 4 8" xfId="1185"/>
    <cellStyle name="40% - Accent5 4 9" xfId="1186"/>
    <cellStyle name="40% - Accent5 5" xfId="1187"/>
    <cellStyle name="40% - Accent5 5 10" xfId="1188"/>
    <cellStyle name="40% - Accent5 5 2" xfId="1189"/>
    <cellStyle name="40% - Accent5 5 3" xfId="1190"/>
    <cellStyle name="40% - Accent5 5 4" xfId="1191"/>
    <cellStyle name="40% - Accent5 5 5" xfId="1192"/>
    <cellStyle name="40% - Accent5 5 6" xfId="1193"/>
    <cellStyle name="40% - Accent5 5 7" xfId="1194"/>
    <cellStyle name="40% - Accent5 5 8" xfId="1195"/>
    <cellStyle name="40% - Accent5 5 9" xfId="1196"/>
    <cellStyle name="40% - Accent5 6 2" xfId="1197"/>
    <cellStyle name="40% - Accent5 7 2" xfId="1198"/>
    <cellStyle name="40% - Accent5 8" xfId="1199"/>
    <cellStyle name="40% - Accent5 9" xfId="1200"/>
    <cellStyle name="40% - Accent6 10" xfId="1201"/>
    <cellStyle name="40% - Accent6 11" xfId="1202"/>
    <cellStyle name="40% - Accent6 12" xfId="1203"/>
    <cellStyle name="40% - Accent6 13" xfId="1204"/>
    <cellStyle name="40% - Accent6 14" xfId="1205"/>
    <cellStyle name="40% - Accent6 2 10" xfId="1206"/>
    <cellStyle name="40% - Accent6 2 11" xfId="1207"/>
    <cellStyle name="40% - Accent6 2 12" xfId="1208"/>
    <cellStyle name="40% - Accent6 2 13" xfId="1209"/>
    <cellStyle name="40% - Accent6 2 13 10" xfId="1210"/>
    <cellStyle name="40% - Accent6 2 13 11" xfId="1211"/>
    <cellStyle name="40% - Accent6 2 13 12" xfId="1212"/>
    <cellStyle name="40% - Accent6 2 13 13" xfId="1213"/>
    <cellStyle name="40% - Accent6 2 13 14" xfId="1214"/>
    <cellStyle name="40% - Accent6 2 13 15" xfId="1215"/>
    <cellStyle name="40% - Accent6 2 13 16" xfId="1216"/>
    <cellStyle name="40% - Accent6 2 13 17" xfId="1217"/>
    <cellStyle name="40% - Accent6 2 13 18" xfId="1218"/>
    <cellStyle name="40% - Accent6 2 13 19" xfId="1219"/>
    <cellStyle name="40% - Accent6 2 13 2" xfId="1220"/>
    <cellStyle name="40% - Accent6 2 13 20" xfId="1221"/>
    <cellStyle name="40% - Accent6 2 13 21" xfId="1222"/>
    <cellStyle name="40% - Accent6 2 13 22" xfId="1223"/>
    <cellStyle name="40% - Accent6 2 13 23" xfId="1224"/>
    <cellStyle name="40% - Accent6 2 13 24" xfId="1225"/>
    <cellStyle name="40% - Accent6 2 13 25" xfId="1226"/>
    <cellStyle name="40% - Accent6 2 13 26" xfId="1227"/>
    <cellStyle name="40% - Accent6 2 13 27" xfId="1228"/>
    <cellStyle name="40% - Accent6 2 13 28" xfId="1229"/>
    <cellStyle name="40% - Accent6 2 13 29" xfId="1230"/>
    <cellStyle name="40% - Accent6 2 13 3" xfId="1231"/>
    <cellStyle name="40% - Accent6 2 13 30" xfId="1232"/>
    <cellStyle name="40% - Accent6 2 13 31" xfId="1233"/>
    <cellStyle name="40% - Accent6 2 13 32" xfId="1234"/>
    <cellStyle name="40% - Accent6 2 13 33" xfId="1235"/>
    <cellStyle name="40% - Accent6 2 13 34" xfId="1236"/>
    <cellStyle name="40% - Accent6 2 13 35" xfId="1237"/>
    <cellStyle name="40% - Accent6 2 13 36" xfId="1238"/>
    <cellStyle name="40% - Accent6 2 13 37" xfId="1239"/>
    <cellStyle name="40% - Accent6 2 13 38" xfId="1240"/>
    <cellStyle name="40% - Accent6 2 13 39" xfId="1241"/>
    <cellStyle name="40% - Accent6 2 13 4" xfId="1242"/>
    <cellStyle name="40% - Accent6 2 13 40" xfId="1243"/>
    <cellStyle name="40% - Accent6 2 13 41" xfId="1244"/>
    <cellStyle name="40% - Accent6 2 13 42" xfId="1245"/>
    <cellStyle name="40% - Accent6 2 13 43" xfId="1246"/>
    <cellStyle name="40% - Accent6 2 13 44" xfId="1247"/>
    <cellStyle name="40% - Accent6 2 13 45" xfId="1248"/>
    <cellStyle name="40% - Accent6 2 13 46" xfId="1249"/>
    <cellStyle name="40% - Accent6 2 13 47" xfId="1250"/>
    <cellStyle name="40% - Accent6 2 13 5" xfId="1251"/>
    <cellStyle name="40% - Accent6 2 13 6" xfId="1252"/>
    <cellStyle name="40% - Accent6 2 13 7" xfId="1253"/>
    <cellStyle name="40% - Accent6 2 13 8" xfId="1254"/>
    <cellStyle name="40% - Accent6 2 13 9" xfId="1255"/>
    <cellStyle name="40% - Accent6 2 2" xfId="1256"/>
    <cellStyle name="40% - Accent6 2 2 10" xfId="1257"/>
    <cellStyle name="40% - Accent6 2 2 2" xfId="1258"/>
    <cellStyle name="40% - Accent6 2 2 2 2" xfId="1259"/>
    <cellStyle name="40% - Accent6 2 2 3" xfId="1260"/>
    <cellStyle name="40% - Accent6 2 2 4" xfId="1261"/>
    <cellStyle name="40% - Accent6 2 2 5" xfId="1262"/>
    <cellStyle name="40% - Accent6 2 2 6" xfId="1263"/>
    <cellStyle name="40% - Accent6 2 2 7" xfId="1264"/>
    <cellStyle name="40% - Accent6 2 2 8" xfId="1265"/>
    <cellStyle name="40% - Accent6 2 2 9" xfId="1266"/>
    <cellStyle name="40% - Accent6 2 3" xfId="1267"/>
    <cellStyle name="40% - Accent6 2 3 2" xfId="1268"/>
    <cellStyle name="40% - Accent6 2 4" xfId="1269"/>
    <cellStyle name="40% - Accent6 2 4 2" xfId="1270"/>
    <cellStyle name="40% - Accent6 2 5" xfId="1271"/>
    <cellStyle name="40% - Accent6 2 6" xfId="1272"/>
    <cellStyle name="40% - Accent6 2 7" xfId="1273"/>
    <cellStyle name="40% - Accent6 2 8" xfId="1274"/>
    <cellStyle name="40% - Accent6 2 9" xfId="1275"/>
    <cellStyle name="40% - Accent6 3" xfId="1276"/>
    <cellStyle name="40% - Accent6 3 10" xfId="1277"/>
    <cellStyle name="40% - Accent6 3 2" xfId="1278"/>
    <cellStyle name="40% - Accent6 3 3" xfId="1279"/>
    <cellStyle name="40% - Accent6 3 4" xfId="1280"/>
    <cellStyle name="40% - Accent6 3 5" xfId="1281"/>
    <cellStyle name="40% - Accent6 3 6" xfId="1282"/>
    <cellStyle name="40% - Accent6 3 7" xfId="1283"/>
    <cellStyle name="40% - Accent6 3 8" xfId="1284"/>
    <cellStyle name="40% - Accent6 3 9" xfId="1285"/>
    <cellStyle name="40% - Accent6 4" xfId="1286"/>
    <cellStyle name="40% - Accent6 4 10" xfId="1287"/>
    <cellStyle name="40% - Accent6 4 2" xfId="1288"/>
    <cellStyle name="40% - Accent6 4 3" xfId="1289"/>
    <cellStyle name="40% - Accent6 4 4" xfId="1290"/>
    <cellStyle name="40% - Accent6 4 5" xfId="1291"/>
    <cellStyle name="40% - Accent6 4 6" xfId="1292"/>
    <cellStyle name="40% - Accent6 4 7" xfId="1293"/>
    <cellStyle name="40% - Accent6 4 8" xfId="1294"/>
    <cellStyle name="40% - Accent6 4 9" xfId="1295"/>
    <cellStyle name="40% - Accent6 5" xfId="1296"/>
    <cellStyle name="40% - Accent6 5 10" xfId="1297"/>
    <cellStyle name="40% - Accent6 5 2" xfId="1298"/>
    <cellStyle name="40% - Accent6 5 3" xfId="1299"/>
    <cellStyle name="40% - Accent6 5 4" xfId="1300"/>
    <cellStyle name="40% - Accent6 5 5" xfId="1301"/>
    <cellStyle name="40% - Accent6 5 6" xfId="1302"/>
    <cellStyle name="40% - Accent6 5 7" xfId="1303"/>
    <cellStyle name="40% - Accent6 5 8" xfId="1304"/>
    <cellStyle name="40% - Accent6 5 9" xfId="1305"/>
    <cellStyle name="40% - Accent6 6 2" xfId="1306"/>
    <cellStyle name="40% - Accent6 7 2" xfId="1307"/>
    <cellStyle name="40% - Accent6 8" xfId="1308"/>
    <cellStyle name="40% - Accent6 9" xfId="1309"/>
    <cellStyle name="60% - Accent1 10" xfId="1310"/>
    <cellStyle name="60% - Accent1 11" xfId="1311"/>
    <cellStyle name="60% - Accent1 12" xfId="1312"/>
    <cellStyle name="60% - Accent1 13" xfId="1313"/>
    <cellStyle name="60% - Accent1 14" xfId="1314"/>
    <cellStyle name="60% - Accent1 2 10" xfId="1315"/>
    <cellStyle name="60% - Accent1 2 11" xfId="1316"/>
    <cellStyle name="60% - Accent1 2 12" xfId="1317"/>
    <cellStyle name="60% - Accent1 2 13" xfId="1318"/>
    <cellStyle name="60% - Accent1 2 2" xfId="1319"/>
    <cellStyle name="60% - Accent1 2 2 10" xfId="1320"/>
    <cellStyle name="60% - Accent1 2 2 2" xfId="1321"/>
    <cellStyle name="60% - Accent1 2 2 2 2" xfId="1322"/>
    <cellStyle name="60% - Accent1 2 2 3" xfId="1323"/>
    <cellStyle name="60% - Accent1 2 2 4" xfId="1324"/>
    <cellStyle name="60% - Accent1 2 2 5" xfId="1325"/>
    <cellStyle name="60% - Accent1 2 2 6" xfId="1326"/>
    <cellStyle name="60% - Accent1 2 2 7" xfId="1327"/>
    <cellStyle name="60% - Accent1 2 2 8" xfId="1328"/>
    <cellStyle name="60% - Accent1 2 2 9" xfId="1329"/>
    <cellStyle name="60% - Accent1 2 3" xfId="1330"/>
    <cellStyle name="60% - Accent1 2 3 2" xfId="1331"/>
    <cellStyle name="60% - Accent1 2 4" xfId="1332"/>
    <cellStyle name="60% - Accent1 2 4 2" xfId="1333"/>
    <cellStyle name="60% - Accent1 2 5" xfId="1334"/>
    <cellStyle name="60% - Accent1 2 6" xfId="1335"/>
    <cellStyle name="60% - Accent1 2 7" xfId="1336"/>
    <cellStyle name="60% - Accent1 2 8" xfId="1337"/>
    <cellStyle name="60% - Accent1 2 9" xfId="1338"/>
    <cellStyle name="60% - Accent1 3" xfId="1339"/>
    <cellStyle name="60% - Accent1 3 10" xfId="1340"/>
    <cellStyle name="60% - Accent1 3 2" xfId="1341"/>
    <cellStyle name="60% - Accent1 3 3" xfId="1342"/>
    <cellStyle name="60% - Accent1 3 4" xfId="1343"/>
    <cellStyle name="60% - Accent1 3 5" xfId="1344"/>
    <cellStyle name="60% - Accent1 3 6" xfId="1345"/>
    <cellStyle name="60% - Accent1 3 7" xfId="1346"/>
    <cellStyle name="60% - Accent1 3 8" xfId="1347"/>
    <cellStyle name="60% - Accent1 3 9" xfId="1348"/>
    <cellStyle name="60% - Accent1 4" xfId="1349"/>
    <cellStyle name="60% - Accent1 4 10" xfId="1350"/>
    <cellStyle name="60% - Accent1 4 2" xfId="1351"/>
    <cellStyle name="60% - Accent1 4 3" xfId="1352"/>
    <cellStyle name="60% - Accent1 4 4" xfId="1353"/>
    <cellStyle name="60% - Accent1 4 5" xfId="1354"/>
    <cellStyle name="60% - Accent1 4 6" xfId="1355"/>
    <cellStyle name="60% - Accent1 4 7" xfId="1356"/>
    <cellStyle name="60% - Accent1 4 8" xfId="1357"/>
    <cellStyle name="60% - Accent1 4 9" xfId="1358"/>
    <cellStyle name="60% - Accent1 5" xfId="1359"/>
    <cellStyle name="60% - Accent1 5 10" xfId="1360"/>
    <cellStyle name="60% - Accent1 5 2" xfId="1361"/>
    <cellStyle name="60% - Accent1 5 3" xfId="1362"/>
    <cellStyle name="60% - Accent1 5 4" xfId="1363"/>
    <cellStyle name="60% - Accent1 5 5" xfId="1364"/>
    <cellStyle name="60% - Accent1 5 6" xfId="1365"/>
    <cellStyle name="60% - Accent1 5 7" xfId="1366"/>
    <cellStyle name="60% - Accent1 5 8" xfId="1367"/>
    <cellStyle name="60% - Accent1 5 9" xfId="1368"/>
    <cellStyle name="60% - Accent1 6 2" xfId="1369"/>
    <cellStyle name="60% - Accent1 7 2" xfId="1370"/>
    <cellStyle name="60% - Accent1 8" xfId="1371"/>
    <cellStyle name="60% - Accent1 9" xfId="1372"/>
    <cellStyle name="60% - Accent2 10" xfId="1373"/>
    <cellStyle name="60% - Accent2 11" xfId="1374"/>
    <cellStyle name="60% - Accent2 12" xfId="1375"/>
    <cellStyle name="60% - Accent2 13" xfId="1376"/>
    <cellStyle name="60% - Accent2 14" xfId="1377"/>
    <cellStyle name="60% - Accent2 2 10" xfId="1378"/>
    <cellStyle name="60% - Accent2 2 11" xfId="1379"/>
    <cellStyle name="60% - Accent2 2 12" xfId="1380"/>
    <cellStyle name="60% - Accent2 2 13" xfId="1381"/>
    <cellStyle name="60% - Accent2 2 2" xfId="1382"/>
    <cellStyle name="60% - Accent2 2 2 10" xfId="1383"/>
    <cellStyle name="60% - Accent2 2 2 2" xfId="1384"/>
    <cellStyle name="60% - Accent2 2 2 2 2" xfId="1385"/>
    <cellStyle name="60% - Accent2 2 2 3" xfId="1386"/>
    <cellStyle name="60% - Accent2 2 2 4" xfId="1387"/>
    <cellStyle name="60% - Accent2 2 2 5" xfId="1388"/>
    <cellStyle name="60% - Accent2 2 2 6" xfId="1389"/>
    <cellStyle name="60% - Accent2 2 2 7" xfId="1390"/>
    <cellStyle name="60% - Accent2 2 2 8" xfId="1391"/>
    <cellStyle name="60% - Accent2 2 2 9" xfId="1392"/>
    <cellStyle name="60% - Accent2 2 3" xfId="1393"/>
    <cellStyle name="60% - Accent2 2 3 2" xfId="1394"/>
    <cellStyle name="60% - Accent2 2 4" xfId="1395"/>
    <cellStyle name="60% - Accent2 2 4 2" xfId="1396"/>
    <cellStyle name="60% - Accent2 2 5" xfId="1397"/>
    <cellStyle name="60% - Accent2 2 6" xfId="1398"/>
    <cellStyle name="60% - Accent2 2 7" xfId="1399"/>
    <cellStyle name="60% - Accent2 2 8" xfId="1400"/>
    <cellStyle name="60% - Accent2 2 9" xfId="1401"/>
    <cellStyle name="60% - Accent2 3" xfId="1402"/>
    <cellStyle name="60% - Accent2 3 10" xfId="1403"/>
    <cellStyle name="60% - Accent2 3 2" xfId="1404"/>
    <cellStyle name="60% - Accent2 3 3" xfId="1405"/>
    <cellStyle name="60% - Accent2 3 4" xfId="1406"/>
    <cellStyle name="60% - Accent2 3 5" xfId="1407"/>
    <cellStyle name="60% - Accent2 3 6" xfId="1408"/>
    <cellStyle name="60% - Accent2 3 7" xfId="1409"/>
    <cellStyle name="60% - Accent2 3 8" xfId="1410"/>
    <cellStyle name="60% - Accent2 3 9" xfId="1411"/>
    <cellStyle name="60% - Accent2 4" xfId="1412"/>
    <cellStyle name="60% - Accent2 4 10" xfId="1413"/>
    <cellStyle name="60% - Accent2 4 2" xfId="1414"/>
    <cellStyle name="60% - Accent2 4 3" xfId="1415"/>
    <cellStyle name="60% - Accent2 4 4" xfId="1416"/>
    <cellStyle name="60% - Accent2 4 5" xfId="1417"/>
    <cellStyle name="60% - Accent2 4 6" xfId="1418"/>
    <cellStyle name="60% - Accent2 4 7" xfId="1419"/>
    <cellStyle name="60% - Accent2 4 8" xfId="1420"/>
    <cellStyle name="60% - Accent2 4 9" xfId="1421"/>
    <cellStyle name="60% - Accent2 5" xfId="1422"/>
    <cellStyle name="60% - Accent2 5 10" xfId="1423"/>
    <cellStyle name="60% - Accent2 5 2" xfId="1424"/>
    <cellStyle name="60% - Accent2 5 3" xfId="1425"/>
    <cellStyle name="60% - Accent2 5 4" xfId="1426"/>
    <cellStyle name="60% - Accent2 5 5" xfId="1427"/>
    <cellStyle name="60% - Accent2 5 6" xfId="1428"/>
    <cellStyle name="60% - Accent2 5 7" xfId="1429"/>
    <cellStyle name="60% - Accent2 5 8" xfId="1430"/>
    <cellStyle name="60% - Accent2 5 9" xfId="1431"/>
    <cellStyle name="60% - Accent2 6 2" xfId="1432"/>
    <cellStyle name="60% - Accent2 7 2" xfId="1433"/>
    <cellStyle name="60% - Accent2 8" xfId="1434"/>
    <cellStyle name="60% - Accent2 9" xfId="1435"/>
    <cellStyle name="60% - Accent3 10" xfId="1436"/>
    <cellStyle name="60% - Accent3 11" xfId="1437"/>
    <cellStyle name="60% - Accent3 12" xfId="1438"/>
    <cellStyle name="60% - Accent3 13" xfId="1439"/>
    <cellStyle name="60% - Accent3 14" xfId="1440"/>
    <cellStyle name="60% - Accent3 2 10" xfId="1441"/>
    <cellStyle name="60% - Accent3 2 11" xfId="1442"/>
    <cellStyle name="60% - Accent3 2 12" xfId="1443"/>
    <cellStyle name="60% - Accent3 2 13" xfId="1444"/>
    <cellStyle name="60% - Accent3 2 2" xfId="1445"/>
    <cellStyle name="60% - Accent3 2 2 10" xfId="1446"/>
    <cellStyle name="60% - Accent3 2 2 2" xfId="1447"/>
    <cellStyle name="60% - Accent3 2 2 2 2" xfId="1448"/>
    <cellStyle name="60% - Accent3 2 2 3" xfId="1449"/>
    <cellStyle name="60% - Accent3 2 2 4" xfId="1450"/>
    <cellStyle name="60% - Accent3 2 2 5" xfId="1451"/>
    <cellStyle name="60% - Accent3 2 2 6" xfId="1452"/>
    <cellStyle name="60% - Accent3 2 2 7" xfId="1453"/>
    <cellStyle name="60% - Accent3 2 2 8" xfId="1454"/>
    <cellStyle name="60% - Accent3 2 2 9" xfId="1455"/>
    <cellStyle name="60% - Accent3 2 3" xfId="1456"/>
    <cellStyle name="60% - Accent3 2 3 2" xfId="1457"/>
    <cellStyle name="60% - Accent3 2 4" xfId="1458"/>
    <cellStyle name="60% - Accent3 2 4 2" xfId="1459"/>
    <cellStyle name="60% - Accent3 2 5" xfId="1460"/>
    <cellStyle name="60% - Accent3 2 6" xfId="1461"/>
    <cellStyle name="60% - Accent3 2 7" xfId="1462"/>
    <cellStyle name="60% - Accent3 2 8" xfId="1463"/>
    <cellStyle name="60% - Accent3 2 9" xfId="1464"/>
    <cellStyle name="60% - Accent3 3" xfId="1465"/>
    <cellStyle name="60% - Accent3 3 10" xfId="1466"/>
    <cellStyle name="60% - Accent3 3 2" xfId="1467"/>
    <cellStyle name="60% - Accent3 3 3" xfId="1468"/>
    <cellStyle name="60% - Accent3 3 4" xfId="1469"/>
    <cellStyle name="60% - Accent3 3 5" xfId="1470"/>
    <cellStyle name="60% - Accent3 3 6" xfId="1471"/>
    <cellStyle name="60% - Accent3 3 7" xfId="1472"/>
    <cellStyle name="60% - Accent3 3 8" xfId="1473"/>
    <cellStyle name="60% - Accent3 3 9" xfId="1474"/>
    <cellStyle name="60% - Accent3 4" xfId="1475"/>
    <cellStyle name="60% - Accent3 4 10" xfId="1476"/>
    <cellStyle name="60% - Accent3 4 2" xfId="1477"/>
    <cellStyle name="60% - Accent3 4 3" xfId="1478"/>
    <cellStyle name="60% - Accent3 4 4" xfId="1479"/>
    <cellStyle name="60% - Accent3 4 5" xfId="1480"/>
    <cellStyle name="60% - Accent3 4 6" xfId="1481"/>
    <cellStyle name="60% - Accent3 4 7" xfId="1482"/>
    <cellStyle name="60% - Accent3 4 8" xfId="1483"/>
    <cellStyle name="60% - Accent3 4 9" xfId="1484"/>
    <cellStyle name="60% - Accent3 5" xfId="1485"/>
    <cellStyle name="60% - Accent3 5 10" xfId="1486"/>
    <cellStyle name="60% - Accent3 5 2" xfId="1487"/>
    <cellStyle name="60% - Accent3 5 3" xfId="1488"/>
    <cellStyle name="60% - Accent3 5 4" xfId="1489"/>
    <cellStyle name="60% - Accent3 5 5" xfId="1490"/>
    <cellStyle name="60% - Accent3 5 6" xfId="1491"/>
    <cellStyle name="60% - Accent3 5 7" xfId="1492"/>
    <cellStyle name="60% - Accent3 5 8" xfId="1493"/>
    <cellStyle name="60% - Accent3 5 9" xfId="1494"/>
    <cellStyle name="60% - Accent3 6 2" xfId="1495"/>
    <cellStyle name="60% - Accent3 7 2" xfId="1496"/>
    <cellStyle name="60% - Accent3 8" xfId="1497"/>
    <cellStyle name="60% - Accent3 9" xfId="1498"/>
    <cellStyle name="60% - Accent4 10" xfId="1499"/>
    <cellStyle name="60% - Accent4 11" xfId="1500"/>
    <cellStyle name="60% - Accent4 12" xfId="1501"/>
    <cellStyle name="60% - Accent4 13" xfId="1502"/>
    <cellStyle name="60% - Accent4 14" xfId="1503"/>
    <cellStyle name="60% - Accent4 2 10" xfId="1504"/>
    <cellStyle name="60% - Accent4 2 11" xfId="1505"/>
    <cellStyle name="60% - Accent4 2 12" xfId="1506"/>
    <cellStyle name="60% - Accent4 2 13" xfId="1507"/>
    <cellStyle name="60% - Accent4 2 2" xfId="1508"/>
    <cellStyle name="60% - Accent4 2 2 10" xfId="1509"/>
    <cellStyle name="60% - Accent4 2 2 2" xfId="1510"/>
    <cellStyle name="60% - Accent4 2 2 2 2" xfId="1511"/>
    <cellStyle name="60% - Accent4 2 2 3" xfId="1512"/>
    <cellStyle name="60% - Accent4 2 2 4" xfId="1513"/>
    <cellStyle name="60% - Accent4 2 2 5" xfId="1514"/>
    <cellStyle name="60% - Accent4 2 2 6" xfId="1515"/>
    <cellStyle name="60% - Accent4 2 2 7" xfId="1516"/>
    <cellStyle name="60% - Accent4 2 2 8" xfId="1517"/>
    <cellStyle name="60% - Accent4 2 2 9" xfId="1518"/>
    <cellStyle name="60% - Accent4 2 3" xfId="1519"/>
    <cellStyle name="60% - Accent4 2 3 2" xfId="1520"/>
    <cellStyle name="60% - Accent4 2 4" xfId="1521"/>
    <cellStyle name="60% - Accent4 2 4 2" xfId="1522"/>
    <cellStyle name="60% - Accent4 2 5" xfId="1523"/>
    <cellStyle name="60% - Accent4 2 6" xfId="1524"/>
    <cellStyle name="60% - Accent4 2 7" xfId="1525"/>
    <cellStyle name="60% - Accent4 2 8" xfId="1526"/>
    <cellStyle name="60% - Accent4 2 9" xfId="1527"/>
    <cellStyle name="60% - Accent4 3" xfId="1528"/>
    <cellStyle name="60% - Accent4 3 10" xfId="1529"/>
    <cellStyle name="60% - Accent4 3 2" xfId="1530"/>
    <cellStyle name="60% - Accent4 3 3" xfId="1531"/>
    <cellStyle name="60% - Accent4 3 4" xfId="1532"/>
    <cellStyle name="60% - Accent4 3 5" xfId="1533"/>
    <cellStyle name="60% - Accent4 3 6" xfId="1534"/>
    <cellStyle name="60% - Accent4 3 7" xfId="1535"/>
    <cellStyle name="60% - Accent4 3 8" xfId="1536"/>
    <cellStyle name="60% - Accent4 3 9" xfId="1537"/>
    <cellStyle name="60% - Accent4 4" xfId="1538"/>
    <cellStyle name="60% - Accent4 4 10" xfId="1539"/>
    <cellStyle name="60% - Accent4 4 2" xfId="1540"/>
    <cellStyle name="60% - Accent4 4 3" xfId="1541"/>
    <cellStyle name="60% - Accent4 4 4" xfId="1542"/>
    <cellStyle name="60% - Accent4 4 5" xfId="1543"/>
    <cellStyle name="60% - Accent4 4 6" xfId="1544"/>
    <cellStyle name="60% - Accent4 4 7" xfId="1545"/>
    <cellStyle name="60% - Accent4 4 8" xfId="1546"/>
    <cellStyle name="60% - Accent4 4 9" xfId="1547"/>
    <cellStyle name="60% - Accent4 5" xfId="1548"/>
    <cellStyle name="60% - Accent4 5 10" xfId="1549"/>
    <cellStyle name="60% - Accent4 5 2" xfId="1550"/>
    <cellStyle name="60% - Accent4 5 3" xfId="1551"/>
    <cellStyle name="60% - Accent4 5 4" xfId="1552"/>
    <cellStyle name="60% - Accent4 5 5" xfId="1553"/>
    <cellStyle name="60% - Accent4 5 6" xfId="1554"/>
    <cellStyle name="60% - Accent4 5 7" xfId="1555"/>
    <cellStyle name="60% - Accent4 5 8" xfId="1556"/>
    <cellStyle name="60% - Accent4 5 9" xfId="1557"/>
    <cellStyle name="60% - Accent4 6 2" xfId="1558"/>
    <cellStyle name="60% - Accent4 7 2" xfId="1559"/>
    <cellStyle name="60% - Accent4 8" xfId="1560"/>
    <cellStyle name="60% - Accent4 9" xfId="1561"/>
    <cellStyle name="60% - Accent5 10" xfId="1562"/>
    <cellStyle name="60% - Accent5 11" xfId="1563"/>
    <cellStyle name="60% - Accent5 12" xfId="1564"/>
    <cellStyle name="60% - Accent5 13" xfId="1565"/>
    <cellStyle name="60% - Accent5 14" xfId="1566"/>
    <cellStyle name="60% - Accent5 2 10" xfId="1567"/>
    <cellStyle name="60% - Accent5 2 11" xfId="1568"/>
    <cellStyle name="60% - Accent5 2 12" xfId="1569"/>
    <cellStyle name="60% - Accent5 2 13" xfId="1570"/>
    <cellStyle name="60% - Accent5 2 2" xfId="1571"/>
    <cellStyle name="60% - Accent5 2 2 10" xfId="1572"/>
    <cellStyle name="60% - Accent5 2 2 2" xfId="1573"/>
    <cellStyle name="60% - Accent5 2 2 2 2" xfId="1574"/>
    <cellStyle name="60% - Accent5 2 2 3" xfId="1575"/>
    <cellStyle name="60% - Accent5 2 2 4" xfId="1576"/>
    <cellStyle name="60% - Accent5 2 2 5" xfId="1577"/>
    <cellStyle name="60% - Accent5 2 2 6" xfId="1578"/>
    <cellStyle name="60% - Accent5 2 2 7" xfId="1579"/>
    <cellStyle name="60% - Accent5 2 2 8" xfId="1580"/>
    <cellStyle name="60% - Accent5 2 2 9" xfId="1581"/>
    <cellStyle name="60% - Accent5 2 3" xfId="1582"/>
    <cellStyle name="60% - Accent5 2 3 2" xfId="1583"/>
    <cellStyle name="60% - Accent5 2 4" xfId="1584"/>
    <cellStyle name="60% - Accent5 2 4 2" xfId="1585"/>
    <cellStyle name="60% - Accent5 2 5" xfId="1586"/>
    <cellStyle name="60% - Accent5 2 6" xfId="1587"/>
    <cellStyle name="60% - Accent5 2 7" xfId="1588"/>
    <cellStyle name="60% - Accent5 2 8" xfId="1589"/>
    <cellStyle name="60% - Accent5 2 9" xfId="1590"/>
    <cellStyle name="60% - Accent5 3" xfId="1591"/>
    <cellStyle name="60% - Accent5 3 10" xfId="1592"/>
    <cellStyle name="60% - Accent5 3 2" xfId="1593"/>
    <cellStyle name="60% - Accent5 3 3" xfId="1594"/>
    <cellStyle name="60% - Accent5 3 4" xfId="1595"/>
    <cellStyle name="60% - Accent5 3 5" xfId="1596"/>
    <cellStyle name="60% - Accent5 3 6" xfId="1597"/>
    <cellStyle name="60% - Accent5 3 7" xfId="1598"/>
    <cellStyle name="60% - Accent5 3 8" xfId="1599"/>
    <cellStyle name="60% - Accent5 3 9" xfId="1600"/>
    <cellStyle name="60% - Accent5 4" xfId="1601"/>
    <cellStyle name="60% - Accent5 4 10" xfId="1602"/>
    <cellStyle name="60% - Accent5 4 2" xfId="1603"/>
    <cellStyle name="60% - Accent5 4 3" xfId="1604"/>
    <cellStyle name="60% - Accent5 4 4" xfId="1605"/>
    <cellStyle name="60% - Accent5 4 5" xfId="1606"/>
    <cellStyle name="60% - Accent5 4 6" xfId="1607"/>
    <cellStyle name="60% - Accent5 4 7" xfId="1608"/>
    <cellStyle name="60% - Accent5 4 8" xfId="1609"/>
    <cellStyle name="60% - Accent5 4 9" xfId="1610"/>
    <cellStyle name="60% - Accent5 5" xfId="1611"/>
    <cellStyle name="60% - Accent5 5 10" xfId="1612"/>
    <cellStyle name="60% - Accent5 5 2" xfId="1613"/>
    <cellStyle name="60% - Accent5 5 3" xfId="1614"/>
    <cellStyle name="60% - Accent5 5 4" xfId="1615"/>
    <cellStyle name="60% - Accent5 5 5" xfId="1616"/>
    <cellStyle name="60% - Accent5 5 6" xfId="1617"/>
    <cellStyle name="60% - Accent5 5 7" xfId="1618"/>
    <cellStyle name="60% - Accent5 5 8" xfId="1619"/>
    <cellStyle name="60% - Accent5 5 9" xfId="1620"/>
    <cellStyle name="60% - Accent5 6 2" xfId="1621"/>
    <cellStyle name="60% - Accent5 7 2" xfId="1622"/>
    <cellStyle name="60% - Accent5 8" xfId="1623"/>
    <cellStyle name="60% - Accent5 9" xfId="1624"/>
    <cellStyle name="60% - Accent6 10" xfId="1625"/>
    <cellStyle name="60% - Accent6 11" xfId="1626"/>
    <cellStyle name="60% - Accent6 12" xfId="1627"/>
    <cellStyle name="60% - Accent6 13" xfId="1628"/>
    <cellStyle name="60% - Accent6 14" xfId="1629"/>
    <cellStyle name="60% - Accent6 2 10" xfId="1630"/>
    <cellStyle name="60% - Accent6 2 11" xfId="1631"/>
    <cellStyle name="60% - Accent6 2 12" xfId="1632"/>
    <cellStyle name="60% - Accent6 2 13" xfId="1633"/>
    <cellStyle name="60% - Accent6 2 2" xfId="1634"/>
    <cellStyle name="60% - Accent6 2 2 10" xfId="1635"/>
    <cellStyle name="60% - Accent6 2 2 2" xfId="1636"/>
    <cellStyle name="60% - Accent6 2 2 2 2" xfId="1637"/>
    <cellStyle name="60% - Accent6 2 2 3" xfId="1638"/>
    <cellStyle name="60% - Accent6 2 2 4" xfId="1639"/>
    <cellStyle name="60% - Accent6 2 2 5" xfId="1640"/>
    <cellStyle name="60% - Accent6 2 2 6" xfId="1641"/>
    <cellStyle name="60% - Accent6 2 2 7" xfId="1642"/>
    <cellStyle name="60% - Accent6 2 2 8" xfId="1643"/>
    <cellStyle name="60% - Accent6 2 2 9" xfId="1644"/>
    <cellStyle name="60% - Accent6 2 3" xfId="1645"/>
    <cellStyle name="60% - Accent6 2 3 2" xfId="1646"/>
    <cellStyle name="60% - Accent6 2 4" xfId="1647"/>
    <cellStyle name="60% - Accent6 2 4 2" xfId="1648"/>
    <cellStyle name="60% - Accent6 2 5" xfId="1649"/>
    <cellStyle name="60% - Accent6 2 6" xfId="1650"/>
    <cellStyle name="60% - Accent6 2 7" xfId="1651"/>
    <cellStyle name="60% - Accent6 2 8" xfId="1652"/>
    <cellStyle name="60% - Accent6 2 9" xfId="1653"/>
    <cellStyle name="60% - Accent6 3" xfId="1654"/>
    <cellStyle name="60% - Accent6 3 10" xfId="1655"/>
    <cellStyle name="60% - Accent6 3 2" xfId="1656"/>
    <cellStyle name="60% - Accent6 3 3" xfId="1657"/>
    <cellStyle name="60% - Accent6 3 4" xfId="1658"/>
    <cellStyle name="60% - Accent6 3 5" xfId="1659"/>
    <cellStyle name="60% - Accent6 3 6" xfId="1660"/>
    <cellStyle name="60% - Accent6 3 7" xfId="1661"/>
    <cellStyle name="60% - Accent6 3 8" xfId="1662"/>
    <cellStyle name="60% - Accent6 3 9" xfId="1663"/>
    <cellStyle name="60% - Accent6 4" xfId="1664"/>
    <cellStyle name="60% - Accent6 4 10" xfId="1665"/>
    <cellStyle name="60% - Accent6 4 2" xfId="1666"/>
    <cellStyle name="60% - Accent6 4 3" xfId="1667"/>
    <cellStyle name="60% - Accent6 4 4" xfId="1668"/>
    <cellStyle name="60% - Accent6 4 5" xfId="1669"/>
    <cellStyle name="60% - Accent6 4 6" xfId="1670"/>
    <cellStyle name="60% - Accent6 4 7" xfId="1671"/>
    <cellStyle name="60% - Accent6 4 8" xfId="1672"/>
    <cellStyle name="60% - Accent6 4 9" xfId="1673"/>
    <cellStyle name="60% - Accent6 5" xfId="1674"/>
    <cellStyle name="60% - Accent6 5 10" xfId="1675"/>
    <cellStyle name="60% - Accent6 5 2" xfId="1676"/>
    <cellStyle name="60% - Accent6 5 3" xfId="1677"/>
    <cellStyle name="60% - Accent6 5 4" xfId="1678"/>
    <cellStyle name="60% - Accent6 5 5" xfId="1679"/>
    <cellStyle name="60% - Accent6 5 6" xfId="1680"/>
    <cellStyle name="60% - Accent6 5 7" xfId="1681"/>
    <cellStyle name="60% - Accent6 5 8" xfId="1682"/>
    <cellStyle name="60% - Accent6 5 9" xfId="1683"/>
    <cellStyle name="60% - Accent6 6 2" xfId="1684"/>
    <cellStyle name="60% - Accent6 7 2" xfId="1685"/>
    <cellStyle name="60% - Accent6 8" xfId="1686"/>
    <cellStyle name="60% - Accent6 9" xfId="1687"/>
    <cellStyle name="Accent1 10" xfId="1688"/>
    <cellStyle name="Accent1 11" xfId="1689"/>
    <cellStyle name="Accent1 12" xfId="1690"/>
    <cellStyle name="Accent1 13" xfId="1691"/>
    <cellStyle name="Accent1 14" xfId="1692"/>
    <cellStyle name="Accent1 2 10" xfId="1693"/>
    <cellStyle name="Accent1 2 11" xfId="1694"/>
    <cellStyle name="Accent1 2 12" xfId="1695"/>
    <cellStyle name="Accent1 2 13" xfId="1696"/>
    <cellStyle name="Accent1 2 2" xfId="1697"/>
    <cellStyle name="Accent1 2 2 10" xfId="1698"/>
    <cellStyle name="Accent1 2 2 2" xfId="1699"/>
    <cellStyle name="Accent1 2 2 2 2" xfId="1700"/>
    <cellStyle name="Accent1 2 2 3" xfId="1701"/>
    <cellStyle name="Accent1 2 2 4" xfId="1702"/>
    <cellStyle name="Accent1 2 2 5" xfId="1703"/>
    <cellStyle name="Accent1 2 2 6" xfId="1704"/>
    <cellStyle name="Accent1 2 2 7" xfId="1705"/>
    <cellStyle name="Accent1 2 2 8" xfId="1706"/>
    <cellStyle name="Accent1 2 2 9" xfId="1707"/>
    <cellStyle name="Accent1 2 3" xfId="1708"/>
    <cellStyle name="Accent1 2 3 2" xfId="1709"/>
    <cellStyle name="Accent1 2 4" xfId="1710"/>
    <cellStyle name="Accent1 2 4 2" xfId="1711"/>
    <cellStyle name="Accent1 2 5" xfId="1712"/>
    <cellStyle name="Accent1 2 6" xfId="1713"/>
    <cellStyle name="Accent1 2 7" xfId="1714"/>
    <cellStyle name="Accent1 2 8" xfId="1715"/>
    <cellStyle name="Accent1 2 9" xfId="1716"/>
    <cellStyle name="Accent1 3" xfId="1717"/>
    <cellStyle name="Accent1 3 10" xfId="1718"/>
    <cellStyle name="Accent1 3 2" xfId="1719"/>
    <cellStyle name="Accent1 3 3" xfId="1720"/>
    <cellStyle name="Accent1 3 4" xfId="1721"/>
    <cellStyle name="Accent1 3 5" xfId="1722"/>
    <cellStyle name="Accent1 3 6" xfId="1723"/>
    <cellStyle name="Accent1 3 7" xfId="1724"/>
    <cellStyle name="Accent1 3 8" xfId="1725"/>
    <cellStyle name="Accent1 3 9" xfId="1726"/>
    <cellStyle name="Accent1 4" xfId="1727"/>
    <cellStyle name="Accent1 4 10" xfId="1728"/>
    <cellStyle name="Accent1 4 2" xfId="1729"/>
    <cellStyle name="Accent1 4 3" xfId="1730"/>
    <cellStyle name="Accent1 4 4" xfId="1731"/>
    <cellStyle name="Accent1 4 5" xfId="1732"/>
    <cellStyle name="Accent1 4 6" xfId="1733"/>
    <cellStyle name="Accent1 4 7" xfId="1734"/>
    <cellStyle name="Accent1 4 8" xfId="1735"/>
    <cellStyle name="Accent1 4 9" xfId="1736"/>
    <cellStyle name="Accent1 5" xfId="1737"/>
    <cellStyle name="Accent1 5 10" xfId="1738"/>
    <cellStyle name="Accent1 5 2" xfId="1739"/>
    <cellStyle name="Accent1 5 3" xfId="1740"/>
    <cellStyle name="Accent1 5 4" xfId="1741"/>
    <cellStyle name="Accent1 5 5" xfId="1742"/>
    <cellStyle name="Accent1 5 6" xfId="1743"/>
    <cellStyle name="Accent1 5 7" xfId="1744"/>
    <cellStyle name="Accent1 5 8" xfId="1745"/>
    <cellStyle name="Accent1 5 9" xfId="1746"/>
    <cellStyle name="Accent1 6 2" xfId="1747"/>
    <cellStyle name="Accent1 7 2" xfId="1748"/>
    <cellStyle name="Accent1 8" xfId="1749"/>
    <cellStyle name="Accent1 9" xfId="1750"/>
    <cellStyle name="Accent2 10" xfId="1751"/>
    <cellStyle name="Accent2 11" xfId="1752"/>
    <cellStyle name="Accent2 12" xfId="1753"/>
    <cellStyle name="Accent2 13" xfId="1754"/>
    <cellStyle name="Accent2 14" xfId="1755"/>
    <cellStyle name="Accent2 2 10" xfId="1756"/>
    <cellStyle name="Accent2 2 11" xfId="1757"/>
    <cellStyle name="Accent2 2 12" xfId="1758"/>
    <cellStyle name="Accent2 2 13" xfId="1759"/>
    <cellStyle name="Accent2 2 2" xfId="1760"/>
    <cellStyle name="Accent2 2 2 10" xfId="1761"/>
    <cellStyle name="Accent2 2 2 2" xfId="1762"/>
    <cellStyle name="Accent2 2 2 2 2" xfId="1763"/>
    <cellStyle name="Accent2 2 2 3" xfId="1764"/>
    <cellStyle name="Accent2 2 2 4" xfId="1765"/>
    <cellStyle name="Accent2 2 2 5" xfId="1766"/>
    <cellStyle name="Accent2 2 2 6" xfId="1767"/>
    <cellStyle name="Accent2 2 2 7" xfId="1768"/>
    <cellStyle name="Accent2 2 2 8" xfId="1769"/>
    <cellStyle name="Accent2 2 2 9" xfId="1770"/>
    <cellStyle name="Accent2 2 3" xfId="1771"/>
    <cellStyle name="Accent2 2 3 2" xfId="1772"/>
    <cellStyle name="Accent2 2 4" xfId="1773"/>
    <cellStyle name="Accent2 2 4 2" xfId="1774"/>
    <cellStyle name="Accent2 2 5" xfId="1775"/>
    <cellStyle name="Accent2 2 6" xfId="1776"/>
    <cellStyle name="Accent2 2 7" xfId="1777"/>
    <cellStyle name="Accent2 2 8" xfId="1778"/>
    <cellStyle name="Accent2 2 9" xfId="1779"/>
    <cellStyle name="Accent2 3" xfId="1780"/>
    <cellStyle name="Accent2 3 10" xfId="1781"/>
    <cellStyle name="Accent2 3 2" xfId="1782"/>
    <cellStyle name="Accent2 3 3" xfId="1783"/>
    <cellStyle name="Accent2 3 4" xfId="1784"/>
    <cellStyle name="Accent2 3 5" xfId="1785"/>
    <cellStyle name="Accent2 3 6" xfId="1786"/>
    <cellStyle name="Accent2 3 7" xfId="1787"/>
    <cellStyle name="Accent2 3 8" xfId="1788"/>
    <cellStyle name="Accent2 3 9" xfId="1789"/>
    <cellStyle name="Accent2 4" xfId="1790"/>
    <cellStyle name="Accent2 4 10" xfId="1791"/>
    <cellStyle name="Accent2 4 2" xfId="1792"/>
    <cellStyle name="Accent2 4 3" xfId="1793"/>
    <cellStyle name="Accent2 4 4" xfId="1794"/>
    <cellStyle name="Accent2 4 5" xfId="1795"/>
    <cellStyle name="Accent2 4 6" xfId="1796"/>
    <cellStyle name="Accent2 4 7" xfId="1797"/>
    <cellStyle name="Accent2 4 8" xfId="1798"/>
    <cellStyle name="Accent2 4 9" xfId="1799"/>
    <cellStyle name="Accent2 5" xfId="1800"/>
    <cellStyle name="Accent2 5 10" xfId="1801"/>
    <cellStyle name="Accent2 5 2" xfId="1802"/>
    <cellStyle name="Accent2 5 3" xfId="1803"/>
    <cellStyle name="Accent2 5 4" xfId="1804"/>
    <cellStyle name="Accent2 5 5" xfId="1805"/>
    <cellStyle name="Accent2 5 6" xfId="1806"/>
    <cellStyle name="Accent2 5 7" xfId="1807"/>
    <cellStyle name="Accent2 5 8" xfId="1808"/>
    <cellStyle name="Accent2 5 9" xfId="1809"/>
    <cellStyle name="Accent2 6 2" xfId="1810"/>
    <cellStyle name="Accent2 7 2" xfId="1811"/>
    <cellStyle name="Accent2 8" xfId="1812"/>
    <cellStyle name="Accent2 9" xfId="1813"/>
    <cellStyle name="Accent3 10" xfId="1814"/>
    <cellStyle name="Accent3 11" xfId="1815"/>
    <cellStyle name="Accent3 12" xfId="1816"/>
    <cellStyle name="Accent3 13" xfId="1817"/>
    <cellStyle name="Accent3 14" xfId="1818"/>
    <cellStyle name="Accent3 2 10" xfId="1819"/>
    <cellStyle name="Accent3 2 11" xfId="1820"/>
    <cellStyle name="Accent3 2 12" xfId="1821"/>
    <cellStyle name="Accent3 2 13" xfId="1822"/>
    <cellStyle name="Accent3 2 2" xfId="1823"/>
    <cellStyle name="Accent3 2 2 10" xfId="1824"/>
    <cellStyle name="Accent3 2 2 2" xfId="1825"/>
    <cellStyle name="Accent3 2 2 2 2" xfId="1826"/>
    <cellStyle name="Accent3 2 2 3" xfId="1827"/>
    <cellStyle name="Accent3 2 2 4" xfId="1828"/>
    <cellStyle name="Accent3 2 2 5" xfId="1829"/>
    <cellStyle name="Accent3 2 2 6" xfId="1830"/>
    <cellStyle name="Accent3 2 2 7" xfId="1831"/>
    <cellStyle name="Accent3 2 2 8" xfId="1832"/>
    <cellStyle name="Accent3 2 2 9" xfId="1833"/>
    <cellStyle name="Accent3 2 3" xfId="1834"/>
    <cellStyle name="Accent3 2 3 2" xfId="1835"/>
    <cellStyle name="Accent3 2 4" xfId="1836"/>
    <cellStyle name="Accent3 2 4 2" xfId="1837"/>
    <cellStyle name="Accent3 2 5" xfId="1838"/>
    <cellStyle name="Accent3 2 6" xfId="1839"/>
    <cellStyle name="Accent3 2 7" xfId="1840"/>
    <cellStyle name="Accent3 2 8" xfId="1841"/>
    <cellStyle name="Accent3 2 9" xfId="1842"/>
    <cellStyle name="Accent3 3" xfId="1843"/>
    <cellStyle name="Accent3 3 10" xfId="1844"/>
    <cellStyle name="Accent3 3 2" xfId="1845"/>
    <cellStyle name="Accent3 3 3" xfId="1846"/>
    <cellStyle name="Accent3 3 4" xfId="1847"/>
    <cellStyle name="Accent3 3 5" xfId="1848"/>
    <cellStyle name="Accent3 3 6" xfId="1849"/>
    <cellStyle name="Accent3 3 7" xfId="1850"/>
    <cellStyle name="Accent3 3 8" xfId="1851"/>
    <cellStyle name="Accent3 3 9" xfId="1852"/>
    <cellStyle name="Accent3 4" xfId="1853"/>
    <cellStyle name="Accent3 4 10" xfId="1854"/>
    <cellStyle name="Accent3 4 2" xfId="1855"/>
    <cellStyle name="Accent3 4 3" xfId="1856"/>
    <cellStyle name="Accent3 4 4" xfId="1857"/>
    <cellStyle name="Accent3 4 5" xfId="1858"/>
    <cellStyle name="Accent3 4 6" xfId="1859"/>
    <cellStyle name="Accent3 4 7" xfId="1860"/>
    <cellStyle name="Accent3 4 8" xfId="1861"/>
    <cellStyle name="Accent3 4 9" xfId="1862"/>
    <cellStyle name="Accent3 5" xfId="1863"/>
    <cellStyle name="Accent3 5 10" xfId="1864"/>
    <cellStyle name="Accent3 5 2" xfId="1865"/>
    <cellStyle name="Accent3 5 3" xfId="1866"/>
    <cellStyle name="Accent3 5 4" xfId="1867"/>
    <cellStyle name="Accent3 5 5" xfId="1868"/>
    <cellStyle name="Accent3 5 6" xfId="1869"/>
    <cellStyle name="Accent3 5 7" xfId="1870"/>
    <cellStyle name="Accent3 5 8" xfId="1871"/>
    <cellStyle name="Accent3 5 9" xfId="1872"/>
    <cellStyle name="Accent3 6 2" xfId="1873"/>
    <cellStyle name="Accent3 7 2" xfId="1874"/>
    <cellStyle name="Accent3 8" xfId="1875"/>
    <cellStyle name="Accent3 9" xfId="1876"/>
    <cellStyle name="Accent4 10" xfId="1877"/>
    <cellStyle name="Accent4 11" xfId="1878"/>
    <cellStyle name="Accent4 12" xfId="1879"/>
    <cellStyle name="Accent4 13" xfId="1880"/>
    <cellStyle name="Accent4 14" xfId="1881"/>
    <cellStyle name="Accent4 2 10" xfId="1882"/>
    <cellStyle name="Accent4 2 11" xfId="1883"/>
    <cellStyle name="Accent4 2 12" xfId="1884"/>
    <cellStyle name="Accent4 2 13" xfId="1885"/>
    <cellStyle name="Accent4 2 2" xfId="1886"/>
    <cellStyle name="Accent4 2 2 10" xfId="1887"/>
    <cellStyle name="Accent4 2 2 2" xfId="1888"/>
    <cellStyle name="Accent4 2 2 2 2" xfId="1889"/>
    <cellStyle name="Accent4 2 2 3" xfId="1890"/>
    <cellStyle name="Accent4 2 2 4" xfId="1891"/>
    <cellStyle name="Accent4 2 2 5" xfId="1892"/>
    <cellStyle name="Accent4 2 2 6" xfId="1893"/>
    <cellStyle name="Accent4 2 2 7" xfId="1894"/>
    <cellStyle name="Accent4 2 2 8" xfId="1895"/>
    <cellStyle name="Accent4 2 2 9" xfId="1896"/>
    <cellStyle name="Accent4 2 3" xfId="1897"/>
    <cellStyle name="Accent4 2 3 2" xfId="1898"/>
    <cellStyle name="Accent4 2 4" xfId="1899"/>
    <cellStyle name="Accent4 2 4 2" xfId="1900"/>
    <cellStyle name="Accent4 2 5" xfId="1901"/>
    <cellStyle name="Accent4 2 6" xfId="1902"/>
    <cellStyle name="Accent4 2 7" xfId="1903"/>
    <cellStyle name="Accent4 2 8" xfId="1904"/>
    <cellStyle name="Accent4 2 9" xfId="1905"/>
    <cellStyle name="Accent4 3" xfId="1906"/>
    <cellStyle name="Accent4 3 10" xfId="1907"/>
    <cellStyle name="Accent4 3 2" xfId="1908"/>
    <cellStyle name="Accent4 3 3" xfId="1909"/>
    <cellStyle name="Accent4 3 4" xfId="1910"/>
    <cellStyle name="Accent4 3 5" xfId="1911"/>
    <cellStyle name="Accent4 3 6" xfId="1912"/>
    <cellStyle name="Accent4 3 7" xfId="1913"/>
    <cellStyle name="Accent4 3 8" xfId="1914"/>
    <cellStyle name="Accent4 3 9" xfId="1915"/>
    <cellStyle name="Accent4 4" xfId="1916"/>
    <cellStyle name="Accent4 4 10" xfId="1917"/>
    <cellStyle name="Accent4 4 2" xfId="1918"/>
    <cellStyle name="Accent4 4 3" xfId="1919"/>
    <cellStyle name="Accent4 4 4" xfId="1920"/>
    <cellStyle name="Accent4 4 5" xfId="1921"/>
    <cellStyle name="Accent4 4 6" xfId="1922"/>
    <cellStyle name="Accent4 4 7" xfId="1923"/>
    <cellStyle name="Accent4 4 8" xfId="1924"/>
    <cellStyle name="Accent4 4 9" xfId="1925"/>
    <cellStyle name="Accent4 5" xfId="1926"/>
    <cellStyle name="Accent4 5 10" xfId="1927"/>
    <cellStyle name="Accent4 5 2" xfId="1928"/>
    <cellStyle name="Accent4 5 3" xfId="1929"/>
    <cellStyle name="Accent4 5 4" xfId="1930"/>
    <cellStyle name="Accent4 5 5" xfId="1931"/>
    <cellStyle name="Accent4 5 6" xfId="1932"/>
    <cellStyle name="Accent4 5 7" xfId="1933"/>
    <cellStyle name="Accent4 5 8" xfId="1934"/>
    <cellStyle name="Accent4 5 9" xfId="1935"/>
    <cellStyle name="Accent4 6 2" xfId="1936"/>
    <cellStyle name="Accent4 7 2" xfId="1937"/>
    <cellStyle name="Accent4 8" xfId="1938"/>
    <cellStyle name="Accent4 9" xfId="1939"/>
    <cellStyle name="Accent5 10" xfId="1940"/>
    <cellStyle name="Accent5 11" xfId="1941"/>
    <cellStyle name="Accent5 12" xfId="1942"/>
    <cellStyle name="Accent5 13" xfId="1943"/>
    <cellStyle name="Accent5 14" xfId="1944"/>
    <cellStyle name="Accent5 2 10" xfId="1945"/>
    <cellStyle name="Accent5 2 11" xfId="1946"/>
    <cellStyle name="Accent5 2 12" xfId="1947"/>
    <cellStyle name="Accent5 2 13" xfId="1948"/>
    <cellStyle name="Accent5 2 2" xfId="1949"/>
    <cellStyle name="Accent5 2 2 10" xfId="1950"/>
    <cellStyle name="Accent5 2 2 2" xfId="1951"/>
    <cellStyle name="Accent5 2 2 2 2" xfId="1952"/>
    <cellStyle name="Accent5 2 2 3" xfId="1953"/>
    <cellStyle name="Accent5 2 2 4" xfId="1954"/>
    <cellStyle name="Accent5 2 2 5" xfId="1955"/>
    <cellStyle name="Accent5 2 2 6" xfId="1956"/>
    <cellStyle name="Accent5 2 2 7" xfId="1957"/>
    <cellStyle name="Accent5 2 2 8" xfId="1958"/>
    <cellStyle name="Accent5 2 2 9" xfId="1959"/>
    <cellStyle name="Accent5 2 3" xfId="1960"/>
    <cellStyle name="Accent5 2 3 2" xfId="1961"/>
    <cellStyle name="Accent5 2 4" xfId="1962"/>
    <cellStyle name="Accent5 2 4 2" xfId="1963"/>
    <cellStyle name="Accent5 2 5" xfId="1964"/>
    <cellStyle name="Accent5 2 6" xfId="1965"/>
    <cellStyle name="Accent5 2 7" xfId="1966"/>
    <cellStyle name="Accent5 2 8" xfId="1967"/>
    <cellStyle name="Accent5 2 9" xfId="1968"/>
    <cellStyle name="Accent5 3" xfId="1969"/>
    <cellStyle name="Accent5 3 10" xfId="1970"/>
    <cellStyle name="Accent5 3 2" xfId="1971"/>
    <cellStyle name="Accent5 3 3" xfId="1972"/>
    <cellStyle name="Accent5 3 4" xfId="1973"/>
    <cellStyle name="Accent5 3 5" xfId="1974"/>
    <cellStyle name="Accent5 3 6" xfId="1975"/>
    <cellStyle name="Accent5 3 7" xfId="1976"/>
    <cellStyle name="Accent5 3 8" xfId="1977"/>
    <cellStyle name="Accent5 3 9" xfId="1978"/>
    <cellStyle name="Accent5 4" xfId="1979"/>
    <cellStyle name="Accent5 4 10" xfId="1980"/>
    <cellStyle name="Accent5 4 2" xfId="1981"/>
    <cellStyle name="Accent5 4 3" xfId="1982"/>
    <cellStyle name="Accent5 4 4" xfId="1983"/>
    <cellStyle name="Accent5 4 5" xfId="1984"/>
    <cellStyle name="Accent5 4 6" xfId="1985"/>
    <cellStyle name="Accent5 4 7" xfId="1986"/>
    <cellStyle name="Accent5 4 8" xfId="1987"/>
    <cellStyle name="Accent5 4 9" xfId="1988"/>
    <cellStyle name="Accent5 5" xfId="1989"/>
    <cellStyle name="Accent5 5 10" xfId="1990"/>
    <cellStyle name="Accent5 5 2" xfId="1991"/>
    <cellStyle name="Accent5 5 3" xfId="1992"/>
    <cellStyle name="Accent5 5 4" xfId="1993"/>
    <cellStyle name="Accent5 5 5" xfId="1994"/>
    <cellStyle name="Accent5 5 6" xfId="1995"/>
    <cellStyle name="Accent5 5 7" xfId="1996"/>
    <cellStyle name="Accent5 5 8" xfId="1997"/>
    <cellStyle name="Accent5 5 9" xfId="1998"/>
    <cellStyle name="Accent5 6 2" xfId="1999"/>
    <cellStyle name="Accent5 7 2" xfId="2000"/>
    <cellStyle name="Accent5 8" xfId="2001"/>
    <cellStyle name="Accent5 9" xfId="2002"/>
    <cellStyle name="Accent6 10" xfId="2003"/>
    <cellStyle name="Accent6 11" xfId="2004"/>
    <cellStyle name="Accent6 12" xfId="2005"/>
    <cellStyle name="Accent6 13" xfId="2006"/>
    <cellStyle name="Accent6 14" xfId="2007"/>
    <cellStyle name="Accent6 2 10" xfId="2008"/>
    <cellStyle name="Accent6 2 11" xfId="2009"/>
    <cellStyle name="Accent6 2 12" xfId="2010"/>
    <cellStyle name="Accent6 2 13" xfId="2011"/>
    <cellStyle name="Accent6 2 2" xfId="2012"/>
    <cellStyle name="Accent6 2 2 10" xfId="2013"/>
    <cellStyle name="Accent6 2 2 2" xfId="2014"/>
    <cellStyle name="Accent6 2 2 2 2" xfId="2015"/>
    <cellStyle name="Accent6 2 2 3" xfId="2016"/>
    <cellStyle name="Accent6 2 2 4" xfId="2017"/>
    <cellStyle name="Accent6 2 2 5" xfId="2018"/>
    <cellStyle name="Accent6 2 2 6" xfId="2019"/>
    <cellStyle name="Accent6 2 2 7" xfId="2020"/>
    <cellStyle name="Accent6 2 2 8" xfId="2021"/>
    <cellStyle name="Accent6 2 2 9" xfId="2022"/>
    <cellStyle name="Accent6 2 3" xfId="2023"/>
    <cellStyle name="Accent6 2 3 2" xfId="2024"/>
    <cellStyle name="Accent6 2 4" xfId="2025"/>
    <cellStyle name="Accent6 2 4 2" xfId="2026"/>
    <cellStyle name="Accent6 2 5" xfId="2027"/>
    <cellStyle name="Accent6 2 6" xfId="2028"/>
    <cellStyle name="Accent6 2 7" xfId="2029"/>
    <cellStyle name="Accent6 2 8" xfId="2030"/>
    <cellStyle name="Accent6 2 9" xfId="2031"/>
    <cellStyle name="Accent6 3" xfId="2032"/>
    <cellStyle name="Accent6 3 10" xfId="2033"/>
    <cellStyle name="Accent6 3 2" xfId="2034"/>
    <cellStyle name="Accent6 3 3" xfId="2035"/>
    <cellStyle name="Accent6 3 4" xfId="2036"/>
    <cellStyle name="Accent6 3 5" xfId="2037"/>
    <cellStyle name="Accent6 3 6" xfId="2038"/>
    <cellStyle name="Accent6 3 7" xfId="2039"/>
    <cellStyle name="Accent6 3 8" xfId="2040"/>
    <cellStyle name="Accent6 3 9" xfId="2041"/>
    <cellStyle name="Accent6 4" xfId="2042"/>
    <cellStyle name="Accent6 4 10" xfId="2043"/>
    <cellStyle name="Accent6 4 2" xfId="2044"/>
    <cellStyle name="Accent6 4 3" xfId="2045"/>
    <cellStyle name="Accent6 4 4" xfId="2046"/>
    <cellStyle name="Accent6 4 5" xfId="2047"/>
    <cellStyle name="Accent6 4 6" xfId="2048"/>
    <cellStyle name="Accent6 4 7" xfId="2049"/>
    <cellStyle name="Accent6 4 8" xfId="2050"/>
    <cellStyle name="Accent6 4 9" xfId="2051"/>
    <cellStyle name="Accent6 5" xfId="2052"/>
    <cellStyle name="Accent6 5 10" xfId="2053"/>
    <cellStyle name="Accent6 5 2" xfId="2054"/>
    <cellStyle name="Accent6 5 3" xfId="2055"/>
    <cellStyle name="Accent6 5 4" xfId="2056"/>
    <cellStyle name="Accent6 5 5" xfId="2057"/>
    <cellStyle name="Accent6 5 6" xfId="2058"/>
    <cellStyle name="Accent6 5 7" xfId="2059"/>
    <cellStyle name="Accent6 5 8" xfId="2060"/>
    <cellStyle name="Accent6 5 9" xfId="2061"/>
    <cellStyle name="Accent6 6 2" xfId="2062"/>
    <cellStyle name="Accent6 7 2" xfId="2063"/>
    <cellStyle name="Accent6 8" xfId="2064"/>
    <cellStyle name="Accent6 9" xfId="2065"/>
    <cellStyle name="Bad 10" xfId="2066"/>
    <cellStyle name="Bad 11" xfId="2067"/>
    <cellStyle name="Bad 12" xfId="2068"/>
    <cellStyle name="Bad 13" xfId="2069"/>
    <cellStyle name="Bad 14" xfId="2070"/>
    <cellStyle name="Bad 2 10" xfId="2071"/>
    <cellStyle name="Bad 2 11" xfId="2072"/>
    <cellStyle name="Bad 2 12" xfId="2073"/>
    <cellStyle name="Bad 2 13" xfId="2074"/>
    <cellStyle name="Bad 2 2" xfId="2075"/>
    <cellStyle name="Bad 2 2 10" xfId="2076"/>
    <cellStyle name="Bad 2 2 2" xfId="2077"/>
    <cellStyle name="Bad 2 2 2 2" xfId="2078"/>
    <cellStyle name="Bad 2 2 3" xfId="2079"/>
    <cellStyle name="Bad 2 2 4" xfId="2080"/>
    <cellStyle name="Bad 2 2 5" xfId="2081"/>
    <cellStyle name="Bad 2 2 6" xfId="2082"/>
    <cellStyle name="Bad 2 2 7" xfId="2083"/>
    <cellStyle name="Bad 2 2 8" xfId="2084"/>
    <cellStyle name="Bad 2 2 9" xfId="2085"/>
    <cellStyle name="Bad 2 3" xfId="2086"/>
    <cellStyle name="Bad 2 3 2" xfId="2087"/>
    <cellStyle name="Bad 2 4" xfId="2088"/>
    <cellStyle name="Bad 2 4 2" xfId="2089"/>
    <cellStyle name="Bad 2 5" xfId="2090"/>
    <cellStyle name="Bad 2 6" xfId="2091"/>
    <cellStyle name="Bad 2 7" xfId="2092"/>
    <cellStyle name="Bad 2 8" xfId="2093"/>
    <cellStyle name="Bad 2 9" xfId="2094"/>
    <cellStyle name="Bad 3" xfId="2095"/>
    <cellStyle name="Bad 3 10" xfId="2096"/>
    <cellStyle name="Bad 3 2" xfId="2097"/>
    <cellStyle name="Bad 3 3" xfId="2098"/>
    <cellStyle name="Bad 3 4" xfId="2099"/>
    <cellStyle name="Bad 3 5" xfId="2100"/>
    <cellStyle name="Bad 3 6" xfId="2101"/>
    <cellStyle name="Bad 3 7" xfId="2102"/>
    <cellStyle name="Bad 3 8" xfId="2103"/>
    <cellStyle name="Bad 3 9" xfId="2104"/>
    <cellStyle name="Bad 4" xfId="2105"/>
    <cellStyle name="Bad 4 10" xfId="2106"/>
    <cellStyle name="Bad 4 2" xfId="2107"/>
    <cellStyle name="Bad 4 3" xfId="2108"/>
    <cellStyle name="Bad 4 4" xfId="2109"/>
    <cellStyle name="Bad 4 5" xfId="2110"/>
    <cellStyle name="Bad 4 6" xfId="2111"/>
    <cellStyle name="Bad 4 7" xfId="2112"/>
    <cellStyle name="Bad 4 8" xfId="2113"/>
    <cellStyle name="Bad 4 9" xfId="2114"/>
    <cellStyle name="Bad 5" xfId="2115"/>
    <cellStyle name="Bad 5 10" xfId="2116"/>
    <cellStyle name="Bad 5 2" xfId="2117"/>
    <cellStyle name="Bad 5 3" xfId="2118"/>
    <cellStyle name="Bad 5 4" xfId="2119"/>
    <cellStyle name="Bad 5 5" xfId="2120"/>
    <cellStyle name="Bad 5 6" xfId="2121"/>
    <cellStyle name="Bad 5 7" xfId="2122"/>
    <cellStyle name="Bad 5 8" xfId="2123"/>
    <cellStyle name="Bad 5 9" xfId="2124"/>
    <cellStyle name="Bad 6 2" xfId="2125"/>
    <cellStyle name="Bad 7 2" xfId="2126"/>
    <cellStyle name="Bad 8" xfId="2127"/>
    <cellStyle name="Bad 9" xfId="2128"/>
    <cellStyle name="Calculation 10" xfId="2129"/>
    <cellStyle name="Calculation 11" xfId="2130"/>
    <cellStyle name="Calculation 12" xfId="2131"/>
    <cellStyle name="Calculation 13" xfId="2132"/>
    <cellStyle name="Calculation 14" xfId="2133"/>
    <cellStyle name="Calculation 2 10" xfId="2134"/>
    <cellStyle name="Calculation 2 11" xfId="2135"/>
    <cellStyle name="Calculation 2 12" xfId="2136"/>
    <cellStyle name="Calculation 2 13" xfId="2137"/>
    <cellStyle name="Calculation 2 2" xfId="2138"/>
    <cellStyle name="Calculation 2 2 10" xfId="2139"/>
    <cellStyle name="Calculation 2 2 2" xfId="2140"/>
    <cellStyle name="Calculation 2 2 2 2" xfId="2141"/>
    <cellStyle name="Calculation 2 2 3" xfId="2142"/>
    <cellStyle name="Calculation 2 2 4" xfId="2143"/>
    <cellStyle name="Calculation 2 2 5" xfId="2144"/>
    <cellStyle name="Calculation 2 2 6" xfId="2145"/>
    <cellStyle name="Calculation 2 2 7" xfId="2146"/>
    <cellStyle name="Calculation 2 2 8" xfId="2147"/>
    <cellStyle name="Calculation 2 2 9" xfId="2148"/>
    <cellStyle name="Calculation 2 3" xfId="2149"/>
    <cellStyle name="Calculation 2 3 2" xfId="2150"/>
    <cellStyle name="Calculation 2 4" xfId="2151"/>
    <cellStyle name="Calculation 2 4 2" xfId="2152"/>
    <cellStyle name="Calculation 2 5" xfId="2153"/>
    <cellStyle name="Calculation 2 6" xfId="2154"/>
    <cellStyle name="Calculation 2 7" xfId="2155"/>
    <cellStyle name="Calculation 2 8" xfId="2156"/>
    <cellStyle name="Calculation 2 9" xfId="2157"/>
    <cellStyle name="Calculation 3" xfId="2158"/>
    <cellStyle name="Calculation 3 10" xfId="2159"/>
    <cellStyle name="Calculation 3 2" xfId="2160"/>
    <cellStyle name="Calculation 3 3" xfId="2161"/>
    <cellStyle name="Calculation 3 4" xfId="2162"/>
    <cellStyle name="Calculation 3 5" xfId="2163"/>
    <cellStyle name="Calculation 3 6" xfId="2164"/>
    <cellStyle name="Calculation 3 7" xfId="2165"/>
    <cellStyle name="Calculation 3 8" xfId="2166"/>
    <cellStyle name="Calculation 3 9" xfId="2167"/>
    <cellStyle name="Calculation 4" xfId="2168"/>
    <cellStyle name="Calculation 4 10" xfId="2169"/>
    <cellStyle name="Calculation 4 2" xfId="2170"/>
    <cellStyle name="Calculation 4 3" xfId="2171"/>
    <cellStyle name="Calculation 4 4" xfId="2172"/>
    <cellStyle name="Calculation 4 5" xfId="2173"/>
    <cellStyle name="Calculation 4 6" xfId="2174"/>
    <cellStyle name="Calculation 4 7" xfId="2175"/>
    <cellStyle name="Calculation 4 8" xfId="2176"/>
    <cellStyle name="Calculation 4 9" xfId="2177"/>
    <cellStyle name="Calculation 5" xfId="2178"/>
    <cellStyle name="Calculation 5 10" xfId="2179"/>
    <cellStyle name="Calculation 5 2" xfId="2180"/>
    <cellStyle name="Calculation 5 3" xfId="2181"/>
    <cellStyle name="Calculation 5 4" xfId="2182"/>
    <cellStyle name="Calculation 5 5" xfId="2183"/>
    <cellStyle name="Calculation 5 6" xfId="2184"/>
    <cellStyle name="Calculation 5 7" xfId="2185"/>
    <cellStyle name="Calculation 5 8" xfId="2186"/>
    <cellStyle name="Calculation 5 9" xfId="2187"/>
    <cellStyle name="Calculation 6 2" xfId="2188"/>
    <cellStyle name="Calculation 7 2" xfId="2189"/>
    <cellStyle name="Calculation 8" xfId="2190"/>
    <cellStyle name="Calculation 9" xfId="2191"/>
    <cellStyle name="Check Cell 10" xfId="2192"/>
    <cellStyle name="Check Cell 11" xfId="2193"/>
    <cellStyle name="Check Cell 12" xfId="2194"/>
    <cellStyle name="Check Cell 13" xfId="2195"/>
    <cellStyle name="Check Cell 14" xfId="2196"/>
    <cellStyle name="Check Cell 2 10" xfId="2197"/>
    <cellStyle name="Check Cell 2 11" xfId="2198"/>
    <cellStyle name="Check Cell 2 12" xfId="2199"/>
    <cellStyle name="Check Cell 2 13" xfId="2200"/>
    <cellStyle name="Check Cell 2 2" xfId="2201"/>
    <cellStyle name="Check Cell 2 2 10" xfId="2202"/>
    <cellStyle name="Check Cell 2 2 2" xfId="2203"/>
    <cellStyle name="Check Cell 2 2 2 2" xfId="2204"/>
    <cellStyle name="Check Cell 2 2 3" xfId="2205"/>
    <cellStyle name="Check Cell 2 2 4" xfId="2206"/>
    <cellStyle name="Check Cell 2 2 5" xfId="2207"/>
    <cellStyle name="Check Cell 2 2 6" xfId="2208"/>
    <cellStyle name="Check Cell 2 2 7" xfId="2209"/>
    <cellStyle name="Check Cell 2 2 8" xfId="2210"/>
    <cellStyle name="Check Cell 2 2 9" xfId="2211"/>
    <cellStyle name="Check Cell 2 3" xfId="2212"/>
    <cellStyle name="Check Cell 2 3 2" xfId="2213"/>
    <cellStyle name="Check Cell 2 4" xfId="2214"/>
    <cellStyle name="Check Cell 2 4 2" xfId="2215"/>
    <cellStyle name="Check Cell 2 5" xfId="2216"/>
    <cellStyle name="Check Cell 2 6" xfId="2217"/>
    <cellStyle name="Check Cell 2 7" xfId="2218"/>
    <cellStyle name="Check Cell 2 8" xfId="2219"/>
    <cellStyle name="Check Cell 2 9" xfId="2220"/>
    <cellStyle name="Check Cell 3" xfId="2221"/>
    <cellStyle name="Check Cell 3 10" xfId="2222"/>
    <cellStyle name="Check Cell 3 2" xfId="2223"/>
    <cellStyle name="Check Cell 3 3" xfId="2224"/>
    <cellStyle name="Check Cell 3 4" xfId="2225"/>
    <cellStyle name="Check Cell 3 5" xfId="2226"/>
    <cellStyle name="Check Cell 3 6" xfId="2227"/>
    <cellStyle name="Check Cell 3 7" xfId="2228"/>
    <cellStyle name="Check Cell 3 8" xfId="2229"/>
    <cellStyle name="Check Cell 3 9" xfId="2230"/>
    <cellStyle name="Check Cell 4" xfId="2231"/>
    <cellStyle name="Check Cell 4 10" xfId="2232"/>
    <cellStyle name="Check Cell 4 2" xfId="2233"/>
    <cellStyle name="Check Cell 4 3" xfId="2234"/>
    <cellStyle name="Check Cell 4 4" xfId="2235"/>
    <cellStyle name="Check Cell 4 5" xfId="2236"/>
    <cellStyle name="Check Cell 4 6" xfId="2237"/>
    <cellStyle name="Check Cell 4 7" xfId="2238"/>
    <cellStyle name="Check Cell 4 8" xfId="2239"/>
    <cellStyle name="Check Cell 4 9" xfId="2240"/>
    <cellStyle name="Check Cell 5" xfId="2241"/>
    <cellStyle name="Check Cell 5 10" xfId="2242"/>
    <cellStyle name="Check Cell 5 2" xfId="2243"/>
    <cellStyle name="Check Cell 5 3" xfId="2244"/>
    <cellStyle name="Check Cell 5 4" xfId="2245"/>
    <cellStyle name="Check Cell 5 5" xfId="2246"/>
    <cellStyle name="Check Cell 5 6" xfId="2247"/>
    <cellStyle name="Check Cell 5 7" xfId="2248"/>
    <cellStyle name="Check Cell 5 8" xfId="2249"/>
    <cellStyle name="Check Cell 5 9" xfId="2250"/>
    <cellStyle name="Check Cell 6 2" xfId="2251"/>
    <cellStyle name="Check Cell 7 2" xfId="2252"/>
    <cellStyle name="Check Cell 8" xfId="2253"/>
    <cellStyle name="Check Cell 9" xfId="2254"/>
    <cellStyle name="Comma" xfId="16685" builtinId="3"/>
    <cellStyle name="Comma 2" xfId="2255"/>
    <cellStyle name="Comma 2 2" xfId="2256"/>
    <cellStyle name="Comma 3" xfId="2257"/>
    <cellStyle name="Comma 4" xfId="2258"/>
    <cellStyle name="Comma 4 2" xfId="16713"/>
    <cellStyle name="Comma 5" xfId="16693"/>
    <cellStyle name="Comma 6" xfId="16712"/>
    <cellStyle name="Comma 7" xfId="2259"/>
    <cellStyle name="Explanatory Text 10" xfId="2260"/>
    <cellStyle name="Explanatory Text 11" xfId="2261"/>
    <cellStyle name="Explanatory Text 12" xfId="2262"/>
    <cellStyle name="Explanatory Text 13" xfId="2263"/>
    <cellStyle name="Explanatory Text 14" xfId="2264"/>
    <cellStyle name="Explanatory Text 2 10" xfId="2265"/>
    <cellStyle name="Explanatory Text 2 11" xfId="2266"/>
    <cellStyle name="Explanatory Text 2 12" xfId="2267"/>
    <cellStyle name="Explanatory Text 2 13" xfId="2268"/>
    <cellStyle name="Explanatory Text 2 2" xfId="2269"/>
    <cellStyle name="Explanatory Text 2 2 10" xfId="2270"/>
    <cellStyle name="Explanatory Text 2 2 2" xfId="2271"/>
    <cellStyle name="Explanatory Text 2 2 2 2" xfId="2272"/>
    <cellStyle name="Explanatory Text 2 2 3" xfId="2273"/>
    <cellStyle name="Explanatory Text 2 2 4" xfId="2274"/>
    <cellStyle name="Explanatory Text 2 2 5" xfId="2275"/>
    <cellStyle name="Explanatory Text 2 2 6" xfId="2276"/>
    <cellStyle name="Explanatory Text 2 2 7" xfId="2277"/>
    <cellStyle name="Explanatory Text 2 2 8" xfId="2278"/>
    <cellStyle name="Explanatory Text 2 2 9" xfId="2279"/>
    <cellStyle name="Explanatory Text 2 3" xfId="2280"/>
    <cellStyle name="Explanatory Text 2 3 2" xfId="2281"/>
    <cellStyle name="Explanatory Text 2 4" xfId="2282"/>
    <cellStyle name="Explanatory Text 2 4 2" xfId="2283"/>
    <cellStyle name="Explanatory Text 2 5" xfId="2284"/>
    <cellStyle name="Explanatory Text 2 6" xfId="2285"/>
    <cellStyle name="Explanatory Text 2 7" xfId="2286"/>
    <cellStyle name="Explanatory Text 2 8" xfId="2287"/>
    <cellStyle name="Explanatory Text 2 9" xfId="2288"/>
    <cellStyle name="Explanatory Text 3" xfId="2289"/>
    <cellStyle name="Explanatory Text 3 10" xfId="2290"/>
    <cellStyle name="Explanatory Text 3 2" xfId="2291"/>
    <cellStyle name="Explanatory Text 3 3" xfId="2292"/>
    <cellStyle name="Explanatory Text 3 4" xfId="2293"/>
    <cellStyle name="Explanatory Text 3 5" xfId="2294"/>
    <cellStyle name="Explanatory Text 3 6" xfId="2295"/>
    <cellStyle name="Explanatory Text 3 7" xfId="2296"/>
    <cellStyle name="Explanatory Text 3 8" xfId="2297"/>
    <cellStyle name="Explanatory Text 3 9" xfId="2298"/>
    <cellStyle name="Explanatory Text 4" xfId="2299"/>
    <cellStyle name="Explanatory Text 4 10" xfId="2300"/>
    <cellStyle name="Explanatory Text 4 2" xfId="2301"/>
    <cellStyle name="Explanatory Text 4 3" xfId="2302"/>
    <cellStyle name="Explanatory Text 4 4" xfId="2303"/>
    <cellStyle name="Explanatory Text 4 5" xfId="2304"/>
    <cellStyle name="Explanatory Text 4 6" xfId="2305"/>
    <cellStyle name="Explanatory Text 4 7" xfId="2306"/>
    <cellStyle name="Explanatory Text 4 8" xfId="2307"/>
    <cellStyle name="Explanatory Text 4 9" xfId="2308"/>
    <cellStyle name="Explanatory Text 5" xfId="2309"/>
    <cellStyle name="Explanatory Text 5 10" xfId="2310"/>
    <cellStyle name="Explanatory Text 5 2" xfId="2311"/>
    <cellStyle name="Explanatory Text 5 3" xfId="2312"/>
    <cellStyle name="Explanatory Text 5 4" xfId="2313"/>
    <cellStyle name="Explanatory Text 5 5" xfId="2314"/>
    <cellStyle name="Explanatory Text 5 6" xfId="2315"/>
    <cellStyle name="Explanatory Text 5 7" xfId="2316"/>
    <cellStyle name="Explanatory Text 5 8" xfId="2317"/>
    <cellStyle name="Explanatory Text 5 9" xfId="2318"/>
    <cellStyle name="Explanatory Text 6 2" xfId="2319"/>
    <cellStyle name="Explanatory Text 7 2" xfId="2320"/>
    <cellStyle name="Explanatory Text 8" xfId="2321"/>
    <cellStyle name="Explanatory Text 9" xfId="2322"/>
    <cellStyle name="Good 10" xfId="2323"/>
    <cellStyle name="Good 11" xfId="2324"/>
    <cellStyle name="Good 12" xfId="2325"/>
    <cellStyle name="Good 13" xfId="2326"/>
    <cellStyle name="Good 14" xfId="2327"/>
    <cellStyle name="Good 2 10" xfId="2328"/>
    <cellStyle name="Good 2 11" xfId="2329"/>
    <cellStyle name="Good 2 12" xfId="2330"/>
    <cellStyle name="Good 2 13" xfId="2331"/>
    <cellStyle name="Good 2 2" xfId="2332"/>
    <cellStyle name="Good 2 2 10" xfId="2333"/>
    <cellStyle name="Good 2 2 2" xfId="2334"/>
    <cellStyle name="Good 2 2 2 2" xfId="2335"/>
    <cellStyle name="Good 2 2 3" xfId="2336"/>
    <cellStyle name="Good 2 2 4" xfId="2337"/>
    <cellStyle name="Good 2 2 5" xfId="2338"/>
    <cellStyle name="Good 2 2 6" xfId="2339"/>
    <cellStyle name="Good 2 2 7" xfId="2340"/>
    <cellStyle name="Good 2 2 8" xfId="2341"/>
    <cellStyle name="Good 2 2 9" xfId="2342"/>
    <cellStyle name="Good 2 3" xfId="2343"/>
    <cellStyle name="Good 2 3 2" xfId="2344"/>
    <cellStyle name="Good 2 4" xfId="2345"/>
    <cellStyle name="Good 2 4 2" xfId="2346"/>
    <cellStyle name="Good 2 5" xfId="2347"/>
    <cellStyle name="Good 2 6" xfId="2348"/>
    <cellStyle name="Good 2 7" xfId="2349"/>
    <cellStyle name="Good 2 8" xfId="2350"/>
    <cellStyle name="Good 2 9" xfId="2351"/>
    <cellStyle name="Good 3" xfId="2352"/>
    <cellStyle name="Good 3 10" xfId="2353"/>
    <cellStyle name="Good 3 2" xfId="2354"/>
    <cellStyle name="Good 3 3" xfId="2355"/>
    <cellStyle name="Good 3 4" xfId="2356"/>
    <cellStyle name="Good 3 5" xfId="2357"/>
    <cellStyle name="Good 3 6" xfId="2358"/>
    <cellStyle name="Good 3 7" xfId="2359"/>
    <cellStyle name="Good 3 8" xfId="2360"/>
    <cellStyle name="Good 3 9" xfId="2361"/>
    <cellStyle name="Good 4" xfId="2362"/>
    <cellStyle name="Good 4 10" xfId="2363"/>
    <cellStyle name="Good 4 2" xfId="2364"/>
    <cellStyle name="Good 4 3" xfId="2365"/>
    <cellStyle name="Good 4 4" xfId="2366"/>
    <cellStyle name="Good 4 5" xfId="2367"/>
    <cellStyle name="Good 4 6" xfId="2368"/>
    <cellStyle name="Good 4 7" xfId="2369"/>
    <cellStyle name="Good 4 8" xfId="2370"/>
    <cellStyle name="Good 4 9" xfId="2371"/>
    <cellStyle name="Good 5" xfId="2372"/>
    <cellStyle name="Good 5 10" xfId="2373"/>
    <cellStyle name="Good 5 2" xfId="2374"/>
    <cellStyle name="Good 5 3" xfId="2375"/>
    <cellStyle name="Good 5 4" xfId="2376"/>
    <cellStyle name="Good 5 5" xfId="2377"/>
    <cellStyle name="Good 5 6" xfId="2378"/>
    <cellStyle name="Good 5 7" xfId="2379"/>
    <cellStyle name="Good 5 8" xfId="2380"/>
    <cellStyle name="Good 5 9" xfId="2381"/>
    <cellStyle name="Good 6 2" xfId="2382"/>
    <cellStyle name="Good 7 2" xfId="2383"/>
    <cellStyle name="Good 8" xfId="2384"/>
    <cellStyle name="Good 9" xfId="2385"/>
    <cellStyle name="Heading 1 10" xfId="2386"/>
    <cellStyle name="Heading 1 11" xfId="2387"/>
    <cellStyle name="Heading 1 12" xfId="2388"/>
    <cellStyle name="Heading 1 13" xfId="2389"/>
    <cellStyle name="Heading 1 14" xfId="2390"/>
    <cellStyle name="Heading 1 2 10" xfId="2391"/>
    <cellStyle name="Heading 1 2 11" xfId="2392"/>
    <cellStyle name="Heading 1 2 12" xfId="2393"/>
    <cellStyle name="Heading 1 2 13" xfId="2394"/>
    <cellStyle name="Heading 1 2 2" xfId="2395"/>
    <cellStyle name="Heading 1 2 2 10" xfId="2396"/>
    <cellStyle name="Heading 1 2 2 2" xfId="2397"/>
    <cellStyle name="Heading 1 2 2 2 2" xfId="2398"/>
    <cellStyle name="Heading 1 2 2 3" xfId="2399"/>
    <cellStyle name="Heading 1 2 2 4" xfId="2400"/>
    <cellStyle name="Heading 1 2 2 5" xfId="2401"/>
    <cellStyle name="Heading 1 2 2 6" xfId="2402"/>
    <cellStyle name="Heading 1 2 2 7" xfId="2403"/>
    <cellStyle name="Heading 1 2 2 8" xfId="2404"/>
    <cellStyle name="Heading 1 2 2 9" xfId="2405"/>
    <cellStyle name="Heading 1 2 3" xfId="2406"/>
    <cellStyle name="Heading 1 2 3 2" xfId="2407"/>
    <cellStyle name="Heading 1 2 4" xfId="2408"/>
    <cellStyle name="Heading 1 2 4 2" xfId="2409"/>
    <cellStyle name="Heading 1 2 5" xfId="2410"/>
    <cellStyle name="Heading 1 2 6" xfId="2411"/>
    <cellStyle name="Heading 1 2 7" xfId="2412"/>
    <cellStyle name="Heading 1 2 8" xfId="2413"/>
    <cellStyle name="Heading 1 2 9" xfId="2414"/>
    <cellStyle name="Heading 1 3" xfId="2415"/>
    <cellStyle name="Heading 1 3 10" xfId="2416"/>
    <cellStyle name="Heading 1 3 2" xfId="2417"/>
    <cellStyle name="Heading 1 3 3" xfId="2418"/>
    <cellStyle name="Heading 1 3 4" xfId="2419"/>
    <cellStyle name="Heading 1 3 5" xfId="2420"/>
    <cellStyle name="Heading 1 3 6" xfId="2421"/>
    <cellStyle name="Heading 1 3 7" xfId="2422"/>
    <cellStyle name="Heading 1 3 8" xfId="2423"/>
    <cellStyle name="Heading 1 3 9" xfId="2424"/>
    <cellStyle name="Heading 1 4" xfId="2425"/>
    <cellStyle name="Heading 1 4 10" xfId="2426"/>
    <cellStyle name="Heading 1 4 2" xfId="2427"/>
    <cellStyle name="Heading 1 4 3" xfId="2428"/>
    <cellStyle name="Heading 1 4 4" xfId="2429"/>
    <cellStyle name="Heading 1 4 5" xfId="2430"/>
    <cellStyle name="Heading 1 4 6" xfId="2431"/>
    <cellStyle name="Heading 1 4 7" xfId="2432"/>
    <cellStyle name="Heading 1 4 8" xfId="2433"/>
    <cellStyle name="Heading 1 4 9" xfId="2434"/>
    <cellStyle name="Heading 1 5" xfId="2435"/>
    <cellStyle name="Heading 1 5 10" xfId="2436"/>
    <cellStyle name="Heading 1 5 2" xfId="2437"/>
    <cellStyle name="Heading 1 5 3" xfId="2438"/>
    <cellStyle name="Heading 1 5 4" xfId="2439"/>
    <cellStyle name="Heading 1 5 5" xfId="2440"/>
    <cellStyle name="Heading 1 5 6" xfId="2441"/>
    <cellStyle name="Heading 1 5 7" xfId="2442"/>
    <cellStyle name="Heading 1 5 8" xfId="2443"/>
    <cellStyle name="Heading 1 5 9" xfId="2444"/>
    <cellStyle name="Heading 1 6 2" xfId="2445"/>
    <cellStyle name="Heading 1 7 2" xfId="2446"/>
    <cellStyle name="Heading 1 8" xfId="2447"/>
    <cellStyle name="Heading 1 9" xfId="2448"/>
    <cellStyle name="Heading 2 10" xfId="2449"/>
    <cellStyle name="Heading 2 11" xfId="2450"/>
    <cellStyle name="Heading 2 12" xfId="2451"/>
    <cellStyle name="Heading 2 13" xfId="2452"/>
    <cellStyle name="Heading 2 14" xfId="2453"/>
    <cellStyle name="Heading 2 2 10" xfId="2454"/>
    <cellStyle name="Heading 2 2 11" xfId="2455"/>
    <cellStyle name="Heading 2 2 12" xfId="2456"/>
    <cellStyle name="Heading 2 2 13" xfId="2457"/>
    <cellStyle name="Heading 2 2 2" xfId="2458"/>
    <cellStyle name="Heading 2 2 2 10" xfId="2459"/>
    <cellStyle name="Heading 2 2 2 2" xfId="2460"/>
    <cellStyle name="Heading 2 2 2 2 2" xfId="2461"/>
    <cellStyle name="Heading 2 2 2 3" xfId="2462"/>
    <cellStyle name="Heading 2 2 2 4" xfId="2463"/>
    <cellStyle name="Heading 2 2 2 5" xfId="2464"/>
    <cellStyle name="Heading 2 2 2 6" xfId="2465"/>
    <cellStyle name="Heading 2 2 2 7" xfId="2466"/>
    <cellStyle name="Heading 2 2 2 8" xfId="2467"/>
    <cellStyle name="Heading 2 2 2 9" xfId="2468"/>
    <cellStyle name="Heading 2 2 3" xfId="2469"/>
    <cellStyle name="Heading 2 2 3 2" xfId="2470"/>
    <cellStyle name="Heading 2 2 4" xfId="2471"/>
    <cellStyle name="Heading 2 2 4 2" xfId="2472"/>
    <cellStyle name="Heading 2 2 5" xfId="2473"/>
    <cellStyle name="Heading 2 2 6" xfId="2474"/>
    <cellStyle name="Heading 2 2 7" xfId="2475"/>
    <cellStyle name="Heading 2 2 8" xfId="2476"/>
    <cellStyle name="Heading 2 2 9" xfId="2477"/>
    <cellStyle name="Heading 2 3" xfId="2478"/>
    <cellStyle name="Heading 2 3 10" xfId="2479"/>
    <cellStyle name="Heading 2 3 2" xfId="2480"/>
    <cellStyle name="Heading 2 3 3" xfId="2481"/>
    <cellStyle name="Heading 2 3 4" xfId="2482"/>
    <cellStyle name="Heading 2 3 5" xfId="2483"/>
    <cellStyle name="Heading 2 3 6" xfId="2484"/>
    <cellStyle name="Heading 2 3 7" xfId="2485"/>
    <cellStyle name="Heading 2 3 8" xfId="2486"/>
    <cellStyle name="Heading 2 3 9" xfId="2487"/>
    <cellStyle name="Heading 2 4" xfId="2488"/>
    <cellStyle name="Heading 2 4 10" xfId="2489"/>
    <cellStyle name="Heading 2 4 2" xfId="2490"/>
    <cellStyle name="Heading 2 4 3" xfId="2491"/>
    <cellStyle name="Heading 2 4 4" xfId="2492"/>
    <cellStyle name="Heading 2 4 5" xfId="2493"/>
    <cellStyle name="Heading 2 4 6" xfId="2494"/>
    <cellStyle name="Heading 2 4 7" xfId="2495"/>
    <cellStyle name="Heading 2 4 8" xfId="2496"/>
    <cellStyle name="Heading 2 4 9" xfId="2497"/>
    <cellStyle name="Heading 2 5" xfId="2498"/>
    <cellStyle name="Heading 2 5 10" xfId="2499"/>
    <cellStyle name="Heading 2 5 2" xfId="2500"/>
    <cellStyle name="Heading 2 5 3" xfId="2501"/>
    <cellStyle name="Heading 2 5 4" xfId="2502"/>
    <cellStyle name="Heading 2 5 5" xfId="2503"/>
    <cellStyle name="Heading 2 5 6" xfId="2504"/>
    <cellStyle name="Heading 2 5 7" xfId="2505"/>
    <cellStyle name="Heading 2 5 8" xfId="2506"/>
    <cellStyle name="Heading 2 5 9" xfId="2507"/>
    <cellStyle name="Heading 2 6 2" xfId="2508"/>
    <cellStyle name="Heading 2 7 2" xfId="2509"/>
    <cellStyle name="Heading 2 8" xfId="2510"/>
    <cellStyle name="Heading 2 9" xfId="2511"/>
    <cellStyle name="Heading 3 10" xfId="2512"/>
    <cellStyle name="Heading 3 11" xfId="2513"/>
    <cellStyle name="Heading 3 12" xfId="2514"/>
    <cellStyle name="Heading 3 13" xfId="2515"/>
    <cellStyle name="Heading 3 14" xfId="2516"/>
    <cellStyle name="Heading 3 2 10" xfId="2517"/>
    <cellStyle name="Heading 3 2 11" xfId="2518"/>
    <cellStyle name="Heading 3 2 12" xfId="2519"/>
    <cellStyle name="Heading 3 2 13" xfId="2520"/>
    <cellStyle name="Heading 3 2 2" xfId="2521"/>
    <cellStyle name="Heading 3 2 2 10" xfId="2522"/>
    <cellStyle name="Heading 3 2 2 2" xfId="2523"/>
    <cellStyle name="Heading 3 2 2 2 2" xfId="2524"/>
    <cellStyle name="Heading 3 2 2 3" xfId="2525"/>
    <cellStyle name="Heading 3 2 2 4" xfId="2526"/>
    <cellStyle name="Heading 3 2 2 5" xfId="2527"/>
    <cellStyle name="Heading 3 2 2 6" xfId="2528"/>
    <cellStyle name="Heading 3 2 2 7" xfId="2529"/>
    <cellStyle name="Heading 3 2 2 8" xfId="2530"/>
    <cellStyle name="Heading 3 2 2 9" xfId="2531"/>
    <cellStyle name="Heading 3 2 3" xfId="2532"/>
    <cellStyle name="Heading 3 2 3 2" xfId="2533"/>
    <cellStyle name="Heading 3 2 4" xfId="2534"/>
    <cellStyle name="Heading 3 2 4 2" xfId="2535"/>
    <cellStyle name="Heading 3 2 5" xfId="2536"/>
    <cellStyle name="Heading 3 2 6" xfId="2537"/>
    <cellStyle name="Heading 3 2 7" xfId="2538"/>
    <cellStyle name="Heading 3 2 8" xfId="2539"/>
    <cellStyle name="Heading 3 2 9" xfId="2540"/>
    <cellStyle name="Heading 3 3" xfId="2541"/>
    <cellStyle name="Heading 3 3 10" xfId="2542"/>
    <cellStyle name="Heading 3 3 2" xfId="2543"/>
    <cellStyle name="Heading 3 3 3" xfId="2544"/>
    <cellStyle name="Heading 3 3 4" xfId="2545"/>
    <cellStyle name="Heading 3 3 5" xfId="2546"/>
    <cellStyle name="Heading 3 3 6" xfId="2547"/>
    <cellStyle name="Heading 3 3 7" xfId="2548"/>
    <cellStyle name="Heading 3 3 8" xfId="2549"/>
    <cellStyle name="Heading 3 3 9" xfId="2550"/>
    <cellStyle name="Heading 3 4" xfId="2551"/>
    <cellStyle name="Heading 3 4 10" xfId="2552"/>
    <cellStyle name="Heading 3 4 2" xfId="2553"/>
    <cellStyle name="Heading 3 4 3" xfId="2554"/>
    <cellStyle name="Heading 3 4 4" xfId="2555"/>
    <cellStyle name="Heading 3 4 5" xfId="2556"/>
    <cellStyle name="Heading 3 4 6" xfId="2557"/>
    <cellStyle name="Heading 3 4 7" xfId="2558"/>
    <cellStyle name="Heading 3 4 8" xfId="2559"/>
    <cellStyle name="Heading 3 4 9" xfId="2560"/>
    <cellStyle name="Heading 3 5" xfId="2561"/>
    <cellStyle name="Heading 3 5 10" xfId="2562"/>
    <cellStyle name="Heading 3 5 2" xfId="2563"/>
    <cellStyle name="Heading 3 5 3" xfId="2564"/>
    <cellStyle name="Heading 3 5 4" xfId="2565"/>
    <cellStyle name="Heading 3 5 5" xfId="2566"/>
    <cellStyle name="Heading 3 5 6" xfId="2567"/>
    <cellStyle name="Heading 3 5 7" xfId="2568"/>
    <cellStyle name="Heading 3 5 8" xfId="2569"/>
    <cellStyle name="Heading 3 5 9" xfId="2570"/>
    <cellStyle name="Heading 3 6 2" xfId="2571"/>
    <cellStyle name="Heading 3 7 2" xfId="2572"/>
    <cellStyle name="Heading 3 8" xfId="2573"/>
    <cellStyle name="Heading 3 9" xfId="2574"/>
    <cellStyle name="Heading 4 10" xfId="2575"/>
    <cellStyle name="Heading 4 11" xfId="2576"/>
    <cellStyle name="Heading 4 12" xfId="2577"/>
    <cellStyle name="Heading 4 13" xfId="2578"/>
    <cellStyle name="Heading 4 14" xfId="2579"/>
    <cellStyle name="Heading 4 2 10" xfId="2580"/>
    <cellStyle name="Heading 4 2 11" xfId="2581"/>
    <cellStyle name="Heading 4 2 12" xfId="2582"/>
    <cellStyle name="Heading 4 2 13" xfId="2583"/>
    <cellStyle name="Heading 4 2 2" xfId="2584"/>
    <cellStyle name="Heading 4 2 2 10" xfId="2585"/>
    <cellStyle name="Heading 4 2 2 2" xfId="2586"/>
    <cellStyle name="Heading 4 2 2 2 2" xfId="2587"/>
    <cellStyle name="Heading 4 2 2 3" xfId="2588"/>
    <cellStyle name="Heading 4 2 2 4" xfId="2589"/>
    <cellStyle name="Heading 4 2 2 5" xfId="2590"/>
    <cellStyle name="Heading 4 2 2 6" xfId="2591"/>
    <cellStyle name="Heading 4 2 2 7" xfId="2592"/>
    <cellStyle name="Heading 4 2 2 8" xfId="2593"/>
    <cellStyle name="Heading 4 2 2 9" xfId="2594"/>
    <cellStyle name="Heading 4 2 3" xfId="2595"/>
    <cellStyle name="Heading 4 2 3 2" xfId="2596"/>
    <cellStyle name="Heading 4 2 4" xfId="2597"/>
    <cellStyle name="Heading 4 2 4 2" xfId="2598"/>
    <cellStyle name="Heading 4 2 5" xfId="2599"/>
    <cellStyle name="Heading 4 2 6" xfId="2600"/>
    <cellStyle name="Heading 4 2 7" xfId="2601"/>
    <cellStyle name="Heading 4 2 8" xfId="2602"/>
    <cellStyle name="Heading 4 2 9" xfId="2603"/>
    <cellStyle name="Heading 4 3" xfId="2604"/>
    <cellStyle name="Heading 4 3 10" xfId="2605"/>
    <cellStyle name="Heading 4 3 2" xfId="2606"/>
    <cellStyle name="Heading 4 3 3" xfId="2607"/>
    <cellStyle name="Heading 4 3 4" xfId="2608"/>
    <cellStyle name="Heading 4 3 5" xfId="2609"/>
    <cellStyle name="Heading 4 3 6" xfId="2610"/>
    <cellStyle name="Heading 4 3 7" xfId="2611"/>
    <cellStyle name="Heading 4 3 8" xfId="2612"/>
    <cellStyle name="Heading 4 3 9" xfId="2613"/>
    <cellStyle name="Heading 4 4" xfId="2614"/>
    <cellStyle name="Heading 4 4 10" xfId="2615"/>
    <cellStyle name="Heading 4 4 2" xfId="2616"/>
    <cellStyle name="Heading 4 4 3" xfId="2617"/>
    <cellStyle name="Heading 4 4 4" xfId="2618"/>
    <cellStyle name="Heading 4 4 5" xfId="2619"/>
    <cellStyle name="Heading 4 4 6" xfId="2620"/>
    <cellStyle name="Heading 4 4 7" xfId="2621"/>
    <cellStyle name="Heading 4 4 8" xfId="2622"/>
    <cellStyle name="Heading 4 4 9" xfId="2623"/>
    <cellStyle name="Heading 4 5" xfId="2624"/>
    <cellStyle name="Heading 4 5 10" xfId="2625"/>
    <cellStyle name="Heading 4 5 2" xfId="2626"/>
    <cellStyle name="Heading 4 5 3" xfId="2627"/>
    <cellStyle name="Heading 4 5 4" xfId="2628"/>
    <cellStyle name="Heading 4 5 5" xfId="2629"/>
    <cellStyle name="Heading 4 5 6" xfId="2630"/>
    <cellStyle name="Heading 4 5 7" xfId="2631"/>
    <cellStyle name="Heading 4 5 8" xfId="2632"/>
    <cellStyle name="Heading 4 5 9" xfId="2633"/>
    <cellStyle name="Heading 4 6 2" xfId="2634"/>
    <cellStyle name="Heading 4 7 2" xfId="2635"/>
    <cellStyle name="Heading 4 8" xfId="2636"/>
    <cellStyle name="Heading 4 9" xfId="2637"/>
    <cellStyle name="Hyperlink" xfId="16710" builtinId="8"/>
    <cellStyle name="Hyperlink 2 2" xfId="2638"/>
    <cellStyle name="Hyperlink 2 3" xfId="2639"/>
    <cellStyle name="Hyperlink 2 4" xfId="2640"/>
    <cellStyle name="Hyperlink 3" xfId="2641"/>
    <cellStyle name="Input 10" xfId="2642"/>
    <cellStyle name="Input 11" xfId="2643"/>
    <cellStyle name="Input 12" xfId="2644"/>
    <cellStyle name="Input 13" xfId="2645"/>
    <cellStyle name="Input 14" xfId="2646"/>
    <cellStyle name="Input 2 10" xfId="2647"/>
    <cellStyle name="Input 2 11" xfId="2648"/>
    <cellStyle name="Input 2 12" xfId="2649"/>
    <cellStyle name="Input 2 13" xfId="2650"/>
    <cellStyle name="Input 2 2" xfId="2651"/>
    <cellStyle name="Input 2 2 10" xfId="2652"/>
    <cellStyle name="Input 2 2 2" xfId="2653"/>
    <cellStyle name="Input 2 2 2 2" xfId="2654"/>
    <cellStyle name="Input 2 2 3" xfId="2655"/>
    <cellStyle name="Input 2 2 4" xfId="2656"/>
    <cellStyle name="Input 2 2 5" xfId="2657"/>
    <cellStyle name="Input 2 2 6" xfId="2658"/>
    <cellStyle name="Input 2 2 7" xfId="2659"/>
    <cellStyle name="Input 2 2 8" xfId="2660"/>
    <cellStyle name="Input 2 2 9" xfId="2661"/>
    <cellStyle name="Input 2 3" xfId="2662"/>
    <cellStyle name="Input 2 3 2" xfId="2663"/>
    <cellStyle name="Input 2 4" xfId="2664"/>
    <cellStyle name="Input 2 4 2" xfId="2665"/>
    <cellStyle name="Input 2 5" xfId="2666"/>
    <cellStyle name="Input 2 6" xfId="2667"/>
    <cellStyle name="Input 2 7" xfId="2668"/>
    <cellStyle name="Input 2 8" xfId="2669"/>
    <cellStyle name="Input 2 9" xfId="2670"/>
    <cellStyle name="Input 3" xfId="2671"/>
    <cellStyle name="Input 3 10" xfId="2672"/>
    <cellStyle name="Input 3 2" xfId="2673"/>
    <cellStyle name="Input 3 3" xfId="2674"/>
    <cellStyle name="Input 3 4" xfId="2675"/>
    <cellStyle name="Input 3 5" xfId="2676"/>
    <cellStyle name="Input 3 6" xfId="2677"/>
    <cellStyle name="Input 3 7" xfId="2678"/>
    <cellStyle name="Input 3 8" xfId="2679"/>
    <cellStyle name="Input 3 9" xfId="2680"/>
    <cellStyle name="Input 4" xfId="2681"/>
    <cellStyle name="Input 4 10" xfId="2682"/>
    <cellStyle name="Input 4 2" xfId="2683"/>
    <cellStyle name="Input 4 3" xfId="2684"/>
    <cellStyle name="Input 4 4" xfId="2685"/>
    <cellStyle name="Input 4 5" xfId="2686"/>
    <cellStyle name="Input 4 6" xfId="2687"/>
    <cellStyle name="Input 4 7" xfId="2688"/>
    <cellStyle name="Input 4 8" xfId="2689"/>
    <cellStyle name="Input 4 9" xfId="2690"/>
    <cellStyle name="Input 5" xfId="2691"/>
    <cellStyle name="Input 5 10" xfId="2692"/>
    <cellStyle name="Input 5 2" xfId="2693"/>
    <cellStyle name="Input 5 3" xfId="2694"/>
    <cellStyle name="Input 5 4" xfId="2695"/>
    <cellStyle name="Input 5 5" xfId="2696"/>
    <cellStyle name="Input 5 6" xfId="2697"/>
    <cellStyle name="Input 5 7" xfId="2698"/>
    <cellStyle name="Input 5 8" xfId="2699"/>
    <cellStyle name="Input 5 9" xfId="2700"/>
    <cellStyle name="Input 6 2" xfId="2701"/>
    <cellStyle name="Input 7 2" xfId="2702"/>
    <cellStyle name="Input 8" xfId="2703"/>
    <cellStyle name="Input 9" xfId="2704"/>
    <cellStyle name="Linked Cell 10" xfId="2705"/>
    <cellStyle name="Linked Cell 11" xfId="2706"/>
    <cellStyle name="Linked Cell 12" xfId="2707"/>
    <cellStyle name="Linked Cell 13" xfId="2708"/>
    <cellStyle name="Linked Cell 14" xfId="2709"/>
    <cellStyle name="Linked Cell 2 10" xfId="2710"/>
    <cellStyle name="Linked Cell 2 11" xfId="2711"/>
    <cellStyle name="Linked Cell 2 12" xfId="2712"/>
    <cellStyle name="Linked Cell 2 13" xfId="2713"/>
    <cellStyle name="Linked Cell 2 2" xfId="2714"/>
    <cellStyle name="Linked Cell 2 2 10" xfId="2715"/>
    <cellStyle name="Linked Cell 2 2 2" xfId="2716"/>
    <cellStyle name="Linked Cell 2 2 2 2" xfId="2717"/>
    <cellStyle name="Linked Cell 2 2 3" xfId="2718"/>
    <cellStyle name="Linked Cell 2 2 4" xfId="2719"/>
    <cellStyle name="Linked Cell 2 2 5" xfId="2720"/>
    <cellStyle name="Linked Cell 2 2 6" xfId="2721"/>
    <cellStyle name="Linked Cell 2 2 7" xfId="2722"/>
    <cellStyle name="Linked Cell 2 2 8" xfId="2723"/>
    <cellStyle name="Linked Cell 2 2 9" xfId="2724"/>
    <cellStyle name="Linked Cell 2 3" xfId="2725"/>
    <cellStyle name="Linked Cell 2 3 2" xfId="2726"/>
    <cellStyle name="Linked Cell 2 4" xfId="2727"/>
    <cellStyle name="Linked Cell 2 4 2" xfId="2728"/>
    <cellStyle name="Linked Cell 2 5" xfId="2729"/>
    <cellStyle name="Linked Cell 2 6" xfId="2730"/>
    <cellStyle name="Linked Cell 2 7" xfId="2731"/>
    <cellStyle name="Linked Cell 2 8" xfId="2732"/>
    <cellStyle name="Linked Cell 2 9" xfId="2733"/>
    <cellStyle name="Linked Cell 3" xfId="2734"/>
    <cellStyle name="Linked Cell 3 10" xfId="2735"/>
    <cellStyle name="Linked Cell 3 2" xfId="2736"/>
    <cellStyle name="Linked Cell 3 3" xfId="2737"/>
    <cellStyle name="Linked Cell 3 4" xfId="2738"/>
    <cellStyle name="Linked Cell 3 5" xfId="2739"/>
    <cellStyle name="Linked Cell 3 6" xfId="2740"/>
    <cellStyle name="Linked Cell 3 7" xfId="2741"/>
    <cellStyle name="Linked Cell 3 8" xfId="2742"/>
    <cellStyle name="Linked Cell 3 9" xfId="2743"/>
    <cellStyle name="Linked Cell 4" xfId="2744"/>
    <cellStyle name="Linked Cell 4 10" xfId="2745"/>
    <cellStyle name="Linked Cell 4 2" xfId="2746"/>
    <cellStyle name="Linked Cell 4 3" xfId="2747"/>
    <cellStyle name="Linked Cell 4 4" xfId="2748"/>
    <cellStyle name="Linked Cell 4 5" xfId="2749"/>
    <cellStyle name="Linked Cell 4 6" xfId="2750"/>
    <cellStyle name="Linked Cell 4 7" xfId="2751"/>
    <cellStyle name="Linked Cell 4 8" xfId="2752"/>
    <cellStyle name="Linked Cell 4 9" xfId="2753"/>
    <cellStyle name="Linked Cell 5" xfId="2754"/>
    <cellStyle name="Linked Cell 5 10" xfId="2755"/>
    <cellStyle name="Linked Cell 5 2" xfId="2756"/>
    <cellStyle name="Linked Cell 5 3" xfId="2757"/>
    <cellStyle name="Linked Cell 5 4" xfId="2758"/>
    <cellStyle name="Linked Cell 5 5" xfId="2759"/>
    <cellStyle name="Linked Cell 5 6" xfId="2760"/>
    <cellStyle name="Linked Cell 5 7" xfId="2761"/>
    <cellStyle name="Linked Cell 5 8" xfId="2762"/>
    <cellStyle name="Linked Cell 5 9" xfId="2763"/>
    <cellStyle name="Linked Cell 6 2" xfId="2764"/>
    <cellStyle name="Linked Cell 7 2" xfId="2765"/>
    <cellStyle name="Linked Cell 8" xfId="2766"/>
    <cellStyle name="Linked Cell 9" xfId="2767"/>
    <cellStyle name="Neutral 10" xfId="2768"/>
    <cellStyle name="Neutral 11" xfId="2769"/>
    <cellStyle name="Neutral 12" xfId="2770"/>
    <cellStyle name="Neutral 13" xfId="2771"/>
    <cellStyle name="Neutral 14" xfId="2772"/>
    <cellStyle name="Neutral 2 10" xfId="2773"/>
    <cellStyle name="Neutral 2 11" xfId="2774"/>
    <cellStyle name="Neutral 2 12" xfId="2775"/>
    <cellStyle name="Neutral 2 13" xfId="2776"/>
    <cellStyle name="Neutral 2 2" xfId="2777"/>
    <cellStyle name="Neutral 2 2 10" xfId="2778"/>
    <cellStyle name="Neutral 2 2 2" xfId="2779"/>
    <cellStyle name="Neutral 2 2 2 2" xfId="2780"/>
    <cellStyle name="Neutral 2 2 3" xfId="2781"/>
    <cellStyle name="Neutral 2 2 4" xfId="2782"/>
    <cellStyle name="Neutral 2 2 5" xfId="2783"/>
    <cellStyle name="Neutral 2 2 6" xfId="2784"/>
    <cellStyle name="Neutral 2 2 7" xfId="2785"/>
    <cellStyle name="Neutral 2 2 8" xfId="2786"/>
    <cellStyle name="Neutral 2 2 9" xfId="2787"/>
    <cellStyle name="Neutral 2 3" xfId="2788"/>
    <cellStyle name="Neutral 2 3 2" xfId="2789"/>
    <cellStyle name="Neutral 2 4" xfId="2790"/>
    <cellStyle name="Neutral 2 4 2" xfId="2791"/>
    <cellStyle name="Neutral 2 5" xfId="2792"/>
    <cellStyle name="Neutral 2 6" xfId="2793"/>
    <cellStyle name="Neutral 2 7" xfId="2794"/>
    <cellStyle name="Neutral 2 8" xfId="2795"/>
    <cellStyle name="Neutral 2 9" xfId="2796"/>
    <cellStyle name="Neutral 3" xfId="2797"/>
    <cellStyle name="Neutral 3 10" xfId="2798"/>
    <cellStyle name="Neutral 3 2" xfId="2799"/>
    <cellStyle name="Neutral 3 3" xfId="2800"/>
    <cellStyle name="Neutral 3 4" xfId="2801"/>
    <cellStyle name="Neutral 3 5" xfId="2802"/>
    <cellStyle name="Neutral 3 6" xfId="2803"/>
    <cellStyle name="Neutral 3 7" xfId="2804"/>
    <cellStyle name="Neutral 3 8" xfId="2805"/>
    <cellStyle name="Neutral 3 9" xfId="2806"/>
    <cellStyle name="Neutral 4" xfId="2807"/>
    <cellStyle name="Neutral 4 10" xfId="2808"/>
    <cellStyle name="Neutral 4 2" xfId="2809"/>
    <cellStyle name="Neutral 4 3" xfId="2810"/>
    <cellStyle name="Neutral 4 4" xfId="2811"/>
    <cellStyle name="Neutral 4 5" xfId="2812"/>
    <cellStyle name="Neutral 4 6" xfId="2813"/>
    <cellStyle name="Neutral 4 7" xfId="2814"/>
    <cellStyle name="Neutral 4 8" xfId="2815"/>
    <cellStyle name="Neutral 4 9" xfId="2816"/>
    <cellStyle name="Neutral 5" xfId="2817"/>
    <cellStyle name="Neutral 5 10" xfId="2818"/>
    <cellStyle name="Neutral 5 2" xfId="2819"/>
    <cellStyle name="Neutral 5 3" xfId="2820"/>
    <cellStyle name="Neutral 5 4" xfId="2821"/>
    <cellStyle name="Neutral 5 5" xfId="2822"/>
    <cellStyle name="Neutral 5 6" xfId="2823"/>
    <cellStyle name="Neutral 5 7" xfId="2824"/>
    <cellStyle name="Neutral 5 8" xfId="2825"/>
    <cellStyle name="Neutral 5 9" xfId="2826"/>
    <cellStyle name="Neutral 6 2" xfId="2827"/>
    <cellStyle name="Neutral 7 2" xfId="2828"/>
    <cellStyle name="Neutral 8" xfId="2829"/>
    <cellStyle name="Neutral 9" xfId="2830"/>
    <cellStyle name="Normal" xfId="0" builtinId="0"/>
    <cellStyle name="Normal 10" xfId="2831"/>
    <cellStyle name="Normal 10 10" xfId="2832"/>
    <cellStyle name="Normal 10 11" xfId="2833"/>
    <cellStyle name="Normal 10 12" xfId="2834"/>
    <cellStyle name="Normal 10 13" xfId="2835"/>
    <cellStyle name="Normal 10 14" xfId="2836"/>
    <cellStyle name="Normal 10 15" xfId="2837"/>
    <cellStyle name="Normal 10 16" xfId="2838"/>
    <cellStyle name="Normal 10 17" xfId="2839"/>
    <cellStyle name="Normal 10 18" xfId="2840"/>
    <cellStyle name="Normal 10 19" xfId="2841"/>
    <cellStyle name="Normal 10 2" xfId="2842"/>
    <cellStyle name="Normal 10 2 10" xfId="2843"/>
    <cellStyle name="Normal 10 2 11" xfId="2844"/>
    <cellStyle name="Normal 10 2 12" xfId="2845"/>
    <cellStyle name="Normal 10 2 13" xfId="2846"/>
    <cellStyle name="Normal 10 2 14" xfId="2847"/>
    <cellStyle name="Normal 10 2 15" xfId="2848"/>
    <cellStyle name="Normal 10 2 16" xfId="2849"/>
    <cellStyle name="Normal 10 2 17" xfId="2850"/>
    <cellStyle name="Normal 10 2 18" xfId="2851"/>
    <cellStyle name="Normal 10 2 19" xfId="2852"/>
    <cellStyle name="Normal 10 2 2" xfId="2853"/>
    <cellStyle name="Normal 10 2 2 10" xfId="2854"/>
    <cellStyle name="Normal 10 2 2 11" xfId="2855"/>
    <cellStyle name="Normal 10 2 2 12" xfId="2856"/>
    <cellStyle name="Normal 10 2 2 13" xfId="2857"/>
    <cellStyle name="Normal 10 2 2 14" xfId="2858"/>
    <cellStyle name="Normal 10 2 2 15" xfId="2859"/>
    <cellStyle name="Normal 10 2 2 16" xfId="2860"/>
    <cellStyle name="Normal 10 2 2 17" xfId="2861"/>
    <cellStyle name="Normal 10 2 2 18" xfId="2862"/>
    <cellStyle name="Normal 10 2 2 19" xfId="2863"/>
    <cellStyle name="Normal 10 2 2 2" xfId="2864"/>
    <cellStyle name="Normal 10 2 2 2 10" xfId="2865"/>
    <cellStyle name="Normal 10 2 2 2 11" xfId="2866"/>
    <cellStyle name="Normal 10 2 2 2 12" xfId="2867"/>
    <cellStyle name="Normal 10 2 2 2 13" xfId="2868"/>
    <cellStyle name="Normal 10 2 2 2 14" xfId="2869"/>
    <cellStyle name="Normal 10 2 2 2 15" xfId="2870"/>
    <cellStyle name="Normal 10 2 2 2 16" xfId="2871"/>
    <cellStyle name="Normal 10 2 2 2 17" xfId="2872"/>
    <cellStyle name="Normal 10 2 2 2 18" xfId="2873"/>
    <cellStyle name="Normal 10 2 2 2 19" xfId="2874"/>
    <cellStyle name="Normal 10 2 2 2 2" xfId="2875"/>
    <cellStyle name="Normal 10 2 2 2 2 10" xfId="2876"/>
    <cellStyle name="Normal 10 2 2 2 2 11" xfId="2877"/>
    <cellStyle name="Normal 10 2 2 2 2 12" xfId="2878"/>
    <cellStyle name="Normal 10 2 2 2 2 13" xfId="2879"/>
    <cellStyle name="Normal 10 2 2 2 2 14" xfId="2880"/>
    <cellStyle name="Normal 10 2 2 2 2 15" xfId="2881"/>
    <cellStyle name="Normal 10 2 2 2 2 16" xfId="2882"/>
    <cellStyle name="Normal 10 2 2 2 2 17" xfId="2883"/>
    <cellStyle name="Normal 10 2 2 2 2 18" xfId="2884"/>
    <cellStyle name="Normal 10 2 2 2 2 19" xfId="2885"/>
    <cellStyle name="Normal 10 2 2 2 2 2" xfId="2886"/>
    <cellStyle name="Normal 10 2 2 2 2 20" xfId="2887"/>
    <cellStyle name="Normal 10 2 2 2 2 21" xfId="2888"/>
    <cellStyle name="Normal 10 2 2 2 2 22" xfId="2889"/>
    <cellStyle name="Normal 10 2 2 2 2 23" xfId="2890"/>
    <cellStyle name="Normal 10 2 2 2 2 24" xfId="2891"/>
    <cellStyle name="Normal 10 2 2 2 2 25" xfId="2892"/>
    <cellStyle name="Normal 10 2 2 2 2 26" xfId="2893"/>
    <cellStyle name="Normal 10 2 2 2 2 27" xfId="2894"/>
    <cellStyle name="Normal 10 2 2 2 2 28" xfId="2895"/>
    <cellStyle name="Normal 10 2 2 2 2 29" xfId="2896"/>
    <cellStyle name="Normal 10 2 2 2 2 3" xfId="2897"/>
    <cellStyle name="Normal 10 2 2 2 2 30" xfId="2898"/>
    <cellStyle name="Normal 10 2 2 2 2 31" xfId="2899"/>
    <cellStyle name="Normal 10 2 2 2 2 32" xfId="2900"/>
    <cellStyle name="Normal 10 2 2 2 2 33" xfId="2901"/>
    <cellStyle name="Normal 10 2 2 2 2 34" xfId="2902"/>
    <cellStyle name="Normal 10 2 2 2 2 35" xfId="2903"/>
    <cellStyle name="Normal 10 2 2 2 2 36" xfId="2904"/>
    <cellStyle name="Normal 10 2 2 2 2 37" xfId="2905"/>
    <cellStyle name="Normal 10 2 2 2 2 38" xfId="2906"/>
    <cellStyle name="Normal 10 2 2 2 2 4" xfId="2907"/>
    <cellStyle name="Normal 10 2 2 2 2 5" xfId="2908"/>
    <cellStyle name="Normal 10 2 2 2 2 6" xfId="2909"/>
    <cellStyle name="Normal 10 2 2 2 2 7" xfId="2910"/>
    <cellStyle name="Normal 10 2 2 2 2 8" xfId="2911"/>
    <cellStyle name="Normal 10 2 2 2 2 9" xfId="2912"/>
    <cellStyle name="Normal 10 2 2 2 20" xfId="2913"/>
    <cellStyle name="Normal 10 2 2 2 21" xfId="2914"/>
    <cellStyle name="Normal 10 2 2 2 22" xfId="2915"/>
    <cellStyle name="Normal 10 2 2 2 23" xfId="2916"/>
    <cellStyle name="Normal 10 2 2 2 24" xfId="2917"/>
    <cellStyle name="Normal 10 2 2 2 25" xfId="2918"/>
    <cellStyle name="Normal 10 2 2 2 26" xfId="2919"/>
    <cellStyle name="Normal 10 2 2 2 27" xfId="2920"/>
    <cellStyle name="Normal 10 2 2 2 28" xfId="2921"/>
    <cellStyle name="Normal 10 2 2 2 29" xfId="2922"/>
    <cellStyle name="Normal 10 2 2 2 3" xfId="2923"/>
    <cellStyle name="Normal 10 2 2 2 30" xfId="2924"/>
    <cellStyle name="Normal 10 2 2 2 31" xfId="2925"/>
    <cellStyle name="Normal 10 2 2 2 32" xfId="2926"/>
    <cellStyle name="Normal 10 2 2 2 33" xfId="2927"/>
    <cellStyle name="Normal 10 2 2 2 34" xfId="2928"/>
    <cellStyle name="Normal 10 2 2 2 35" xfId="2929"/>
    <cellStyle name="Normal 10 2 2 2 36" xfId="2930"/>
    <cellStyle name="Normal 10 2 2 2 37" xfId="2931"/>
    <cellStyle name="Normal 10 2 2 2 38" xfId="2932"/>
    <cellStyle name="Normal 10 2 2 2 4" xfId="2933"/>
    <cellStyle name="Normal 10 2 2 2 5" xfId="2934"/>
    <cellStyle name="Normal 10 2 2 2 6" xfId="2935"/>
    <cellStyle name="Normal 10 2 2 2 7" xfId="2936"/>
    <cellStyle name="Normal 10 2 2 2 8" xfId="2937"/>
    <cellStyle name="Normal 10 2 2 2 9" xfId="2938"/>
    <cellStyle name="Normal 10 2 2 20" xfId="2939"/>
    <cellStyle name="Normal 10 2 2 21" xfId="2940"/>
    <cellStyle name="Normal 10 2 2 22" xfId="2941"/>
    <cellStyle name="Normal 10 2 2 23" xfId="2942"/>
    <cellStyle name="Normal 10 2 2 24" xfId="2943"/>
    <cellStyle name="Normal 10 2 2 25" xfId="2944"/>
    <cellStyle name="Normal 10 2 2 26" xfId="2945"/>
    <cellStyle name="Normal 10 2 2 27" xfId="2946"/>
    <cellStyle name="Normal 10 2 2 28" xfId="2947"/>
    <cellStyle name="Normal 10 2 2 29" xfId="2948"/>
    <cellStyle name="Normal 10 2 2 3" xfId="2949"/>
    <cellStyle name="Normal 10 2 2 30" xfId="2950"/>
    <cellStyle name="Normal 10 2 2 31" xfId="2951"/>
    <cellStyle name="Normal 10 2 2 32" xfId="2952"/>
    <cellStyle name="Normal 10 2 2 33" xfId="2953"/>
    <cellStyle name="Normal 10 2 2 34" xfId="2954"/>
    <cellStyle name="Normal 10 2 2 35" xfId="2955"/>
    <cellStyle name="Normal 10 2 2 36" xfId="2956"/>
    <cellStyle name="Normal 10 2 2 37" xfId="2957"/>
    <cellStyle name="Normal 10 2 2 38" xfId="2958"/>
    <cellStyle name="Normal 10 2 2 39" xfId="2959"/>
    <cellStyle name="Normal 10 2 2 4" xfId="2960"/>
    <cellStyle name="Normal 10 2 2 40" xfId="2961"/>
    <cellStyle name="Normal 10 2 2 5" xfId="2962"/>
    <cellStyle name="Normal 10 2 2 6" xfId="2963"/>
    <cellStyle name="Normal 10 2 2 7" xfId="2964"/>
    <cellStyle name="Normal 10 2 2 8" xfId="2965"/>
    <cellStyle name="Normal 10 2 2 9" xfId="2966"/>
    <cellStyle name="Normal 10 2 20" xfId="2967"/>
    <cellStyle name="Normal 10 2 21" xfId="2968"/>
    <cellStyle name="Normal 10 2 22" xfId="2969"/>
    <cellStyle name="Normal 10 2 23" xfId="2970"/>
    <cellStyle name="Normal 10 2 24" xfId="2971"/>
    <cellStyle name="Normal 10 2 25" xfId="2972"/>
    <cellStyle name="Normal 10 2 26" xfId="2973"/>
    <cellStyle name="Normal 10 2 27" xfId="2974"/>
    <cellStyle name="Normal 10 2 28" xfId="2975"/>
    <cellStyle name="Normal 10 2 29" xfId="2976"/>
    <cellStyle name="Normal 10 2 3" xfId="2977"/>
    <cellStyle name="Normal 10 2 3 10" xfId="2978"/>
    <cellStyle name="Normal 10 2 3 11" xfId="2979"/>
    <cellStyle name="Normal 10 2 3 12" xfId="2980"/>
    <cellStyle name="Normal 10 2 3 13" xfId="2981"/>
    <cellStyle name="Normal 10 2 3 14" xfId="2982"/>
    <cellStyle name="Normal 10 2 3 15" xfId="2983"/>
    <cellStyle name="Normal 10 2 3 16" xfId="2984"/>
    <cellStyle name="Normal 10 2 3 17" xfId="2985"/>
    <cellStyle name="Normal 10 2 3 18" xfId="2986"/>
    <cellStyle name="Normal 10 2 3 19" xfId="2987"/>
    <cellStyle name="Normal 10 2 3 2" xfId="2988"/>
    <cellStyle name="Normal 10 2 3 2 10" xfId="2989"/>
    <cellStyle name="Normal 10 2 3 2 11" xfId="2990"/>
    <cellStyle name="Normal 10 2 3 2 12" xfId="2991"/>
    <cellStyle name="Normal 10 2 3 2 13" xfId="2992"/>
    <cellStyle name="Normal 10 2 3 2 14" xfId="2993"/>
    <cellStyle name="Normal 10 2 3 2 15" xfId="2994"/>
    <cellStyle name="Normal 10 2 3 2 16" xfId="2995"/>
    <cellStyle name="Normal 10 2 3 2 17" xfId="2996"/>
    <cellStyle name="Normal 10 2 3 2 18" xfId="2997"/>
    <cellStyle name="Normal 10 2 3 2 19" xfId="2998"/>
    <cellStyle name="Normal 10 2 3 2 2" xfId="2999"/>
    <cellStyle name="Normal 10 2 3 2 20" xfId="3000"/>
    <cellStyle name="Normal 10 2 3 2 21" xfId="3001"/>
    <cellStyle name="Normal 10 2 3 2 22" xfId="3002"/>
    <cellStyle name="Normal 10 2 3 2 23" xfId="3003"/>
    <cellStyle name="Normal 10 2 3 2 24" xfId="3004"/>
    <cellStyle name="Normal 10 2 3 2 25" xfId="3005"/>
    <cellStyle name="Normal 10 2 3 2 26" xfId="3006"/>
    <cellStyle name="Normal 10 2 3 2 27" xfId="3007"/>
    <cellStyle name="Normal 10 2 3 2 28" xfId="3008"/>
    <cellStyle name="Normal 10 2 3 2 29" xfId="3009"/>
    <cellStyle name="Normal 10 2 3 2 3" xfId="3010"/>
    <cellStyle name="Normal 10 2 3 2 30" xfId="3011"/>
    <cellStyle name="Normal 10 2 3 2 31" xfId="3012"/>
    <cellStyle name="Normal 10 2 3 2 32" xfId="3013"/>
    <cellStyle name="Normal 10 2 3 2 33" xfId="3014"/>
    <cellStyle name="Normal 10 2 3 2 34" xfId="3015"/>
    <cellStyle name="Normal 10 2 3 2 35" xfId="3016"/>
    <cellStyle name="Normal 10 2 3 2 36" xfId="3017"/>
    <cellStyle name="Normal 10 2 3 2 37" xfId="3018"/>
    <cellStyle name="Normal 10 2 3 2 38" xfId="3019"/>
    <cellStyle name="Normal 10 2 3 2 4" xfId="3020"/>
    <cellStyle name="Normal 10 2 3 2 5" xfId="3021"/>
    <cellStyle name="Normal 10 2 3 2 6" xfId="3022"/>
    <cellStyle name="Normal 10 2 3 2 7" xfId="3023"/>
    <cellStyle name="Normal 10 2 3 2 8" xfId="3024"/>
    <cellStyle name="Normal 10 2 3 2 9" xfId="3025"/>
    <cellStyle name="Normal 10 2 3 20" xfId="3026"/>
    <cellStyle name="Normal 10 2 3 21" xfId="3027"/>
    <cellStyle name="Normal 10 2 3 22" xfId="3028"/>
    <cellStyle name="Normal 10 2 3 23" xfId="3029"/>
    <cellStyle name="Normal 10 2 3 24" xfId="3030"/>
    <cellStyle name="Normal 10 2 3 25" xfId="3031"/>
    <cellStyle name="Normal 10 2 3 26" xfId="3032"/>
    <cellStyle name="Normal 10 2 3 27" xfId="3033"/>
    <cellStyle name="Normal 10 2 3 28" xfId="3034"/>
    <cellStyle name="Normal 10 2 3 29" xfId="3035"/>
    <cellStyle name="Normal 10 2 3 3" xfId="3036"/>
    <cellStyle name="Normal 10 2 3 30" xfId="3037"/>
    <cellStyle name="Normal 10 2 3 31" xfId="3038"/>
    <cellStyle name="Normal 10 2 3 32" xfId="3039"/>
    <cellStyle name="Normal 10 2 3 33" xfId="3040"/>
    <cellStyle name="Normal 10 2 3 34" xfId="3041"/>
    <cellStyle name="Normal 10 2 3 35" xfId="3042"/>
    <cellStyle name="Normal 10 2 3 36" xfId="3043"/>
    <cellStyle name="Normal 10 2 3 37" xfId="3044"/>
    <cellStyle name="Normal 10 2 3 38" xfId="3045"/>
    <cellStyle name="Normal 10 2 3 4" xfId="3046"/>
    <cellStyle name="Normal 10 2 3 5" xfId="3047"/>
    <cellStyle name="Normal 10 2 3 6" xfId="3048"/>
    <cellStyle name="Normal 10 2 3 7" xfId="3049"/>
    <cellStyle name="Normal 10 2 3 8" xfId="3050"/>
    <cellStyle name="Normal 10 2 3 9" xfId="3051"/>
    <cellStyle name="Normal 10 2 30" xfId="3052"/>
    <cellStyle name="Normal 10 2 31" xfId="3053"/>
    <cellStyle name="Normal 10 2 32" xfId="3054"/>
    <cellStyle name="Normal 10 2 33" xfId="3055"/>
    <cellStyle name="Normal 10 2 34" xfId="3056"/>
    <cellStyle name="Normal 10 2 35" xfId="3057"/>
    <cellStyle name="Normal 10 2 36" xfId="3058"/>
    <cellStyle name="Normal 10 2 37" xfId="3059"/>
    <cellStyle name="Normal 10 2 38" xfId="3060"/>
    <cellStyle name="Normal 10 2 39" xfId="3061"/>
    <cellStyle name="Normal 10 2 4" xfId="3062"/>
    <cellStyle name="Normal 10 2 40" xfId="3063"/>
    <cellStyle name="Normal 10 2 5" xfId="3064"/>
    <cellStyle name="Normal 10 2 6" xfId="3065"/>
    <cellStyle name="Normal 10 2 7" xfId="3066"/>
    <cellStyle name="Normal 10 2 8" xfId="3067"/>
    <cellStyle name="Normal 10 2 9" xfId="3068"/>
    <cellStyle name="Normal 10 20" xfId="3069"/>
    <cellStyle name="Normal 10 21" xfId="3070"/>
    <cellStyle name="Normal 10 22" xfId="3071"/>
    <cellStyle name="Normal 10 23" xfId="3072"/>
    <cellStyle name="Normal 10 24" xfId="3073"/>
    <cellStyle name="Normal 10 25" xfId="3074"/>
    <cellStyle name="Normal 10 26" xfId="3075"/>
    <cellStyle name="Normal 10 27" xfId="3076"/>
    <cellStyle name="Normal 10 28" xfId="3077"/>
    <cellStyle name="Normal 10 29" xfId="3078"/>
    <cellStyle name="Normal 10 3" xfId="3079"/>
    <cellStyle name="Normal 10 30" xfId="3080"/>
    <cellStyle name="Normal 10 31" xfId="3081"/>
    <cellStyle name="Normal 10 32" xfId="3082"/>
    <cellStyle name="Normal 10 33" xfId="3083"/>
    <cellStyle name="Normal 10 34" xfId="3084"/>
    <cellStyle name="Normal 10 35" xfId="3085"/>
    <cellStyle name="Normal 10 36" xfId="3086"/>
    <cellStyle name="Normal 10 37" xfId="3087"/>
    <cellStyle name="Normal 10 38" xfId="3088"/>
    <cellStyle name="Normal 10 39" xfId="3089"/>
    <cellStyle name="Normal 10 4" xfId="3090"/>
    <cellStyle name="Normal 10 40" xfId="3091"/>
    <cellStyle name="Normal 10 41" xfId="3092"/>
    <cellStyle name="Normal 10 42" xfId="3093"/>
    <cellStyle name="Normal 10 43" xfId="3094"/>
    <cellStyle name="Normal 10 44" xfId="3095"/>
    <cellStyle name="Normal 10 45" xfId="3096"/>
    <cellStyle name="Normal 10 46" xfId="3097"/>
    <cellStyle name="Normal 10 47" xfId="3098"/>
    <cellStyle name="Normal 10 48" xfId="3099"/>
    <cellStyle name="Normal 10 49" xfId="3100"/>
    <cellStyle name="Normal 10 5" xfId="3101"/>
    <cellStyle name="Normal 10 50" xfId="3102"/>
    <cellStyle name="Normal 10 51" xfId="3103"/>
    <cellStyle name="Normal 10 52" xfId="3104"/>
    <cellStyle name="Normal 10 53" xfId="3105"/>
    <cellStyle name="Normal 10 6" xfId="3106"/>
    <cellStyle name="Normal 10 7" xfId="3107"/>
    <cellStyle name="Normal 10 8" xfId="3108"/>
    <cellStyle name="Normal 10 9" xfId="3109"/>
    <cellStyle name="Normal 11" xfId="3110"/>
    <cellStyle name="Normal 11 10" xfId="3111"/>
    <cellStyle name="Normal 11 11" xfId="3112"/>
    <cellStyle name="Normal 11 12" xfId="3113"/>
    <cellStyle name="Normal 11 13" xfId="3114"/>
    <cellStyle name="Normal 11 14" xfId="3115"/>
    <cellStyle name="Normal 11 15" xfId="3116"/>
    <cellStyle name="Normal 11 16" xfId="3117"/>
    <cellStyle name="Normal 11 17" xfId="3118"/>
    <cellStyle name="Normal 11 18" xfId="3119"/>
    <cellStyle name="Normal 11 19" xfId="3120"/>
    <cellStyle name="Normal 11 2" xfId="3121"/>
    <cellStyle name="Normal 11 2 10" xfId="3122"/>
    <cellStyle name="Normal 11 2 11" xfId="3123"/>
    <cellStyle name="Normal 11 2 12" xfId="3124"/>
    <cellStyle name="Normal 11 2 13" xfId="3125"/>
    <cellStyle name="Normal 11 2 14" xfId="3126"/>
    <cellStyle name="Normal 11 2 15" xfId="3127"/>
    <cellStyle name="Normal 11 2 16" xfId="3128"/>
    <cellStyle name="Normal 11 2 17" xfId="3129"/>
    <cellStyle name="Normal 11 2 18" xfId="3130"/>
    <cellStyle name="Normal 11 2 19" xfId="3131"/>
    <cellStyle name="Normal 11 2 2" xfId="3132"/>
    <cellStyle name="Normal 11 2 2 10" xfId="3133"/>
    <cellStyle name="Normal 11 2 2 11" xfId="3134"/>
    <cellStyle name="Normal 11 2 2 12" xfId="3135"/>
    <cellStyle name="Normal 11 2 2 13" xfId="3136"/>
    <cellStyle name="Normal 11 2 2 14" xfId="3137"/>
    <cellStyle name="Normal 11 2 2 15" xfId="3138"/>
    <cellStyle name="Normal 11 2 2 16" xfId="3139"/>
    <cellStyle name="Normal 11 2 2 17" xfId="3140"/>
    <cellStyle name="Normal 11 2 2 18" xfId="3141"/>
    <cellStyle name="Normal 11 2 2 19" xfId="3142"/>
    <cellStyle name="Normal 11 2 2 2" xfId="3143"/>
    <cellStyle name="Normal 11 2 2 2 10" xfId="3144"/>
    <cellStyle name="Normal 11 2 2 2 11" xfId="3145"/>
    <cellStyle name="Normal 11 2 2 2 12" xfId="3146"/>
    <cellStyle name="Normal 11 2 2 2 13" xfId="3147"/>
    <cellStyle name="Normal 11 2 2 2 14" xfId="3148"/>
    <cellStyle name="Normal 11 2 2 2 15" xfId="3149"/>
    <cellStyle name="Normal 11 2 2 2 16" xfId="3150"/>
    <cellStyle name="Normal 11 2 2 2 17" xfId="3151"/>
    <cellStyle name="Normal 11 2 2 2 18" xfId="3152"/>
    <cellStyle name="Normal 11 2 2 2 19" xfId="3153"/>
    <cellStyle name="Normal 11 2 2 2 2" xfId="3154"/>
    <cellStyle name="Normal 11 2 2 2 2 10" xfId="3155"/>
    <cellStyle name="Normal 11 2 2 2 2 11" xfId="3156"/>
    <cellStyle name="Normal 11 2 2 2 2 12" xfId="3157"/>
    <cellStyle name="Normal 11 2 2 2 2 13" xfId="3158"/>
    <cellStyle name="Normal 11 2 2 2 2 14" xfId="3159"/>
    <cellStyle name="Normal 11 2 2 2 2 15" xfId="3160"/>
    <cellStyle name="Normal 11 2 2 2 2 16" xfId="3161"/>
    <cellStyle name="Normal 11 2 2 2 2 17" xfId="3162"/>
    <cellStyle name="Normal 11 2 2 2 2 18" xfId="3163"/>
    <cellStyle name="Normal 11 2 2 2 2 19" xfId="3164"/>
    <cellStyle name="Normal 11 2 2 2 2 2" xfId="3165"/>
    <cellStyle name="Normal 11 2 2 2 2 20" xfId="3166"/>
    <cellStyle name="Normal 11 2 2 2 2 21" xfId="3167"/>
    <cellStyle name="Normal 11 2 2 2 2 22" xfId="3168"/>
    <cellStyle name="Normal 11 2 2 2 2 23" xfId="3169"/>
    <cellStyle name="Normal 11 2 2 2 2 24" xfId="3170"/>
    <cellStyle name="Normal 11 2 2 2 2 25" xfId="3171"/>
    <cellStyle name="Normal 11 2 2 2 2 26" xfId="3172"/>
    <cellStyle name="Normal 11 2 2 2 2 27" xfId="3173"/>
    <cellStyle name="Normal 11 2 2 2 2 28" xfId="3174"/>
    <cellStyle name="Normal 11 2 2 2 2 29" xfId="3175"/>
    <cellStyle name="Normal 11 2 2 2 2 3" xfId="3176"/>
    <cellStyle name="Normal 11 2 2 2 2 30" xfId="3177"/>
    <cellStyle name="Normal 11 2 2 2 2 31" xfId="3178"/>
    <cellStyle name="Normal 11 2 2 2 2 32" xfId="3179"/>
    <cellStyle name="Normal 11 2 2 2 2 33" xfId="3180"/>
    <cellStyle name="Normal 11 2 2 2 2 34" xfId="3181"/>
    <cellStyle name="Normal 11 2 2 2 2 35" xfId="3182"/>
    <cellStyle name="Normal 11 2 2 2 2 36" xfId="3183"/>
    <cellStyle name="Normal 11 2 2 2 2 37" xfId="3184"/>
    <cellStyle name="Normal 11 2 2 2 2 38" xfId="3185"/>
    <cellStyle name="Normal 11 2 2 2 2 4" xfId="3186"/>
    <cellStyle name="Normal 11 2 2 2 2 5" xfId="3187"/>
    <cellStyle name="Normal 11 2 2 2 2 6" xfId="3188"/>
    <cellStyle name="Normal 11 2 2 2 2 7" xfId="3189"/>
    <cellStyle name="Normal 11 2 2 2 2 8" xfId="3190"/>
    <cellStyle name="Normal 11 2 2 2 2 9" xfId="3191"/>
    <cellStyle name="Normal 11 2 2 2 20" xfId="3192"/>
    <cellStyle name="Normal 11 2 2 2 21" xfId="3193"/>
    <cellStyle name="Normal 11 2 2 2 22" xfId="3194"/>
    <cellStyle name="Normal 11 2 2 2 23" xfId="3195"/>
    <cellStyle name="Normal 11 2 2 2 24" xfId="3196"/>
    <cellStyle name="Normal 11 2 2 2 25" xfId="3197"/>
    <cellStyle name="Normal 11 2 2 2 26" xfId="3198"/>
    <cellStyle name="Normal 11 2 2 2 27" xfId="3199"/>
    <cellStyle name="Normal 11 2 2 2 28" xfId="3200"/>
    <cellStyle name="Normal 11 2 2 2 29" xfId="3201"/>
    <cellStyle name="Normal 11 2 2 2 3" xfId="3202"/>
    <cellStyle name="Normal 11 2 2 2 30" xfId="3203"/>
    <cellStyle name="Normal 11 2 2 2 31" xfId="3204"/>
    <cellStyle name="Normal 11 2 2 2 32" xfId="3205"/>
    <cellStyle name="Normal 11 2 2 2 33" xfId="3206"/>
    <cellStyle name="Normal 11 2 2 2 34" xfId="3207"/>
    <cellStyle name="Normal 11 2 2 2 35" xfId="3208"/>
    <cellStyle name="Normal 11 2 2 2 36" xfId="3209"/>
    <cellStyle name="Normal 11 2 2 2 37" xfId="3210"/>
    <cellStyle name="Normal 11 2 2 2 38" xfId="3211"/>
    <cellStyle name="Normal 11 2 2 2 4" xfId="3212"/>
    <cellStyle name="Normal 11 2 2 2 5" xfId="3213"/>
    <cellStyle name="Normal 11 2 2 2 6" xfId="3214"/>
    <cellStyle name="Normal 11 2 2 2 7" xfId="3215"/>
    <cellStyle name="Normal 11 2 2 2 8" xfId="3216"/>
    <cellStyle name="Normal 11 2 2 2 9" xfId="3217"/>
    <cellStyle name="Normal 11 2 2 20" xfId="3218"/>
    <cellStyle name="Normal 11 2 2 21" xfId="3219"/>
    <cellStyle name="Normal 11 2 2 22" xfId="3220"/>
    <cellStyle name="Normal 11 2 2 23" xfId="3221"/>
    <cellStyle name="Normal 11 2 2 24" xfId="3222"/>
    <cellStyle name="Normal 11 2 2 25" xfId="3223"/>
    <cellStyle name="Normal 11 2 2 26" xfId="3224"/>
    <cellStyle name="Normal 11 2 2 27" xfId="3225"/>
    <cellStyle name="Normal 11 2 2 28" xfId="3226"/>
    <cellStyle name="Normal 11 2 2 29" xfId="3227"/>
    <cellStyle name="Normal 11 2 2 3" xfId="3228"/>
    <cellStyle name="Normal 11 2 2 30" xfId="3229"/>
    <cellStyle name="Normal 11 2 2 31" xfId="3230"/>
    <cellStyle name="Normal 11 2 2 32" xfId="3231"/>
    <cellStyle name="Normal 11 2 2 33" xfId="3232"/>
    <cellStyle name="Normal 11 2 2 34" xfId="3233"/>
    <cellStyle name="Normal 11 2 2 35" xfId="3234"/>
    <cellStyle name="Normal 11 2 2 36" xfId="3235"/>
    <cellStyle name="Normal 11 2 2 37" xfId="3236"/>
    <cellStyle name="Normal 11 2 2 38" xfId="3237"/>
    <cellStyle name="Normal 11 2 2 39" xfId="3238"/>
    <cellStyle name="Normal 11 2 2 4" xfId="3239"/>
    <cellStyle name="Normal 11 2 2 40" xfId="3240"/>
    <cellStyle name="Normal 11 2 2 5" xfId="3241"/>
    <cellStyle name="Normal 11 2 2 6" xfId="3242"/>
    <cellStyle name="Normal 11 2 2 7" xfId="3243"/>
    <cellStyle name="Normal 11 2 2 8" xfId="3244"/>
    <cellStyle name="Normal 11 2 2 9" xfId="3245"/>
    <cellStyle name="Normal 11 2 20" xfId="3246"/>
    <cellStyle name="Normal 11 2 21" xfId="3247"/>
    <cellStyle name="Normal 11 2 22" xfId="3248"/>
    <cellStyle name="Normal 11 2 23" xfId="3249"/>
    <cellStyle name="Normal 11 2 24" xfId="3250"/>
    <cellStyle name="Normal 11 2 25" xfId="3251"/>
    <cellStyle name="Normal 11 2 26" xfId="3252"/>
    <cellStyle name="Normal 11 2 27" xfId="3253"/>
    <cellStyle name="Normal 11 2 28" xfId="3254"/>
    <cellStyle name="Normal 11 2 29" xfId="3255"/>
    <cellStyle name="Normal 11 2 3" xfId="3256"/>
    <cellStyle name="Normal 11 2 3 10" xfId="3257"/>
    <cellStyle name="Normal 11 2 3 11" xfId="3258"/>
    <cellStyle name="Normal 11 2 3 12" xfId="3259"/>
    <cellStyle name="Normal 11 2 3 13" xfId="3260"/>
    <cellStyle name="Normal 11 2 3 14" xfId="3261"/>
    <cellStyle name="Normal 11 2 3 15" xfId="3262"/>
    <cellStyle name="Normal 11 2 3 16" xfId="3263"/>
    <cellStyle name="Normal 11 2 3 17" xfId="3264"/>
    <cellStyle name="Normal 11 2 3 18" xfId="3265"/>
    <cellStyle name="Normal 11 2 3 19" xfId="3266"/>
    <cellStyle name="Normal 11 2 3 2" xfId="3267"/>
    <cellStyle name="Normal 11 2 3 2 10" xfId="3268"/>
    <cellStyle name="Normal 11 2 3 2 11" xfId="3269"/>
    <cellStyle name="Normal 11 2 3 2 12" xfId="3270"/>
    <cellStyle name="Normal 11 2 3 2 13" xfId="3271"/>
    <cellStyle name="Normal 11 2 3 2 14" xfId="3272"/>
    <cellStyle name="Normal 11 2 3 2 15" xfId="3273"/>
    <cellStyle name="Normal 11 2 3 2 16" xfId="3274"/>
    <cellStyle name="Normal 11 2 3 2 17" xfId="3275"/>
    <cellStyle name="Normal 11 2 3 2 18" xfId="3276"/>
    <cellStyle name="Normal 11 2 3 2 19" xfId="3277"/>
    <cellStyle name="Normal 11 2 3 2 2" xfId="3278"/>
    <cellStyle name="Normal 11 2 3 2 20" xfId="3279"/>
    <cellStyle name="Normal 11 2 3 2 21" xfId="3280"/>
    <cellStyle name="Normal 11 2 3 2 22" xfId="3281"/>
    <cellStyle name="Normal 11 2 3 2 23" xfId="3282"/>
    <cellStyle name="Normal 11 2 3 2 24" xfId="3283"/>
    <cellStyle name="Normal 11 2 3 2 25" xfId="3284"/>
    <cellStyle name="Normal 11 2 3 2 26" xfId="3285"/>
    <cellStyle name="Normal 11 2 3 2 27" xfId="3286"/>
    <cellStyle name="Normal 11 2 3 2 28" xfId="3287"/>
    <cellStyle name="Normal 11 2 3 2 29" xfId="3288"/>
    <cellStyle name="Normal 11 2 3 2 3" xfId="3289"/>
    <cellStyle name="Normal 11 2 3 2 30" xfId="3290"/>
    <cellStyle name="Normal 11 2 3 2 31" xfId="3291"/>
    <cellStyle name="Normal 11 2 3 2 32" xfId="3292"/>
    <cellStyle name="Normal 11 2 3 2 33" xfId="3293"/>
    <cellStyle name="Normal 11 2 3 2 34" xfId="3294"/>
    <cellStyle name="Normal 11 2 3 2 35" xfId="3295"/>
    <cellStyle name="Normal 11 2 3 2 36" xfId="3296"/>
    <cellStyle name="Normal 11 2 3 2 37" xfId="3297"/>
    <cellStyle name="Normal 11 2 3 2 38" xfId="3298"/>
    <cellStyle name="Normal 11 2 3 2 4" xfId="3299"/>
    <cellStyle name="Normal 11 2 3 2 5" xfId="3300"/>
    <cellStyle name="Normal 11 2 3 2 6" xfId="3301"/>
    <cellStyle name="Normal 11 2 3 2 7" xfId="3302"/>
    <cellStyle name="Normal 11 2 3 2 8" xfId="3303"/>
    <cellStyle name="Normal 11 2 3 2 9" xfId="3304"/>
    <cellStyle name="Normal 11 2 3 20" xfId="3305"/>
    <cellStyle name="Normal 11 2 3 21" xfId="3306"/>
    <cellStyle name="Normal 11 2 3 22" xfId="3307"/>
    <cellStyle name="Normal 11 2 3 23" xfId="3308"/>
    <cellStyle name="Normal 11 2 3 24" xfId="3309"/>
    <cellStyle name="Normal 11 2 3 25" xfId="3310"/>
    <cellStyle name="Normal 11 2 3 26" xfId="3311"/>
    <cellStyle name="Normal 11 2 3 27" xfId="3312"/>
    <cellStyle name="Normal 11 2 3 28" xfId="3313"/>
    <cellStyle name="Normal 11 2 3 29" xfId="3314"/>
    <cellStyle name="Normal 11 2 3 3" xfId="3315"/>
    <cellStyle name="Normal 11 2 3 30" xfId="3316"/>
    <cellStyle name="Normal 11 2 3 31" xfId="3317"/>
    <cellStyle name="Normal 11 2 3 32" xfId="3318"/>
    <cellStyle name="Normal 11 2 3 33" xfId="3319"/>
    <cellStyle name="Normal 11 2 3 34" xfId="3320"/>
    <cellStyle name="Normal 11 2 3 35" xfId="3321"/>
    <cellStyle name="Normal 11 2 3 36" xfId="3322"/>
    <cellStyle name="Normal 11 2 3 37" xfId="3323"/>
    <cellStyle name="Normal 11 2 3 38" xfId="3324"/>
    <cellStyle name="Normal 11 2 3 4" xfId="3325"/>
    <cellStyle name="Normal 11 2 3 5" xfId="3326"/>
    <cellStyle name="Normal 11 2 3 6" xfId="3327"/>
    <cellStyle name="Normal 11 2 3 7" xfId="3328"/>
    <cellStyle name="Normal 11 2 3 8" xfId="3329"/>
    <cellStyle name="Normal 11 2 3 9" xfId="3330"/>
    <cellStyle name="Normal 11 2 30" xfId="3331"/>
    <cellStyle name="Normal 11 2 31" xfId="3332"/>
    <cellStyle name="Normal 11 2 32" xfId="3333"/>
    <cellStyle name="Normal 11 2 33" xfId="3334"/>
    <cellStyle name="Normal 11 2 34" xfId="3335"/>
    <cellStyle name="Normal 11 2 35" xfId="3336"/>
    <cellStyle name="Normal 11 2 36" xfId="3337"/>
    <cellStyle name="Normal 11 2 37" xfId="3338"/>
    <cellStyle name="Normal 11 2 38" xfId="3339"/>
    <cellStyle name="Normal 11 2 39" xfId="3340"/>
    <cellStyle name="Normal 11 2 4" xfId="3341"/>
    <cellStyle name="Normal 11 2 40" xfId="3342"/>
    <cellStyle name="Normal 11 2 5" xfId="3343"/>
    <cellStyle name="Normal 11 2 6" xfId="3344"/>
    <cellStyle name="Normal 11 2 7" xfId="3345"/>
    <cellStyle name="Normal 11 2 8" xfId="3346"/>
    <cellStyle name="Normal 11 2 9" xfId="3347"/>
    <cellStyle name="Normal 11 20" xfId="3348"/>
    <cellStyle name="Normal 11 21" xfId="3349"/>
    <cellStyle name="Normal 11 22" xfId="3350"/>
    <cellStyle name="Normal 11 23" xfId="3351"/>
    <cellStyle name="Normal 11 24" xfId="3352"/>
    <cellStyle name="Normal 11 25" xfId="3353"/>
    <cellStyle name="Normal 11 26" xfId="3354"/>
    <cellStyle name="Normal 11 27" xfId="3355"/>
    <cellStyle name="Normal 11 28" xfId="3356"/>
    <cellStyle name="Normal 11 29" xfId="3357"/>
    <cellStyle name="Normal 11 3" xfId="3358"/>
    <cellStyle name="Normal 11 3 10" xfId="3359"/>
    <cellStyle name="Normal 11 3 11" xfId="3360"/>
    <cellStyle name="Normal 11 3 12" xfId="3361"/>
    <cellStyle name="Normal 11 3 13" xfId="3362"/>
    <cellStyle name="Normal 11 3 14" xfId="3363"/>
    <cellStyle name="Normal 11 3 15" xfId="3364"/>
    <cellStyle name="Normal 11 3 16" xfId="3365"/>
    <cellStyle name="Normal 11 3 17" xfId="3366"/>
    <cellStyle name="Normal 11 3 18" xfId="3367"/>
    <cellStyle name="Normal 11 3 19" xfId="3368"/>
    <cellStyle name="Normal 11 3 2" xfId="3369"/>
    <cellStyle name="Normal 11 3 2 10" xfId="3370"/>
    <cellStyle name="Normal 11 3 2 11" xfId="3371"/>
    <cellStyle name="Normal 11 3 2 12" xfId="3372"/>
    <cellStyle name="Normal 11 3 2 13" xfId="3373"/>
    <cellStyle name="Normal 11 3 2 14" xfId="3374"/>
    <cellStyle name="Normal 11 3 2 15" xfId="3375"/>
    <cellStyle name="Normal 11 3 2 16" xfId="3376"/>
    <cellStyle name="Normal 11 3 2 17" xfId="3377"/>
    <cellStyle name="Normal 11 3 2 18" xfId="3378"/>
    <cellStyle name="Normal 11 3 2 19" xfId="3379"/>
    <cellStyle name="Normal 11 3 2 2" xfId="3380"/>
    <cellStyle name="Normal 11 3 2 2 10" xfId="3381"/>
    <cellStyle name="Normal 11 3 2 2 11" xfId="3382"/>
    <cellStyle name="Normal 11 3 2 2 12" xfId="3383"/>
    <cellStyle name="Normal 11 3 2 2 13" xfId="3384"/>
    <cellStyle name="Normal 11 3 2 2 14" xfId="3385"/>
    <cellStyle name="Normal 11 3 2 2 15" xfId="3386"/>
    <cellStyle name="Normal 11 3 2 2 16" xfId="3387"/>
    <cellStyle name="Normal 11 3 2 2 17" xfId="3388"/>
    <cellStyle name="Normal 11 3 2 2 18" xfId="3389"/>
    <cellStyle name="Normal 11 3 2 2 19" xfId="3390"/>
    <cellStyle name="Normal 11 3 2 2 2" xfId="3391"/>
    <cellStyle name="Normal 11 3 2 2 2 10" xfId="3392"/>
    <cellStyle name="Normal 11 3 2 2 2 11" xfId="3393"/>
    <cellStyle name="Normal 11 3 2 2 2 12" xfId="3394"/>
    <cellStyle name="Normal 11 3 2 2 2 13" xfId="3395"/>
    <cellStyle name="Normal 11 3 2 2 2 14" xfId="3396"/>
    <cellStyle name="Normal 11 3 2 2 2 15" xfId="3397"/>
    <cellStyle name="Normal 11 3 2 2 2 16" xfId="3398"/>
    <cellStyle name="Normal 11 3 2 2 2 17" xfId="3399"/>
    <cellStyle name="Normal 11 3 2 2 2 18" xfId="3400"/>
    <cellStyle name="Normal 11 3 2 2 2 19" xfId="3401"/>
    <cellStyle name="Normal 11 3 2 2 2 2" xfId="3402"/>
    <cellStyle name="Normal 11 3 2 2 2 20" xfId="3403"/>
    <cellStyle name="Normal 11 3 2 2 2 21" xfId="3404"/>
    <cellStyle name="Normal 11 3 2 2 2 22" xfId="3405"/>
    <cellStyle name="Normal 11 3 2 2 2 23" xfId="3406"/>
    <cellStyle name="Normal 11 3 2 2 2 24" xfId="3407"/>
    <cellStyle name="Normal 11 3 2 2 2 25" xfId="3408"/>
    <cellStyle name="Normal 11 3 2 2 2 26" xfId="3409"/>
    <cellStyle name="Normal 11 3 2 2 2 27" xfId="3410"/>
    <cellStyle name="Normal 11 3 2 2 2 28" xfId="3411"/>
    <cellStyle name="Normal 11 3 2 2 2 29" xfId="3412"/>
    <cellStyle name="Normal 11 3 2 2 2 3" xfId="3413"/>
    <cellStyle name="Normal 11 3 2 2 2 30" xfId="3414"/>
    <cellStyle name="Normal 11 3 2 2 2 31" xfId="3415"/>
    <cellStyle name="Normal 11 3 2 2 2 32" xfId="3416"/>
    <cellStyle name="Normal 11 3 2 2 2 33" xfId="3417"/>
    <cellStyle name="Normal 11 3 2 2 2 34" xfId="3418"/>
    <cellStyle name="Normal 11 3 2 2 2 35" xfId="3419"/>
    <cellStyle name="Normal 11 3 2 2 2 36" xfId="3420"/>
    <cellStyle name="Normal 11 3 2 2 2 37" xfId="3421"/>
    <cellStyle name="Normal 11 3 2 2 2 38" xfId="3422"/>
    <cellStyle name="Normal 11 3 2 2 2 4" xfId="3423"/>
    <cellStyle name="Normal 11 3 2 2 2 5" xfId="3424"/>
    <cellStyle name="Normal 11 3 2 2 2 6" xfId="3425"/>
    <cellStyle name="Normal 11 3 2 2 2 7" xfId="3426"/>
    <cellStyle name="Normal 11 3 2 2 2 8" xfId="3427"/>
    <cellStyle name="Normal 11 3 2 2 2 9" xfId="3428"/>
    <cellStyle name="Normal 11 3 2 2 20" xfId="3429"/>
    <cellStyle name="Normal 11 3 2 2 21" xfId="3430"/>
    <cellStyle name="Normal 11 3 2 2 22" xfId="3431"/>
    <cellStyle name="Normal 11 3 2 2 23" xfId="3432"/>
    <cellStyle name="Normal 11 3 2 2 24" xfId="3433"/>
    <cellStyle name="Normal 11 3 2 2 25" xfId="3434"/>
    <cellStyle name="Normal 11 3 2 2 26" xfId="3435"/>
    <cellStyle name="Normal 11 3 2 2 27" xfId="3436"/>
    <cellStyle name="Normal 11 3 2 2 28" xfId="3437"/>
    <cellStyle name="Normal 11 3 2 2 29" xfId="3438"/>
    <cellStyle name="Normal 11 3 2 2 3" xfId="3439"/>
    <cellStyle name="Normal 11 3 2 2 30" xfId="3440"/>
    <cellStyle name="Normal 11 3 2 2 31" xfId="3441"/>
    <cellStyle name="Normal 11 3 2 2 32" xfId="3442"/>
    <cellStyle name="Normal 11 3 2 2 33" xfId="3443"/>
    <cellStyle name="Normal 11 3 2 2 34" xfId="3444"/>
    <cellStyle name="Normal 11 3 2 2 35" xfId="3445"/>
    <cellStyle name="Normal 11 3 2 2 36" xfId="3446"/>
    <cellStyle name="Normal 11 3 2 2 37" xfId="3447"/>
    <cellStyle name="Normal 11 3 2 2 38" xfId="3448"/>
    <cellStyle name="Normal 11 3 2 2 4" xfId="3449"/>
    <cellStyle name="Normal 11 3 2 2 5" xfId="3450"/>
    <cellStyle name="Normal 11 3 2 2 6" xfId="3451"/>
    <cellStyle name="Normal 11 3 2 2 7" xfId="3452"/>
    <cellStyle name="Normal 11 3 2 2 8" xfId="3453"/>
    <cellStyle name="Normal 11 3 2 2 9" xfId="3454"/>
    <cellStyle name="Normal 11 3 2 20" xfId="3455"/>
    <cellStyle name="Normal 11 3 2 21" xfId="3456"/>
    <cellStyle name="Normal 11 3 2 22" xfId="3457"/>
    <cellStyle name="Normal 11 3 2 23" xfId="3458"/>
    <cellStyle name="Normal 11 3 2 24" xfId="3459"/>
    <cellStyle name="Normal 11 3 2 25" xfId="3460"/>
    <cellStyle name="Normal 11 3 2 26" xfId="3461"/>
    <cellStyle name="Normal 11 3 2 27" xfId="3462"/>
    <cellStyle name="Normal 11 3 2 28" xfId="3463"/>
    <cellStyle name="Normal 11 3 2 29" xfId="3464"/>
    <cellStyle name="Normal 11 3 2 3" xfId="3465"/>
    <cellStyle name="Normal 11 3 2 30" xfId="3466"/>
    <cellStyle name="Normal 11 3 2 31" xfId="3467"/>
    <cellStyle name="Normal 11 3 2 32" xfId="3468"/>
    <cellStyle name="Normal 11 3 2 33" xfId="3469"/>
    <cellStyle name="Normal 11 3 2 34" xfId="3470"/>
    <cellStyle name="Normal 11 3 2 35" xfId="3471"/>
    <cellStyle name="Normal 11 3 2 36" xfId="3472"/>
    <cellStyle name="Normal 11 3 2 37" xfId="3473"/>
    <cellStyle name="Normal 11 3 2 38" xfId="3474"/>
    <cellStyle name="Normal 11 3 2 39" xfId="3475"/>
    <cellStyle name="Normal 11 3 2 4" xfId="3476"/>
    <cellStyle name="Normal 11 3 2 40" xfId="3477"/>
    <cellStyle name="Normal 11 3 2 5" xfId="3478"/>
    <cellStyle name="Normal 11 3 2 6" xfId="3479"/>
    <cellStyle name="Normal 11 3 2 7" xfId="3480"/>
    <cellStyle name="Normal 11 3 2 8" xfId="3481"/>
    <cellStyle name="Normal 11 3 2 9" xfId="3482"/>
    <cellStyle name="Normal 11 3 20" xfId="3483"/>
    <cellStyle name="Normal 11 3 21" xfId="3484"/>
    <cellStyle name="Normal 11 3 22" xfId="3485"/>
    <cellStyle name="Normal 11 3 23" xfId="3486"/>
    <cellStyle name="Normal 11 3 24" xfId="3487"/>
    <cellStyle name="Normal 11 3 25" xfId="3488"/>
    <cellStyle name="Normal 11 3 26" xfId="3489"/>
    <cellStyle name="Normal 11 3 27" xfId="3490"/>
    <cellStyle name="Normal 11 3 28" xfId="3491"/>
    <cellStyle name="Normal 11 3 29" xfId="3492"/>
    <cellStyle name="Normal 11 3 3" xfId="3493"/>
    <cellStyle name="Normal 11 3 3 10" xfId="3494"/>
    <cellStyle name="Normal 11 3 3 11" xfId="3495"/>
    <cellStyle name="Normal 11 3 3 12" xfId="3496"/>
    <cellStyle name="Normal 11 3 3 13" xfId="3497"/>
    <cellStyle name="Normal 11 3 3 14" xfId="3498"/>
    <cellStyle name="Normal 11 3 3 15" xfId="3499"/>
    <cellStyle name="Normal 11 3 3 16" xfId="3500"/>
    <cellStyle name="Normal 11 3 3 17" xfId="3501"/>
    <cellStyle name="Normal 11 3 3 18" xfId="3502"/>
    <cellStyle name="Normal 11 3 3 19" xfId="3503"/>
    <cellStyle name="Normal 11 3 3 2" xfId="3504"/>
    <cellStyle name="Normal 11 3 3 2 10" xfId="3505"/>
    <cellStyle name="Normal 11 3 3 2 11" xfId="3506"/>
    <cellStyle name="Normal 11 3 3 2 12" xfId="3507"/>
    <cellStyle name="Normal 11 3 3 2 13" xfId="3508"/>
    <cellStyle name="Normal 11 3 3 2 14" xfId="3509"/>
    <cellStyle name="Normal 11 3 3 2 15" xfId="3510"/>
    <cellStyle name="Normal 11 3 3 2 16" xfId="3511"/>
    <cellStyle name="Normal 11 3 3 2 17" xfId="3512"/>
    <cellStyle name="Normal 11 3 3 2 18" xfId="3513"/>
    <cellStyle name="Normal 11 3 3 2 19" xfId="3514"/>
    <cellStyle name="Normal 11 3 3 2 2" xfId="3515"/>
    <cellStyle name="Normal 11 3 3 2 20" xfId="3516"/>
    <cellStyle name="Normal 11 3 3 2 21" xfId="3517"/>
    <cellStyle name="Normal 11 3 3 2 22" xfId="3518"/>
    <cellStyle name="Normal 11 3 3 2 23" xfId="3519"/>
    <cellStyle name="Normal 11 3 3 2 24" xfId="3520"/>
    <cellStyle name="Normal 11 3 3 2 25" xfId="3521"/>
    <cellStyle name="Normal 11 3 3 2 26" xfId="3522"/>
    <cellStyle name="Normal 11 3 3 2 27" xfId="3523"/>
    <cellStyle name="Normal 11 3 3 2 28" xfId="3524"/>
    <cellStyle name="Normal 11 3 3 2 29" xfId="3525"/>
    <cellStyle name="Normal 11 3 3 2 3" xfId="3526"/>
    <cellStyle name="Normal 11 3 3 2 30" xfId="3527"/>
    <cellStyle name="Normal 11 3 3 2 31" xfId="3528"/>
    <cellStyle name="Normal 11 3 3 2 32" xfId="3529"/>
    <cellStyle name="Normal 11 3 3 2 33" xfId="3530"/>
    <cellStyle name="Normal 11 3 3 2 34" xfId="3531"/>
    <cellStyle name="Normal 11 3 3 2 35" xfId="3532"/>
    <cellStyle name="Normal 11 3 3 2 36" xfId="3533"/>
    <cellStyle name="Normal 11 3 3 2 37" xfId="3534"/>
    <cellStyle name="Normal 11 3 3 2 38" xfId="3535"/>
    <cellStyle name="Normal 11 3 3 2 4" xfId="3536"/>
    <cellStyle name="Normal 11 3 3 2 5" xfId="3537"/>
    <cellStyle name="Normal 11 3 3 2 6" xfId="3538"/>
    <cellStyle name="Normal 11 3 3 2 7" xfId="3539"/>
    <cellStyle name="Normal 11 3 3 2 8" xfId="3540"/>
    <cellStyle name="Normal 11 3 3 2 9" xfId="3541"/>
    <cellStyle name="Normal 11 3 3 20" xfId="3542"/>
    <cellStyle name="Normal 11 3 3 21" xfId="3543"/>
    <cellStyle name="Normal 11 3 3 22" xfId="3544"/>
    <cellStyle name="Normal 11 3 3 23" xfId="3545"/>
    <cellStyle name="Normal 11 3 3 24" xfId="3546"/>
    <cellStyle name="Normal 11 3 3 25" xfId="3547"/>
    <cellStyle name="Normal 11 3 3 26" xfId="3548"/>
    <cellStyle name="Normal 11 3 3 27" xfId="3549"/>
    <cellStyle name="Normal 11 3 3 28" xfId="3550"/>
    <cellStyle name="Normal 11 3 3 29" xfId="3551"/>
    <cellStyle name="Normal 11 3 3 3" xfId="3552"/>
    <cellStyle name="Normal 11 3 3 30" xfId="3553"/>
    <cellStyle name="Normal 11 3 3 31" xfId="3554"/>
    <cellStyle name="Normal 11 3 3 32" xfId="3555"/>
    <cellStyle name="Normal 11 3 3 33" xfId="3556"/>
    <cellStyle name="Normal 11 3 3 34" xfId="3557"/>
    <cellStyle name="Normal 11 3 3 35" xfId="3558"/>
    <cellStyle name="Normal 11 3 3 36" xfId="3559"/>
    <cellStyle name="Normal 11 3 3 37" xfId="3560"/>
    <cellStyle name="Normal 11 3 3 38" xfId="3561"/>
    <cellStyle name="Normal 11 3 3 4" xfId="3562"/>
    <cellStyle name="Normal 11 3 3 5" xfId="3563"/>
    <cellStyle name="Normal 11 3 3 6" xfId="3564"/>
    <cellStyle name="Normal 11 3 3 7" xfId="3565"/>
    <cellStyle name="Normal 11 3 3 8" xfId="3566"/>
    <cellStyle name="Normal 11 3 3 9" xfId="3567"/>
    <cellStyle name="Normal 11 3 30" xfId="3568"/>
    <cellStyle name="Normal 11 3 31" xfId="3569"/>
    <cellStyle name="Normal 11 3 32" xfId="3570"/>
    <cellStyle name="Normal 11 3 33" xfId="3571"/>
    <cellStyle name="Normal 11 3 34" xfId="3572"/>
    <cellStyle name="Normal 11 3 35" xfId="3573"/>
    <cellStyle name="Normal 11 3 36" xfId="3574"/>
    <cellStyle name="Normal 11 3 37" xfId="3575"/>
    <cellStyle name="Normal 11 3 38" xfId="3576"/>
    <cellStyle name="Normal 11 3 39" xfId="3577"/>
    <cellStyle name="Normal 11 3 4" xfId="3578"/>
    <cellStyle name="Normal 11 3 40" xfId="3579"/>
    <cellStyle name="Normal 11 3 5" xfId="3580"/>
    <cellStyle name="Normal 11 3 6" xfId="3581"/>
    <cellStyle name="Normal 11 3 7" xfId="3582"/>
    <cellStyle name="Normal 11 3 8" xfId="3583"/>
    <cellStyle name="Normal 11 3 9" xfId="3584"/>
    <cellStyle name="Normal 11 30" xfId="3585"/>
    <cellStyle name="Normal 11 31" xfId="3586"/>
    <cellStyle name="Normal 11 32" xfId="3587"/>
    <cellStyle name="Normal 11 33" xfId="3588"/>
    <cellStyle name="Normal 11 34" xfId="3589"/>
    <cellStyle name="Normal 11 35" xfId="3590"/>
    <cellStyle name="Normal 11 36" xfId="3591"/>
    <cellStyle name="Normal 11 37" xfId="3592"/>
    <cellStyle name="Normal 11 38" xfId="3593"/>
    <cellStyle name="Normal 11 39" xfId="3594"/>
    <cellStyle name="Normal 11 4" xfId="3595"/>
    <cellStyle name="Normal 11 40" xfId="3596"/>
    <cellStyle name="Normal 11 41" xfId="3597"/>
    <cellStyle name="Normal 11 42" xfId="3598"/>
    <cellStyle name="Normal 11 43" xfId="3599"/>
    <cellStyle name="Normal 11 44" xfId="3600"/>
    <cellStyle name="Normal 11 45" xfId="3601"/>
    <cellStyle name="Normal 11 46" xfId="3602"/>
    <cellStyle name="Normal 11 47" xfId="3603"/>
    <cellStyle name="Normal 11 48" xfId="3604"/>
    <cellStyle name="Normal 11 49" xfId="3605"/>
    <cellStyle name="Normal 11 5" xfId="3606"/>
    <cellStyle name="Normal 11 50" xfId="3607"/>
    <cellStyle name="Normal 11 51" xfId="3608"/>
    <cellStyle name="Normal 11 52" xfId="3609"/>
    <cellStyle name="Normal 11 53" xfId="3610"/>
    <cellStyle name="Normal 11 6" xfId="3611"/>
    <cellStyle name="Normal 11 7" xfId="3612"/>
    <cellStyle name="Normal 11 8" xfId="3613"/>
    <cellStyle name="Normal 11 9" xfId="3614"/>
    <cellStyle name="Normal 12" xfId="3615"/>
    <cellStyle name="Normal 12 10" xfId="3616"/>
    <cellStyle name="Normal 12 11" xfId="3617"/>
    <cellStyle name="Normal 12 12" xfId="3618"/>
    <cellStyle name="Normal 12 13" xfId="3619"/>
    <cellStyle name="Normal 12 14" xfId="3620"/>
    <cellStyle name="Normal 12 15" xfId="3621"/>
    <cellStyle name="Normal 12 16" xfId="3622"/>
    <cellStyle name="Normal 12 17" xfId="3623"/>
    <cellStyle name="Normal 12 18" xfId="3624"/>
    <cellStyle name="Normal 12 19" xfId="3625"/>
    <cellStyle name="Normal 12 2" xfId="3626"/>
    <cellStyle name="Normal 12 2 10" xfId="3627"/>
    <cellStyle name="Normal 12 2 11" xfId="3628"/>
    <cellStyle name="Normal 12 2 12" xfId="3629"/>
    <cellStyle name="Normal 12 2 13" xfId="3630"/>
    <cellStyle name="Normal 12 2 14" xfId="3631"/>
    <cellStyle name="Normal 12 2 15" xfId="3632"/>
    <cellStyle name="Normal 12 2 16" xfId="3633"/>
    <cellStyle name="Normal 12 2 17" xfId="3634"/>
    <cellStyle name="Normal 12 2 18" xfId="3635"/>
    <cellStyle name="Normal 12 2 19" xfId="3636"/>
    <cellStyle name="Normal 12 2 2" xfId="3637"/>
    <cellStyle name="Normal 12 2 2 10" xfId="3638"/>
    <cellStyle name="Normal 12 2 2 11" xfId="3639"/>
    <cellStyle name="Normal 12 2 2 12" xfId="3640"/>
    <cellStyle name="Normal 12 2 2 13" xfId="3641"/>
    <cellStyle name="Normal 12 2 2 14" xfId="3642"/>
    <cellStyle name="Normal 12 2 2 15" xfId="3643"/>
    <cellStyle name="Normal 12 2 2 16" xfId="3644"/>
    <cellStyle name="Normal 12 2 2 17" xfId="3645"/>
    <cellStyle name="Normal 12 2 2 18" xfId="3646"/>
    <cellStyle name="Normal 12 2 2 19" xfId="3647"/>
    <cellStyle name="Normal 12 2 2 2" xfId="3648"/>
    <cellStyle name="Normal 12 2 2 2 10" xfId="3649"/>
    <cellStyle name="Normal 12 2 2 2 11" xfId="3650"/>
    <cellStyle name="Normal 12 2 2 2 12" xfId="3651"/>
    <cellStyle name="Normal 12 2 2 2 13" xfId="3652"/>
    <cellStyle name="Normal 12 2 2 2 14" xfId="3653"/>
    <cellStyle name="Normal 12 2 2 2 15" xfId="3654"/>
    <cellStyle name="Normal 12 2 2 2 16" xfId="3655"/>
    <cellStyle name="Normal 12 2 2 2 17" xfId="3656"/>
    <cellStyle name="Normal 12 2 2 2 18" xfId="3657"/>
    <cellStyle name="Normal 12 2 2 2 19" xfId="3658"/>
    <cellStyle name="Normal 12 2 2 2 2" xfId="3659"/>
    <cellStyle name="Normal 12 2 2 2 2 10" xfId="3660"/>
    <cellStyle name="Normal 12 2 2 2 2 11" xfId="3661"/>
    <cellStyle name="Normal 12 2 2 2 2 12" xfId="3662"/>
    <cellStyle name="Normal 12 2 2 2 2 13" xfId="3663"/>
    <cellStyle name="Normal 12 2 2 2 2 14" xfId="3664"/>
    <cellStyle name="Normal 12 2 2 2 2 15" xfId="3665"/>
    <cellStyle name="Normal 12 2 2 2 2 16" xfId="3666"/>
    <cellStyle name="Normal 12 2 2 2 2 17" xfId="3667"/>
    <cellStyle name="Normal 12 2 2 2 2 18" xfId="3668"/>
    <cellStyle name="Normal 12 2 2 2 2 19" xfId="3669"/>
    <cellStyle name="Normal 12 2 2 2 2 2" xfId="3670"/>
    <cellStyle name="Normal 12 2 2 2 2 20" xfId="3671"/>
    <cellStyle name="Normal 12 2 2 2 2 21" xfId="3672"/>
    <cellStyle name="Normal 12 2 2 2 2 22" xfId="3673"/>
    <cellStyle name="Normal 12 2 2 2 2 23" xfId="3674"/>
    <cellStyle name="Normal 12 2 2 2 2 24" xfId="3675"/>
    <cellStyle name="Normal 12 2 2 2 2 25" xfId="3676"/>
    <cellStyle name="Normal 12 2 2 2 2 26" xfId="3677"/>
    <cellStyle name="Normal 12 2 2 2 2 27" xfId="3678"/>
    <cellStyle name="Normal 12 2 2 2 2 28" xfId="3679"/>
    <cellStyle name="Normal 12 2 2 2 2 29" xfId="3680"/>
    <cellStyle name="Normal 12 2 2 2 2 3" xfId="3681"/>
    <cellStyle name="Normal 12 2 2 2 2 30" xfId="3682"/>
    <cellStyle name="Normal 12 2 2 2 2 31" xfId="3683"/>
    <cellStyle name="Normal 12 2 2 2 2 32" xfId="3684"/>
    <cellStyle name="Normal 12 2 2 2 2 33" xfId="3685"/>
    <cellStyle name="Normal 12 2 2 2 2 34" xfId="3686"/>
    <cellStyle name="Normal 12 2 2 2 2 35" xfId="3687"/>
    <cellStyle name="Normal 12 2 2 2 2 36" xfId="3688"/>
    <cellStyle name="Normal 12 2 2 2 2 37" xfId="3689"/>
    <cellStyle name="Normal 12 2 2 2 2 38" xfId="3690"/>
    <cellStyle name="Normal 12 2 2 2 2 4" xfId="3691"/>
    <cellStyle name="Normal 12 2 2 2 2 5" xfId="3692"/>
    <cellStyle name="Normal 12 2 2 2 2 6" xfId="3693"/>
    <cellStyle name="Normal 12 2 2 2 2 7" xfId="3694"/>
    <cellStyle name="Normal 12 2 2 2 2 8" xfId="3695"/>
    <cellStyle name="Normal 12 2 2 2 2 9" xfId="3696"/>
    <cellStyle name="Normal 12 2 2 2 20" xfId="3697"/>
    <cellStyle name="Normal 12 2 2 2 21" xfId="3698"/>
    <cellStyle name="Normal 12 2 2 2 22" xfId="3699"/>
    <cellStyle name="Normal 12 2 2 2 23" xfId="3700"/>
    <cellStyle name="Normal 12 2 2 2 24" xfId="3701"/>
    <cellStyle name="Normal 12 2 2 2 25" xfId="3702"/>
    <cellStyle name="Normal 12 2 2 2 26" xfId="3703"/>
    <cellStyle name="Normal 12 2 2 2 27" xfId="3704"/>
    <cellStyle name="Normal 12 2 2 2 28" xfId="3705"/>
    <cellStyle name="Normal 12 2 2 2 29" xfId="3706"/>
    <cellStyle name="Normal 12 2 2 2 3" xfId="3707"/>
    <cellStyle name="Normal 12 2 2 2 30" xfId="3708"/>
    <cellStyle name="Normal 12 2 2 2 31" xfId="3709"/>
    <cellStyle name="Normal 12 2 2 2 32" xfId="3710"/>
    <cellStyle name="Normal 12 2 2 2 33" xfId="3711"/>
    <cellStyle name="Normal 12 2 2 2 34" xfId="3712"/>
    <cellStyle name="Normal 12 2 2 2 35" xfId="3713"/>
    <cellStyle name="Normal 12 2 2 2 36" xfId="3714"/>
    <cellStyle name="Normal 12 2 2 2 37" xfId="3715"/>
    <cellStyle name="Normal 12 2 2 2 38" xfId="3716"/>
    <cellStyle name="Normal 12 2 2 2 4" xfId="3717"/>
    <cellStyle name="Normal 12 2 2 2 5" xfId="3718"/>
    <cellStyle name="Normal 12 2 2 2 6" xfId="3719"/>
    <cellStyle name="Normal 12 2 2 2 7" xfId="3720"/>
    <cellStyle name="Normal 12 2 2 2 8" xfId="3721"/>
    <cellStyle name="Normal 12 2 2 2 9" xfId="3722"/>
    <cellStyle name="Normal 12 2 2 20" xfId="3723"/>
    <cellStyle name="Normal 12 2 2 21" xfId="3724"/>
    <cellStyle name="Normal 12 2 2 22" xfId="3725"/>
    <cellStyle name="Normal 12 2 2 23" xfId="3726"/>
    <cellStyle name="Normal 12 2 2 24" xfId="3727"/>
    <cellStyle name="Normal 12 2 2 25" xfId="3728"/>
    <cellStyle name="Normal 12 2 2 26" xfId="3729"/>
    <cellStyle name="Normal 12 2 2 27" xfId="3730"/>
    <cellStyle name="Normal 12 2 2 28" xfId="3731"/>
    <cellStyle name="Normal 12 2 2 29" xfId="3732"/>
    <cellStyle name="Normal 12 2 2 3" xfId="3733"/>
    <cellStyle name="Normal 12 2 2 30" xfId="3734"/>
    <cellStyle name="Normal 12 2 2 31" xfId="3735"/>
    <cellStyle name="Normal 12 2 2 32" xfId="3736"/>
    <cellStyle name="Normal 12 2 2 33" xfId="3737"/>
    <cellStyle name="Normal 12 2 2 34" xfId="3738"/>
    <cellStyle name="Normal 12 2 2 35" xfId="3739"/>
    <cellStyle name="Normal 12 2 2 36" xfId="3740"/>
    <cellStyle name="Normal 12 2 2 37" xfId="3741"/>
    <cellStyle name="Normal 12 2 2 38" xfId="3742"/>
    <cellStyle name="Normal 12 2 2 39" xfId="3743"/>
    <cellStyle name="Normal 12 2 2 4" xfId="3744"/>
    <cellStyle name="Normal 12 2 2 40" xfId="3745"/>
    <cellStyle name="Normal 12 2 2 5" xfId="3746"/>
    <cellStyle name="Normal 12 2 2 6" xfId="3747"/>
    <cellStyle name="Normal 12 2 2 7" xfId="3748"/>
    <cellStyle name="Normal 12 2 2 8" xfId="3749"/>
    <cellStyle name="Normal 12 2 2 9" xfId="3750"/>
    <cellStyle name="Normal 12 2 20" xfId="3751"/>
    <cellStyle name="Normal 12 2 21" xfId="3752"/>
    <cellStyle name="Normal 12 2 22" xfId="3753"/>
    <cellStyle name="Normal 12 2 23" xfId="3754"/>
    <cellStyle name="Normal 12 2 24" xfId="3755"/>
    <cellStyle name="Normal 12 2 25" xfId="3756"/>
    <cellStyle name="Normal 12 2 26" xfId="3757"/>
    <cellStyle name="Normal 12 2 27" xfId="3758"/>
    <cellStyle name="Normal 12 2 28" xfId="3759"/>
    <cellStyle name="Normal 12 2 29" xfId="3760"/>
    <cellStyle name="Normal 12 2 3" xfId="3761"/>
    <cellStyle name="Normal 12 2 3 10" xfId="3762"/>
    <cellStyle name="Normal 12 2 3 11" xfId="3763"/>
    <cellStyle name="Normal 12 2 3 12" xfId="3764"/>
    <cellStyle name="Normal 12 2 3 13" xfId="3765"/>
    <cellStyle name="Normal 12 2 3 14" xfId="3766"/>
    <cellStyle name="Normal 12 2 3 15" xfId="3767"/>
    <cellStyle name="Normal 12 2 3 16" xfId="3768"/>
    <cellStyle name="Normal 12 2 3 17" xfId="3769"/>
    <cellStyle name="Normal 12 2 3 18" xfId="3770"/>
    <cellStyle name="Normal 12 2 3 19" xfId="3771"/>
    <cellStyle name="Normal 12 2 3 2" xfId="3772"/>
    <cellStyle name="Normal 12 2 3 2 10" xfId="3773"/>
    <cellStyle name="Normal 12 2 3 2 11" xfId="3774"/>
    <cellStyle name="Normal 12 2 3 2 12" xfId="3775"/>
    <cellStyle name="Normal 12 2 3 2 13" xfId="3776"/>
    <cellStyle name="Normal 12 2 3 2 14" xfId="3777"/>
    <cellStyle name="Normal 12 2 3 2 15" xfId="3778"/>
    <cellStyle name="Normal 12 2 3 2 16" xfId="3779"/>
    <cellStyle name="Normal 12 2 3 2 17" xfId="3780"/>
    <cellStyle name="Normal 12 2 3 2 18" xfId="3781"/>
    <cellStyle name="Normal 12 2 3 2 19" xfId="3782"/>
    <cellStyle name="Normal 12 2 3 2 2" xfId="3783"/>
    <cellStyle name="Normal 12 2 3 2 20" xfId="3784"/>
    <cellStyle name="Normal 12 2 3 2 21" xfId="3785"/>
    <cellStyle name="Normal 12 2 3 2 22" xfId="3786"/>
    <cellStyle name="Normal 12 2 3 2 23" xfId="3787"/>
    <cellStyle name="Normal 12 2 3 2 24" xfId="3788"/>
    <cellStyle name="Normal 12 2 3 2 25" xfId="3789"/>
    <cellStyle name="Normal 12 2 3 2 26" xfId="3790"/>
    <cellStyle name="Normal 12 2 3 2 27" xfId="3791"/>
    <cellStyle name="Normal 12 2 3 2 28" xfId="3792"/>
    <cellStyle name="Normal 12 2 3 2 29" xfId="3793"/>
    <cellStyle name="Normal 12 2 3 2 3" xfId="3794"/>
    <cellStyle name="Normal 12 2 3 2 30" xfId="3795"/>
    <cellStyle name="Normal 12 2 3 2 31" xfId="3796"/>
    <cellStyle name="Normal 12 2 3 2 32" xfId="3797"/>
    <cellStyle name="Normal 12 2 3 2 33" xfId="3798"/>
    <cellStyle name="Normal 12 2 3 2 34" xfId="3799"/>
    <cellStyle name="Normal 12 2 3 2 35" xfId="3800"/>
    <cellStyle name="Normal 12 2 3 2 36" xfId="3801"/>
    <cellStyle name="Normal 12 2 3 2 37" xfId="3802"/>
    <cellStyle name="Normal 12 2 3 2 38" xfId="3803"/>
    <cellStyle name="Normal 12 2 3 2 4" xfId="3804"/>
    <cellStyle name="Normal 12 2 3 2 5" xfId="3805"/>
    <cellStyle name="Normal 12 2 3 2 6" xfId="3806"/>
    <cellStyle name="Normal 12 2 3 2 7" xfId="3807"/>
    <cellStyle name="Normal 12 2 3 2 8" xfId="3808"/>
    <cellStyle name="Normal 12 2 3 2 9" xfId="3809"/>
    <cellStyle name="Normal 12 2 3 20" xfId="3810"/>
    <cellStyle name="Normal 12 2 3 21" xfId="3811"/>
    <cellStyle name="Normal 12 2 3 22" xfId="3812"/>
    <cellStyle name="Normal 12 2 3 23" xfId="3813"/>
    <cellStyle name="Normal 12 2 3 24" xfId="3814"/>
    <cellStyle name="Normal 12 2 3 25" xfId="3815"/>
    <cellStyle name="Normal 12 2 3 26" xfId="3816"/>
    <cellStyle name="Normal 12 2 3 27" xfId="3817"/>
    <cellStyle name="Normal 12 2 3 28" xfId="3818"/>
    <cellStyle name="Normal 12 2 3 29" xfId="3819"/>
    <cellStyle name="Normal 12 2 3 3" xfId="3820"/>
    <cellStyle name="Normal 12 2 3 30" xfId="3821"/>
    <cellStyle name="Normal 12 2 3 31" xfId="3822"/>
    <cellStyle name="Normal 12 2 3 32" xfId="3823"/>
    <cellStyle name="Normal 12 2 3 33" xfId="3824"/>
    <cellStyle name="Normal 12 2 3 34" xfId="3825"/>
    <cellStyle name="Normal 12 2 3 35" xfId="3826"/>
    <cellStyle name="Normal 12 2 3 36" xfId="3827"/>
    <cellStyle name="Normal 12 2 3 37" xfId="3828"/>
    <cellStyle name="Normal 12 2 3 38" xfId="3829"/>
    <cellStyle name="Normal 12 2 3 4" xfId="3830"/>
    <cellStyle name="Normal 12 2 3 5" xfId="3831"/>
    <cellStyle name="Normal 12 2 3 6" xfId="3832"/>
    <cellStyle name="Normal 12 2 3 7" xfId="3833"/>
    <cellStyle name="Normal 12 2 3 8" xfId="3834"/>
    <cellStyle name="Normal 12 2 3 9" xfId="3835"/>
    <cellStyle name="Normal 12 2 30" xfId="3836"/>
    <cellStyle name="Normal 12 2 31" xfId="3837"/>
    <cellStyle name="Normal 12 2 32" xfId="3838"/>
    <cellStyle name="Normal 12 2 33" xfId="3839"/>
    <cellStyle name="Normal 12 2 34" xfId="3840"/>
    <cellStyle name="Normal 12 2 35" xfId="3841"/>
    <cellStyle name="Normal 12 2 36" xfId="3842"/>
    <cellStyle name="Normal 12 2 37" xfId="3843"/>
    <cellStyle name="Normal 12 2 38" xfId="3844"/>
    <cellStyle name="Normal 12 2 39" xfId="3845"/>
    <cellStyle name="Normal 12 2 4" xfId="3846"/>
    <cellStyle name="Normal 12 2 40" xfId="3847"/>
    <cellStyle name="Normal 12 2 5" xfId="3848"/>
    <cellStyle name="Normal 12 2 6" xfId="3849"/>
    <cellStyle name="Normal 12 2 7" xfId="3850"/>
    <cellStyle name="Normal 12 2 8" xfId="3851"/>
    <cellStyle name="Normal 12 2 9" xfId="3852"/>
    <cellStyle name="Normal 12 20" xfId="3853"/>
    <cellStyle name="Normal 12 21" xfId="3854"/>
    <cellStyle name="Normal 12 22" xfId="3855"/>
    <cellStyle name="Normal 12 23" xfId="3856"/>
    <cellStyle name="Normal 12 24" xfId="3857"/>
    <cellStyle name="Normal 12 25" xfId="3858"/>
    <cellStyle name="Normal 12 26" xfId="3859"/>
    <cellStyle name="Normal 12 27" xfId="3860"/>
    <cellStyle name="Normal 12 28" xfId="3861"/>
    <cellStyle name="Normal 12 29" xfId="3862"/>
    <cellStyle name="Normal 12 3" xfId="3863"/>
    <cellStyle name="Normal 12 3 10" xfId="3864"/>
    <cellStyle name="Normal 12 3 11" xfId="3865"/>
    <cellStyle name="Normal 12 3 12" xfId="3866"/>
    <cellStyle name="Normal 12 3 13" xfId="3867"/>
    <cellStyle name="Normal 12 3 14" xfId="3868"/>
    <cellStyle name="Normal 12 3 15" xfId="3869"/>
    <cellStyle name="Normal 12 3 16" xfId="3870"/>
    <cellStyle name="Normal 12 3 17" xfId="3871"/>
    <cellStyle name="Normal 12 3 18" xfId="3872"/>
    <cellStyle name="Normal 12 3 19" xfId="3873"/>
    <cellStyle name="Normal 12 3 2" xfId="3874"/>
    <cellStyle name="Normal 12 3 2 10" xfId="3875"/>
    <cellStyle name="Normal 12 3 2 11" xfId="3876"/>
    <cellStyle name="Normal 12 3 2 12" xfId="3877"/>
    <cellStyle name="Normal 12 3 2 13" xfId="3878"/>
    <cellStyle name="Normal 12 3 2 14" xfId="3879"/>
    <cellStyle name="Normal 12 3 2 15" xfId="3880"/>
    <cellStyle name="Normal 12 3 2 16" xfId="3881"/>
    <cellStyle name="Normal 12 3 2 17" xfId="3882"/>
    <cellStyle name="Normal 12 3 2 18" xfId="3883"/>
    <cellStyle name="Normal 12 3 2 19" xfId="3884"/>
    <cellStyle name="Normal 12 3 2 2" xfId="3885"/>
    <cellStyle name="Normal 12 3 2 2 10" xfId="3886"/>
    <cellStyle name="Normal 12 3 2 2 11" xfId="3887"/>
    <cellStyle name="Normal 12 3 2 2 12" xfId="3888"/>
    <cellStyle name="Normal 12 3 2 2 13" xfId="3889"/>
    <cellStyle name="Normal 12 3 2 2 14" xfId="3890"/>
    <cellStyle name="Normal 12 3 2 2 15" xfId="3891"/>
    <cellStyle name="Normal 12 3 2 2 16" xfId="3892"/>
    <cellStyle name="Normal 12 3 2 2 17" xfId="3893"/>
    <cellStyle name="Normal 12 3 2 2 18" xfId="3894"/>
    <cellStyle name="Normal 12 3 2 2 19" xfId="3895"/>
    <cellStyle name="Normal 12 3 2 2 2" xfId="3896"/>
    <cellStyle name="Normal 12 3 2 2 2 10" xfId="3897"/>
    <cellStyle name="Normal 12 3 2 2 2 11" xfId="3898"/>
    <cellStyle name="Normal 12 3 2 2 2 12" xfId="3899"/>
    <cellStyle name="Normal 12 3 2 2 2 13" xfId="3900"/>
    <cellStyle name="Normal 12 3 2 2 2 14" xfId="3901"/>
    <cellStyle name="Normal 12 3 2 2 2 15" xfId="3902"/>
    <cellStyle name="Normal 12 3 2 2 2 16" xfId="3903"/>
    <cellStyle name="Normal 12 3 2 2 2 17" xfId="3904"/>
    <cellStyle name="Normal 12 3 2 2 2 18" xfId="3905"/>
    <cellStyle name="Normal 12 3 2 2 2 19" xfId="3906"/>
    <cellStyle name="Normal 12 3 2 2 2 2" xfId="3907"/>
    <cellStyle name="Normal 12 3 2 2 2 20" xfId="3908"/>
    <cellStyle name="Normal 12 3 2 2 2 21" xfId="3909"/>
    <cellStyle name="Normal 12 3 2 2 2 22" xfId="3910"/>
    <cellStyle name="Normal 12 3 2 2 2 23" xfId="3911"/>
    <cellStyle name="Normal 12 3 2 2 2 24" xfId="3912"/>
    <cellStyle name="Normal 12 3 2 2 2 25" xfId="3913"/>
    <cellStyle name="Normal 12 3 2 2 2 26" xfId="3914"/>
    <cellStyle name="Normal 12 3 2 2 2 27" xfId="3915"/>
    <cellStyle name="Normal 12 3 2 2 2 28" xfId="3916"/>
    <cellStyle name="Normal 12 3 2 2 2 29" xfId="3917"/>
    <cellStyle name="Normal 12 3 2 2 2 3" xfId="3918"/>
    <cellStyle name="Normal 12 3 2 2 2 30" xfId="3919"/>
    <cellStyle name="Normal 12 3 2 2 2 31" xfId="3920"/>
    <cellStyle name="Normal 12 3 2 2 2 32" xfId="3921"/>
    <cellStyle name="Normal 12 3 2 2 2 33" xfId="3922"/>
    <cellStyle name="Normal 12 3 2 2 2 34" xfId="3923"/>
    <cellStyle name="Normal 12 3 2 2 2 35" xfId="3924"/>
    <cellStyle name="Normal 12 3 2 2 2 36" xfId="3925"/>
    <cellStyle name="Normal 12 3 2 2 2 37" xfId="3926"/>
    <cellStyle name="Normal 12 3 2 2 2 38" xfId="3927"/>
    <cellStyle name="Normal 12 3 2 2 2 4" xfId="3928"/>
    <cellStyle name="Normal 12 3 2 2 2 5" xfId="3929"/>
    <cellStyle name="Normal 12 3 2 2 2 6" xfId="3930"/>
    <cellStyle name="Normal 12 3 2 2 2 7" xfId="3931"/>
    <cellStyle name="Normal 12 3 2 2 2 8" xfId="3932"/>
    <cellStyle name="Normal 12 3 2 2 2 9" xfId="3933"/>
    <cellStyle name="Normal 12 3 2 2 20" xfId="3934"/>
    <cellStyle name="Normal 12 3 2 2 21" xfId="3935"/>
    <cellStyle name="Normal 12 3 2 2 22" xfId="3936"/>
    <cellStyle name="Normal 12 3 2 2 23" xfId="3937"/>
    <cellStyle name="Normal 12 3 2 2 24" xfId="3938"/>
    <cellStyle name="Normal 12 3 2 2 25" xfId="3939"/>
    <cellStyle name="Normal 12 3 2 2 26" xfId="3940"/>
    <cellStyle name="Normal 12 3 2 2 27" xfId="3941"/>
    <cellStyle name="Normal 12 3 2 2 28" xfId="3942"/>
    <cellStyle name="Normal 12 3 2 2 29" xfId="3943"/>
    <cellStyle name="Normal 12 3 2 2 3" xfId="3944"/>
    <cellStyle name="Normal 12 3 2 2 30" xfId="3945"/>
    <cellStyle name="Normal 12 3 2 2 31" xfId="3946"/>
    <cellStyle name="Normal 12 3 2 2 32" xfId="3947"/>
    <cellStyle name="Normal 12 3 2 2 33" xfId="3948"/>
    <cellStyle name="Normal 12 3 2 2 34" xfId="3949"/>
    <cellStyle name="Normal 12 3 2 2 35" xfId="3950"/>
    <cellStyle name="Normal 12 3 2 2 36" xfId="3951"/>
    <cellStyle name="Normal 12 3 2 2 37" xfId="3952"/>
    <cellStyle name="Normal 12 3 2 2 38" xfId="3953"/>
    <cellStyle name="Normal 12 3 2 2 4" xfId="3954"/>
    <cellStyle name="Normal 12 3 2 2 5" xfId="3955"/>
    <cellStyle name="Normal 12 3 2 2 6" xfId="3956"/>
    <cellStyle name="Normal 12 3 2 2 7" xfId="3957"/>
    <cellStyle name="Normal 12 3 2 2 8" xfId="3958"/>
    <cellStyle name="Normal 12 3 2 2 9" xfId="3959"/>
    <cellStyle name="Normal 12 3 2 20" xfId="3960"/>
    <cellStyle name="Normal 12 3 2 21" xfId="3961"/>
    <cellStyle name="Normal 12 3 2 22" xfId="3962"/>
    <cellStyle name="Normal 12 3 2 23" xfId="3963"/>
    <cellStyle name="Normal 12 3 2 24" xfId="3964"/>
    <cellStyle name="Normal 12 3 2 25" xfId="3965"/>
    <cellStyle name="Normal 12 3 2 26" xfId="3966"/>
    <cellStyle name="Normal 12 3 2 27" xfId="3967"/>
    <cellStyle name="Normal 12 3 2 28" xfId="3968"/>
    <cellStyle name="Normal 12 3 2 29" xfId="3969"/>
    <cellStyle name="Normal 12 3 2 3" xfId="3970"/>
    <cellStyle name="Normal 12 3 2 30" xfId="3971"/>
    <cellStyle name="Normal 12 3 2 31" xfId="3972"/>
    <cellStyle name="Normal 12 3 2 32" xfId="3973"/>
    <cellStyle name="Normal 12 3 2 33" xfId="3974"/>
    <cellStyle name="Normal 12 3 2 34" xfId="3975"/>
    <cellStyle name="Normal 12 3 2 35" xfId="3976"/>
    <cellStyle name="Normal 12 3 2 36" xfId="3977"/>
    <cellStyle name="Normal 12 3 2 37" xfId="3978"/>
    <cellStyle name="Normal 12 3 2 38" xfId="3979"/>
    <cellStyle name="Normal 12 3 2 39" xfId="3980"/>
    <cellStyle name="Normal 12 3 2 4" xfId="3981"/>
    <cellStyle name="Normal 12 3 2 40" xfId="3982"/>
    <cellStyle name="Normal 12 3 2 5" xfId="3983"/>
    <cellStyle name="Normal 12 3 2 6" xfId="3984"/>
    <cellStyle name="Normal 12 3 2 7" xfId="3985"/>
    <cellStyle name="Normal 12 3 2 8" xfId="3986"/>
    <cellStyle name="Normal 12 3 2 9" xfId="3987"/>
    <cellStyle name="Normal 12 3 20" xfId="3988"/>
    <cellStyle name="Normal 12 3 21" xfId="3989"/>
    <cellStyle name="Normal 12 3 22" xfId="3990"/>
    <cellStyle name="Normal 12 3 23" xfId="3991"/>
    <cellStyle name="Normal 12 3 24" xfId="3992"/>
    <cellStyle name="Normal 12 3 25" xfId="3993"/>
    <cellStyle name="Normal 12 3 26" xfId="3994"/>
    <cellStyle name="Normal 12 3 27" xfId="3995"/>
    <cellStyle name="Normal 12 3 28" xfId="3996"/>
    <cellStyle name="Normal 12 3 29" xfId="3997"/>
    <cellStyle name="Normal 12 3 3" xfId="3998"/>
    <cellStyle name="Normal 12 3 3 10" xfId="3999"/>
    <cellStyle name="Normal 12 3 3 11" xfId="4000"/>
    <cellStyle name="Normal 12 3 3 12" xfId="4001"/>
    <cellStyle name="Normal 12 3 3 13" xfId="4002"/>
    <cellStyle name="Normal 12 3 3 14" xfId="4003"/>
    <cellStyle name="Normal 12 3 3 15" xfId="4004"/>
    <cellStyle name="Normal 12 3 3 16" xfId="4005"/>
    <cellStyle name="Normal 12 3 3 17" xfId="4006"/>
    <cellStyle name="Normal 12 3 3 18" xfId="4007"/>
    <cellStyle name="Normal 12 3 3 19" xfId="4008"/>
    <cellStyle name="Normal 12 3 3 2" xfId="4009"/>
    <cellStyle name="Normal 12 3 3 2 10" xfId="4010"/>
    <cellStyle name="Normal 12 3 3 2 11" xfId="4011"/>
    <cellStyle name="Normal 12 3 3 2 12" xfId="4012"/>
    <cellStyle name="Normal 12 3 3 2 13" xfId="4013"/>
    <cellStyle name="Normal 12 3 3 2 14" xfId="4014"/>
    <cellStyle name="Normal 12 3 3 2 15" xfId="4015"/>
    <cellStyle name="Normal 12 3 3 2 16" xfId="4016"/>
    <cellStyle name="Normal 12 3 3 2 17" xfId="4017"/>
    <cellStyle name="Normal 12 3 3 2 18" xfId="4018"/>
    <cellStyle name="Normal 12 3 3 2 19" xfId="4019"/>
    <cellStyle name="Normal 12 3 3 2 2" xfId="4020"/>
    <cellStyle name="Normal 12 3 3 2 20" xfId="4021"/>
    <cellStyle name="Normal 12 3 3 2 21" xfId="4022"/>
    <cellStyle name="Normal 12 3 3 2 22" xfId="4023"/>
    <cellStyle name="Normal 12 3 3 2 23" xfId="4024"/>
    <cellStyle name="Normal 12 3 3 2 24" xfId="4025"/>
    <cellStyle name="Normal 12 3 3 2 25" xfId="4026"/>
    <cellStyle name="Normal 12 3 3 2 26" xfId="4027"/>
    <cellStyle name="Normal 12 3 3 2 27" xfId="4028"/>
    <cellStyle name="Normal 12 3 3 2 28" xfId="4029"/>
    <cellStyle name="Normal 12 3 3 2 29" xfId="4030"/>
    <cellStyle name="Normal 12 3 3 2 3" xfId="4031"/>
    <cellStyle name="Normal 12 3 3 2 30" xfId="4032"/>
    <cellStyle name="Normal 12 3 3 2 31" xfId="4033"/>
    <cellStyle name="Normal 12 3 3 2 32" xfId="4034"/>
    <cellStyle name="Normal 12 3 3 2 33" xfId="4035"/>
    <cellStyle name="Normal 12 3 3 2 34" xfId="4036"/>
    <cellStyle name="Normal 12 3 3 2 35" xfId="4037"/>
    <cellStyle name="Normal 12 3 3 2 36" xfId="4038"/>
    <cellStyle name="Normal 12 3 3 2 37" xfId="4039"/>
    <cellStyle name="Normal 12 3 3 2 38" xfId="4040"/>
    <cellStyle name="Normal 12 3 3 2 4" xfId="4041"/>
    <cellStyle name="Normal 12 3 3 2 5" xfId="4042"/>
    <cellStyle name="Normal 12 3 3 2 6" xfId="4043"/>
    <cellStyle name="Normal 12 3 3 2 7" xfId="4044"/>
    <cellStyle name="Normal 12 3 3 2 8" xfId="4045"/>
    <cellStyle name="Normal 12 3 3 2 9" xfId="4046"/>
    <cellStyle name="Normal 12 3 3 20" xfId="4047"/>
    <cellStyle name="Normal 12 3 3 21" xfId="4048"/>
    <cellStyle name="Normal 12 3 3 22" xfId="4049"/>
    <cellStyle name="Normal 12 3 3 23" xfId="4050"/>
    <cellStyle name="Normal 12 3 3 24" xfId="4051"/>
    <cellStyle name="Normal 12 3 3 25" xfId="4052"/>
    <cellStyle name="Normal 12 3 3 26" xfId="4053"/>
    <cellStyle name="Normal 12 3 3 27" xfId="4054"/>
    <cellStyle name="Normal 12 3 3 28" xfId="4055"/>
    <cellStyle name="Normal 12 3 3 29" xfId="4056"/>
    <cellStyle name="Normal 12 3 3 3" xfId="4057"/>
    <cellStyle name="Normal 12 3 3 30" xfId="4058"/>
    <cellStyle name="Normal 12 3 3 31" xfId="4059"/>
    <cellStyle name="Normal 12 3 3 32" xfId="4060"/>
    <cellStyle name="Normal 12 3 3 33" xfId="4061"/>
    <cellStyle name="Normal 12 3 3 34" xfId="4062"/>
    <cellStyle name="Normal 12 3 3 35" xfId="4063"/>
    <cellStyle name="Normal 12 3 3 36" xfId="4064"/>
    <cellStyle name="Normal 12 3 3 37" xfId="4065"/>
    <cellStyle name="Normal 12 3 3 38" xfId="4066"/>
    <cellStyle name="Normal 12 3 3 4" xfId="4067"/>
    <cellStyle name="Normal 12 3 3 5" xfId="4068"/>
    <cellStyle name="Normal 12 3 3 6" xfId="4069"/>
    <cellStyle name="Normal 12 3 3 7" xfId="4070"/>
    <cellStyle name="Normal 12 3 3 8" xfId="4071"/>
    <cellStyle name="Normal 12 3 3 9" xfId="4072"/>
    <cellStyle name="Normal 12 3 30" xfId="4073"/>
    <cellStyle name="Normal 12 3 31" xfId="4074"/>
    <cellStyle name="Normal 12 3 32" xfId="4075"/>
    <cellStyle name="Normal 12 3 33" xfId="4076"/>
    <cellStyle name="Normal 12 3 34" xfId="4077"/>
    <cellStyle name="Normal 12 3 35" xfId="4078"/>
    <cellStyle name="Normal 12 3 36" xfId="4079"/>
    <cellStyle name="Normal 12 3 37" xfId="4080"/>
    <cellStyle name="Normal 12 3 38" xfId="4081"/>
    <cellStyle name="Normal 12 3 39" xfId="4082"/>
    <cellStyle name="Normal 12 3 4" xfId="4083"/>
    <cellStyle name="Normal 12 3 40" xfId="4084"/>
    <cellStyle name="Normal 12 3 5" xfId="4085"/>
    <cellStyle name="Normal 12 3 6" xfId="4086"/>
    <cellStyle name="Normal 12 3 7" xfId="4087"/>
    <cellStyle name="Normal 12 3 8" xfId="4088"/>
    <cellStyle name="Normal 12 3 9" xfId="4089"/>
    <cellStyle name="Normal 12 30" xfId="4090"/>
    <cellStyle name="Normal 12 31" xfId="4091"/>
    <cellStyle name="Normal 12 32" xfId="4092"/>
    <cellStyle name="Normal 12 33" xfId="4093"/>
    <cellStyle name="Normal 12 34" xfId="4094"/>
    <cellStyle name="Normal 12 35" xfId="4095"/>
    <cellStyle name="Normal 12 36" xfId="4096"/>
    <cellStyle name="Normal 12 37" xfId="4097"/>
    <cellStyle name="Normal 12 38" xfId="4098"/>
    <cellStyle name="Normal 12 39" xfId="4099"/>
    <cellStyle name="Normal 12 4" xfId="4100"/>
    <cellStyle name="Normal 12 40" xfId="4101"/>
    <cellStyle name="Normal 12 41" xfId="4102"/>
    <cellStyle name="Normal 12 42" xfId="4103"/>
    <cellStyle name="Normal 12 43" xfId="4104"/>
    <cellStyle name="Normal 12 44" xfId="4105"/>
    <cellStyle name="Normal 12 45" xfId="4106"/>
    <cellStyle name="Normal 12 46" xfId="4107"/>
    <cellStyle name="Normal 12 47" xfId="4108"/>
    <cellStyle name="Normal 12 48" xfId="4109"/>
    <cellStyle name="Normal 12 49" xfId="4110"/>
    <cellStyle name="Normal 12 5" xfId="4111"/>
    <cellStyle name="Normal 12 50" xfId="4112"/>
    <cellStyle name="Normal 12 51" xfId="4113"/>
    <cellStyle name="Normal 12 52" xfId="4114"/>
    <cellStyle name="Normal 12 53" xfId="4115"/>
    <cellStyle name="Normal 12 6" xfId="4116"/>
    <cellStyle name="Normal 12 7" xfId="4117"/>
    <cellStyle name="Normal 12 8" xfId="4118"/>
    <cellStyle name="Normal 12 9" xfId="4119"/>
    <cellStyle name="Normal 13" xfId="4120"/>
    <cellStyle name="Normal 13 10" xfId="4121"/>
    <cellStyle name="Normal 13 11" xfId="4122"/>
    <cellStyle name="Normal 13 12" xfId="4123"/>
    <cellStyle name="Normal 13 13" xfId="4124"/>
    <cellStyle name="Normal 13 14" xfId="4125"/>
    <cellStyle name="Normal 13 15" xfId="4126"/>
    <cellStyle name="Normal 13 16" xfId="4127"/>
    <cellStyle name="Normal 13 17" xfId="4128"/>
    <cellStyle name="Normal 13 18" xfId="4129"/>
    <cellStyle name="Normal 13 19" xfId="4130"/>
    <cellStyle name="Normal 13 2" xfId="4131"/>
    <cellStyle name="Normal 13 2 10" xfId="4132"/>
    <cellStyle name="Normal 13 2 11" xfId="4133"/>
    <cellStyle name="Normal 13 2 12" xfId="4134"/>
    <cellStyle name="Normal 13 2 13" xfId="4135"/>
    <cellStyle name="Normal 13 2 14" xfId="4136"/>
    <cellStyle name="Normal 13 2 15" xfId="4137"/>
    <cellStyle name="Normal 13 2 16" xfId="4138"/>
    <cellStyle name="Normal 13 2 17" xfId="4139"/>
    <cellStyle name="Normal 13 2 18" xfId="4140"/>
    <cellStyle name="Normal 13 2 19" xfId="4141"/>
    <cellStyle name="Normal 13 2 2" xfId="4142"/>
    <cellStyle name="Normal 13 2 2 10" xfId="4143"/>
    <cellStyle name="Normal 13 2 2 11" xfId="4144"/>
    <cellStyle name="Normal 13 2 2 12" xfId="4145"/>
    <cellStyle name="Normal 13 2 2 13" xfId="4146"/>
    <cellStyle name="Normal 13 2 2 14" xfId="4147"/>
    <cellStyle name="Normal 13 2 2 15" xfId="4148"/>
    <cellStyle name="Normal 13 2 2 16" xfId="4149"/>
    <cellStyle name="Normal 13 2 2 17" xfId="4150"/>
    <cellStyle name="Normal 13 2 2 18" xfId="4151"/>
    <cellStyle name="Normal 13 2 2 19" xfId="4152"/>
    <cellStyle name="Normal 13 2 2 2" xfId="4153"/>
    <cellStyle name="Normal 13 2 2 2 10" xfId="4154"/>
    <cellStyle name="Normal 13 2 2 2 11" xfId="4155"/>
    <cellStyle name="Normal 13 2 2 2 12" xfId="4156"/>
    <cellStyle name="Normal 13 2 2 2 13" xfId="4157"/>
    <cellStyle name="Normal 13 2 2 2 14" xfId="4158"/>
    <cellStyle name="Normal 13 2 2 2 15" xfId="4159"/>
    <cellStyle name="Normal 13 2 2 2 16" xfId="4160"/>
    <cellStyle name="Normal 13 2 2 2 17" xfId="4161"/>
    <cellStyle name="Normal 13 2 2 2 18" xfId="4162"/>
    <cellStyle name="Normal 13 2 2 2 19" xfId="4163"/>
    <cellStyle name="Normal 13 2 2 2 2" xfId="4164"/>
    <cellStyle name="Normal 13 2 2 2 2 10" xfId="4165"/>
    <cellStyle name="Normal 13 2 2 2 2 11" xfId="4166"/>
    <cellStyle name="Normal 13 2 2 2 2 12" xfId="4167"/>
    <cellStyle name="Normal 13 2 2 2 2 13" xfId="4168"/>
    <cellStyle name="Normal 13 2 2 2 2 14" xfId="4169"/>
    <cellStyle name="Normal 13 2 2 2 2 15" xfId="4170"/>
    <cellStyle name="Normal 13 2 2 2 2 16" xfId="4171"/>
    <cellStyle name="Normal 13 2 2 2 2 17" xfId="4172"/>
    <cellStyle name="Normal 13 2 2 2 2 18" xfId="4173"/>
    <cellStyle name="Normal 13 2 2 2 2 19" xfId="4174"/>
    <cellStyle name="Normal 13 2 2 2 2 2" xfId="4175"/>
    <cellStyle name="Normal 13 2 2 2 2 20" xfId="4176"/>
    <cellStyle name="Normal 13 2 2 2 2 21" xfId="4177"/>
    <cellStyle name="Normal 13 2 2 2 2 22" xfId="4178"/>
    <cellStyle name="Normal 13 2 2 2 2 23" xfId="4179"/>
    <cellStyle name="Normal 13 2 2 2 2 24" xfId="4180"/>
    <cellStyle name="Normal 13 2 2 2 2 25" xfId="4181"/>
    <cellStyle name="Normal 13 2 2 2 2 26" xfId="4182"/>
    <cellStyle name="Normal 13 2 2 2 2 27" xfId="4183"/>
    <cellStyle name="Normal 13 2 2 2 2 28" xfId="4184"/>
    <cellStyle name="Normal 13 2 2 2 2 29" xfId="4185"/>
    <cellStyle name="Normal 13 2 2 2 2 3" xfId="4186"/>
    <cellStyle name="Normal 13 2 2 2 2 30" xfId="4187"/>
    <cellStyle name="Normal 13 2 2 2 2 31" xfId="4188"/>
    <cellStyle name="Normal 13 2 2 2 2 32" xfId="4189"/>
    <cellStyle name="Normal 13 2 2 2 2 33" xfId="4190"/>
    <cellStyle name="Normal 13 2 2 2 2 34" xfId="4191"/>
    <cellStyle name="Normal 13 2 2 2 2 35" xfId="4192"/>
    <cellStyle name="Normal 13 2 2 2 2 36" xfId="4193"/>
    <cellStyle name="Normal 13 2 2 2 2 37" xfId="4194"/>
    <cellStyle name="Normal 13 2 2 2 2 38" xfId="4195"/>
    <cellStyle name="Normal 13 2 2 2 2 4" xfId="4196"/>
    <cellStyle name="Normal 13 2 2 2 2 5" xfId="4197"/>
    <cellStyle name="Normal 13 2 2 2 2 6" xfId="4198"/>
    <cellStyle name="Normal 13 2 2 2 2 7" xfId="4199"/>
    <cellStyle name="Normal 13 2 2 2 2 8" xfId="4200"/>
    <cellStyle name="Normal 13 2 2 2 2 9" xfId="4201"/>
    <cellStyle name="Normal 13 2 2 2 20" xfId="4202"/>
    <cellStyle name="Normal 13 2 2 2 21" xfId="4203"/>
    <cellStyle name="Normal 13 2 2 2 22" xfId="4204"/>
    <cellStyle name="Normal 13 2 2 2 23" xfId="4205"/>
    <cellStyle name="Normal 13 2 2 2 24" xfId="4206"/>
    <cellStyle name="Normal 13 2 2 2 25" xfId="4207"/>
    <cellStyle name="Normal 13 2 2 2 26" xfId="4208"/>
    <cellStyle name="Normal 13 2 2 2 27" xfId="4209"/>
    <cellStyle name="Normal 13 2 2 2 28" xfId="4210"/>
    <cellStyle name="Normal 13 2 2 2 29" xfId="4211"/>
    <cellStyle name="Normal 13 2 2 2 3" xfId="4212"/>
    <cellStyle name="Normal 13 2 2 2 30" xfId="4213"/>
    <cellStyle name="Normal 13 2 2 2 31" xfId="4214"/>
    <cellStyle name="Normal 13 2 2 2 32" xfId="4215"/>
    <cellStyle name="Normal 13 2 2 2 33" xfId="4216"/>
    <cellStyle name="Normal 13 2 2 2 34" xfId="4217"/>
    <cellStyle name="Normal 13 2 2 2 35" xfId="4218"/>
    <cellStyle name="Normal 13 2 2 2 36" xfId="4219"/>
    <cellStyle name="Normal 13 2 2 2 37" xfId="4220"/>
    <cellStyle name="Normal 13 2 2 2 38" xfId="4221"/>
    <cellStyle name="Normal 13 2 2 2 4" xfId="4222"/>
    <cellStyle name="Normal 13 2 2 2 5" xfId="4223"/>
    <cellStyle name="Normal 13 2 2 2 6" xfId="4224"/>
    <cellStyle name="Normal 13 2 2 2 7" xfId="4225"/>
    <cellStyle name="Normal 13 2 2 2 8" xfId="4226"/>
    <cellStyle name="Normal 13 2 2 2 9" xfId="4227"/>
    <cellStyle name="Normal 13 2 2 20" xfId="4228"/>
    <cellStyle name="Normal 13 2 2 21" xfId="4229"/>
    <cellStyle name="Normal 13 2 2 22" xfId="4230"/>
    <cellStyle name="Normal 13 2 2 23" xfId="4231"/>
    <cellStyle name="Normal 13 2 2 24" xfId="4232"/>
    <cellStyle name="Normal 13 2 2 25" xfId="4233"/>
    <cellStyle name="Normal 13 2 2 26" xfId="4234"/>
    <cellStyle name="Normal 13 2 2 27" xfId="4235"/>
    <cellStyle name="Normal 13 2 2 28" xfId="4236"/>
    <cellStyle name="Normal 13 2 2 29" xfId="4237"/>
    <cellStyle name="Normal 13 2 2 3" xfId="4238"/>
    <cellStyle name="Normal 13 2 2 30" xfId="4239"/>
    <cellStyle name="Normal 13 2 2 31" xfId="4240"/>
    <cellStyle name="Normal 13 2 2 32" xfId="4241"/>
    <cellStyle name="Normal 13 2 2 33" xfId="4242"/>
    <cellStyle name="Normal 13 2 2 34" xfId="4243"/>
    <cellStyle name="Normal 13 2 2 35" xfId="4244"/>
    <cellStyle name="Normal 13 2 2 36" xfId="4245"/>
    <cellStyle name="Normal 13 2 2 37" xfId="4246"/>
    <cellStyle name="Normal 13 2 2 38" xfId="4247"/>
    <cellStyle name="Normal 13 2 2 39" xfId="4248"/>
    <cellStyle name="Normal 13 2 2 4" xfId="4249"/>
    <cellStyle name="Normal 13 2 2 40" xfId="4250"/>
    <cellStyle name="Normal 13 2 2 5" xfId="4251"/>
    <cellStyle name="Normal 13 2 2 6" xfId="4252"/>
    <cellStyle name="Normal 13 2 2 7" xfId="4253"/>
    <cellStyle name="Normal 13 2 2 8" xfId="4254"/>
    <cellStyle name="Normal 13 2 2 9" xfId="4255"/>
    <cellStyle name="Normal 13 2 20" xfId="4256"/>
    <cellStyle name="Normal 13 2 21" xfId="4257"/>
    <cellStyle name="Normal 13 2 22" xfId="4258"/>
    <cellStyle name="Normal 13 2 23" xfId="4259"/>
    <cellStyle name="Normal 13 2 24" xfId="4260"/>
    <cellStyle name="Normal 13 2 25" xfId="4261"/>
    <cellStyle name="Normal 13 2 26" xfId="4262"/>
    <cellStyle name="Normal 13 2 27" xfId="4263"/>
    <cellStyle name="Normal 13 2 28" xfId="4264"/>
    <cellStyle name="Normal 13 2 29" xfId="4265"/>
    <cellStyle name="Normal 13 2 3" xfId="4266"/>
    <cellStyle name="Normal 13 2 3 10" xfId="4267"/>
    <cellStyle name="Normal 13 2 3 11" xfId="4268"/>
    <cellStyle name="Normal 13 2 3 12" xfId="4269"/>
    <cellStyle name="Normal 13 2 3 13" xfId="4270"/>
    <cellStyle name="Normal 13 2 3 14" xfId="4271"/>
    <cellStyle name="Normal 13 2 3 15" xfId="4272"/>
    <cellStyle name="Normal 13 2 3 16" xfId="4273"/>
    <cellStyle name="Normal 13 2 3 17" xfId="4274"/>
    <cellStyle name="Normal 13 2 3 18" xfId="4275"/>
    <cellStyle name="Normal 13 2 3 19" xfId="4276"/>
    <cellStyle name="Normal 13 2 3 2" xfId="4277"/>
    <cellStyle name="Normal 13 2 3 2 10" xfId="4278"/>
    <cellStyle name="Normal 13 2 3 2 11" xfId="4279"/>
    <cellStyle name="Normal 13 2 3 2 12" xfId="4280"/>
    <cellStyle name="Normal 13 2 3 2 13" xfId="4281"/>
    <cellStyle name="Normal 13 2 3 2 14" xfId="4282"/>
    <cellStyle name="Normal 13 2 3 2 15" xfId="4283"/>
    <cellStyle name="Normal 13 2 3 2 16" xfId="4284"/>
    <cellStyle name="Normal 13 2 3 2 17" xfId="4285"/>
    <cellStyle name="Normal 13 2 3 2 18" xfId="4286"/>
    <cellStyle name="Normal 13 2 3 2 19" xfId="4287"/>
    <cellStyle name="Normal 13 2 3 2 2" xfId="4288"/>
    <cellStyle name="Normal 13 2 3 2 20" xfId="4289"/>
    <cellStyle name="Normal 13 2 3 2 21" xfId="4290"/>
    <cellStyle name="Normal 13 2 3 2 22" xfId="4291"/>
    <cellStyle name="Normal 13 2 3 2 23" xfId="4292"/>
    <cellStyle name="Normal 13 2 3 2 24" xfId="4293"/>
    <cellStyle name="Normal 13 2 3 2 25" xfId="4294"/>
    <cellStyle name="Normal 13 2 3 2 26" xfId="4295"/>
    <cellStyle name="Normal 13 2 3 2 27" xfId="4296"/>
    <cellStyle name="Normal 13 2 3 2 28" xfId="4297"/>
    <cellStyle name="Normal 13 2 3 2 29" xfId="4298"/>
    <cellStyle name="Normal 13 2 3 2 3" xfId="4299"/>
    <cellStyle name="Normal 13 2 3 2 30" xfId="4300"/>
    <cellStyle name="Normal 13 2 3 2 31" xfId="4301"/>
    <cellStyle name="Normal 13 2 3 2 32" xfId="4302"/>
    <cellStyle name="Normal 13 2 3 2 33" xfId="4303"/>
    <cellStyle name="Normal 13 2 3 2 34" xfId="4304"/>
    <cellStyle name="Normal 13 2 3 2 35" xfId="4305"/>
    <cellStyle name="Normal 13 2 3 2 36" xfId="4306"/>
    <cellStyle name="Normal 13 2 3 2 37" xfId="4307"/>
    <cellStyle name="Normal 13 2 3 2 38" xfId="4308"/>
    <cellStyle name="Normal 13 2 3 2 4" xfId="4309"/>
    <cellStyle name="Normal 13 2 3 2 5" xfId="4310"/>
    <cellStyle name="Normal 13 2 3 2 6" xfId="4311"/>
    <cellStyle name="Normal 13 2 3 2 7" xfId="4312"/>
    <cellStyle name="Normal 13 2 3 2 8" xfId="4313"/>
    <cellStyle name="Normal 13 2 3 2 9" xfId="4314"/>
    <cellStyle name="Normal 13 2 3 20" xfId="4315"/>
    <cellStyle name="Normal 13 2 3 21" xfId="4316"/>
    <cellStyle name="Normal 13 2 3 22" xfId="4317"/>
    <cellStyle name="Normal 13 2 3 23" xfId="4318"/>
    <cellStyle name="Normal 13 2 3 24" xfId="4319"/>
    <cellStyle name="Normal 13 2 3 25" xfId="4320"/>
    <cellStyle name="Normal 13 2 3 26" xfId="4321"/>
    <cellStyle name="Normal 13 2 3 27" xfId="4322"/>
    <cellStyle name="Normal 13 2 3 28" xfId="4323"/>
    <cellStyle name="Normal 13 2 3 29" xfId="4324"/>
    <cellStyle name="Normal 13 2 3 3" xfId="4325"/>
    <cellStyle name="Normal 13 2 3 30" xfId="4326"/>
    <cellStyle name="Normal 13 2 3 31" xfId="4327"/>
    <cellStyle name="Normal 13 2 3 32" xfId="4328"/>
    <cellStyle name="Normal 13 2 3 33" xfId="4329"/>
    <cellStyle name="Normal 13 2 3 34" xfId="4330"/>
    <cellStyle name="Normal 13 2 3 35" xfId="4331"/>
    <cellStyle name="Normal 13 2 3 36" xfId="4332"/>
    <cellStyle name="Normal 13 2 3 37" xfId="4333"/>
    <cellStyle name="Normal 13 2 3 38" xfId="4334"/>
    <cellStyle name="Normal 13 2 3 4" xfId="4335"/>
    <cellStyle name="Normal 13 2 3 5" xfId="4336"/>
    <cellStyle name="Normal 13 2 3 6" xfId="4337"/>
    <cellStyle name="Normal 13 2 3 7" xfId="4338"/>
    <cellStyle name="Normal 13 2 3 8" xfId="4339"/>
    <cellStyle name="Normal 13 2 3 9" xfId="4340"/>
    <cellStyle name="Normal 13 2 30" xfId="4341"/>
    <cellStyle name="Normal 13 2 31" xfId="4342"/>
    <cellStyle name="Normal 13 2 32" xfId="4343"/>
    <cellStyle name="Normal 13 2 33" xfId="4344"/>
    <cellStyle name="Normal 13 2 34" xfId="4345"/>
    <cellStyle name="Normal 13 2 35" xfId="4346"/>
    <cellStyle name="Normal 13 2 36" xfId="4347"/>
    <cellStyle name="Normal 13 2 37" xfId="4348"/>
    <cellStyle name="Normal 13 2 38" xfId="4349"/>
    <cellStyle name="Normal 13 2 39" xfId="4350"/>
    <cellStyle name="Normal 13 2 4" xfId="4351"/>
    <cellStyle name="Normal 13 2 40" xfId="4352"/>
    <cellStyle name="Normal 13 2 5" xfId="4353"/>
    <cellStyle name="Normal 13 2 6" xfId="4354"/>
    <cellStyle name="Normal 13 2 7" xfId="4355"/>
    <cellStyle name="Normal 13 2 8" xfId="4356"/>
    <cellStyle name="Normal 13 2 9" xfId="4357"/>
    <cellStyle name="Normal 13 20" xfId="4358"/>
    <cellStyle name="Normal 13 21" xfId="4359"/>
    <cellStyle name="Normal 13 22" xfId="4360"/>
    <cellStyle name="Normal 13 23" xfId="4361"/>
    <cellStyle name="Normal 13 24" xfId="4362"/>
    <cellStyle name="Normal 13 25" xfId="4363"/>
    <cellStyle name="Normal 13 26" xfId="4364"/>
    <cellStyle name="Normal 13 27" xfId="4365"/>
    <cellStyle name="Normal 13 28" xfId="4366"/>
    <cellStyle name="Normal 13 29" xfId="4367"/>
    <cellStyle name="Normal 13 3" xfId="4368"/>
    <cellStyle name="Normal 13 3 10" xfId="4369"/>
    <cellStyle name="Normal 13 3 11" xfId="4370"/>
    <cellStyle name="Normal 13 3 12" xfId="4371"/>
    <cellStyle name="Normal 13 3 13" xfId="4372"/>
    <cellStyle name="Normal 13 3 14" xfId="4373"/>
    <cellStyle name="Normal 13 3 15" xfId="4374"/>
    <cellStyle name="Normal 13 3 16" xfId="4375"/>
    <cellStyle name="Normal 13 3 17" xfId="4376"/>
    <cellStyle name="Normal 13 3 18" xfId="4377"/>
    <cellStyle name="Normal 13 3 19" xfId="4378"/>
    <cellStyle name="Normal 13 3 2" xfId="4379"/>
    <cellStyle name="Normal 13 3 2 10" xfId="4380"/>
    <cellStyle name="Normal 13 3 2 11" xfId="4381"/>
    <cellStyle name="Normal 13 3 2 12" xfId="4382"/>
    <cellStyle name="Normal 13 3 2 13" xfId="4383"/>
    <cellStyle name="Normal 13 3 2 14" xfId="4384"/>
    <cellStyle name="Normal 13 3 2 15" xfId="4385"/>
    <cellStyle name="Normal 13 3 2 16" xfId="4386"/>
    <cellStyle name="Normal 13 3 2 17" xfId="4387"/>
    <cellStyle name="Normal 13 3 2 18" xfId="4388"/>
    <cellStyle name="Normal 13 3 2 19" xfId="4389"/>
    <cellStyle name="Normal 13 3 2 2" xfId="4390"/>
    <cellStyle name="Normal 13 3 2 2 10" xfId="4391"/>
    <cellStyle name="Normal 13 3 2 2 11" xfId="4392"/>
    <cellStyle name="Normal 13 3 2 2 12" xfId="4393"/>
    <cellStyle name="Normal 13 3 2 2 13" xfId="4394"/>
    <cellStyle name="Normal 13 3 2 2 14" xfId="4395"/>
    <cellStyle name="Normal 13 3 2 2 15" xfId="4396"/>
    <cellStyle name="Normal 13 3 2 2 16" xfId="4397"/>
    <cellStyle name="Normal 13 3 2 2 17" xfId="4398"/>
    <cellStyle name="Normal 13 3 2 2 18" xfId="4399"/>
    <cellStyle name="Normal 13 3 2 2 19" xfId="4400"/>
    <cellStyle name="Normal 13 3 2 2 2" xfId="4401"/>
    <cellStyle name="Normal 13 3 2 2 2 10" xfId="4402"/>
    <cellStyle name="Normal 13 3 2 2 2 11" xfId="4403"/>
    <cellStyle name="Normal 13 3 2 2 2 12" xfId="4404"/>
    <cellStyle name="Normal 13 3 2 2 2 13" xfId="4405"/>
    <cellStyle name="Normal 13 3 2 2 2 14" xfId="4406"/>
    <cellStyle name="Normal 13 3 2 2 2 15" xfId="4407"/>
    <cellStyle name="Normal 13 3 2 2 2 16" xfId="4408"/>
    <cellStyle name="Normal 13 3 2 2 2 17" xfId="4409"/>
    <cellStyle name="Normal 13 3 2 2 2 18" xfId="4410"/>
    <cellStyle name="Normal 13 3 2 2 2 19" xfId="4411"/>
    <cellStyle name="Normal 13 3 2 2 2 2" xfId="4412"/>
    <cellStyle name="Normal 13 3 2 2 2 20" xfId="4413"/>
    <cellStyle name="Normal 13 3 2 2 2 21" xfId="4414"/>
    <cellStyle name="Normal 13 3 2 2 2 22" xfId="4415"/>
    <cellStyle name="Normal 13 3 2 2 2 23" xfId="4416"/>
    <cellStyle name="Normal 13 3 2 2 2 24" xfId="4417"/>
    <cellStyle name="Normal 13 3 2 2 2 25" xfId="4418"/>
    <cellStyle name="Normal 13 3 2 2 2 26" xfId="4419"/>
    <cellStyle name="Normal 13 3 2 2 2 27" xfId="4420"/>
    <cellStyle name="Normal 13 3 2 2 2 28" xfId="4421"/>
    <cellStyle name="Normal 13 3 2 2 2 29" xfId="4422"/>
    <cellStyle name="Normal 13 3 2 2 2 3" xfId="4423"/>
    <cellStyle name="Normal 13 3 2 2 2 30" xfId="4424"/>
    <cellStyle name="Normal 13 3 2 2 2 31" xfId="4425"/>
    <cellStyle name="Normal 13 3 2 2 2 32" xfId="4426"/>
    <cellStyle name="Normal 13 3 2 2 2 33" xfId="4427"/>
    <cellStyle name="Normal 13 3 2 2 2 34" xfId="4428"/>
    <cellStyle name="Normal 13 3 2 2 2 35" xfId="4429"/>
    <cellStyle name="Normal 13 3 2 2 2 36" xfId="4430"/>
    <cellStyle name="Normal 13 3 2 2 2 37" xfId="4431"/>
    <cellStyle name="Normal 13 3 2 2 2 38" xfId="4432"/>
    <cellStyle name="Normal 13 3 2 2 2 4" xfId="4433"/>
    <cellStyle name="Normal 13 3 2 2 2 5" xfId="4434"/>
    <cellStyle name="Normal 13 3 2 2 2 6" xfId="4435"/>
    <cellStyle name="Normal 13 3 2 2 2 7" xfId="4436"/>
    <cellStyle name="Normal 13 3 2 2 2 8" xfId="4437"/>
    <cellStyle name="Normal 13 3 2 2 2 9" xfId="4438"/>
    <cellStyle name="Normal 13 3 2 2 20" xfId="4439"/>
    <cellStyle name="Normal 13 3 2 2 21" xfId="4440"/>
    <cellStyle name="Normal 13 3 2 2 22" xfId="4441"/>
    <cellStyle name="Normal 13 3 2 2 23" xfId="4442"/>
    <cellStyle name="Normal 13 3 2 2 24" xfId="4443"/>
    <cellStyle name="Normal 13 3 2 2 25" xfId="4444"/>
    <cellStyle name="Normal 13 3 2 2 26" xfId="4445"/>
    <cellStyle name="Normal 13 3 2 2 27" xfId="4446"/>
    <cellStyle name="Normal 13 3 2 2 28" xfId="4447"/>
    <cellStyle name="Normal 13 3 2 2 29" xfId="4448"/>
    <cellStyle name="Normal 13 3 2 2 3" xfId="4449"/>
    <cellStyle name="Normal 13 3 2 2 30" xfId="4450"/>
    <cellStyle name="Normal 13 3 2 2 31" xfId="4451"/>
    <cellStyle name="Normal 13 3 2 2 32" xfId="4452"/>
    <cellStyle name="Normal 13 3 2 2 33" xfId="4453"/>
    <cellStyle name="Normal 13 3 2 2 34" xfId="4454"/>
    <cellStyle name="Normal 13 3 2 2 35" xfId="4455"/>
    <cellStyle name="Normal 13 3 2 2 36" xfId="4456"/>
    <cellStyle name="Normal 13 3 2 2 37" xfId="4457"/>
    <cellStyle name="Normal 13 3 2 2 38" xfId="4458"/>
    <cellStyle name="Normal 13 3 2 2 4" xfId="4459"/>
    <cellStyle name="Normal 13 3 2 2 5" xfId="4460"/>
    <cellStyle name="Normal 13 3 2 2 6" xfId="4461"/>
    <cellStyle name="Normal 13 3 2 2 7" xfId="4462"/>
    <cellStyle name="Normal 13 3 2 2 8" xfId="4463"/>
    <cellStyle name="Normal 13 3 2 2 9" xfId="4464"/>
    <cellStyle name="Normal 13 3 2 20" xfId="4465"/>
    <cellStyle name="Normal 13 3 2 21" xfId="4466"/>
    <cellStyle name="Normal 13 3 2 22" xfId="4467"/>
    <cellStyle name="Normal 13 3 2 23" xfId="4468"/>
    <cellStyle name="Normal 13 3 2 24" xfId="4469"/>
    <cellStyle name="Normal 13 3 2 25" xfId="4470"/>
    <cellStyle name="Normal 13 3 2 26" xfId="4471"/>
    <cellStyle name="Normal 13 3 2 27" xfId="4472"/>
    <cellStyle name="Normal 13 3 2 28" xfId="4473"/>
    <cellStyle name="Normal 13 3 2 29" xfId="4474"/>
    <cellStyle name="Normal 13 3 2 3" xfId="4475"/>
    <cellStyle name="Normal 13 3 2 30" xfId="4476"/>
    <cellStyle name="Normal 13 3 2 31" xfId="4477"/>
    <cellStyle name="Normal 13 3 2 32" xfId="4478"/>
    <cellStyle name="Normal 13 3 2 33" xfId="4479"/>
    <cellStyle name="Normal 13 3 2 34" xfId="4480"/>
    <cellStyle name="Normal 13 3 2 35" xfId="4481"/>
    <cellStyle name="Normal 13 3 2 36" xfId="4482"/>
    <cellStyle name="Normal 13 3 2 37" xfId="4483"/>
    <cellStyle name="Normal 13 3 2 38" xfId="4484"/>
    <cellStyle name="Normal 13 3 2 39" xfId="4485"/>
    <cellStyle name="Normal 13 3 2 4" xfId="4486"/>
    <cellStyle name="Normal 13 3 2 40" xfId="4487"/>
    <cellStyle name="Normal 13 3 2 5" xfId="4488"/>
    <cellStyle name="Normal 13 3 2 6" xfId="4489"/>
    <cellStyle name="Normal 13 3 2 7" xfId="4490"/>
    <cellStyle name="Normal 13 3 2 8" xfId="4491"/>
    <cellStyle name="Normal 13 3 2 9" xfId="4492"/>
    <cellStyle name="Normal 13 3 20" xfId="4493"/>
    <cellStyle name="Normal 13 3 21" xfId="4494"/>
    <cellStyle name="Normal 13 3 22" xfId="4495"/>
    <cellStyle name="Normal 13 3 23" xfId="4496"/>
    <cellStyle name="Normal 13 3 24" xfId="4497"/>
    <cellStyle name="Normal 13 3 25" xfId="4498"/>
    <cellStyle name="Normal 13 3 26" xfId="4499"/>
    <cellStyle name="Normal 13 3 27" xfId="4500"/>
    <cellStyle name="Normal 13 3 28" xfId="4501"/>
    <cellStyle name="Normal 13 3 29" xfId="4502"/>
    <cellStyle name="Normal 13 3 3" xfId="4503"/>
    <cellStyle name="Normal 13 3 3 10" xfId="4504"/>
    <cellStyle name="Normal 13 3 3 11" xfId="4505"/>
    <cellStyle name="Normal 13 3 3 12" xfId="4506"/>
    <cellStyle name="Normal 13 3 3 13" xfId="4507"/>
    <cellStyle name="Normal 13 3 3 14" xfId="4508"/>
    <cellStyle name="Normal 13 3 3 15" xfId="4509"/>
    <cellStyle name="Normal 13 3 3 16" xfId="4510"/>
    <cellStyle name="Normal 13 3 3 17" xfId="4511"/>
    <cellStyle name="Normal 13 3 3 18" xfId="4512"/>
    <cellStyle name="Normal 13 3 3 19" xfId="4513"/>
    <cellStyle name="Normal 13 3 3 2" xfId="4514"/>
    <cellStyle name="Normal 13 3 3 2 10" xfId="4515"/>
    <cellStyle name="Normal 13 3 3 2 11" xfId="4516"/>
    <cellStyle name="Normal 13 3 3 2 12" xfId="4517"/>
    <cellStyle name="Normal 13 3 3 2 13" xfId="4518"/>
    <cellStyle name="Normal 13 3 3 2 14" xfId="4519"/>
    <cellStyle name="Normal 13 3 3 2 15" xfId="4520"/>
    <cellStyle name="Normal 13 3 3 2 16" xfId="4521"/>
    <cellStyle name="Normal 13 3 3 2 17" xfId="4522"/>
    <cellStyle name="Normal 13 3 3 2 18" xfId="4523"/>
    <cellStyle name="Normal 13 3 3 2 19" xfId="4524"/>
    <cellStyle name="Normal 13 3 3 2 2" xfId="4525"/>
    <cellStyle name="Normal 13 3 3 2 20" xfId="4526"/>
    <cellStyle name="Normal 13 3 3 2 21" xfId="4527"/>
    <cellStyle name="Normal 13 3 3 2 22" xfId="4528"/>
    <cellStyle name="Normal 13 3 3 2 23" xfId="4529"/>
    <cellStyle name="Normal 13 3 3 2 24" xfId="4530"/>
    <cellStyle name="Normal 13 3 3 2 25" xfId="4531"/>
    <cellStyle name="Normal 13 3 3 2 26" xfId="4532"/>
    <cellStyle name="Normal 13 3 3 2 27" xfId="4533"/>
    <cellStyle name="Normal 13 3 3 2 28" xfId="4534"/>
    <cellStyle name="Normal 13 3 3 2 29" xfId="4535"/>
    <cellStyle name="Normal 13 3 3 2 3" xfId="4536"/>
    <cellStyle name="Normal 13 3 3 2 30" xfId="4537"/>
    <cellStyle name="Normal 13 3 3 2 31" xfId="4538"/>
    <cellStyle name="Normal 13 3 3 2 32" xfId="4539"/>
    <cellStyle name="Normal 13 3 3 2 33" xfId="4540"/>
    <cellStyle name="Normal 13 3 3 2 34" xfId="4541"/>
    <cellStyle name="Normal 13 3 3 2 35" xfId="4542"/>
    <cellStyle name="Normal 13 3 3 2 36" xfId="4543"/>
    <cellStyle name="Normal 13 3 3 2 37" xfId="4544"/>
    <cellStyle name="Normal 13 3 3 2 38" xfId="4545"/>
    <cellStyle name="Normal 13 3 3 2 4" xfId="4546"/>
    <cellStyle name="Normal 13 3 3 2 5" xfId="4547"/>
    <cellStyle name="Normal 13 3 3 2 6" xfId="4548"/>
    <cellStyle name="Normal 13 3 3 2 7" xfId="4549"/>
    <cellStyle name="Normal 13 3 3 2 8" xfId="4550"/>
    <cellStyle name="Normal 13 3 3 2 9" xfId="4551"/>
    <cellStyle name="Normal 13 3 3 20" xfId="4552"/>
    <cellStyle name="Normal 13 3 3 21" xfId="4553"/>
    <cellStyle name="Normal 13 3 3 22" xfId="4554"/>
    <cellStyle name="Normal 13 3 3 23" xfId="4555"/>
    <cellStyle name="Normal 13 3 3 24" xfId="4556"/>
    <cellStyle name="Normal 13 3 3 25" xfId="4557"/>
    <cellStyle name="Normal 13 3 3 26" xfId="4558"/>
    <cellStyle name="Normal 13 3 3 27" xfId="4559"/>
    <cellStyle name="Normal 13 3 3 28" xfId="4560"/>
    <cellStyle name="Normal 13 3 3 29" xfId="4561"/>
    <cellStyle name="Normal 13 3 3 3" xfId="4562"/>
    <cellStyle name="Normal 13 3 3 30" xfId="4563"/>
    <cellStyle name="Normal 13 3 3 31" xfId="4564"/>
    <cellStyle name="Normal 13 3 3 32" xfId="4565"/>
    <cellStyle name="Normal 13 3 3 33" xfId="4566"/>
    <cellStyle name="Normal 13 3 3 34" xfId="4567"/>
    <cellStyle name="Normal 13 3 3 35" xfId="4568"/>
    <cellStyle name="Normal 13 3 3 36" xfId="4569"/>
    <cellStyle name="Normal 13 3 3 37" xfId="4570"/>
    <cellStyle name="Normal 13 3 3 38" xfId="4571"/>
    <cellStyle name="Normal 13 3 3 4" xfId="4572"/>
    <cellStyle name="Normal 13 3 3 5" xfId="4573"/>
    <cellStyle name="Normal 13 3 3 6" xfId="4574"/>
    <cellStyle name="Normal 13 3 3 7" xfId="4575"/>
    <cellStyle name="Normal 13 3 3 8" xfId="4576"/>
    <cellStyle name="Normal 13 3 3 9" xfId="4577"/>
    <cellStyle name="Normal 13 3 30" xfId="4578"/>
    <cellStyle name="Normal 13 3 31" xfId="4579"/>
    <cellStyle name="Normal 13 3 32" xfId="4580"/>
    <cellStyle name="Normal 13 3 33" xfId="4581"/>
    <cellStyle name="Normal 13 3 34" xfId="4582"/>
    <cellStyle name="Normal 13 3 35" xfId="4583"/>
    <cellStyle name="Normal 13 3 36" xfId="4584"/>
    <cellStyle name="Normal 13 3 37" xfId="4585"/>
    <cellStyle name="Normal 13 3 38" xfId="4586"/>
    <cellStyle name="Normal 13 3 39" xfId="4587"/>
    <cellStyle name="Normal 13 3 4" xfId="4588"/>
    <cellStyle name="Normal 13 3 40" xfId="4589"/>
    <cellStyle name="Normal 13 3 41" xfId="4590"/>
    <cellStyle name="Normal 13 3 42" xfId="4591"/>
    <cellStyle name="Normal 13 3 43" xfId="4592"/>
    <cellStyle name="Normal 13 3 44" xfId="4593"/>
    <cellStyle name="Normal 13 3 45" xfId="4594"/>
    <cellStyle name="Normal 13 3 46" xfId="4595"/>
    <cellStyle name="Normal 13 3 47" xfId="4596"/>
    <cellStyle name="Normal 13 3 5" xfId="4597"/>
    <cellStyle name="Normal 13 3 6" xfId="4598"/>
    <cellStyle name="Normal 13 3 7" xfId="4599"/>
    <cellStyle name="Normal 13 3 8" xfId="4600"/>
    <cellStyle name="Normal 13 3 9" xfId="4601"/>
    <cellStyle name="Normal 13 30" xfId="4602"/>
    <cellStyle name="Normal 13 31" xfId="4603"/>
    <cellStyle name="Normal 13 32" xfId="4604"/>
    <cellStyle name="Normal 13 33" xfId="4605"/>
    <cellStyle name="Normal 13 34" xfId="4606"/>
    <cellStyle name="Normal 13 35" xfId="4607"/>
    <cellStyle name="Normal 13 36" xfId="4608"/>
    <cellStyle name="Normal 13 37" xfId="4609"/>
    <cellStyle name="Normal 13 38" xfId="4610"/>
    <cellStyle name="Normal 13 39" xfId="4611"/>
    <cellStyle name="Normal 13 4" xfId="4612"/>
    <cellStyle name="Normal 13 4 10" xfId="4613"/>
    <cellStyle name="Normal 13 4 11" xfId="4614"/>
    <cellStyle name="Normal 13 4 12" xfId="4615"/>
    <cellStyle name="Normal 13 4 13" xfId="4616"/>
    <cellStyle name="Normal 13 4 14" xfId="4617"/>
    <cellStyle name="Normal 13 4 15" xfId="4618"/>
    <cellStyle name="Normal 13 4 16" xfId="4619"/>
    <cellStyle name="Normal 13 4 17" xfId="4620"/>
    <cellStyle name="Normal 13 4 18" xfId="4621"/>
    <cellStyle name="Normal 13 4 19" xfId="4622"/>
    <cellStyle name="Normal 13 4 2" xfId="4623"/>
    <cellStyle name="Normal 13 4 2 10" xfId="4624"/>
    <cellStyle name="Normal 13 4 2 11" xfId="4625"/>
    <cellStyle name="Normal 13 4 2 12" xfId="4626"/>
    <cellStyle name="Normal 13 4 2 13" xfId="4627"/>
    <cellStyle name="Normal 13 4 2 14" xfId="4628"/>
    <cellStyle name="Normal 13 4 2 15" xfId="4629"/>
    <cellStyle name="Normal 13 4 2 16" xfId="4630"/>
    <cellStyle name="Normal 13 4 2 17" xfId="4631"/>
    <cellStyle name="Normal 13 4 2 18" xfId="4632"/>
    <cellStyle name="Normal 13 4 2 19" xfId="4633"/>
    <cellStyle name="Normal 13 4 2 2" xfId="4634"/>
    <cellStyle name="Normal 13 4 2 2 10" xfId="4635"/>
    <cellStyle name="Normal 13 4 2 2 11" xfId="4636"/>
    <cellStyle name="Normal 13 4 2 2 12" xfId="4637"/>
    <cellStyle name="Normal 13 4 2 2 13" xfId="4638"/>
    <cellStyle name="Normal 13 4 2 2 14" xfId="4639"/>
    <cellStyle name="Normal 13 4 2 2 15" xfId="4640"/>
    <cellStyle name="Normal 13 4 2 2 16" xfId="4641"/>
    <cellStyle name="Normal 13 4 2 2 17" xfId="4642"/>
    <cellStyle name="Normal 13 4 2 2 18" xfId="4643"/>
    <cellStyle name="Normal 13 4 2 2 19" xfId="4644"/>
    <cellStyle name="Normal 13 4 2 2 2" xfId="4645"/>
    <cellStyle name="Normal 13 4 2 2 2 10" xfId="4646"/>
    <cellStyle name="Normal 13 4 2 2 2 11" xfId="4647"/>
    <cellStyle name="Normal 13 4 2 2 2 12" xfId="4648"/>
    <cellStyle name="Normal 13 4 2 2 2 13" xfId="4649"/>
    <cellStyle name="Normal 13 4 2 2 2 14" xfId="4650"/>
    <cellStyle name="Normal 13 4 2 2 2 15" xfId="4651"/>
    <cellStyle name="Normal 13 4 2 2 2 16" xfId="4652"/>
    <cellStyle name="Normal 13 4 2 2 2 17" xfId="4653"/>
    <cellStyle name="Normal 13 4 2 2 2 18" xfId="4654"/>
    <cellStyle name="Normal 13 4 2 2 2 19" xfId="4655"/>
    <cellStyle name="Normal 13 4 2 2 2 2" xfId="4656"/>
    <cellStyle name="Normal 13 4 2 2 2 20" xfId="4657"/>
    <cellStyle name="Normal 13 4 2 2 2 21" xfId="4658"/>
    <cellStyle name="Normal 13 4 2 2 2 22" xfId="4659"/>
    <cellStyle name="Normal 13 4 2 2 2 23" xfId="4660"/>
    <cellStyle name="Normal 13 4 2 2 2 24" xfId="4661"/>
    <cellStyle name="Normal 13 4 2 2 2 25" xfId="4662"/>
    <cellStyle name="Normal 13 4 2 2 2 26" xfId="4663"/>
    <cellStyle name="Normal 13 4 2 2 2 27" xfId="4664"/>
    <cellStyle name="Normal 13 4 2 2 2 28" xfId="4665"/>
    <cellStyle name="Normal 13 4 2 2 2 29" xfId="4666"/>
    <cellStyle name="Normal 13 4 2 2 2 3" xfId="4667"/>
    <cellStyle name="Normal 13 4 2 2 2 30" xfId="4668"/>
    <cellStyle name="Normal 13 4 2 2 2 31" xfId="4669"/>
    <cellStyle name="Normal 13 4 2 2 2 32" xfId="4670"/>
    <cellStyle name="Normal 13 4 2 2 2 33" xfId="4671"/>
    <cellStyle name="Normal 13 4 2 2 2 34" xfId="4672"/>
    <cellStyle name="Normal 13 4 2 2 2 35" xfId="4673"/>
    <cellStyle name="Normal 13 4 2 2 2 36" xfId="4674"/>
    <cellStyle name="Normal 13 4 2 2 2 37" xfId="4675"/>
    <cellStyle name="Normal 13 4 2 2 2 38" xfId="4676"/>
    <cellStyle name="Normal 13 4 2 2 2 4" xfId="4677"/>
    <cellStyle name="Normal 13 4 2 2 2 5" xfId="4678"/>
    <cellStyle name="Normal 13 4 2 2 2 6" xfId="4679"/>
    <cellStyle name="Normal 13 4 2 2 2 7" xfId="4680"/>
    <cellStyle name="Normal 13 4 2 2 2 8" xfId="4681"/>
    <cellStyle name="Normal 13 4 2 2 2 9" xfId="4682"/>
    <cellStyle name="Normal 13 4 2 2 20" xfId="4683"/>
    <cellStyle name="Normal 13 4 2 2 21" xfId="4684"/>
    <cellStyle name="Normal 13 4 2 2 22" xfId="4685"/>
    <cellStyle name="Normal 13 4 2 2 23" xfId="4686"/>
    <cellStyle name="Normal 13 4 2 2 24" xfId="4687"/>
    <cellStyle name="Normal 13 4 2 2 25" xfId="4688"/>
    <cellStyle name="Normal 13 4 2 2 26" xfId="4689"/>
    <cellStyle name="Normal 13 4 2 2 27" xfId="4690"/>
    <cellStyle name="Normal 13 4 2 2 28" xfId="4691"/>
    <cellStyle name="Normal 13 4 2 2 29" xfId="4692"/>
    <cellStyle name="Normal 13 4 2 2 3" xfId="4693"/>
    <cellStyle name="Normal 13 4 2 2 30" xfId="4694"/>
    <cellStyle name="Normal 13 4 2 2 31" xfId="4695"/>
    <cellStyle name="Normal 13 4 2 2 32" xfId="4696"/>
    <cellStyle name="Normal 13 4 2 2 33" xfId="4697"/>
    <cellStyle name="Normal 13 4 2 2 34" xfId="4698"/>
    <cellStyle name="Normal 13 4 2 2 35" xfId="4699"/>
    <cellStyle name="Normal 13 4 2 2 36" xfId="4700"/>
    <cellStyle name="Normal 13 4 2 2 37" xfId="4701"/>
    <cellStyle name="Normal 13 4 2 2 38" xfId="4702"/>
    <cellStyle name="Normal 13 4 2 2 4" xfId="4703"/>
    <cellStyle name="Normal 13 4 2 2 5" xfId="4704"/>
    <cellStyle name="Normal 13 4 2 2 6" xfId="4705"/>
    <cellStyle name="Normal 13 4 2 2 7" xfId="4706"/>
    <cellStyle name="Normal 13 4 2 2 8" xfId="4707"/>
    <cellStyle name="Normal 13 4 2 2 9" xfId="4708"/>
    <cellStyle name="Normal 13 4 2 20" xfId="4709"/>
    <cellStyle name="Normal 13 4 2 21" xfId="4710"/>
    <cellStyle name="Normal 13 4 2 22" xfId="4711"/>
    <cellStyle name="Normal 13 4 2 23" xfId="4712"/>
    <cellStyle name="Normal 13 4 2 24" xfId="4713"/>
    <cellStyle name="Normal 13 4 2 25" xfId="4714"/>
    <cellStyle name="Normal 13 4 2 26" xfId="4715"/>
    <cellStyle name="Normal 13 4 2 27" xfId="4716"/>
    <cellStyle name="Normal 13 4 2 28" xfId="4717"/>
    <cellStyle name="Normal 13 4 2 29" xfId="4718"/>
    <cellStyle name="Normal 13 4 2 3" xfId="4719"/>
    <cellStyle name="Normal 13 4 2 30" xfId="4720"/>
    <cellStyle name="Normal 13 4 2 31" xfId="4721"/>
    <cellStyle name="Normal 13 4 2 32" xfId="4722"/>
    <cellStyle name="Normal 13 4 2 33" xfId="4723"/>
    <cellStyle name="Normal 13 4 2 34" xfId="4724"/>
    <cellStyle name="Normal 13 4 2 35" xfId="4725"/>
    <cellStyle name="Normal 13 4 2 36" xfId="4726"/>
    <cellStyle name="Normal 13 4 2 37" xfId="4727"/>
    <cellStyle name="Normal 13 4 2 38" xfId="4728"/>
    <cellStyle name="Normal 13 4 2 39" xfId="4729"/>
    <cellStyle name="Normal 13 4 2 4" xfId="4730"/>
    <cellStyle name="Normal 13 4 2 40" xfId="4731"/>
    <cellStyle name="Normal 13 4 2 5" xfId="4732"/>
    <cellStyle name="Normal 13 4 2 6" xfId="4733"/>
    <cellStyle name="Normal 13 4 2 7" xfId="4734"/>
    <cellStyle name="Normal 13 4 2 8" xfId="4735"/>
    <cellStyle name="Normal 13 4 2 9" xfId="4736"/>
    <cellStyle name="Normal 13 4 20" xfId="4737"/>
    <cellStyle name="Normal 13 4 21" xfId="4738"/>
    <cellStyle name="Normal 13 4 22" xfId="4739"/>
    <cellStyle name="Normal 13 4 23" xfId="4740"/>
    <cellStyle name="Normal 13 4 24" xfId="4741"/>
    <cellStyle name="Normal 13 4 25" xfId="4742"/>
    <cellStyle name="Normal 13 4 26" xfId="4743"/>
    <cellStyle name="Normal 13 4 27" xfId="4744"/>
    <cellStyle name="Normal 13 4 28" xfId="4745"/>
    <cellStyle name="Normal 13 4 29" xfId="4746"/>
    <cellStyle name="Normal 13 4 3" xfId="4747"/>
    <cellStyle name="Normal 13 4 3 10" xfId="4748"/>
    <cellStyle name="Normal 13 4 3 11" xfId="4749"/>
    <cellStyle name="Normal 13 4 3 12" xfId="4750"/>
    <cellStyle name="Normal 13 4 3 13" xfId="4751"/>
    <cellStyle name="Normal 13 4 3 14" xfId="4752"/>
    <cellStyle name="Normal 13 4 3 15" xfId="4753"/>
    <cellStyle name="Normal 13 4 3 16" xfId="4754"/>
    <cellStyle name="Normal 13 4 3 17" xfId="4755"/>
    <cellStyle name="Normal 13 4 3 18" xfId="4756"/>
    <cellStyle name="Normal 13 4 3 19" xfId="4757"/>
    <cellStyle name="Normal 13 4 3 2" xfId="4758"/>
    <cellStyle name="Normal 13 4 3 2 10" xfId="4759"/>
    <cellStyle name="Normal 13 4 3 2 11" xfId="4760"/>
    <cellStyle name="Normal 13 4 3 2 12" xfId="4761"/>
    <cellStyle name="Normal 13 4 3 2 13" xfId="4762"/>
    <cellStyle name="Normal 13 4 3 2 14" xfId="4763"/>
    <cellStyle name="Normal 13 4 3 2 15" xfId="4764"/>
    <cellStyle name="Normal 13 4 3 2 16" xfId="4765"/>
    <cellStyle name="Normal 13 4 3 2 17" xfId="4766"/>
    <cellStyle name="Normal 13 4 3 2 18" xfId="4767"/>
    <cellStyle name="Normal 13 4 3 2 19" xfId="4768"/>
    <cellStyle name="Normal 13 4 3 2 2" xfId="4769"/>
    <cellStyle name="Normal 13 4 3 2 20" xfId="4770"/>
    <cellStyle name="Normal 13 4 3 2 21" xfId="4771"/>
    <cellStyle name="Normal 13 4 3 2 22" xfId="4772"/>
    <cellStyle name="Normal 13 4 3 2 23" xfId="4773"/>
    <cellStyle name="Normal 13 4 3 2 24" xfId="4774"/>
    <cellStyle name="Normal 13 4 3 2 25" xfId="4775"/>
    <cellStyle name="Normal 13 4 3 2 26" xfId="4776"/>
    <cellStyle name="Normal 13 4 3 2 27" xfId="4777"/>
    <cellStyle name="Normal 13 4 3 2 28" xfId="4778"/>
    <cellStyle name="Normal 13 4 3 2 29" xfId="4779"/>
    <cellStyle name="Normal 13 4 3 2 3" xfId="4780"/>
    <cellStyle name="Normal 13 4 3 2 30" xfId="4781"/>
    <cellStyle name="Normal 13 4 3 2 31" xfId="4782"/>
    <cellStyle name="Normal 13 4 3 2 32" xfId="4783"/>
    <cellStyle name="Normal 13 4 3 2 33" xfId="4784"/>
    <cellStyle name="Normal 13 4 3 2 34" xfId="4785"/>
    <cellStyle name="Normal 13 4 3 2 35" xfId="4786"/>
    <cellStyle name="Normal 13 4 3 2 36" xfId="4787"/>
    <cellStyle name="Normal 13 4 3 2 37" xfId="4788"/>
    <cellStyle name="Normal 13 4 3 2 38" xfId="4789"/>
    <cellStyle name="Normal 13 4 3 2 4" xfId="4790"/>
    <cellStyle name="Normal 13 4 3 2 5" xfId="4791"/>
    <cellStyle name="Normal 13 4 3 2 6" xfId="4792"/>
    <cellStyle name="Normal 13 4 3 2 7" xfId="4793"/>
    <cellStyle name="Normal 13 4 3 2 8" xfId="4794"/>
    <cellStyle name="Normal 13 4 3 2 9" xfId="4795"/>
    <cellStyle name="Normal 13 4 3 20" xfId="4796"/>
    <cellStyle name="Normal 13 4 3 21" xfId="4797"/>
    <cellStyle name="Normal 13 4 3 22" xfId="4798"/>
    <cellStyle name="Normal 13 4 3 23" xfId="4799"/>
    <cellStyle name="Normal 13 4 3 24" xfId="4800"/>
    <cellStyle name="Normal 13 4 3 25" xfId="4801"/>
    <cellStyle name="Normal 13 4 3 26" xfId="4802"/>
    <cellStyle name="Normal 13 4 3 27" xfId="4803"/>
    <cellStyle name="Normal 13 4 3 28" xfId="4804"/>
    <cellStyle name="Normal 13 4 3 29" xfId="4805"/>
    <cellStyle name="Normal 13 4 3 3" xfId="4806"/>
    <cellStyle name="Normal 13 4 3 30" xfId="4807"/>
    <cellStyle name="Normal 13 4 3 31" xfId="4808"/>
    <cellStyle name="Normal 13 4 3 32" xfId="4809"/>
    <cellStyle name="Normal 13 4 3 33" xfId="4810"/>
    <cellStyle name="Normal 13 4 3 34" xfId="4811"/>
    <cellStyle name="Normal 13 4 3 35" xfId="4812"/>
    <cellStyle name="Normal 13 4 3 36" xfId="4813"/>
    <cellStyle name="Normal 13 4 3 37" xfId="4814"/>
    <cellStyle name="Normal 13 4 3 38" xfId="4815"/>
    <cellStyle name="Normal 13 4 3 4" xfId="4816"/>
    <cellStyle name="Normal 13 4 3 5" xfId="4817"/>
    <cellStyle name="Normal 13 4 3 6" xfId="4818"/>
    <cellStyle name="Normal 13 4 3 7" xfId="4819"/>
    <cellStyle name="Normal 13 4 3 8" xfId="4820"/>
    <cellStyle name="Normal 13 4 3 9" xfId="4821"/>
    <cellStyle name="Normal 13 4 30" xfId="4822"/>
    <cellStyle name="Normal 13 4 31" xfId="4823"/>
    <cellStyle name="Normal 13 4 32" xfId="4824"/>
    <cellStyle name="Normal 13 4 33" xfId="4825"/>
    <cellStyle name="Normal 13 4 34" xfId="4826"/>
    <cellStyle name="Normal 13 4 35" xfId="4827"/>
    <cellStyle name="Normal 13 4 36" xfId="4828"/>
    <cellStyle name="Normal 13 4 37" xfId="4829"/>
    <cellStyle name="Normal 13 4 38" xfId="4830"/>
    <cellStyle name="Normal 13 4 39" xfId="4831"/>
    <cellStyle name="Normal 13 4 4" xfId="4832"/>
    <cellStyle name="Normal 13 4 40" xfId="4833"/>
    <cellStyle name="Normal 13 4 41" xfId="4834"/>
    <cellStyle name="Normal 13 4 42" xfId="4835"/>
    <cellStyle name="Normal 13 4 43" xfId="4836"/>
    <cellStyle name="Normal 13 4 44" xfId="4837"/>
    <cellStyle name="Normal 13 4 45" xfId="4838"/>
    <cellStyle name="Normal 13 4 46" xfId="4839"/>
    <cellStyle name="Normal 13 4 47" xfId="4840"/>
    <cellStyle name="Normal 13 4 5" xfId="4841"/>
    <cellStyle name="Normal 13 4 6" xfId="4842"/>
    <cellStyle name="Normal 13 4 7" xfId="4843"/>
    <cellStyle name="Normal 13 4 8" xfId="4844"/>
    <cellStyle name="Normal 13 4 9" xfId="4845"/>
    <cellStyle name="Normal 13 40" xfId="4846"/>
    <cellStyle name="Normal 13 41" xfId="4847"/>
    <cellStyle name="Normal 13 42" xfId="4848"/>
    <cellStyle name="Normal 13 43" xfId="4849"/>
    <cellStyle name="Normal 13 44" xfId="4850"/>
    <cellStyle name="Normal 13 45" xfId="4851"/>
    <cellStyle name="Normal 13 46" xfId="4852"/>
    <cellStyle name="Normal 13 47" xfId="4853"/>
    <cellStyle name="Normal 13 48" xfId="4854"/>
    <cellStyle name="Normal 13 49" xfId="4855"/>
    <cellStyle name="Normal 13 5" xfId="4856"/>
    <cellStyle name="Normal 13 5 10" xfId="4857"/>
    <cellStyle name="Normal 13 5 11" xfId="4858"/>
    <cellStyle name="Normal 13 5 12" xfId="4859"/>
    <cellStyle name="Normal 13 5 13" xfId="4860"/>
    <cellStyle name="Normal 13 5 14" xfId="4861"/>
    <cellStyle name="Normal 13 5 15" xfId="4862"/>
    <cellStyle name="Normal 13 5 16" xfId="4863"/>
    <cellStyle name="Normal 13 5 17" xfId="4864"/>
    <cellStyle name="Normal 13 5 18" xfId="4865"/>
    <cellStyle name="Normal 13 5 19" xfId="4866"/>
    <cellStyle name="Normal 13 5 2" xfId="4867"/>
    <cellStyle name="Normal 13 5 2 10" xfId="4868"/>
    <cellStyle name="Normal 13 5 2 11" xfId="4869"/>
    <cellStyle name="Normal 13 5 2 12" xfId="4870"/>
    <cellStyle name="Normal 13 5 2 13" xfId="4871"/>
    <cellStyle name="Normal 13 5 2 14" xfId="4872"/>
    <cellStyle name="Normal 13 5 2 15" xfId="4873"/>
    <cellStyle name="Normal 13 5 2 16" xfId="4874"/>
    <cellStyle name="Normal 13 5 2 17" xfId="4875"/>
    <cellStyle name="Normal 13 5 2 18" xfId="4876"/>
    <cellStyle name="Normal 13 5 2 19" xfId="4877"/>
    <cellStyle name="Normal 13 5 2 2" xfId="4878"/>
    <cellStyle name="Normal 13 5 2 2 10" xfId="4879"/>
    <cellStyle name="Normal 13 5 2 2 11" xfId="4880"/>
    <cellStyle name="Normal 13 5 2 2 12" xfId="4881"/>
    <cellStyle name="Normal 13 5 2 2 13" xfId="4882"/>
    <cellStyle name="Normal 13 5 2 2 14" xfId="4883"/>
    <cellStyle name="Normal 13 5 2 2 15" xfId="4884"/>
    <cellStyle name="Normal 13 5 2 2 16" xfId="4885"/>
    <cellStyle name="Normal 13 5 2 2 17" xfId="4886"/>
    <cellStyle name="Normal 13 5 2 2 18" xfId="4887"/>
    <cellStyle name="Normal 13 5 2 2 19" xfId="4888"/>
    <cellStyle name="Normal 13 5 2 2 2" xfId="4889"/>
    <cellStyle name="Normal 13 5 2 2 2 10" xfId="4890"/>
    <cellStyle name="Normal 13 5 2 2 2 11" xfId="4891"/>
    <cellStyle name="Normal 13 5 2 2 2 12" xfId="4892"/>
    <cellStyle name="Normal 13 5 2 2 2 13" xfId="4893"/>
    <cellStyle name="Normal 13 5 2 2 2 14" xfId="4894"/>
    <cellStyle name="Normal 13 5 2 2 2 15" xfId="4895"/>
    <cellStyle name="Normal 13 5 2 2 2 16" xfId="4896"/>
    <cellStyle name="Normal 13 5 2 2 2 17" xfId="4897"/>
    <cellStyle name="Normal 13 5 2 2 2 18" xfId="4898"/>
    <cellStyle name="Normal 13 5 2 2 2 19" xfId="4899"/>
    <cellStyle name="Normal 13 5 2 2 2 2" xfId="4900"/>
    <cellStyle name="Normal 13 5 2 2 2 20" xfId="4901"/>
    <cellStyle name="Normal 13 5 2 2 2 21" xfId="4902"/>
    <cellStyle name="Normal 13 5 2 2 2 22" xfId="4903"/>
    <cellStyle name="Normal 13 5 2 2 2 23" xfId="4904"/>
    <cellStyle name="Normal 13 5 2 2 2 24" xfId="4905"/>
    <cellStyle name="Normal 13 5 2 2 2 25" xfId="4906"/>
    <cellStyle name="Normal 13 5 2 2 2 26" xfId="4907"/>
    <cellStyle name="Normal 13 5 2 2 2 27" xfId="4908"/>
    <cellStyle name="Normal 13 5 2 2 2 28" xfId="4909"/>
    <cellStyle name="Normal 13 5 2 2 2 29" xfId="4910"/>
    <cellStyle name="Normal 13 5 2 2 2 3" xfId="4911"/>
    <cellStyle name="Normal 13 5 2 2 2 30" xfId="4912"/>
    <cellStyle name="Normal 13 5 2 2 2 31" xfId="4913"/>
    <cellStyle name="Normal 13 5 2 2 2 32" xfId="4914"/>
    <cellStyle name="Normal 13 5 2 2 2 33" xfId="4915"/>
    <cellStyle name="Normal 13 5 2 2 2 34" xfId="4916"/>
    <cellStyle name="Normal 13 5 2 2 2 35" xfId="4917"/>
    <cellStyle name="Normal 13 5 2 2 2 36" xfId="4918"/>
    <cellStyle name="Normal 13 5 2 2 2 37" xfId="4919"/>
    <cellStyle name="Normal 13 5 2 2 2 38" xfId="4920"/>
    <cellStyle name="Normal 13 5 2 2 2 4" xfId="4921"/>
    <cellStyle name="Normal 13 5 2 2 2 5" xfId="4922"/>
    <cellStyle name="Normal 13 5 2 2 2 6" xfId="4923"/>
    <cellStyle name="Normal 13 5 2 2 2 7" xfId="4924"/>
    <cellStyle name="Normal 13 5 2 2 2 8" xfId="4925"/>
    <cellStyle name="Normal 13 5 2 2 2 9" xfId="4926"/>
    <cellStyle name="Normal 13 5 2 2 20" xfId="4927"/>
    <cellStyle name="Normal 13 5 2 2 21" xfId="4928"/>
    <cellStyle name="Normal 13 5 2 2 22" xfId="4929"/>
    <cellStyle name="Normal 13 5 2 2 23" xfId="4930"/>
    <cellStyle name="Normal 13 5 2 2 24" xfId="4931"/>
    <cellStyle name="Normal 13 5 2 2 25" xfId="4932"/>
    <cellStyle name="Normal 13 5 2 2 26" xfId="4933"/>
    <cellStyle name="Normal 13 5 2 2 27" xfId="4934"/>
    <cellStyle name="Normal 13 5 2 2 28" xfId="4935"/>
    <cellStyle name="Normal 13 5 2 2 29" xfId="4936"/>
    <cellStyle name="Normal 13 5 2 2 3" xfId="4937"/>
    <cellStyle name="Normal 13 5 2 2 30" xfId="4938"/>
    <cellStyle name="Normal 13 5 2 2 31" xfId="4939"/>
    <cellStyle name="Normal 13 5 2 2 32" xfId="4940"/>
    <cellStyle name="Normal 13 5 2 2 33" xfId="4941"/>
    <cellStyle name="Normal 13 5 2 2 34" xfId="4942"/>
    <cellStyle name="Normal 13 5 2 2 35" xfId="4943"/>
    <cellStyle name="Normal 13 5 2 2 36" xfId="4944"/>
    <cellStyle name="Normal 13 5 2 2 37" xfId="4945"/>
    <cellStyle name="Normal 13 5 2 2 38" xfId="4946"/>
    <cellStyle name="Normal 13 5 2 2 4" xfId="4947"/>
    <cellStyle name="Normal 13 5 2 2 5" xfId="4948"/>
    <cellStyle name="Normal 13 5 2 2 6" xfId="4949"/>
    <cellStyle name="Normal 13 5 2 2 7" xfId="4950"/>
    <cellStyle name="Normal 13 5 2 2 8" xfId="4951"/>
    <cellStyle name="Normal 13 5 2 2 9" xfId="4952"/>
    <cellStyle name="Normal 13 5 2 20" xfId="4953"/>
    <cellStyle name="Normal 13 5 2 21" xfId="4954"/>
    <cellStyle name="Normal 13 5 2 22" xfId="4955"/>
    <cellStyle name="Normal 13 5 2 23" xfId="4956"/>
    <cellStyle name="Normal 13 5 2 24" xfId="4957"/>
    <cellStyle name="Normal 13 5 2 25" xfId="4958"/>
    <cellStyle name="Normal 13 5 2 26" xfId="4959"/>
    <cellStyle name="Normal 13 5 2 27" xfId="4960"/>
    <cellStyle name="Normal 13 5 2 28" xfId="4961"/>
    <cellStyle name="Normal 13 5 2 29" xfId="4962"/>
    <cellStyle name="Normal 13 5 2 3" xfId="4963"/>
    <cellStyle name="Normal 13 5 2 30" xfId="4964"/>
    <cellStyle name="Normal 13 5 2 31" xfId="4965"/>
    <cellStyle name="Normal 13 5 2 32" xfId="4966"/>
    <cellStyle name="Normal 13 5 2 33" xfId="4967"/>
    <cellStyle name="Normal 13 5 2 34" xfId="4968"/>
    <cellStyle name="Normal 13 5 2 35" xfId="4969"/>
    <cellStyle name="Normal 13 5 2 36" xfId="4970"/>
    <cellStyle name="Normal 13 5 2 37" xfId="4971"/>
    <cellStyle name="Normal 13 5 2 38" xfId="4972"/>
    <cellStyle name="Normal 13 5 2 39" xfId="4973"/>
    <cellStyle name="Normal 13 5 2 4" xfId="4974"/>
    <cellStyle name="Normal 13 5 2 40" xfId="4975"/>
    <cellStyle name="Normal 13 5 2 5" xfId="4976"/>
    <cellStyle name="Normal 13 5 2 6" xfId="4977"/>
    <cellStyle name="Normal 13 5 2 7" xfId="4978"/>
    <cellStyle name="Normal 13 5 2 8" xfId="4979"/>
    <cellStyle name="Normal 13 5 2 9" xfId="4980"/>
    <cellStyle name="Normal 13 5 20" xfId="4981"/>
    <cellStyle name="Normal 13 5 21" xfId="4982"/>
    <cellStyle name="Normal 13 5 22" xfId="4983"/>
    <cellStyle name="Normal 13 5 23" xfId="4984"/>
    <cellStyle name="Normal 13 5 24" xfId="4985"/>
    <cellStyle name="Normal 13 5 25" xfId="4986"/>
    <cellStyle name="Normal 13 5 26" xfId="4987"/>
    <cellStyle name="Normal 13 5 27" xfId="4988"/>
    <cellStyle name="Normal 13 5 28" xfId="4989"/>
    <cellStyle name="Normal 13 5 29" xfId="4990"/>
    <cellStyle name="Normal 13 5 3" xfId="4991"/>
    <cellStyle name="Normal 13 5 3 10" xfId="4992"/>
    <cellStyle name="Normal 13 5 3 11" xfId="4993"/>
    <cellStyle name="Normal 13 5 3 12" xfId="4994"/>
    <cellStyle name="Normal 13 5 3 13" xfId="4995"/>
    <cellStyle name="Normal 13 5 3 14" xfId="4996"/>
    <cellStyle name="Normal 13 5 3 15" xfId="4997"/>
    <cellStyle name="Normal 13 5 3 16" xfId="4998"/>
    <cellStyle name="Normal 13 5 3 17" xfId="4999"/>
    <cellStyle name="Normal 13 5 3 18" xfId="5000"/>
    <cellStyle name="Normal 13 5 3 19" xfId="5001"/>
    <cellStyle name="Normal 13 5 3 2" xfId="5002"/>
    <cellStyle name="Normal 13 5 3 2 10" xfId="5003"/>
    <cellStyle name="Normal 13 5 3 2 11" xfId="5004"/>
    <cellStyle name="Normal 13 5 3 2 12" xfId="5005"/>
    <cellStyle name="Normal 13 5 3 2 13" xfId="5006"/>
    <cellStyle name="Normal 13 5 3 2 14" xfId="5007"/>
    <cellStyle name="Normal 13 5 3 2 15" xfId="5008"/>
    <cellStyle name="Normal 13 5 3 2 16" xfId="5009"/>
    <cellStyle name="Normal 13 5 3 2 17" xfId="5010"/>
    <cellStyle name="Normal 13 5 3 2 18" xfId="5011"/>
    <cellStyle name="Normal 13 5 3 2 19" xfId="5012"/>
    <cellStyle name="Normal 13 5 3 2 2" xfId="5013"/>
    <cellStyle name="Normal 13 5 3 2 20" xfId="5014"/>
    <cellStyle name="Normal 13 5 3 2 21" xfId="5015"/>
    <cellStyle name="Normal 13 5 3 2 22" xfId="5016"/>
    <cellStyle name="Normal 13 5 3 2 23" xfId="5017"/>
    <cellStyle name="Normal 13 5 3 2 24" xfId="5018"/>
    <cellStyle name="Normal 13 5 3 2 25" xfId="5019"/>
    <cellStyle name="Normal 13 5 3 2 26" xfId="5020"/>
    <cellStyle name="Normal 13 5 3 2 27" xfId="5021"/>
    <cellStyle name="Normal 13 5 3 2 28" xfId="5022"/>
    <cellStyle name="Normal 13 5 3 2 29" xfId="5023"/>
    <cellStyle name="Normal 13 5 3 2 3" xfId="5024"/>
    <cellStyle name="Normal 13 5 3 2 30" xfId="5025"/>
    <cellStyle name="Normal 13 5 3 2 31" xfId="5026"/>
    <cellStyle name="Normal 13 5 3 2 32" xfId="5027"/>
    <cellStyle name="Normal 13 5 3 2 33" xfId="5028"/>
    <cellStyle name="Normal 13 5 3 2 34" xfId="5029"/>
    <cellStyle name="Normal 13 5 3 2 35" xfId="5030"/>
    <cellStyle name="Normal 13 5 3 2 36" xfId="5031"/>
    <cellStyle name="Normal 13 5 3 2 37" xfId="5032"/>
    <cellStyle name="Normal 13 5 3 2 38" xfId="5033"/>
    <cellStyle name="Normal 13 5 3 2 4" xfId="5034"/>
    <cellStyle name="Normal 13 5 3 2 5" xfId="5035"/>
    <cellStyle name="Normal 13 5 3 2 6" xfId="5036"/>
    <cellStyle name="Normal 13 5 3 2 7" xfId="5037"/>
    <cellStyle name="Normal 13 5 3 2 8" xfId="5038"/>
    <cellStyle name="Normal 13 5 3 2 9" xfId="5039"/>
    <cellStyle name="Normal 13 5 3 20" xfId="5040"/>
    <cellStyle name="Normal 13 5 3 21" xfId="5041"/>
    <cellStyle name="Normal 13 5 3 22" xfId="5042"/>
    <cellStyle name="Normal 13 5 3 23" xfId="5043"/>
    <cellStyle name="Normal 13 5 3 24" xfId="5044"/>
    <cellStyle name="Normal 13 5 3 25" xfId="5045"/>
    <cellStyle name="Normal 13 5 3 26" xfId="5046"/>
    <cellStyle name="Normal 13 5 3 27" xfId="5047"/>
    <cellStyle name="Normal 13 5 3 28" xfId="5048"/>
    <cellStyle name="Normal 13 5 3 29" xfId="5049"/>
    <cellStyle name="Normal 13 5 3 3" xfId="5050"/>
    <cellStyle name="Normal 13 5 3 30" xfId="5051"/>
    <cellStyle name="Normal 13 5 3 31" xfId="5052"/>
    <cellStyle name="Normal 13 5 3 32" xfId="5053"/>
    <cellStyle name="Normal 13 5 3 33" xfId="5054"/>
    <cellStyle name="Normal 13 5 3 34" xfId="5055"/>
    <cellStyle name="Normal 13 5 3 35" xfId="5056"/>
    <cellStyle name="Normal 13 5 3 36" xfId="5057"/>
    <cellStyle name="Normal 13 5 3 37" xfId="5058"/>
    <cellStyle name="Normal 13 5 3 38" xfId="5059"/>
    <cellStyle name="Normal 13 5 3 4" xfId="5060"/>
    <cellStyle name="Normal 13 5 3 5" xfId="5061"/>
    <cellStyle name="Normal 13 5 3 6" xfId="5062"/>
    <cellStyle name="Normal 13 5 3 7" xfId="5063"/>
    <cellStyle name="Normal 13 5 3 8" xfId="5064"/>
    <cellStyle name="Normal 13 5 3 9" xfId="5065"/>
    <cellStyle name="Normal 13 5 30" xfId="5066"/>
    <cellStyle name="Normal 13 5 31" xfId="5067"/>
    <cellStyle name="Normal 13 5 32" xfId="5068"/>
    <cellStyle name="Normal 13 5 33" xfId="5069"/>
    <cellStyle name="Normal 13 5 34" xfId="5070"/>
    <cellStyle name="Normal 13 5 35" xfId="5071"/>
    <cellStyle name="Normal 13 5 36" xfId="5072"/>
    <cellStyle name="Normal 13 5 37" xfId="5073"/>
    <cellStyle name="Normal 13 5 38" xfId="5074"/>
    <cellStyle name="Normal 13 5 39" xfId="5075"/>
    <cellStyle name="Normal 13 5 4" xfId="5076"/>
    <cellStyle name="Normal 13 5 40" xfId="5077"/>
    <cellStyle name="Normal 13 5 41" xfId="5078"/>
    <cellStyle name="Normal 13 5 42" xfId="5079"/>
    <cellStyle name="Normal 13 5 43" xfId="5080"/>
    <cellStyle name="Normal 13 5 44" xfId="5081"/>
    <cellStyle name="Normal 13 5 45" xfId="5082"/>
    <cellStyle name="Normal 13 5 46" xfId="5083"/>
    <cellStyle name="Normal 13 5 47" xfId="5084"/>
    <cellStyle name="Normal 13 5 5" xfId="5085"/>
    <cellStyle name="Normal 13 5 6" xfId="5086"/>
    <cellStyle name="Normal 13 5 7" xfId="5087"/>
    <cellStyle name="Normal 13 5 8" xfId="5088"/>
    <cellStyle name="Normal 13 5 9" xfId="5089"/>
    <cellStyle name="Normal 13 50" xfId="5090"/>
    <cellStyle name="Normal 13 51" xfId="5091"/>
    <cellStyle name="Normal 13 52" xfId="5092"/>
    <cellStyle name="Normal 13 53" xfId="5093"/>
    <cellStyle name="Normal 13 6" xfId="5094"/>
    <cellStyle name="Normal 13 6 10" xfId="5095"/>
    <cellStyle name="Normal 13 6 11" xfId="5096"/>
    <cellStyle name="Normal 13 6 12" xfId="5097"/>
    <cellStyle name="Normal 13 6 13" xfId="5098"/>
    <cellStyle name="Normal 13 6 14" xfId="5099"/>
    <cellStyle name="Normal 13 6 15" xfId="5100"/>
    <cellStyle name="Normal 13 6 16" xfId="5101"/>
    <cellStyle name="Normal 13 6 17" xfId="5102"/>
    <cellStyle name="Normal 13 6 18" xfId="5103"/>
    <cellStyle name="Normal 13 6 19" xfId="5104"/>
    <cellStyle name="Normal 13 6 2" xfId="5105"/>
    <cellStyle name="Normal 13 6 2 10" xfId="5106"/>
    <cellStyle name="Normal 13 6 2 11" xfId="5107"/>
    <cellStyle name="Normal 13 6 2 12" xfId="5108"/>
    <cellStyle name="Normal 13 6 2 13" xfId="5109"/>
    <cellStyle name="Normal 13 6 2 14" xfId="5110"/>
    <cellStyle name="Normal 13 6 2 15" xfId="5111"/>
    <cellStyle name="Normal 13 6 2 16" xfId="5112"/>
    <cellStyle name="Normal 13 6 2 17" xfId="5113"/>
    <cellStyle name="Normal 13 6 2 18" xfId="5114"/>
    <cellStyle name="Normal 13 6 2 19" xfId="5115"/>
    <cellStyle name="Normal 13 6 2 2" xfId="5116"/>
    <cellStyle name="Normal 13 6 2 2 10" xfId="5117"/>
    <cellStyle name="Normal 13 6 2 2 11" xfId="5118"/>
    <cellStyle name="Normal 13 6 2 2 12" xfId="5119"/>
    <cellStyle name="Normal 13 6 2 2 13" xfId="5120"/>
    <cellStyle name="Normal 13 6 2 2 14" xfId="5121"/>
    <cellStyle name="Normal 13 6 2 2 15" xfId="5122"/>
    <cellStyle name="Normal 13 6 2 2 16" xfId="5123"/>
    <cellStyle name="Normal 13 6 2 2 17" xfId="5124"/>
    <cellStyle name="Normal 13 6 2 2 18" xfId="5125"/>
    <cellStyle name="Normal 13 6 2 2 19" xfId="5126"/>
    <cellStyle name="Normal 13 6 2 2 2" xfId="5127"/>
    <cellStyle name="Normal 13 6 2 2 2 10" xfId="5128"/>
    <cellStyle name="Normal 13 6 2 2 2 11" xfId="5129"/>
    <cellStyle name="Normal 13 6 2 2 2 12" xfId="5130"/>
    <cellStyle name="Normal 13 6 2 2 2 13" xfId="5131"/>
    <cellStyle name="Normal 13 6 2 2 2 14" xfId="5132"/>
    <cellStyle name="Normal 13 6 2 2 2 15" xfId="5133"/>
    <cellStyle name="Normal 13 6 2 2 2 16" xfId="5134"/>
    <cellStyle name="Normal 13 6 2 2 2 17" xfId="5135"/>
    <cellStyle name="Normal 13 6 2 2 2 18" xfId="5136"/>
    <cellStyle name="Normal 13 6 2 2 2 19" xfId="5137"/>
    <cellStyle name="Normal 13 6 2 2 2 2" xfId="5138"/>
    <cellStyle name="Normal 13 6 2 2 2 20" xfId="5139"/>
    <cellStyle name="Normal 13 6 2 2 2 21" xfId="5140"/>
    <cellStyle name="Normal 13 6 2 2 2 22" xfId="5141"/>
    <cellStyle name="Normal 13 6 2 2 2 23" xfId="5142"/>
    <cellStyle name="Normal 13 6 2 2 2 24" xfId="5143"/>
    <cellStyle name="Normal 13 6 2 2 2 25" xfId="5144"/>
    <cellStyle name="Normal 13 6 2 2 2 26" xfId="5145"/>
    <cellStyle name="Normal 13 6 2 2 2 27" xfId="5146"/>
    <cellStyle name="Normal 13 6 2 2 2 28" xfId="5147"/>
    <cellStyle name="Normal 13 6 2 2 2 29" xfId="5148"/>
    <cellStyle name="Normal 13 6 2 2 2 3" xfId="5149"/>
    <cellStyle name="Normal 13 6 2 2 2 30" xfId="5150"/>
    <cellStyle name="Normal 13 6 2 2 2 31" xfId="5151"/>
    <cellStyle name="Normal 13 6 2 2 2 32" xfId="5152"/>
    <cellStyle name="Normal 13 6 2 2 2 33" xfId="5153"/>
    <cellStyle name="Normal 13 6 2 2 2 34" xfId="5154"/>
    <cellStyle name="Normal 13 6 2 2 2 35" xfId="5155"/>
    <cellStyle name="Normal 13 6 2 2 2 36" xfId="5156"/>
    <cellStyle name="Normal 13 6 2 2 2 37" xfId="5157"/>
    <cellStyle name="Normal 13 6 2 2 2 38" xfId="5158"/>
    <cellStyle name="Normal 13 6 2 2 2 4" xfId="5159"/>
    <cellStyle name="Normal 13 6 2 2 2 5" xfId="5160"/>
    <cellStyle name="Normal 13 6 2 2 2 6" xfId="5161"/>
    <cellStyle name="Normal 13 6 2 2 2 7" xfId="5162"/>
    <cellStyle name="Normal 13 6 2 2 2 8" xfId="5163"/>
    <cellStyle name="Normal 13 6 2 2 2 9" xfId="5164"/>
    <cellStyle name="Normal 13 6 2 2 20" xfId="5165"/>
    <cellStyle name="Normal 13 6 2 2 21" xfId="5166"/>
    <cellStyle name="Normal 13 6 2 2 22" xfId="5167"/>
    <cellStyle name="Normal 13 6 2 2 23" xfId="5168"/>
    <cellStyle name="Normal 13 6 2 2 24" xfId="5169"/>
    <cellStyle name="Normal 13 6 2 2 25" xfId="5170"/>
    <cellStyle name="Normal 13 6 2 2 26" xfId="5171"/>
    <cellStyle name="Normal 13 6 2 2 27" xfId="5172"/>
    <cellStyle name="Normal 13 6 2 2 28" xfId="5173"/>
    <cellStyle name="Normal 13 6 2 2 29" xfId="5174"/>
    <cellStyle name="Normal 13 6 2 2 3" xfId="5175"/>
    <cellStyle name="Normal 13 6 2 2 30" xfId="5176"/>
    <cellStyle name="Normal 13 6 2 2 31" xfId="5177"/>
    <cellStyle name="Normal 13 6 2 2 32" xfId="5178"/>
    <cellStyle name="Normal 13 6 2 2 33" xfId="5179"/>
    <cellStyle name="Normal 13 6 2 2 34" xfId="5180"/>
    <cellStyle name="Normal 13 6 2 2 35" xfId="5181"/>
    <cellStyle name="Normal 13 6 2 2 36" xfId="5182"/>
    <cellStyle name="Normal 13 6 2 2 37" xfId="5183"/>
    <cellStyle name="Normal 13 6 2 2 38" xfId="5184"/>
    <cellStyle name="Normal 13 6 2 2 4" xfId="5185"/>
    <cellStyle name="Normal 13 6 2 2 5" xfId="5186"/>
    <cellStyle name="Normal 13 6 2 2 6" xfId="5187"/>
    <cellStyle name="Normal 13 6 2 2 7" xfId="5188"/>
    <cellStyle name="Normal 13 6 2 2 8" xfId="5189"/>
    <cellStyle name="Normal 13 6 2 2 9" xfId="5190"/>
    <cellStyle name="Normal 13 6 2 20" xfId="5191"/>
    <cellStyle name="Normal 13 6 2 21" xfId="5192"/>
    <cellStyle name="Normal 13 6 2 22" xfId="5193"/>
    <cellStyle name="Normal 13 6 2 23" xfId="5194"/>
    <cellStyle name="Normal 13 6 2 24" xfId="5195"/>
    <cellStyle name="Normal 13 6 2 25" xfId="5196"/>
    <cellStyle name="Normal 13 6 2 26" xfId="5197"/>
    <cellStyle name="Normal 13 6 2 27" xfId="5198"/>
    <cellStyle name="Normal 13 6 2 28" xfId="5199"/>
    <cellStyle name="Normal 13 6 2 29" xfId="5200"/>
    <cellStyle name="Normal 13 6 2 3" xfId="5201"/>
    <cellStyle name="Normal 13 6 2 30" xfId="5202"/>
    <cellStyle name="Normal 13 6 2 31" xfId="5203"/>
    <cellStyle name="Normal 13 6 2 32" xfId="5204"/>
    <cellStyle name="Normal 13 6 2 33" xfId="5205"/>
    <cellStyle name="Normal 13 6 2 34" xfId="5206"/>
    <cellStyle name="Normal 13 6 2 35" xfId="5207"/>
    <cellStyle name="Normal 13 6 2 36" xfId="5208"/>
    <cellStyle name="Normal 13 6 2 37" xfId="5209"/>
    <cellStyle name="Normal 13 6 2 38" xfId="5210"/>
    <cellStyle name="Normal 13 6 2 39" xfId="5211"/>
    <cellStyle name="Normal 13 6 2 4" xfId="5212"/>
    <cellStyle name="Normal 13 6 2 40" xfId="5213"/>
    <cellStyle name="Normal 13 6 2 5" xfId="5214"/>
    <cellStyle name="Normal 13 6 2 6" xfId="5215"/>
    <cellStyle name="Normal 13 6 2 7" xfId="5216"/>
    <cellStyle name="Normal 13 6 2 8" xfId="5217"/>
    <cellStyle name="Normal 13 6 2 9" xfId="5218"/>
    <cellStyle name="Normal 13 6 20" xfId="5219"/>
    <cellStyle name="Normal 13 6 21" xfId="5220"/>
    <cellStyle name="Normal 13 6 22" xfId="5221"/>
    <cellStyle name="Normal 13 6 23" xfId="5222"/>
    <cellStyle name="Normal 13 6 24" xfId="5223"/>
    <cellStyle name="Normal 13 6 25" xfId="5224"/>
    <cellStyle name="Normal 13 6 26" xfId="5225"/>
    <cellStyle name="Normal 13 6 27" xfId="5226"/>
    <cellStyle name="Normal 13 6 28" xfId="5227"/>
    <cellStyle name="Normal 13 6 29" xfId="5228"/>
    <cellStyle name="Normal 13 6 3" xfId="5229"/>
    <cellStyle name="Normal 13 6 3 10" xfId="5230"/>
    <cellStyle name="Normal 13 6 3 11" xfId="5231"/>
    <cellStyle name="Normal 13 6 3 12" xfId="5232"/>
    <cellStyle name="Normal 13 6 3 13" xfId="5233"/>
    <cellStyle name="Normal 13 6 3 14" xfId="5234"/>
    <cellStyle name="Normal 13 6 3 15" xfId="5235"/>
    <cellStyle name="Normal 13 6 3 16" xfId="5236"/>
    <cellStyle name="Normal 13 6 3 17" xfId="5237"/>
    <cellStyle name="Normal 13 6 3 18" xfId="5238"/>
    <cellStyle name="Normal 13 6 3 19" xfId="5239"/>
    <cellStyle name="Normal 13 6 3 2" xfId="5240"/>
    <cellStyle name="Normal 13 6 3 2 10" xfId="5241"/>
    <cellStyle name="Normal 13 6 3 2 11" xfId="5242"/>
    <cellStyle name="Normal 13 6 3 2 12" xfId="5243"/>
    <cellStyle name="Normal 13 6 3 2 13" xfId="5244"/>
    <cellStyle name="Normal 13 6 3 2 14" xfId="5245"/>
    <cellStyle name="Normal 13 6 3 2 15" xfId="5246"/>
    <cellStyle name="Normal 13 6 3 2 16" xfId="5247"/>
    <cellStyle name="Normal 13 6 3 2 17" xfId="5248"/>
    <cellStyle name="Normal 13 6 3 2 18" xfId="5249"/>
    <cellStyle name="Normal 13 6 3 2 19" xfId="5250"/>
    <cellStyle name="Normal 13 6 3 2 2" xfId="5251"/>
    <cellStyle name="Normal 13 6 3 2 20" xfId="5252"/>
    <cellStyle name="Normal 13 6 3 2 21" xfId="5253"/>
    <cellStyle name="Normal 13 6 3 2 22" xfId="5254"/>
    <cellStyle name="Normal 13 6 3 2 23" xfId="5255"/>
    <cellStyle name="Normal 13 6 3 2 24" xfId="5256"/>
    <cellStyle name="Normal 13 6 3 2 25" xfId="5257"/>
    <cellStyle name="Normal 13 6 3 2 26" xfId="5258"/>
    <cellStyle name="Normal 13 6 3 2 27" xfId="5259"/>
    <cellStyle name="Normal 13 6 3 2 28" xfId="5260"/>
    <cellStyle name="Normal 13 6 3 2 29" xfId="5261"/>
    <cellStyle name="Normal 13 6 3 2 3" xfId="5262"/>
    <cellStyle name="Normal 13 6 3 2 30" xfId="5263"/>
    <cellStyle name="Normal 13 6 3 2 31" xfId="5264"/>
    <cellStyle name="Normal 13 6 3 2 32" xfId="5265"/>
    <cellStyle name="Normal 13 6 3 2 33" xfId="5266"/>
    <cellStyle name="Normal 13 6 3 2 34" xfId="5267"/>
    <cellStyle name="Normal 13 6 3 2 35" xfId="5268"/>
    <cellStyle name="Normal 13 6 3 2 36" xfId="5269"/>
    <cellStyle name="Normal 13 6 3 2 37" xfId="5270"/>
    <cellStyle name="Normal 13 6 3 2 38" xfId="5271"/>
    <cellStyle name="Normal 13 6 3 2 4" xfId="5272"/>
    <cellStyle name="Normal 13 6 3 2 5" xfId="5273"/>
    <cellStyle name="Normal 13 6 3 2 6" xfId="5274"/>
    <cellStyle name="Normal 13 6 3 2 7" xfId="5275"/>
    <cellStyle name="Normal 13 6 3 2 8" xfId="5276"/>
    <cellStyle name="Normal 13 6 3 2 9" xfId="5277"/>
    <cellStyle name="Normal 13 6 3 20" xfId="5278"/>
    <cellStyle name="Normal 13 6 3 21" xfId="5279"/>
    <cellStyle name="Normal 13 6 3 22" xfId="5280"/>
    <cellStyle name="Normal 13 6 3 23" xfId="5281"/>
    <cellStyle name="Normal 13 6 3 24" xfId="5282"/>
    <cellStyle name="Normal 13 6 3 25" xfId="5283"/>
    <cellStyle name="Normal 13 6 3 26" xfId="5284"/>
    <cellStyle name="Normal 13 6 3 27" xfId="5285"/>
    <cellStyle name="Normal 13 6 3 28" xfId="5286"/>
    <cellStyle name="Normal 13 6 3 29" xfId="5287"/>
    <cellStyle name="Normal 13 6 3 3" xfId="5288"/>
    <cellStyle name="Normal 13 6 3 30" xfId="5289"/>
    <cellStyle name="Normal 13 6 3 31" xfId="5290"/>
    <cellStyle name="Normal 13 6 3 32" xfId="5291"/>
    <cellStyle name="Normal 13 6 3 33" xfId="5292"/>
    <cellStyle name="Normal 13 6 3 34" xfId="5293"/>
    <cellStyle name="Normal 13 6 3 35" xfId="5294"/>
    <cellStyle name="Normal 13 6 3 36" xfId="5295"/>
    <cellStyle name="Normal 13 6 3 37" xfId="5296"/>
    <cellStyle name="Normal 13 6 3 38" xfId="5297"/>
    <cellStyle name="Normal 13 6 3 4" xfId="5298"/>
    <cellStyle name="Normal 13 6 3 5" xfId="5299"/>
    <cellStyle name="Normal 13 6 3 6" xfId="5300"/>
    <cellStyle name="Normal 13 6 3 7" xfId="5301"/>
    <cellStyle name="Normal 13 6 3 8" xfId="5302"/>
    <cellStyle name="Normal 13 6 3 9" xfId="5303"/>
    <cellStyle name="Normal 13 6 30" xfId="5304"/>
    <cellStyle name="Normal 13 6 31" xfId="5305"/>
    <cellStyle name="Normal 13 6 32" xfId="5306"/>
    <cellStyle name="Normal 13 6 33" xfId="5307"/>
    <cellStyle name="Normal 13 6 34" xfId="5308"/>
    <cellStyle name="Normal 13 6 35" xfId="5309"/>
    <cellStyle name="Normal 13 6 36" xfId="5310"/>
    <cellStyle name="Normal 13 6 37" xfId="5311"/>
    <cellStyle name="Normal 13 6 38" xfId="5312"/>
    <cellStyle name="Normal 13 6 39" xfId="5313"/>
    <cellStyle name="Normal 13 6 4" xfId="5314"/>
    <cellStyle name="Normal 13 6 40" xfId="5315"/>
    <cellStyle name="Normal 13 6 41" xfId="5316"/>
    <cellStyle name="Normal 13 6 42" xfId="5317"/>
    <cellStyle name="Normal 13 6 43" xfId="5318"/>
    <cellStyle name="Normal 13 6 44" xfId="5319"/>
    <cellStyle name="Normal 13 6 45" xfId="5320"/>
    <cellStyle name="Normal 13 6 46" xfId="5321"/>
    <cellStyle name="Normal 13 6 47" xfId="5322"/>
    <cellStyle name="Normal 13 6 5" xfId="5323"/>
    <cellStyle name="Normal 13 6 6" xfId="5324"/>
    <cellStyle name="Normal 13 6 7" xfId="5325"/>
    <cellStyle name="Normal 13 6 8" xfId="5326"/>
    <cellStyle name="Normal 13 6 9" xfId="5327"/>
    <cellStyle name="Normal 13 7" xfId="5328"/>
    <cellStyle name="Normal 13 8" xfId="5329"/>
    <cellStyle name="Normal 13 9" xfId="5330"/>
    <cellStyle name="Normal 14" xfId="5331"/>
    <cellStyle name="Normal 14 10" xfId="5332"/>
    <cellStyle name="Normal 14 11" xfId="5333"/>
    <cellStyle name="Normal 14 12" xfId="5334"/>
    <cellStyle name="Normal 14 13" xfId="5335"/>
    <cellStyle name="Normal 14 14" xfId="5336"/>
    <cellStyle name="Normal 14 15" xfId="5337"/>
    <cellStyle name="Normal 14 16" xfId="5338"/>
    <cellStyle name="Normal 14 17" xfId="5339"/>
    <cellStyle name="Normal 14 18" xfId="5340"/>
    <cellStyle name="Normal 14 19" xfId="5341"/>
    <cellStyle name="Normal 14 2" xfId="5342"/>
    <cellStyle name="Normal 14 20" xfId="5343"/>
    <cellStyle name="Normal 14 21" xfId="5344"/>
    <cellStyle name="Normal 14 22" xfId="5345"/>
    <cellStyle name="Normal 14 23" xfId="5346"/>
    <cellStyle name="Normal 14 24" xfId="5347"/>
    <cellStyle name="Normal 14 25" xfId="5348"/>
    <cellStyle name="Normal 14 26" xfId="5349"/>
    <cellStyle name="Normal 14 27" xfId="5350"/>
    <cellStyle name="Normal 14 28" xfId="5351"/>
    <cellStyle name="Normal 14 29" xfId="5352"/>
    <cellStyle name="Normal 14 3" xfId="5353"/>
    <cellStyle name="Normal 14 30" xfId="5354"/>
    <cellStyle name="Normal 14 31" xfId="5355"/>
    <cellStyle name="Normal 14 32" xfId="5356"/>
    <cellStyle name="Normal 14 33" xfId="5357"/>
    <cellStyle name="Normal 14 34" xfId="5358"/>
    <cellStyle name="Normal 14 35" xfId="5359"/>
    <cellStyle name="Normal 14 36" xfId="5360"/>
    <cellStyle name="Normal 14 37" xfId="5361"/>
    <cellStyle name="Normal 14 38" xfId="5362"/>
    <cellStyle name="Normal 14 39" xfId="5363"/>
    <cellStyle name="Normal 14 4" xfId="5364"/>
    <cellStyle name="Normal 14 40" xfId="5365"/>
    <cellStyle name="Normal 14 41" xfId="5366"/>
    <cellStyle name="Normal 14 42" xfId="5367"/>
    <cellStyle name="Normal 14 43" xfId="5368"/>
    <cellStyle name="Normal 14 44" xfId="5369"/>
    <cellStyle name="Normal 14 45" xfId="5370"/>
    <cellStyle name="Normal 14 46" xfId="5371"/>
    <cellStyle name="Normal 14 47" xfId="5372"/>
    <cellStyle name="Normal 14 48" xfId="5373"/>
    <cellStyle name="Normal 14 49" xfId="5374"/>
    <cellStyle name="Normal 14 5" xfId="5375"/>
    <cellStyle name="Normal 14 50" xfId="5376"/>
    <cellStyle name="Normal 14 51" xfId="5377"/>
    <cellStyle name="Normal 14 52" xfId="5378"/>
    <cellStyle name="Normal 14 53" xfId="5379"/>
    <cellStyle name="Normal 14 6" xfId="5380"/>
    <cellStyle name="Normal 14 7" xfId="5381"/>
    <cellStyle name="Normal 14 8" xfId="5382"/>
    <cellStyle name="Normal 14 9" xfId="5383"/>
    <cellStyle name="Normal 15" xfId="5384"/>
    <cellStyle name="Normal 15 2" xfId="5385"/>
    <cellStyle name="Normal 16" xfId="16703"/>
    <cellStyle name="Normal 16 2" xfId="5386"/>
    <cellStyle name="Normal 17" xfId="16711"/>
    <cellStyle name="Normal 2" xfId="5387"/>
    <cellStyle name="Normal 2 10" xfId="5388"/>
    <cellStyle name="Normal 2 10 10" xfId="5389"/>
    <cellStyle name="Normal 2 10 11" xfId="5390"/>
    <cellStyle name="Normal 2 10 12" xfId="5391"/>
    <cellStyle name="Normal 2 10 13" xfId="5392"/>
    <cellStyle name="Normal 2 10 14" xfId="5393"/>
    <cellStyle name="Normal 2 10 15" xfId="5394"/>
    <cellStyle name="Normal 2 10 16" xfId="5395"/>
    <cellStyle name="Normal 2 10 17" xfId="5396"/>
    <cellStyle name="Normal 2 10 18" xfId="5397"/>
    <cellStyle name="Normal 2 10 19" xfId="5398"/>
    <cellStyle name="Normal 2 10 2" xfId="5399"/>
    <cellStyle name="Normal 2 10 2 10" xfId="5400"/>
    <cellStyle name="Normal 2 10 2 11" xfId="5401"/>
    <cellStyle name="Normal 2 10 2 12" xfId="5402"/>
    <cellStyle name="Normal 2 10 2 13" xfId="5403"/>
    <cellStyle name="Normal 2 10 2 14" xfId="5404"/>
    <cellStyle name="Normal 2 10 2 15" xfId="5405"/>
    <cellStyle name="Normal 2 10 2 16" xfId="5406"/>
    <cellStyle name="Normal 2 10 2 17" xfId="5407"/>
    <cellStyle name="Normal 2 10 2 18" xfId="5408"/>
    <cellStyle name="Normal 2 10 2 19" xfId="5409"/>
    <cellStyle name="Normal 2 10 2 2" xfId="5410"/>
    <cellStyle name="Normal 2 10 2 2 10" xfId="5411"/>
    <cellStyle name="Normal 2 10 2 2 11" xfId="5412"/>
    <cellStyle name="Normal 2 10 2 2 12" xfId="5413"/>
    <cellStyle name="Normal 2 10 2 2 13" xfId="5414"/>
    <cellStyle name="Normal 2 10 2 2 14" xfId="5415"/>
    <cellStyle name="Normal 2 10 2 2 15" xfId="5416"/>
    <cellStyle name="Normal 2 10 2 2 16" xfId="5417"/>
    <cellStyle name="Normal 2 10 2 2 17" xfId="5418"/>
    <cellStyle name="Normal 2 10 2 2 18" xfId="5419"/>
    <cellStyle name="Normal 2 10 2 2 19" xfId="5420"/>
    <cellStyle name="Normal 2 10 2 2 2" xfId="5421"/>
    <cellStyle name="Normal 2 10 2 2 2 10" xfId="5422"/>
    <cellStyle name="Normal 2 10 2 2 2 11" xfId="5423"/>
    <cellStyle name="Normal 2 10 2 2 2 12" xfId="5424"/>
    <cellStyle name="Normal 2 10 2 2 2 13" xfId="5425"/>
    <cellStyle name="Normal 2 10 2 2 2 14" xfId="5426"/>
    <cellStyle name="Normal 2 10 2 2 2 15" xfId="5427"/>
    <cellStyle name="Normal 2 10 2 2 2 16" xfId="5428"/>
    <cellStyle name="Normal 2 10 2 2 2 17" xfId="5429"/>
    <cellStyle name="Normal 2 10 2 2 2 18" xfId="5430"/>
    <cellStyle name="Normal 2 10 2 2 2 19" xfId="5431"/>
    <cellStyle name="Normal 2 10 2 2 2 2" xfId="5432"/>
    <cellStyle name="Normal 2 10 2 2 2 20" xfId="5433"/>
    <cellStyle name="Normal 2 10 2 2 2 21" xfId="5434"/>
    <cellStyle name="Normal 2 10 2 2 2 22" xfId="5435"/>
    <cellStyle name="Normal 2 10 2 2 2 23" xfId="5436"/>
    <cellStyle name="Normal 2 10 2 2 2 24" xfId="5437"/>
    <cellStyle name="Normal 2 10 2 2 2 25" xfId="5438"/>
    <cellStyle name="Normal 2 10 2 2 2 26" xfId="5439"/>
    <cellStyle name="Normal 2 10 2 2 2 27" xfId="5440"/>
    <cellStyle name="Normal 2 10 2 2 2 28" xfId="5441"/>
    <cellStyle name="Normal 2 10 2 2 2 29" xfId="5442"/>
    <cellStyle name="Normal 2 10 2 2 2 3" xfId="5443"/>
    <cellStyle name="Normal 2 10 2 2 2 30" xfId="5444"/>
    <cellStyle name="Normal 2 10 2 2 2 31" xfId="5445"/>
    <cellStyle name="Normal 2 10 2 2 2 32" xfId="5446"/>
    <cellStyle name="Normal 2 10 2 2 2 33" xfId="5447"/>
    <cellStyle name="Normal 2 10 2 2 2 34" xfId="5448"/>
    <cellStyle name="Normal 2 10 2 2 2 35" xfId="5449"/>
    <cellStyle name="Normal 2 10 2 2 2 36" xfId="5450"/>
    <cellStyle name="Normal 2 10 2 2 2 37" xfId="5451"/>
    <cellStyle name="Normal 2 10 2 2 2 38" xfId="5452"/>
    <cellStyle name="Normal 2 10 2 2 2 4" xfId="5453"/>
    <cellStyle name="Normal 2 10 2 2 2 5" xfId="5454"/>
    <cellStyle name="Normal 2 10 2 2 2 6" xfId="5455"/>
    <cellStyle name="Normal 2 10 2 2 2 7" xfId="5456"/>
    <cellStyle name="Normal 2 10 2 2 2 8" xfId="5457"/>
    <cellStyle name="Normal 2 10 2 2 2 9" xfId="5458"/>
    <cellStyle name="Normal 2 10 2 2 20" xfId="5459"/>
    <cellStyle name="Normal 2 10 2 2 21" xfId="5460"/>
    <cellStyle name="Normal 2 10 2 2 22" xfId="5461"/>
    <cellStyle name="Normal 2 10 2 2 23" xfId="5462"/>
    <cellStyle name="Normal 2 10 2 2 24" xfId="5463"/>
    <cellStyle name="Normal 2 10 2 2 25" xfId="5464"/>
    <cellStyle name="Normal 2 10 2 2 26" xfId="5465"/>
    <cellStyle name="Normal 2 10 2 2 27" xfId="5466"/>
    <cellStyle name="Normal 2 10 2 2 28" xfId="5467"/>
    <cellStyle name="Normal 2 10 2 2 29" xfId="5468"/>
    <cellStyle name="Normal 2 10 2 2 3" xfId="5469"/>
    <cellStyle name="Normal 2 10 2 2 30" xfId="5470"/>
    <cellStyle name="Normal 2 10 2 2 31" xfId="5471"/>
    <cellStyle name="Normal 2 10 2 2 32" xfId="5472"/>
    <cellStyle name="Normal 2 10 2 2 33" xfId="5473"/>
    <cellStyle name="Normal 2 10 2 2 34" xfId="5474"/>
    <cellStyle name="Normal 2 10 2 2 35" xfId="5475"/>
    <cellStyle name="Normal 2 10 2 2 36" xfId="5476"/>
    <cellStyle name="Normal 2 10 2 2 37" xfId="5477"/>
    <cellStyle name="Normal 2 10 2 2 38" xfId="5478"/>
    <cellStyle name="Normal 2 10 2 2 4" xfId="5479"/>
    <cellStyle name="Normal 2 10 2 2 5" xfId="5480"/>
    <cellStyle name="Normal 2 10 2 2 6" xfId="5481"/>
    <cellStyle name="Normal 2 10 2 2 7" xfId="5482"/>
    <cellStyle name="Normal 2 10 2 2 8" xfId="5483"/>
    <cellStyle name="Normal 2 10 2 2 9" xfId="5484"/>
    <cellStyle name="Normal 2 10 2 20" xfId="5485"/>
    <cellStyle name="Normal 2 10 2 21" xfId="5486"/>
    <cellStyle name="Normal 2 10 2 22" xfId="5487"/>
    <cellStyle name="Normal 2 10 2 23" xfId="5488"/>
    <cellStyle name="Normal 2 10 2 24" xfId="5489"/>
    <cellStyle name="Normal 2 10 2 25" xfId="5490"/>
    <cellStyle name="Normal 2 10 2 26" xfId="5491"/>
    <cellStyle name="Normal 2 10 2 27" xfId="5492"/>
    <cellStyle name="Normal 2 10 2 28" xfId="5493"/>
    <cellStyle name="Normal 2 10 2 29" xfId="5494"/>
    <cellStyle name="Normal 2 10 2 3" xfId="5495"/>
    <cellStyle name="Normal 2 10 2 30" xfId="5496"/>
    <cellStyle name="Normal 2 10 2 31" xfId="5497"/>
    <cellStyle name="Normal 2 10 2 32" xfId="5498"/>
    <cellStyle name="Normal 2 10 2 33" xfId="5499"/>
    <cellStyle name="Normal 2 10 2 34" xfId="5500"/>
    <cellStyle name="Normal 2 10 2 35" xfId="5501"/>
    <cellStyle name="Normal 2 10 2 36" xfId="5502"/>
    <cellStyle name="Normal 2 10 2 37" xfId="5503"/>
    <cellStyle name="Normal 2 10 2 38" xfId="5504"/>
    <cellStyle name="Normal 2 10 2 39" xfId="5505"/>
    <cellStyle name="Normal 2 10 2 4" xfId="5506"/>
    <cellStyle name="Normal 2 10 2 40" xfId="5507"/>
    <cellStyle name="Normal 2 10 2 5" xfId="5508"/>
    <cellStyle name="Normal 2 10 2 6" xfId="5509"/>
    <cellStyle name="Normal 2 10 2 7" xfId="5510"/>
    <cellStyle name="Normal 2 10 2 8" xfId="5511"/>
    <cellStyle name="Normal 2 10 2 9" xfId="5512"/>
    <cellStyle name="Normal 2 10 20" xfId="5513"/>
    <cellStyle name="Normal 2 10 21" xfId="5514"/>
    <cellStyle name="Normal 2 10 22" xfId="5515"/>
    <cellStyle name="Normal 2 10 23" xfId="5516"/>
    <cellStyle name="Normal 2 10 24" xfId="5517"/>
    <cellStyle name="Normal 2 10 25" xfId="5518"/>
    <cellStyle name="Normal 2 10 26" xfId="5519"/>
    <cellStyle name="Normal 2 10 27" xfId="5520"/>
    <cellStyle name="Normal 2 10 28" xfId="5521"/>
    <cellStyle name="Normal 2 10 29" xfId="5522"/>
    <cellStyle name="Normal 2 10 3" xfId="5523"/>
    <cellStyle name="Normal 2 10 3 10" xfId="5524"/>
    <cellStyle name="Normal 2 10 3 11" xfId="5525"/>
    <cellStyle name="Normal 2 10 3 12" xfId="5526"/>
    <cellStyle name="Normal 2 10 3 13" xfId="5527"/>
    <cellStyle name="Normal 2 10 3 14" xfId="5528"/>
    <cellStyle name="Normal 2 10 3 15" xfId="5529"/>
    <cellStyle name="Normal 2 10 3 16" xfId="5530"/>
    <cellStyle name="Normal 2 10 3 17" xfId="5531"/>
    <cellStyle name="Normal 2 10 3 18" xfId="5532"/>
    <cellStyle name="Normal 2 10 3 19" xfId="5533"/>
    <cellStyle name="Normal 2 10 3 2" xfId="5534"/>
    <cellStyle name="Normal 2 10 3 2 10" xfId="5535"/>
    <cellStyle name="Normal 2 10 3 2 11" xfId="5536"/>
    <cellStyle name="Normal 2 10 3 2 12" xfId="5537"/>
    <cellStyle name="Normal 2 10 3 2 13" xfId="5538"/>
    <cellStyle name="Normal 2 10 3 2 14" xfId="5539"/>
    <cellStyle name="Normal 2 10 3 2 15" xfId="5540"/>
    <cellStyle name="Normal 2 10 3 2 16" xfId="5541"/>
    <cellStyle name="Normal 2 10 3 2 17" xfId="5542"/>
    <cellStyle name="Normal 2 10 3 2 18" xfId="5543"/>
    <cellStyle name="Normal 2 10 3 2 19" xfId="5544"/>
    <cellStyle name="Normal 2 10 3 2 2" xfId="5545"/>
    <cellStyle name="Normal 2 10 3 2 20" xfId="5546"/>
    <cellStyle name="Normal 2 10 3 2 21" xfId="5547"/>
    <cellStyle name="Normal 2 10 3 2 22" xfId="5548"/>
    <cellStyle name="Normal 2 10 3 2 23" xfId="5549"/>
    <cellStyle name="Normal 2 10 3 2 24" xfId="5550"/>
    <cellStyle name="Normal 2 10 3 2 25" xfId="5551"/>
    <cellStyle name="Normal 2 10 3 2 26" xfId="5552"/>
    <cellStyle name="Normal 2 10 3 2 27" xfId="5553"/>
    <cellStyle name="Normal 2 10 3 2 28" xfId="5554"/>
    <cellStyle name="Normal 2 10 3 2 29" xfId="5555"/>
    <cellStyle name="Normal 2 10 3 2 3" xfId="5556"/>
    <cellStyle name="Normal 2 10 3 2 30" xfId="5557"/>
    <cellStyle name="Normal 2 10 3 2 31" xfId="5558"/>
    <cellStyle name="Normal 2 10 3 2 32" xfId="5559"/>
    <cellStyle name="Normal 2 10 3 2 33" xfId="5560"/>
    <cellStyle name="Normal 2 10 3 2 34" xfId="5561"/>
    <cellStyle name="Normal 2 10 3 2 35" xfId="5562"/>
    <cellStyle name="Normal 2 10 3 2 36" xfId="5563"/>
    <cellStyle name="Normal 2 10 3 2 37" xfId="5564"/>
    <cellStyle name="Normal 2 10 3 2 38" xfId="5565"/>
    <cellStyle name="Normal 2 10 3 2 4" xfId="5566"/>
    <cellStyle name="Normal 2 10 3 2 5" xfId="5567"/>
    <cellStyle name="Normal 2 10 3 2 6" xfId="5568"/>
    <cellStyle name="Normal 2 10 3 2 7" xfId="5569"/>
    <cellStyle name="Normal 2 10 3 2 8" xfId="5570"/>
    <cellStyle name="Normal 2 10 3 2 9" xfId="5571"/>
    <cellStyle name="Normal 2 10 3 20" xfId="5572"/>
    <cellStyle name="Normal 2 10 3 21" xfId="5573"/>
    <cellStyle name="Normal 2 10 3 22" xfId="5574"/>
    <cellStyle name="Normal 2 10 3 23" xfId="5575"/>
    <cellStyle name="Normal 2 10 3 24" xfId="5576"/>
    <cellStyle name="Normal 2 10 3 25" xfId="5577"/>
    <cellStyle name="Normal 2 10 3 26" xfId="5578"/>
    <cellStyle name="Normal 2 10 3 27" xfId="5579"/>
    <cellStyle name="Normal 2 10 3 28" xfId="5580"/>
    <cellStyle name="Normal 2 10 3 29" xfId="5581"/>
    <cellStyle name="Normal 2 10 3 3" xfId="5582"/>
    <cellStyle name="Normal 2 10 3 30" xfId="5583"/>
    <cellStyle name="Normal 2 10 3 31" xfId="5584"/>
    <cellStyle name="Normal 2 10 3 32" xfId="5585"/>
    <cellStyle name="Normal 2 10 3 33" xfId="5586"/>
    <cellStyle name="Normal 2 10 3 34" xfId="5587"/>
    <cellStyle name="Normal 2 10 3 35" xfId="5588"/>
    <cellStyle name="Normal 2 10 3 36" xfId="5589"/>
    <cellStyle name="Normal 2 10 3 37" xfId="5590"/>
    <cellStyle name="Normal 2 10 3 38" xfId="5591"/>
    <cellStyle name="Normal 2 10 3 4" xfId="5592"/>
    <cellStyle name="Normal 2 10 3 5" xfId="5593"/>
    <cellStyle name="Normal 2 10 3 6" xfId="5594"/>
    <cellStyle name="Normal 2 10 3 7" xfId="5595"/>
    <cellStyle name="Normal 2 10 3 8" xfId="5596"/>
    <cellStyle name="Normal 2 10 3 9" xfId="5597"/>
    <cellStyle name="Normal 2 10 30" xfId="5598"/>
    <cellStyle name="Normal 2 10 31" xfId="5599"/>
    <cellStyle name="Normal 2 10 32" xfId="5600"/>
    <cellStyle name="Normal 2 10 33" xfId="5601"/>
    <cellStyle name="Normal 2 10 34" xfId="5602"/>
    <cellStyle name="Normal 2 10 35" xfId="5603"/>
    <cellStyle name="Normal 2 10 36" xfId="5604"/>
    <cellStyle name="Normal 2 10 37" xfId="5605"/>
    <cellStyle name="Normal 2 10 38" xfId="5606"/>
    <cellStyle name="Normal 2 10 39" xfId="5607"/>
    <cellStyle name="Normal 2 10 4" xfId="5608"/>
    <cellStyle name="Normal 2 10 40" xfId="5609"/>
    <cellStyle name="Normal 2 10 5" xfId="5610"/>
    <cellStyle name="Normal 2 10 6" xfId="5611"/>
    <cellStyle name="Normal 2 10 7" xfId="5612"/>
    <cellStyle name="Normal 2 10 8" xfId="5613"/>
    <cellStyle name="Normal 2 10 9" xfId="5614"/>
    <cellStyle name="Normal 2 11" xfId="5615"/>
    <cellStyle name="Normal 2 11 10" xfId="5616"/>
    <cellStyle name="Normal 2 11 11" xfId="5617"/>
    <cellStyle name="Normal 2 11 12" xfId="5618"/>
    <cellStyle name="Normal 2 11 13" xfId="5619"/>
    <cellStyle name="Normal 2 11 14" xfId="5620"/>
    <cellStyle name="Normal 2 11 15" xfId="5621"/>
    <cellStyle name="Normal 2 11 16" xfId="5622"/>
    <cellStyle name="Normal 2 11 17" xfId="5623"/>
    <cellStyle name="Normal 2 11 18" xfId="5624"/>
    <cellStyle name="Normal 2 11 19" xfId="5625"/>
    <cellStyle name="Normal 2 11 2" xfId="5626"/>
    <cellStyle name="Normal 2 11 2 10" xfId="5627"/>
    <cellStyle name="Normal 2 11 2 11" xfId="5628"/>
    <cellStyle name="Normal 2 11 2 12" xfId="5629"/>
    <cellStyle name="Normal 2 11 2 13" xfId="5630"/>
    <cellStyle name="Normal 2 11 2 14" xfId="5631"/>
    <cellStyle name="Normal 2 11 2 15" xfId="5632"/>
    <cellStyle name="Normal 2 11 2 16" xfId="5633"/>
    <cellStyle name="Normal 2 11 2 17" xfId="5634"/>
    <cellStyle name="Normal 2 11 2 18" xfId="5635"/>
    <cellStyle name="Normal 2 11 2 19" xfId="5636"/>
    <cellStyle name="Normal 2 11 2 2" xfId="5637"/>
    <cellStyle name="Normal 2 11 2 2 10" xfId="5638"/>
    <cellStyle name="Normal 2 11 2 2 11" xfId="5639"/>
    <cellStyle name="Normal 2 11 2 2 12" xfId="5640"/>
    <cellStyle name="Normal 2 11 2 2 13" xfId="5641"/>
    <cellStyle name="Normal 2 11 2 2 14" xfId="5642"/>
    <cellStyle name="Normal 2 11 2 2 15" xfId="5643"/>
    <cellStyle name="Normal 2 11 2 2 16" xfId="5644"/>
    <cellStyle name="Normal 2 11 2 2 17" xfId="5645"/>
    <cellStyle name="Normal 2 11 2 2 18" xfId="5646"/>
    <cellStyle name="Normal 2 11 2 2 19" xfId="5647"/>
    <cellStyle name="Normal 2 11 2 2 2" xfId="5648"/>
    <cellStyle name="Normal 2 11 2 2 2 10" xfId="5649"/>
    <cellStyle name="Normal 2 11 2 2 2 11" xfId="5650"/>
    <cellStyle name="Normal 2 11 2 2 2 12" xfId="5651"/>
    <cellStyle name="Normal 2 11 2 2 2 13" xfId="5652"/>
    <cellStyle name="Normal 2 11 2 2 2 14" xfId="5653"/>
    <cellStyle name="Normal 2 11 2 2 2 15" xfId="5654"/>
    <cellStyle name="Normal 2 11 2 2 2 16" xfId="5655"/>
    <cellStyle name="Normal 2 11 2 2 2 17" xfId="5656"/>
    <cellStyle name="Normal 2 11 2 2 2 18" xfId="5657"/>
    <cellStyle name="Normal 2 11 2 2 2 19" xfId="5658"/>
    <cellStyle name="Normal 2 11 2 2 2 2" xfId="5659"/>
    <cellStyle name="Normal 2 11 2 2 2 20" xfId="5660"/>
    <cellStyle name="Normal 2 11 2 2 2 21" xfId="5661"/>
    <cellStyle name="Normal 2 11 2 2 2 22" xfId="5662"/>
    <cellStyle name="Normal 2 11 2 2 2 23" xfId="5663"/>
    <cellStyle name="Normal 2 11 2 2 2 24" xfId="5664"/>
    <cellStyle name="Normal 2 11 2 2 2 25" xfId="5665"/>
    <cellStyle name="Normal 2 11 2 2 2 26" xfId="5666"/>
    <cellStyle name="Normal 2 11 2 2 2 27" xfId="5667"/>
    <cellStyle name="Normal 2 11 2 2 2 28" xfId="5668"/>
    <cellStyle name="Normal 2 11 2 2 2 29" xfId="5669"/>
    <cellStyle name="Normal 2 11 2 2 2 3" xfId="5670"/>
    <cellStyle name="Normal 2 11 2 2 2 30" xfId="5671"/>
    <cellStyle name="Normal 2 11 2 2 2 31" xfId="5672"/>
    <cellStyle name="Normal 2 11 2 2 2 32" xfId="5673"/>
    <cellStyle name="Normal 2 11 2 2 2 33" xfId="5674"/>
    <cellStyle name="Normal 2 11 2 2 2 34" xfId="5675"/>
    <cellStyle name="Normal 2 11 2 2 2 35" xfId="5676"/>
    <cellStyle name="Normal 2 11 2 2 2 36" xfId="5677"/>
    <cellStyle name="Normal 2 11 2 2 2 37" xfId="5678"/>
    <cellStyle name="Normal 2 11 2 2 2 38" xfId="5679"/>
    <cellStyle name="Normal 2 11 2 2 2 4" xfId="5680"/>
    <cellStyle name="Normal 2 11 2 2 2 5" xfId="5681"/>
    <cellStyle name="Normal 2 11 2 2 2 6" xfId="5682"/>
    <cellStyle name="Normal 2 11 2 2 2 7" xfId="5683"/>
    <cellStyle name="Normal 2 11 2 2 2 8" xfId="5684"/>
    <cellStyle name="Normal 2 11 2 2 2 9" xfId="5685"/>
    <cellStyle name="Normal 2 11 2 2 20" xfId="5686"/>
    <cellStyle name="Normal 2 11 2 2 21" xfId="5687"/>
    <cellStyle name="Normal 2 11 2 2 22" xfId="5688"/>
    <cellStyle name="Normal 2 11 2 2 23" xfId="5689"/>
    <cellStyle name="Normal 2 11 2 2 24" xfId="5690"/>
    <cellStyle name="Normal 2 11 2 2 25" xfId="5691"/>
    <cellStyle name="Normal 2 11 2 2 26" xfId="5692"/>
    <cellStyle name="Normal 2 11 2 2 27" xfId="5693"/>
    <cellStyle name="Normal 2 11 2 2 28" xfId="5694"/>
    <cellStyle name="Normal 2 11 2 2 29" xfId="5695"/>
    <cellStyle name="Normal 2 11 2 2 3" xfId="5696"/>
    <cellStyle name="Normal 2 11 2 2 30" xfId="5697"/>
    <cellStyle name="Normal 2 11 2 2 31" xfId="5698"/>
    <cellStyle name="Normal 2 11 2 2 32" xfId="5699"/>
    <cellStyle name="Normal 2 11 2 2 33" xfId="5700"/>
    <cellStyle name="Normal 2 11 2 2 34" xfId="5701"/>
    <cellStyle name="Normal 2 11 2 2 35" xfId="5702"/>
    <cellStyle name="Normal 2 11 2 2 36" xfId="5703"/>
    <cellStyle name="Normal 2 11 2 2 37" xfId="5704"/>
    <cellStyle name="Normal 2 11 2 2 38" xfId="5705"/>
    <cellStyle name="Normal 2 11 2 2 4" xfId="5706"/>
    <cellStyle name="Normal 2 11 2 2 5" xfId="5707"/>
    <cellStyle name="Normal 2 11 2 2 6" xfId="5708"/>
    <cellStyle name="Normal 2 11 2 2 7" xfId="5709"/>
    <cellStyle name="Normal 2 11 2 2 8" xfId="5710"/>
    <cellStyle name="Normal 2 11 2 2 9" xfId="5711"/>
    <cellStyle name="Normal 2 11 2 20" xfId="5712"/>
    <cellStyle name="Normal 2 11 2 21" xfId="5713"/>
    <cellStyle name="Normal 2 11 2 22" xfId="5714"/>
    <cellStyle name="Normal 2 11 2 23" xfId="5715"/>
    <cellStyle name="Normal 2 11 2 24" xfId="5716"/>
    <cellStyle name="Normal 2 11 2 25" xfId="5717"/>
    <cellStyle name="Normal 2 11 2 26" xfId="5718"/>
    <cellStyle name="Normal 2 11 2 27" xfId="5719"/>
    <cellStyle name="Normal 2 11 2 28" xfId="5720"/>
    <cellStyle name="Normal 2 11 2 29" xfId="5721"/>
    <cellStyle name="Normal 2 11 2 3" xfId="5722"/>
    <cellStyle name="Normal 2 11 2 30" xfId="5723"/>
    <cellStyle name="Normal 2 11 2 31" xfId="5724"/>
    <cellStyle name="Normal 2 11 2 32" xfId="5725"/>
    <cellStyle name="Normal 2 11 2 33" xfId="5726"/>
    <cellStyle name="Normal 2 11 2 34" xfId="5727"/>
    <cellStyle name="Normal 2 11 2 35" xfId="5728"/>
    <cellStyle name="Normal 2 11 2 36" xfId="5729"/>
    <cellStyle name="Normal 2 11 2 37" xfId="5730"/>
    <cellStyle name="Normal 2 11 2 38" xfId="5731"/>
    <cellStyle name="Normal 2 11 2 39" xfId="5732"/>
    <cellStyle name="Normal 2 11 2 4" xfId="5733"/>
    <cellStyle name="Normal 2 11 2 40" xfId="5734"/>
    <cellStyle name="Normal 2 11 2 5" xfId="5735"/>
    <cellStyle name="Normal 2 11 2 6" xfId="5736"/>
    <cellStyle name="Normal 2 11 2 7" xfId="5737"/>
    <cellStyle name="Normal 2 11 2 8" xfId="5738"/>
    <cellStyle name="Normal 2 11 2 9" xfId="5739"/>
    <cellStyle name="Normal 2 11 20" xfId="5740"/>
    <cellStyle name="Normal 2 11 21" xfId="5741"/>
    <cellStyle name="Normal 2 11 22" xfId="5742"/>
    <cellStyle name="Normal 2 11 23" xfId="5743"/>
    <cellStyle name="Normal 2 11 24" xfId="5744"/>
    <cellStyle name="Normal 2 11 25" xfId="5745"/>
    <cellStyle name="Normal 2 11 26" xfId="5746"/>
    <cellStyle name="Normal 2 11 27" xfId="5747"/>
    <cellStyle name="Normal 2 11 28" xfId="5748"/>
    <cellStyle name="Normal 2 11 29" xfId="5749"/>
    <cellStyle name="Normal 2 11 3" xfId="5750"/>
    <cellStyle name="Normal 2 11 3 10" xfId="5751"/>
    <cellStyle name="Normal 2 11 3 11" xfId="5752"/>
    <cellStyle name="Normal 2 11 3 12" xfId="5753"/>
    <cellStyle name="Normal 2 11 3 13" xfId="5754"/>
    <cellStyle name="Normal 2 11 3 14" xfId="5755"/>
    <cellStyle name="Normal 2 11 3 15" xfId="5756"/>
    <cellStyle name="Normal 2 11 3 16" xfId="5757"/>
    <cellStyle name="Normal 2 11 3 17" xfId="5758"/>
    <cellStyle name="Normal 2 11 3 18" xfId="5759"/>
    <cellStyle name="Normal 2 11 3 19" xfId="5760"/>
    <cellStyle name="Normal 2 11 3 2" xfId="5761"/>
    <cellStyle name="Normal 2 11 3 2 10" xfId="5762"/>
    <cellStyle name="Normal 2 11 3 2 11" xfId="5763"/>
    <cellStyle name="Normal 2 11 3 2 12" xfId="5764"/>
    <cellStyle name="Normal 2 11 3 2 13" xfId="5765"/>
    <cellStyle name="Normal 2 11 3 2 14" xfId="5766"/>
    <cellStyle name="Normal 2 11 3 2 15" xfId="5767"/>
    <cellStyle name="Normal 2 11 3 2 16" xfId="5768"/>
    <cellStyle name="Normal 2 11 3 2 17" xfId="5769"/>
    <cellStyle name="Normal 2 11 3 2 18" xfId="5770"/>
    <cellStyle name="Normal 2 11 3 2 19" xfId="5771"/>
    <cellStyle name="Normal 2 11 3 2 2" xfId="5772"/>
    <cellStyle name="Normal 2 11 3 2 20" xfId="5773"/>
    <cellStyle name="Normal 2 11 3 2 21" xfId="5774"/>
    <cellStyle name="Normal 2 11 3 2 22" xfId="5775"/>
    <cellStyle name="Normal 2 11 3 2 23" xfId="5776"/>
    <cellStyle name="Normal 2 11 3 2 24" xfId="5777"/>
    <cellStyle name="Normal 2 11 3 2 25" xfId="5778"/>
    <cellStyle name="Normal 2 11 3 2 26" xfId="5779"/>
    <cellStyle name="Normal 2 11 3 2 27" xfId="5780"/>
    <cellStyle name="Normal 2 11 3 2 28" xfId="5781"/>
    <cellStyle name="Normal 2 11 3 2 29" xfId="5782"/>
    <cellStyle name="Normal 2 11 3 2 3" xfId="5783"/>
    <cellStyle name="Normal 2 11 3 2 30" xfId="5784"/>
    <cellStyle name="Normal 2 11 3 2 31" xfId="5785"/>
    <cellStyle name="Normal 2 11 3 2 32" xfId="5786"/>
    <cellStyle name="Normal 2 11 3 2 33" xfId="5787"/>
    <cellStyle name="Normal 2 11 3 2 34" xfId="5788"/>
    <cellStyle name="Normal 2 11 3 2 35" xfId="5789"/>
    <cellStyle name="Normal 2 11 3 2 36" xfId="5790"/>
    <cellStyle name="Normal 2 11 3 2 37" xfId="5791"/>
    <cellStyle name="Normal 2 11 3 2 38" xfId="5792"/>
    <cellStyle name="Normal 2 11 3 2 4" xfId="5793"/>
    <cellStyle name="Normal 2 11 3 2 5" xfId="5794"/>
    <cellStyle name="Normal 2 11 3 2 6" xfId="5795"/>
    <cellStyle name="Normal 2 11 3 2 7" xfId="5796"/>
    <cellStyle name="Normal 2 11 3 2 8" xfId="5797"/>
    <cellStyle name="Normal 2 11 3 2 9" xfId="5798"/>
    <cellStyle name="Normal 2 11 3 20" xfId="5799"/>
    <cellStyle name="Normal 2 11 3 21" xfId="5800"/>
    <cellStyle name="Normal 2 11 3 22" xfId="5801"/>
    <cellStyle name="Normal 2 11 3 23" xfId="5802"/>
    <cellStyle name="Normal 2 11 3 24" xfId="5803"/>
    <cellStyle name="Normal 2 11 3 25" xfId="5804"/>
    <cellStyle name="Normal 2 11 3 26" xfId="5805"/>
    <cellStyle name="Normal 2 11 3 27" xfId="5806"/>
    <cellStyle name="Normal 2 11 3 28" xfId="5807"/>
    <cellStyle name="Normal 2 11 3 29" xfId="5808"/>
    <cellStyle name="Normal 2 11 3 3" xfId="5809"/>
    <cellStyle name="Normal 2 11 3 30" xfId="5810"/>
    <cellStyle name="Normal 2 11 3 31" xfId="5811"/>
    <cellStyle name="Normal 2 11 3 32" xfId="5812"/>
    <cellStyle name="Normal 2 11 3 33" xfId="5813"/>
    <cellStyle name="Normal 2 11 3 34" xfId="5814"/>
    <cellStyle name="Normal 2 11 3 35" xfId="5815"/>
    <cellStyle name="Normal 2 11 3 36" xfId="5816"/>
    <cellStyle name="Normal 2 11 3 37" xfId="5817"/>
    <cellStyle name="Normal 2 11 3 38" xfId="5818"/>
    <cellStyle name="Normal 2 11 3 4" xfId="5819"/>
    <cellStyle name="Normal 2 11 3 5" xfId="5820"/>
    <cellStyle name="Normal 2 11 3 6" xfId="5821"/>
    <cellStyle name="Normal 2 11 3 7" xfId="5822"/>
    <cellStyle name="Normal 2 11 3 8" xfId="5823"/>
    <cellStyle name="Normal 2 11 3 9" xfId="5824"/>
    <cellStyle name="Normal 2 11 30" xfId="5825"/>
    <cellStyle name="Normal 2 11 31" xfId="5826"/>
    <cellStyle name="Normal 2 11 32" xfId="5827"/>
    <cellStyle name="Normal 2 11 33" xfId="5828"/>
    <cellStyle name="Normal 2 11 34" xfId="5829"/>
    <cellStyle name="Normal 2 11 35" xfId="5830"/>
    <cellStyle name="Normal 2 11 36" xfId="5831"/>
    <cellStyle name="Normal 2 11 37" xfId="5832"/>
    <cellStyle name="Normal 2 11 38" xfId="5833"/>
    <cellStyle name="Normal 2 11 39" xfId="5834"/>
    <cellStyle name="Normal 2 11 4" xfId="5835"/>
    <cellStyle name="Normal 2 11 40" xfId="5836"/>
    <cellStyle name="Normal 2 11 5" xfId="5837"/>
    <cellStyle name="Normal 2 11 6" xfId="5838"/>
    <cellStyle name="Normal 2 11 7" xfId="5839"/>
    <cellStyle name="Normal 2 11 8" xfId="5840"/>
    <cellStyle name="Normal 2 11 9" xfId="5841"/>
    <cellStyle name="Normal 2 12" xfId="5842"/>
    <cellStyle name="Normal 2 12 10" xfId="5843"/>
    <cellStyle name="Normal 2 12 11" xfId="5844"/>
    <cellStyle name="Normal 2 12 12" xfId="5845"/>
    <cellStyle name="Normal 2 12 13" xfId="5846"/>
    <cellStyle name="Normal 2 12 14" xfId="5847"/>
    <cellStyle name="Normal 2 12 15" xfId="5848"/>
    <cellStyle name="Normal 2 12 16" xfId="5849"/>
    <cellStyle name="Normal 2 12 17" xfId="5850"/>
    <cellStyle name="Normal 2 12 18" xfId="5851"/>
    <cellStyle name="Normal 2 12 19" xfId="5852"/>
    <cellStyle name="Normal 2 12 2" xfId="5853"/>
    <cellStyle name="Normal 2 12 2 10" xfId="5854"/>
    <cellStyle name="Normal 2 12 2 11" xfId="5855"/>
    <cellStyle name="Normal 2 12 2 12" xfId="5856"/>
    <cellStyle name="Normal 2 12 2 13" xfId="5857"/>
    <cellStyle name="Normal 2 12 2 14" xfId="5858"/>
    <cellStyle name="Normal 2 12 2 15" xfId="5859"/>
    <cellStyle name="Normal 2 12 2 16" xfId="5860"/>
    <cellStyle name="Normal 2 12 2 17" xfId="5861"/>
    <cellStyle name="Normal 2 12 2 18" xfId="5862"/>
    <cellStyle name="Normal 2 12 2 19" xfId="5863"/>
    <cellStyle name="Normal 2 12 2 2" xfId="5864"/>
    <cellStyle name="Normal 2 12 2 2 10" xfId="5865"/>
    <cellStyle name="Normal 2 12 2 2 11" xfId="5866"/>
    <cellStyle name="Normal 2 12 2 2 12" xfId="5867"/>
    <cellStyle name="Normal 2 12 2 2 13" xfId="5868"/>
    <cellStyle name="Normal 2 12 2 2 14" xfId="5869"/>
    <cellStyle name="Normal 2 12 2 2 15" xfId="5870"/>
    <cellStyle name="Normal 2 12 2 2 16" xfId="5871"/>
    <cellStyle name="Normal 2 12 2 2 17" xfId="5872"/>
    <cellStyle name="Normal 2 12 2 2 18" xfId="5873"/>
    <cellStyle name="Normal 2 12 2 2 19" xfId="5874"/>
    <cellStyle name="Normal 2 12 2 2 2" xfId="5875"/>
    <cellStyle name="Normal 2 12 2 2 2 10" xfId="5876"/>
    <cellStyle name="Normal 2 12 2 2 2 11" xfId="5877"/>
    <cellStyle name="Normal 2 12 2 2 2 12" xfId="5878"/>
    <cellStyle name="Normal 2 12 2 2 2 13" xfId="5879"/>
    <cellStyle name="Normal 2 12 2 2 2 14" xfId="5880"/>
    <cellStyle name="Normal 2 12 2 2 2 15" xfId="5881"/>
    <cellStyle name="Normal 2 12 2 2 2 16" xfId="5882"/>
    <cellStyle name="Normal 2 12 2 2 2 17" xfId="5883"/>
    <cellStyle name="Normal 2 12 2 2 2 18" xfId="5884"/>
    <cellStyle name="Normal 2 12 2 2 2 19" xfId="5885"/>
    <cellStyle name="Normal 2 12 2 2 2 2" xfId="5886"/>
    <cellStyle name="Normal 2 12 2 2 2 20" xfId="5887"/>
    <cellStyle name="Normal 2 12 2 2 2 21" xfId="5888"/>
    <cellStyle name="Normal 2 12 2 2 2 22" xfId="5889"/>
    <cellStyle name="Normal 2 12 2 2 2 23" xfId="5890"/>
    <cellStyle name="Normal 2 12 2 2 2 24" xfId="5891"/>
    <cellStyle name="Normal 2 12 2 2 2 25" xfId="5892"/>
    <cellStyle name="Normal 2 12 2 2 2 26" xfId="5893"/>
    <cellStyle name="Normal 2 12 2 2 2 27" xfId="5894"/>
    <cellStyle name="Normal 2 12 2 2 2 28" xfId="5895"/>
    <cellStyle name="Normal 2 12 2 2 2 29" xfId="5896"/>
    <cellStyle name="Normal 2 12 2 2 2 3" xfId="5897"/>
    <cellStyle name="Normal 2 12 2 2 2 30" xfId="5898"/>
    <cellStyle name="Normal 2 12 2 2 2 31" xfId="5899"/>
    <cellStyle name="Normal 2 12 2 2 2 32" xfId="5900"/>
    <cellStyle name="Normal 2 12 2 2 2 33" xfId="5901"/>
    <cellStyle name="Normal 2 12 2 2 2 34" xfId="5902"/>
    <cellStyle name="Normal 2 12 2 2 2 35" xfId="5903"/>
    <cellStyle name="Normal 2 12 2 2 2 36" xfId="5904"/>
    <cellStyle name="Normal 2 12 2 2 2 37" xfId="5905"/>
    <cellStyle name="Normal 2 12 2 2 2 38" xfId="5906"/>
    <cellStyle name="Normal 2 12 2 2 2 4" xfId="5907"/>
    <cellStyle name="Normal 2 12 2 2 2 5" xfId="5908"/>
    <cellStyle name="Normal 2 12 2 2 2 6" xfId="5909"/>
    <cellStyle name="Normal 2 12 2 2 2 7" xfId="5910"/>
    <cellStyle name="Normal 2 12 2 2 2 8" xfId="5911"/>
    <cellStyle name="Normal 2 12 2 2 2 9" xfId="5912"/>
    <cellStyle name="Normal 2 12 2 2 20" xfId="5913"/>
    <cellStyle name="Normal 2 12 2 2 21" xfId="5914"/>
    <cellStyle name="Normal 2 12 2 2 22" xfId="5915"/>
    <cellStyle name="Normal 2 12 2 2 23" xfId="5916"/>
    <cellStyle name="Normal 2 12 2 2 24" xfId="5917"/>
    <cellStyle name="Normal 2 12 2 2 25" xfId="5918"/>
    <cellStyle name="Normal 2 12 2 2 26" xfId="5919"/>
    <cellStyle name="Normal 2 12 2 2 27" xfId="5920"/>
    <cellStyle name="Normal 2 12 2 2 28" xfId="5921"/>
    <cellStyle name="Normal 2 12 2 2 29" xfId="5922"/>
    <cellStyle name="Normal 2 12 2 2 3" xfId="5923"/>
    <cellStyle name="Normal 2 12 2 2 30" xfId="5924"/>
    <cellStyle name="Normal 2 12 2 2 31" xfId="5925"/>
    <cellStyle name="Normal 2 12 2 2 32" xfId="5926"/>
    <cellStyle name="Normal 2 12 2 2 33" xfId="5927"/>
    <cellStyle name="Normal 2 12 2 2 34" xfId="5928"/>
    <cellStyle name="Normal 2 12 2 2 35" xfId="5929"/>
    <cellStyle name="Normal 2 12 2 2 36" xfId="5930"/>
    <cellStyle name="Normal 2 12 2 2 37" xfId="5931"/>
    <cellStyle name="Normal 2 12 2 2 38" xfId="5932"/>
    <cellStyle name="Normal 2 12 2 2 4" xfId="5933"/>
    <cellStyle name="Normal 2 12 2 2 5" xfId="5934"/>
    <cellStyle name="Normal 2 12 2 2 6" xfId="5935"/>
    <cellStyle name="Normal 2 12 2 2 7" xfId="5936"/>
    <cellStyle name="Normal 2 12 2 2 8" xfId="5937"/>
    <cellStyle name="Normal 2 12 2 2 9" xfId="5938"/>
    <cellStyle name="Normal 2 12 2 20" xfId="5939"/>
    <cellStyle name="Normal 2 12 2 21" xfId="5940"/>
    <cellStyle name="Normal 2 12 2 22" xfId="5941"/>
    <cellStyle name="Normal 2 12 2 23" xfId="5942"/>
    <cellStyle name="Normal 2 12 2 24" xfId="5943"/>
    <cellStyle name="Normal 2 12 2 25" xfId="5944"/>
    <cellStyle name="Normal 2 12 2 26" xfId="5945"/>
    <cellStyle name="Normal 2 12 2 27" xfId="5946"/>
    <cellStyle name="Normal 2 12 2 28" xfId="5947"/>
    <cellStyle name="Normal 2 12 2 29" xfId="5948"/>
    <cellStyle name="Normal 2 12 2 3" xfId="5949"/>
    <cellStyle name="Normal 2 12 2 30" xfId="5950"/>
    <cellStyle name="Normal 2 12 2 31" xfId="5951"/>
    <cellStyle name="Normal 2 12 2 32" xfId="5952"/>
    <cellStyle name="Normal 2 12 2 33" xfId="5953"/>
    <cellStyle name="Normal 2 12 2 34" xfId="5954"/>
    <cellStyle name="Normal 2 12 2 35" xfId="5955"/>
    <cellStyle name="Normal 2 12 2 36" xfId="5956"/>
    <cellStyle name="Normal 2 12 2 37" xfId="5957"/>
    <cellStyle name="Normal 2 12 2 38" xfId="5958"/>
    <cellStyle name="Normal 2 12 2 39" xfId="5959"/>
    <cellStyle name="Normal 2 12 2 4" xfId="5960"/>
    <cellStyle name="Normal 2 12 2 40" xfId="5961"/>
    <cellStyle name="Normal 2 12 2 5" xfId="5962"/>
    <cellStyle name="Normal 2 12 2 6" xfId="5963"/>
    <cellStyle name="Normal 2 12 2 7" xfId="5964"/>
    <cellStyle name="Normal 2 12 2 8" xfId="5965"/>
    <cellStyle name="Normal 2 12 2 9" xfId="5966"/>
    <cellStyle name="Normal 2 12 20" xfId="5967"/>
    <cellStyle name="Normal 2 12 21" xfId="5968"/>
    <cellStyle name="Normal 2 12 22" xfId="5969"/>
    <cellStyle name="Normal 2 12 23" xfId="5970"/>
    <cellStyle name="Normal 2 12 24" xfId="5971"/>
    <cellStyle name="Normal 2 12 25" xfId="5972"/>
    <cellStyle name="Normal 2 12 26" xfId="5973"/>
    <cellStyle name="Normal 2 12 27" xfId="5974"/>
    <cellStyle name="Normal 2 12 28" xfId="5975"/>
    <cellStyle name="Normal 2 12 29" xfId="5976"/>
    <cellStyle name="Normal 2 12 3" xfId="5977"/>
    <cellStyle name="Normal 2 12 3 10" xfId="5978"/>
    <cellStyle name="Normal 2 12 3 11" xfId="5979"/>
    <cellStyle name="Normal 2 12 3 12" xfId="5980"/>
    <cellStyle name="Normal 2 12 3 13" xfId="5981"/>
    <cellStyle name="Normal 2 12 3 14" xfId="5982"/>
    <cellStyle name="Normal 2 12 3 15" xfId="5983"/>
    <cellStyle name="Normal 2 12 3 16" xfId="5984"/>
    <cellStyle name="Normal 2 12 3 17" xfId="5985"/>
    <cellStyle name="Normal 2 12 3 18" xfId="5986"/>
    <cellStyle name="Normal 2 12 3 19" xfId="5987"/>
    <cellStyle name="Normal 2 12 3 2" xfId="5988"/>
    <cellStyle name="Normal 2 12 3 2 10" xfId="5989"/>
    <cellStyle name="Normal 2 12 3 2 11" xfId="5990"/>
    <cellStyle name="Normal 2 12 3 2 12" xfId="5991"/>
    <cellStyle name="Normal 2 12 3 2 13" xfId="5992"/>
    <cellStyle name="Normal 2 12 3 2 14" xfId="5993"/>
    <cellStyle name="Normal 2 12 3 2 15" xfId="5994"/>
    <cellStyle name="Normal 2 12 3 2 16" xfId="5995"/>
    <cellStyle name="Normal 2 12 3 2 17" xfId="5996"/>
    <cellStyle name="Normal 2 12 3 2 18" xfId="5997"/>
    <cellStyle name="Normal 2 12 3 2 19" xfId="5998"/>
    <cellStyle name="Normal 2 12 3 2 2" xfId="5999"/>
    <cellStyle name="Normal 2 12 3 2 20" xfId="6000"/>
    <cellStyle name="Normal 2 12 3 2 21" xfId="6001"/>
    <cellStyle name="Normal 2 12 3 2 22" xfId="6002"/>
    <cellStyle name="Normal 2 12 3 2 23" xfId="6003"/>
    <cellStyle name="Normal 2 12 3 2 24" xfId="6004"/>
    <cellStyle name="Normal 2 12 3 2 25" xfId="6005"/>
    <cellStyle name="Normal 2 12 3 2 26" xfId="6006"/>
    <cellStyle name="Normal 2 12 3 2 27" xfId="6007"/>
    <cellStyle name="Normal 2 12 3 2 28" xfId="6008"/>
    <cellStyle name="Normal 2 12 3 2 29" xfId="6009"/>
    <cellStyle name="Normal 2 12 3 2 3" xfId="6010"/>
    <cellStyle name="Normal 2 12 3 2 30" xfId="6011"/>
    <cellStyle name="Normal 2 12 3 2 31" xfId="6012"/>
    <cellStyle name="Normal 2 12 3 2 32" xfId="6013"/>
    <cellStyle name="Normal 2 12 3 2 33" xfId="6014"/>
    <cellStyle name="Normal 2 12 3 2 34" xfId="6015"/>
    <cellStyle name="Normal 2 12 3 2 35" xfId="6016"/>
    <cellStyle name="Normal 2 12 3 2 36" xfId="6017"/>
    <cellStyle name="Normal 2 12 3 2 37" xfId="6018"/>
    <cellStyle name="Normal 2 12 3 2 38" xfId="6019"/>
    <cellStyle name="Normal 2 12 3 2 4" xfId="6020"/>
    <cellStyle name="Normal 2 12 3 2 5" xfId="6021"/>
    <cellStyle name="Normal 2 12 3 2 6" xfId="6022"/>
    <cellStyle name="Normal 2 12 3 2 7" xfId="6023"/>
    <cellStyle name="Normal 2 12 3 2 8" xfId="6024"/>
    <cellStyle name="Normal 2 12 3 2 9" xfId="6025"/>
    <cellStyle name="Normal 2 12 3 20" xfId="6026"/>
    <cellStyle name="Normal 2 12 3 21" xfId="6027"/>
    <cellStyle name="Normal 2 12 3 22" xfId="6028"/>
    <cellStyle name="Normal 2 12 3 23" xfId="6029"/>
    <cellStyle name="Normal 2 12 3 24" xfId="6030"/>
    <cellStyle name="Normal 2 12 3 25" xfId="6031"/>
    <cellStyle name="Normal 2 12 3 26" xfId="6032"/>
    <cellStyle name="Normal 2 12 3 27" xfId="6033"/>
    <cellStyle name="Normal 2 12 3 28" xfId="6034"/>
    <cellStyle name="Normal 2 12 3 29" xfId="6035"/>
    <cellStyle name="Normal 2 12 3 3" xfId="6036"/>
    <cellStyle name="Normal 2 12 3 30" xfId="6037"/>
    <cellStyle name="Normal 2 12 3 31" xfId="6038"/>
    <cellStyle name="Normal 2 12 3 32" xfId="6039"/>
    <cellStyle name="Normal 2 12 3 33" xfId="6040"/>
    <cellStyle name="Normal 2 12 3 34" xfId="6041"/>
    <cellStyle name="Normal 2 12 3 35" xfId="6042"/>
    <cellStyle name="Normal 2 12 3 36" xfId="6043"/>
    <cellStyle name="Normal 2 12 3 37" xfId="6044"/>
    <cellStyle name="Normal 2 12 3 38" xfId="6045"/>
    <cellStyle name="Normal 2 12 3 4" xfId="6046"/>
    <cellStyle name="Normal 2 12 3 5" xfId="6047"/>
    <cellStyle name="Normal 2 12 3 6" xfId="6048"/>
    <cellStyle name="Normal 2 12 3 7" xfId="6049"/>
    <cellStyle name="Normal 2 12 3 8" xfId="6050"/>
    <cellStyle name="Normal 2 12 3 9" xfId="6051"/>
    <cellStyle name="Normal 2 12 30" xfId="6052"/>
    <cellStyle name="Normal 2 12 31" xfId="6053"/>
    <cellStyle name="Normal 2 12 32" xfId="6054"/>
    <cellStyle name="Normal 2 12 33" xfId="6055"/>
    <cellStyle name="Normal 2 12 34" xfId="6056"/>
    <cellStyle name="Normal 2 12 35" xfId="6057"/>
    <cellStyle name="Normal 2 12 36" xfId="6058"/>
    <cellStyle name="Normal 2 12 37" xfId="6059"/>
    <cellStyle name="Normal 2 12 38" xfId="6060"/>
    <cellStyle name="Normal 2 12 39" xfId="6061"/>
    <cellStyle name="Normal 2 12 4" xfId="6062"/>
    <cellStyle name="Normal 2 12 40" xfId="6063"/>
    <cellStyle name="Normal 2 12 5" xfId="6064"/>
    <cellStyle name="Normal 2 12 6" xfId="6065"/>
    <cellStyle name="Normal 2 12 7" xfId="6066"/>
    <cellStyle name="Normal 2 12 8" xfId="6067"/>
    <cellStyle name="Normal 2 12 9" xfId="6068"/>
    <cellStyle name="Normal 2 13" xfId="6069"/>
    <cellStyle name="Normal 2 13 10" xfId="6070"/>
    <cellStyle name="Normal 2 13 11" xfId="6071"/>
    <cellStyle name="Normal 2 13 12" xfId="6072"/>
    <cellStyle name="Normal 2 13 13" xfId="6073"/>
    <cellStyle name="Normal 2 13 14" xfId="6074"/>
    <cellStyle name="Normal 2 13 15" xfId="6075"/>
    <cellStyle name="Normal 2 13 16" xfId="6076"/>
    <cellStyle name="Normal 2 13 17" xfId="6077"/>
    <cellStyle name="Normal 2 13 18" xfId="6078"/>
    <cellStyle name="Normal 2 13 19" xfId="6079"/>
    <cellStyle name="Normal 2 13 2" xfId="6080"/>
    <cellStyle name="Normal 2 13 2 10" xfId="6081"/>
    <cellStyle name="Normal 2 13 2 11" xfId="6082"/>
    <cellStyle name="Normal 2 13 2 12" xfId="6083"/>
    <cellStyle name="Normal 2 13 2 13" xfId="6084"/>
    <cellStyle name="Normal 2 13 2 14" xfId="6085"/>
    <cellStyle name="Normal 2 13 2 15" xfId="6086"/>
    <cellStyle name="Normal 2 13 2 16" xfId="6087"/>
    <cellStyle name="Normal 2 13 2 17" xfId="6088"/>
    <cellStyle name="Normal 2 13 2 18" xfId="6089"/>
    <cellStyle name="Normal 2 13 2 19" xfId="6090"/>
    <cellStyle name="Normal 2 13 2 2" xfId="6091"/>
    <cellStyle name="Normal 2 13 2 2 10" xfId="6092"/>
    <cellStyle name="Normal 2 13 2 2 11" xfId="6093"/>
    <cellStyle name="Normal 2 13 2 2 12" xfId="6094"/>
    <cellStyle name="Normal 2 13 2 2 13" xfId="6095"/>
    <cellStyle name="Normal 2 13 2 2 14" xfId="6096"/>
    <cellStyle name="Normal 2 13 2 2 15" xfId="6097"/>
    <cellStyle name="Normal 2 13 2 2 16" xfId="6098"/>
    <cellStyle name="Normal 2 13 2 2 17" xfId="6099"/>
    <cellStyle name="Normal 2 13 2 2 18" xfId="6100"/>
    <cellStyle name="Normal 2 13 2 2 19" xfId="6101"/>
    <cellStyle name="Normal 2 13 2 2 2" xfId="6102"/>
    <cellStyle name="Normal 2 13 2 2 2 10" xfId="6103"/>
    <cellStyle name="Normal 2 13 2 2 2 11" xfId="6104"/>
    <cellStyle name="Normal 2 13 2 2 2 12" xfId="6105"/>
    <cellStyle name="Normal 2 13 2 2 2 13" xfId="6106"/>
    <cellStyle name="Normal 2 13 2 2 2 14" xfId="6107"/>
    <cellStyle name="Normal 2 13 2 2 2 15" xfId="6108"/>
    <cellStyle name="Normal 2 13 2 2 2 16" xfId="6109"/>
    <cellStyle name="Normal 2 13 2 2 2 17" xfId="6110"/>
    <cellStyle name="Normal 2 13 2 2 2 18" xfId="6111"/>
    <cellStyle name="Normal 2 13 2 2 2 19" xfId="6112"/>
    <cellStyle name="Normal 2 13 2 2 2 2" xfId="6113"/>
    <cellStyle name="Normal 2 13 2 2 2 20" xfId="6114"/>
    <cellStyle name="Normal 2 13 2 2 2 21" xfId="6115"/>
    <cellStyle name="Normal 2 13 2 2 2 22" xfId="6116"/>
    <cellStyle name="Normal 2 13 2 2 2 23" xfId="6117"/>
    <cellStyle name="Normal 2 13 2 2 2 24" xfId="6118"/>
    <cellStyle name="Normal 2 13 2 2 2 25" xfId="6119"/>
    <cellStyle name="Normal 2 13 2 2 2 26" xfId="6120"/>
    <cellStyle name="Normal 2 13 2 2 2 27" xfId="6121"/>
    <cellStyle name="Normal 2 13 2 2 2 28" xfId="6122"/>
    <cellStyle name="Normal 2 13 2 2 2 29" xfId="6123"/>
    <cellStyle name="Normal 2 13 2 2 2 3" xfId="6124"/>
    <cellStyle name="Normal 2 13 2 2 2 30" xfId="6125"/>
    <cellStyle name="Normal 2 13 2 2 2 31" xfId="6126"/>
    <cellStyle name="Normal 2 13 2 2 2 32" xfId="6127"/>
    <cellStyle name="Normal 2 13 2 2 2 33" xfId="6128"/>
    <cellStyle name="Normal 2 13 2 2 2 34" xfId="6129"/>
    <cellStyle name="Normal 2 13 2 2 2 35" xfId="6130"/>
    <cellStyle name="Normal 2 13 2 2 2 36" xfId="6131"/>
    <cellStyle name="Normal 2 13 2 2 2 37" xfId="6132"/>
    <cellStyle name="Normal 2 13 2 2 2 38" xfId="6133"/>
    <cellStyle name="Normal 2 13 2 2 2 4" xfId="6134"/>
    <cellStyle name="Normal 2 13 2 2 2 5" xfId="6135"/>
    <cellStyle name="Normal 2 13 2 2 2 6" xfId="6136"/>
    <cellStyle name="Normal 2 13 2 2 2 7" xfId="6137"/>
    <cellStyle name="Normal 2 13 2 2 2 8" xfId="6138"/>
    <cellStyle name="Normal 2 13 2 2 2 9" xfId="6139"/>
    <cellStyle name="Normal 2 13 2 2 20" xfId="6140"/>
    <cellStyle name="Normal 2 13 2 2 21" xfId="6141"/>
    <cellStyle name="Normal 2 13 2 2 22" xfId="6142"/>
    <cellStyle name="Normal 2 13 2 2 23" xfId="6143"/>
    <cellStyle name="Normal 2 13 2 2 24" xfId="6144"/>
    <cellStyle name="Normal 2 13 2 2 25" xfId="6145"/>
    <cellStyle name="Normal 2 13 2 2 26" xfId="6146"/>
    <cellStyle name="Normal 2 13 2 2 27" xfId="6147"/>
    <cellStyle name="Normal 2 13 2 2 28" xfId="6148"/>
    <cellStyle name="Normal 2 13 2 2 29" xfId="6149"/>
    <cellStyle name="Normal 2 13 2 2 3" xfId="6150"/>
    <cellStyle name="Normal 2 13 2 2 30" xfId="6151"/>
    <cellStyle name="Normal 2 13 2 2 31" xfId="6152"/>
    <cellStyle name="Normal 2 13 2 2 32" xfId="6153"/>
    <cellStyle name="Normal 2 13 2 2 33" xfId="6154"/>
    <cellStyle name="Normal 2 13 2 2 34" xfId="6155"/>
    <cellStyle name="Normal 2 13 2 2 35" xfId="6156"/>
    <cellStyle name="Normal 2 13 2 2 36" xfId="6157"/>
    <cellStyle name="Normal 2 13 2 2 37" xfId="6158"/>
    <cellStyle name="Normal 2 13 2 2 38" xfId="6159"/>
    <cellStyle name="Normal 2 13 2 2 4" xfId="6160"/>
    <cellStyle name="Normal 2 13 2 2 5" xfId="6161"/>
    <cellStyle name="Normal 2 13 2 2 6" xfId="6162"/>
    <cellStyle name="Normal 2 13 2 2 7" xfId="6163"/>
    <cellStyle name="Normal 2 13 2 2 8" xfId="6164"/>
    <cellStyle name="Normal 2 13 2 2 9" xfId="6165"/>
    <cellStyle name="Normal 2 13 2 20" xfId="6166"/>
    <cellStyle name="Normal 2 13 2 21" xfId="6167"/>
    <cellStyle name="Normal 2 13 2 22" xfId="6168"/>
    <cellStyle name="Normal 2 13 2 23" xfId="6169"/>
    <cellStyle name="Normal 2 13 2 24" xfId="6170"/>
    <cellStyle name="Normal 2 13 2 25" xfId="6171"/>
    <cellStyle name="Normal 2 13 2 26" xfId="6172"/>
    <cellStyle name="Normal 2 13 2 27" xfId="6173"/>
    <cellStyle name="Normal 2 13 2 28" xfId="6174"/>
    <cellStyle name="Normal 2 13 2 29" xfId="6175"/>
    <cellStyle name="Normal 2 13 2 3" xfId="6176"/>
    <cellStyle name="Normal 2 13 2 30" xfId="6177"/>
    <cellStyle name="Normal 2 13 2 31" xfId="6178"/>
    <cellStyle name="Normal 2 13 2 32" xfId="6179"/>
    <cellStyle name="Normal 2 13 2 33" xfId="6180"/>
    <cellStyle name="Normal 2 13 2 34" xfId="6181"/>
    <cellStyle name="Normal 2 13 2 35" xfId="6182"/>
    <cellStyle name="Normal 2 13 2 36" xfId="6183"/>
    <cellStyle name="Normal 2 13 2 37" xfId="6184"/>
    <cellStyle name="Normal 2 13 2 38" xfId="6185"/>
    <cellStyle name="Normal 2 13 2 39" xfId="6186"/>
    <cellStyle name="Normal 2 13 2 4" xfId="6187"/>
    <cellStyle name="Normal 2 13 2 40" xfId="6188"/>
    <cellStyle name="Normal 2 13 2 5" xfId="6189"/>
    <cellStyle name="Normal 2 13 2 6" xfId="6190"/>
    <cellStyle name="Normal 2 13 2 7" xfId="6191"/>
    <cellStyle name="Normal 2 13 2 8" xfId="6192"/>
    <cellStyle name="Normal 2 13 2 9" xfId="6193"/>
    <cellStyle name="Normal 2 13 20" xfId="6194"/>
    <cellStyle name="Normal 2 13 21" xfId="6195"/>
    <cellStyle name="Normal 2 13 22" xfId="6196"/>
    <cellStyle name="Normal 2 13 23" xfId="6197"/>
    <cellStyle name="Normal 2 13 24" xfId="6198"/>
    <cellStyle name="Normal 2 13 25" xfId="6199"/>
    <cellStyle name="Normal 2 13 26" xfId="6200"/>
    <cellStyle name="Normal 2 13 27" xfId="6201"/>
    <cellStyle name="Normal 2 13 28" xfId="6202"/>
    <cellStyle name="Normal 2 13 29" xfId="6203"/>
    <cellStyle name="Normal 2 13 3" xfId="6204"/>
    <cellStyle name="Normal 2 13 3 10" xfId="6205"/>
    <cellStyle name="Normal 2 13 3 11" xfId="6206"/>
    <cellStyle name="Normal 2 13 3 12" xfId="6207"/>
    <cellStyle name="Normal 2 13 3 13" xfId="6208"/>
    <cellStyle name="Normal 2 13 3 14" xfId="6209"/>
    <cellStyle name="Normal 2 13 3 15" xfId="6210"/>
    <cellStyle name="Normal 2 13 3 16" xfId="6211"/>
    <cellStyle name="Normal 2 13 3 17" xfId="6212"/>
    <cellStyle name="Normal 2 13 3 18" xfId="6213"/>
    <cellStyle name="Normal 2 13 3 19" xfId="6214"/>
    <cellStyle name="Normal 2 13 3 2" xfId="6215"/>
    <cellStyle name="Normal 2 13 3 2 10" xfId="6216"/>
    <cellStyle name="Normal 2 13 3 2 11" xfId="6217"/>
    <cellStyle name="Normal 2 13 3 2 12" xfId="6218"/>
    <cellStyle name="Normal 2 13 3 2 13" xfId="6219"/>
    <cellStyle name="Normal 2 13 3 2 14" xfId="6220"/>
    <cellStyle name="Normal 2 13 3 2 15" xfId="6221"/>
    <cellStyle name="Normal 2 13 3 2 16" xfId="6222"/>
    <cellStyle name="Normal 2 13 3 2 17" xfId="6223"/>
    <cellStyle name="Normal 2 13 3 2 18" xfId="6224"/>
    <cellStyle name="Normal 2 13 3 2 19" xfId="6225"/>
    <cellStyle name="Normal 2 13 3 2 2" xfId="6226"/>
    <cellStyle name="Normal 2 13 3 2 20" xfId="6227"/>
    <cellStyle name="Normal 2 13 3 2 21" xfId="6228"/>
    <cellStyle name="Normal 2 13 3 2 22" xfId="6229"/>
    <cellStyle name="Normal 2 13 3 2 23" xfId="6230"/>
    <cellStyle name="Normal 2 13 3 2 24" xfId="6231"/>
    <cellStyle name="Normal 2 13 3 2 25" xfId="6232"/>
    <cellStyle name="Normal 2 13 3 2 26" xfId="6233"/>
    <cellStyle name="Normal 2 13 3 2 27" xfId="6234"/>
    <cellStyle name="Normal 2 13 3 2 28" xfId="6235"/>
    <cellStyle name="Normal 2 13 3 2 29" xfId="6236"/>
    <cellStyle name="Normal 2 13 3 2 3" xfId="6237"/>
    <cellStyle name="Normal 2 13 3 2 30" xfId="6238"/>
    <cellStyle name="Normal 2 13 3 2 31" xfId="6239"/>
    <cellStyle name="Normal 2 13 3 2 32" xfId="6240"/>
    <cellStyle name="Normal 2 13 3 2 33" xfId="6241"/>
    <cellStyle name="Normal 2 13 3 2 34" xfId="6242"/>
    <cellStyle name="Normal 2 13 3 2 35" xfId="6243"/>
    <cellStyle name="Normal 2 13 3 2 36" xfId="6244"/>
    <cellStyle name="Normal 2 13 3 2 37" xfId="6245"/>
    <cellStyle name="Normal 2 13 3 2 38" xfId="6246"/>
    <cellStyle name="Normal 2 13 3 2 4" xfId="6247"/>
    <cellStyle name="Normal 2 13 3 2 5" xfId="6248"/>
    <cellStyle name="Normal 2 13 3 2 6" xfId="6249"/>
    <cellStyle name="Normal 2 13 3 2 7" xfId="6250"/>
    <cellStyle name="Normal 2 13 3 2 8" xfId="6251"/>
    <cellStyle name="Normal 2 13 3 2 9" xfId="6252"/>
    <cellStyle name="Normal 2 13 3 20" xfId="6253"/>
    <cellStyle name="Normal 2 13 3 21" xfId="6254"/>
    <cellStyle name="Normal 2 13 3 22" xfId="6255"/>
    <cellStyle name="Normal 2 13 3 23" xfId="6256"/>
    <cellStyle name="Normal 2 13 3 24" xfId="6257"/>
    <cellStyle name="Normal 2 13 3 25" xfId="6258"/>
    <cellStyle name="Normal 2 13 3 26" xfId="6259"/>
    <cellStyle name="Normal 2 13 3 27" xfId="6260"/>
    <cellStyle name="Normal 2 13 3 28" xfId="6261"/>
    <cellStyle name="Normal 2 13 3 29" xfId="6262"/>
    <cellStyle name="Normal 2 13 3 3" xfId="6263"/>
    <cellStyle name="Normal 2 13 3 30" xfId="6264"/>
    <cellStyle name="Normal 2 13 3 31" xfId="6265"/>
    <cellStyle name="Normal 2 13 3 32" xfId="6266"/>
    <cellStyle name="Normal 2 13 3 33" xfId="6267"/>
    <cellStyle name="Normal 2 13 3 34" xfId="6268"/>
    <cellStyle name="Normal 2 13 3 35" xfId="6269"/>
    <cellStyle name="Normal 2 13 3 36" xfId="6270"/>
    <cellStyle name="Normal 2 13 3 37" xfId="6271"/>
    <cellStyle name="Normal 2 13 3 38" xfId="6272"/>
    <cellStyle name="Normal 2 13 3 4" xfId="6273"/>
    <cellStyle name="Normal 2 13 3 5" xfId="6274"/>
    <cellStyle name="Normal 2 13 3 6" xfId="6275"/>
    <cellStyle name="Normal 2 13 3 7" xfId="6276"/>
    <cellStyle name="Normal 2 13 3 8" xfId="6277"/>
    <cellStyle name="Normal 2 13 3 9" xfId="6278"/>
    <cellStyle name="Normal 2 13 30" xfId="6279"/>
    <cellStyle name="Normal 2 13 31" xfId="6280"/>
    <cellStyle name="Normal 2 13 32" xfId="6281"/>
    <cellStyle name="Normal 2 13 33" xfId="6282"/>
    <cellStyle name="Normal 2 13 34" xfId="6283"/>
    <cellStyle name="Normal 2 13 35" xfId="6284"/>
    <cellStyle name="Normal 2 13 36" xfId="6285"/>
    <cellStyle name="Normal 2 13 37" xfId="6286"/>
    <cellStyle name="Normal 2 13 38" xfId="6287"/>
    <cellStyle name="Normal 2 13 39" xfId="6288"/>
    <cellStyle name="Normal 2 13 4" xfId="6289"/>
    <cellStyle name="Normal 2 13 40" xfId="6290"/>
    <cellStyle name="Normal 2 13 5" xfId="6291"/>
    <cellStyle name="Normal 2 13 6" xfId="6292"/>
    <cellStyle name="Normal 2 13 7" xfId="6293"/>
    <cellStyle name="Normal 2 13 8" xfId="6294"/>
    <cellStyle name="Normal 2 13 9" xfId="6295"/>
    <cellStyle name="Normal 2 14" xfId="6296"/>
    <cellStyle name="Normal 2 14 10" xfId="6297"/>
    <cellStyle name="Normal 2 14 11" xfId="6298"/>
    <cellStyle name="Normal 2 14 12" xfId="6299"/>
    <cellStyle name="Normal 2 14 13" xfId="6300"/>
    <cellStyle name="Normal 2 14 14" xfId="6301"/>
    <cellStyle name="Normal 2 14 15" xfId="6302"/>
    <cellStyle name="Normal 2 14 16" xfId="6303"/>
    <cellStyle name="Normal 2 14 17" xfId="6304"/>
    <cellStyle name="Normal 2 14 18" xfId="6305"/>
    <cellStyle name="Normal 2 14 19" xfId="6306"/>
    <cellStyle name="Normal 2 14 2" xfId="6307"/>
    <cellStyle name="Normal 2 14 2 10" xfId="6308"/>
    <cellStyle name="Normal 2 14 2 11" xfId="6309"/>
    <cellStyle name="Normal 2 14 2 12" xfId="6310"/>
    <cellStyle name="Normal 2 14 2 13" xfId="6311"/>
    <cellStyle name="Normal 2 14 2 14" xfId="6312"/>
    <cellStyle name="Normal 2 14 2 15" xfId="6313"/>
    <cellStyle name="Normal 2 14 2 16" xfId="6314"/>
    <cellStyle name="Normal 2 14 2 17" xfId="6315"/>
    <cellStyle name="Normal 2 14 2 18" xfId="6316"/>
    <cellStyle name="Normal 2 14 2 19" xfId="6317"/>
    <cellStyle name="Normal 2 14 2 2" xfId="6318"/>
    <cellStyle name="Normal 2 14 2 2 10" xfId="6319"/>
    <cellStyle name="Normal 2 14 2 2 11" xfId="6320"/>
    <cellStyle name="Normal 2 14 2 2 12" xfId="6321"/>
    <cellStyle name="Normal 2 14 2 2 13" xfId="6322"/>
    <cellStyle name="Normal 2 14 2 2 14" xfId="6323"/>
    <cellStyle name="Normal 2 14 2 2 15" xfId="6324"/>
    <cellStyle name="Normal 2 14 2 2 16" xfId="6325"/>
    <cellStyle name="Normal 2 14 2 2 17" xfId="6326"/>
    <cellStyle name="Normal 2 14 2 2 18" xfId="6327"/>
    <cellStyle name="Normal 2 14 2 2 19" xfId="6328"/>
    <cellStyle name="Normal 2 14 2 2 2" xfId="6329"/>
    <cellStyle name="Normal 2 14 2 2 2 10" xfId="6330"/>
    <cellStyle name="Normal 2 14 2 2 2 11" xfId="6331"/>
    <cellStyle name="Normal 2 14 2 2 2 12" xfId="6332"/>
    <cellStyle name="Normal 2 14 2 2 2 13" xfId="6333"/>
    <cellStyle name="Normal 2 14 2 2 2 14" xfId="6334"/>
    <cellStyle name="Normal 2 14 2 2 2 15" xfId="6335"/>
    <cellStyle name="Normal 2 14 2 2 2 16" xfId="6336"/>
    <cellStyle name="Normal 2 14 2 2 2 17" xfId="6337"/>
    <cellStyle name="Normal 2 14 2 2 2 18" xfId="6338"/>
    <cellStyle name="Normal 2 14 2 2 2 19" xfId="6339"/>
    <cellStyle name="Normal 2 14 2 2 2 2" xfId="6340"/>
    <cellStyle name="Normal 2 14 2 2 2 20" xfId="6341"/>
    <cellStyle name="Normal 2 14 2 2 2 21" xfId="6342"/>
    <cellStyle name="Normal 2 14 2 2 2 22" xfId="6343"/>
    <cellStyle name="Normal 2 14 2 2 2 23" xfId="6344"/>
    <cellStyle name="Normal 2 14 2 2 2 24" xfId="6345"/>
    <cellStyle name="Normal 2 14 2 2 2 25" xfId="6346"/>
    <cellStyle name="Normal 2 14 2 2 2 26" xfId="6347"/>
    <cellStyle name="Normal 2 14 2 2 2 27" xfId="6348"/>
    <cellStyle name="Normal 2 14 2 2 2 28" xfId="6349"/>
    <cellStyle name="Normal 2 14 2 2 2 29" xfId="6350"/>
    <cellStyle name="Normal 2 14 2 2 2 3" xfId="6351"/>
    <cellStyle name="Normal 2 14 2 2 2 30" xfId="6352"/>
    <cellStyle name="Normal 2 14 2 2 2 31" xfId="6353"/>
    <cellStyle name="Normal 2 14 2 2 2 32" xfId="6354"/>
    <cellStyle name="Normal 2 14 2 2 2 33" xfId="6355"/>
    <cellStyle name="Normal 2 14 2 2 2 34" xfId="6356"/>
    <cellStyle name="Normal 2 14 2 2 2 35" xfId="6357"/>
    <cellStyle name="Normal 2 14 2 2 2 36" xfId="6358"/>
    <cellStyle name="Normal 2 14 2 2 2 37" xfId="6359"/>
    <cellStyle name="Normal 2 14 2 2 2 38" xfId="6360"/>
    <cellStyle name="Normal 2 14 2 2 2 4" xfId="6361"/>
    <cellStyle name="Normal 2 14 2 2 2 5" xfId="6362"/>
    <cellStyle name="Normal 2 14 2 2 2 6" xfId="6363"/>
    <cellStyle name="Normal 2 14 2 2 2 7" xfId="6364"/>
    <cellStyle name="Normal 2 14 2 2 2 8" xfId="6365"/>
    <cellStyle name="Normal 2 14 2 2 2 9" xfId="6366"/>
    <cellStyle name="Normal 2 14 2 2 20" xfId="6367"/>
    <cellStyle name="Normal 2 14 2 2 21" xfId="6368"/>
    <cellStyle name="Normal 2 14 2 2 22" xfId="6369"/>
    <cellStyle name="Normal 2 14 2 2 23" xfId="6370"/>
    <cellStyle name="Normal 2 14 2 2 24" xfId="6371"/>
    <cellStyle name="Normal 2 14 2 2 25" xfId="6372"/>
    <cellStyle name="Normal 2 14 2 2 26" xfId="6373"/>
    <cellStyle name="Normal 2 14 2 2 27" xfId="6374"/>
    <cellStyle name="Normal 2 14 2 2 28" xfId="6375"/>
    <cellStyle name="Normal 2 14 2 2 29" xfId="6376"/>
    <cellStyle name="Normal 2 14 2 2 3" xfId="6377"/>
    <cellStyle name="Normal 2 14 2 2 30" xfId="6378"/>
    <cellStyle name="Normal 2 14 2 2 31" xfId="6379"/>
    <cellStyle name="Normal 2 14 2 2 32" xfId="6380"/>
    <cellStyle name="Normal 2 14 2 2 33" xfId="6381"/>
    <cellStyle name="Normal 2 14 2 2 34" xfId="6382"/>
    <cellStyle name="Normal 2 14 2 2 35" xfId="6383"/>
    <cellStyle name="Normal 2 14 2 2 36" xfId="6384"/>
    <cellStyle name="Normal 2 14 2 2 37" xfId="6385"/>
    <cellStyle name="Normal 2 14 2 2 38" xfId="6386"/>
    <cellStyle name="Normal 2 14 2 2 4" xfId="6387"/>
    <cellStyle name="Normal 2 14 2 2 5" xfId="6388"/>
    <cellStyle name="Normal 2 14 2 2 6" xfId="6389"/>
    <cellStyle name="Normal 2 14 2 2 7" xfId="6390"/>
    <cellStyle name="Normal 2 14 2 2 8" xfId="6391"/>
    <cellStyle name="Normal 2 14 2 2 9" xfId="6392"/>
    <cellStyle name="Normal 2 14 2 20" xfId="6393"/>
    <cellStyle name="Normal 2 14 2 21" xfId="6394"/>
    <cellStyle name="Normal 2 14 2 22" xfId="6395"/>
    <cellStyle name="Normal 2 14 2 23" xfId="6396"/>
    <cellStyle name="Normal 2 14 2 24" xfId="6397"/>
    <cellStyle name="Normal 2 14 2 25" xfId="6398"/>
    <cellStyle name="Normal 2 14 2 26" xfId="6399"/>
    <cellStyle name="Normal 2 14 2 27" xfId="6400"/>
    <cellStyle name="Normal 2 14 2 28" xfId="6401"/>
    <cellStyle name="Normal 2 14 2 29" xfId="6402"/>
    <cellStyle name="Normal 2 14 2 3" xfId="6403"/>
    <cellStyle name="Normal 2 14 2 30" xfId="6404"/>
    <cellStyle name="Normal 2 14 2 31" xfId="6405"/>
    <cellStyle name="Normal 2 14 2 32" xfId="6406"/>
    <cellStyle name="Normal 2 14 2 33" xfId="6407"/>
    <cellStyle name="Normal 2 14 2 34" xfId="6408"/>
    <cellStyle name="Normal 2 14 2 35" xfId="6409"/>
    <cellStyle name="Normal 2 14 2 36" xfId="6410"/>
    <cellStyle name="Normal 2 14 2 37" xfId="6411"/>
    <cellStyle name="Normal 2 14 2 38" xfId="6412"/>
    <cellStyle name="Normal 2 14 2 39" xfId="6413"/>
    <cellStyle name="Normal 2 14 2 4" xfId="6414"/>
    <cellStyle name="Normal 2 14 2 40" xfId="6415"/>
    <cellStyle name="Normal 2 14 2 5" xfId="6416"/>
    <cellStyle name="Normal 2 14 2 6" xfId="6417"/>
    <cellStyle name="Normal 2 14 2 7" xfId="6418"/>
    <cellStyle name="Normal 2 14 2 8" xfId="6419"/>
    <cellStyle name="Normal 2 14 2 9" xfId="6420"/>
    <cellStyle name="Normal 2 14 20" xfId="6421"/>
    <cellStyle name="Normal 2 14 21" xfId="6422"/>
    <cellStyle name="Normal 2 14 22" xfId="6423"/>
    <cellStyle name="Normal 2 14 23" xfId="6424"/>
    <cellStyle name="Normal 2 14 24" xfId="6425"/>
    <cellStyle name="Normal 2 14 25" xfId="6426"/>
    <cellStyle name="Normal 2 14 26" xfId="6427"/>
    <cellStyle name="Normal 2 14 27" xfId="6428"/>
    <cellStyle name="Normal 2 14 28" xfId="6429"/>
    <cellStyle name="Normal 2 14 29" xfId="6430"/>
    <cellStyle name="Normal 2 14 3" xfId="6431"/>
    <cellStyle name="Normal 2 14 3 10" xfId="6432"/>
    <cellStyle name="Normal 2 14 3 11" xfId="6433"/>
    <cellStyle name="Normal 2 14 3 12" xfId="6434"/>
    <cellStyle name="Normal 2 14 3 13" xfId="6435"/>
    <cellStyle name="Normal 2 14 3 14" xfId="6436"/>
    <cellStyle name="Normal 2 14 3 15" xfId="6437"/>
    <cellStyle name="Normal 2 14 3 16" xfId="6438"/>
    <cellStyle name="Normal 2 14 3 17" xfId="6439"/>
    <cellStyle name="Normal 2 14 3 18" xfId="6440"/>
    <cellStyle name="Normal 2 14 3 19" xfId="6441"/>
    <cellStyle name="Normal 2 14 3 2" xfId="6442"/>
    <cellStyle name="Normal 2 14 3 2 10" xfId="6443"/>
    <cellStyle name="Normal 2 14 3 2 11" xfId="6444"/>
    <cellStyle name="Normal 2 14 3 2 12" xfId="6445"/>
    <cellStyle name="Normal 2 14 3 2 13" xfId="6446"/>
    <cellStyle name="Normal 2 14 3 2 14" xfId="6447"/>
    <cellStyle name="Normal 2 14 3 2 15" xfId="6448"/>
    <cellStyle name="Normal 2 14 3 2 16" xfId="6449"/>
    <cellStyle name="Normal 2 14 3 2 17" xfId="6450"/>
    <cellStyle name="Normal 2 14 3 2 18" xfId="6451"/>
    <cellStyle name="Normal 2 14 3 2 19" xfId="6452"/>
    <cellStyle name="Normal 2 14 3 2 2" xfId="6453"/>
    <cellStyle name="Normal 2 14 3 2 20" xfId="6454"/>
    <cellStyle name="Normal 2 14 3 2 21" xfId="6455"/>
    <cellStyle name="Normal 2 14 3 2 22" xfId="6456"/>
    <cellStyle name="Normal 2 14 3 2 23" xfId="6457"/>
    <cellStyle name="Normal 2 14 3 2 24" xfId="6458"/>
    <cellStyle name="Normal 2 14 3 2 25" xfId="6459"/>
    <cellStyle name="Normal 2 14 3 2 26" xfId="6460"/>
    <cellStyle name="Normal 2 14 3 2 27" xfId="6461"/>
    <cellStyle name="Normal 2 14 3 2 28" xfId="6462"/>
    <cellStyle name="Normal 2 14 3 2 29" xfId="6463"/>
    <cellStyle name="Normal 2 14 3 2 3" xfId="6464"/>
    <cellStyle name="Normal 2 14 3 2 30" xfId="6465"/>
    <cellStyle name="Normal 2 14 3 2 31" xfId="6466"/>
    <cellStyle name="Normal 2 14 3 2 32" xfId="6467"/>
    <cellStyle name="Normal 2 14 3 2 33" xfId="6468"/>
    <cellStyle name="Normal 2 14 3 2 34" xfId="6469"/>
    <cellStyle name="Normal 2 14 3 2 35" xfId="6470"/>
    <cellStyle name="Normal 2 14 3 2 36" xfId="6471"/>
    <cellStyle name="Normal 2 14 3 2 37" xfId="6472"/>
    <cellStyle name="Normal 2 14 3 2 38" xfId="6473"/>
    <cellStyle name="Normal 2 14 3 2 4" xfId="6474"/>
    <cellStyle name="Normal 2 14 3 2 5" xfId="6475"/>
    <cellStyle name="Normal 2 14 3 2 6" xfId="6476"/>
    <cellStyle name="Normal 2 14 3 2 7" xfId="6477"/>
    <cellStyle name="Normal 2 14 3 2 8" xfId="6478"/>
    <cellStyle name="Normal 2 14 3 2 9" xfId="6479"/>
    <cellStyle name="Normal 2 14 3 20" xfId="6480"/>
    <cellStyle name="Normal 2 14 3 21" xfId="6481"/>
    <cellStyle name="Normal 2 14 3 22" xfId="6482"/>
    <cellStyle name="Normal 2 14 3 23" xfId="6483"/>
    <cellStyle name="Normal 2 14 3 24" xfId="6484"/>
    <cellStyle name="Normal 2 14 3 25" xfId="6485"/>
    <cellStyle name="Normal 2 14 3 26" xfId="6486"/>
    <cellStyle name="Normal 2 14 3 27" xfId="6487"/>
    <cellStyle name="Normal 2 14 3 28" xfId="6488"/>
    <cellStyle name="Normal 2 14 3 29" xfId="6489"/>
    <cellStyle name="Normal 2 14 3 3" xfId="6490"/>
    <cellStyle name="Normal 2 14 3 30" xfId="6491"/>
    <cellStyle name="Normal 2 14 3 31" xfId="6492"/>
    <cellStyle name="Normal 2 14 3 32" xfId="6493"/>
    <cellStyle name="Normal 2 14 3 33" xfId="6494"/>
    <cellStyle name="Normal 2 14 3 34" xfId="6495"/>
    <cellStyle name="Normal 2 14 3 35" xfId="6496"/>
    <cellStyle name="Normal 2 14 3 36" xfId="6497"/>
    <cellStyle name="Normal 2 14 3 37" xfId="6498"/>
    <cellStyle name="Normal 2 14 3 38" xfId="6499"/>
    <cellStyle name="Normal 2 14 3 4" xfId="6500"/>
    <cellStyle name="Normal 2 14 3 5" xfId="6501"/>
    <cellStyle name="Normal 2 14 3 6" xfId="6502"/>
    <cellStyle name="Normal 2 14 3 7" xfId="6503"/>
    <cellStyle name="Normal 2 14 3 8" xfId="6504"/>
    <cellStyle name="Normal 2 14 3 9" xfId="6505"/>
    <cellStyle name="Normal 2 14 30" xfId="6506"/>
    <cellStyle name="Normal 2 14 31" xfId="6507"/>
    <cellStyle name="Normal 2 14 32" xfId="6508"/>
    <cellStyle name="Normal 2 14 33" xfId="6509"/>
    <cellStyle name="Normal 2 14 34" xfId="6510"/>
    <cellStyle name="Normal 2 14 35" xfId="6511"/>
    <cellStyle name="Normal 2 14 36" xfId="6512"/>
    <cellStyle name="Normal 2 14 37" xfId="6513"/>
    <cellStyle name="Normal 2 14 38" xfId="6514"/>
    <cellStyle name="Normal 2 14 39" xfId="6515"/>
    <cellStyle name="Normal 2 14 4" xfId="6516"/>
    <cellStyle name="Normal 2 14 40" xfId="6517"/>
    <cellStyle name="Normal 2 14 5" xfId="6518"/>
    <cellStyle name="Normal 2 14 6" xfId="6519"/>
    <cellStyle name="Normal 2 14 7" xfId="6520"/>
    <cellStyle name="Normal 2 14 8" xfId="6521"/>
    <cellStyle name="Normal 2 14 9" xfId="6522"/>
    <cellStyle name="Normal 2 15" xfId="6523"/>
    <cellStyle name="Normal 2 15 10" xfId="6524"/>
    <cellStyle name="Normal 2 15 11" xfId="6525"/>
    <cellStyle name="Normal 2 15 12" xfId="6526"/>
    <cellStyle name="Normal 2 15 13" xfId="6527"/>
    <cellStyle name="Normal 2 15 14" xfId="6528"/>
    <cellStyle name="Normal 2 15 15" xfId="6529"/>
    <cellStyle name="Normal 2 15 16" xfId="6530"/>
    <cellStyle name="Normal 2 15 17" xfId="6531"/>
    <cellStyle name="Normal 2 15 18" xfId="6532"/>
    <cellStyle name="Normal 2 15 19" xfId="6533"/>
    <cellStyle name="Normal 2 15 2" xfId="6534"/>
    <cellStyle name="Normal 2 15 2 10" xfId="6535"/>
    <cellStyle name="Normal 2 15 2 11" xfId="6536"/>
    <cellStyle name="Normal 2 15 2 12" xfId="6537"/>
    <cellStyle name="Normal 2 15 2 13" xfId="6538"/>
    <cellStyle name="Normal 2 15 2 14" xfId="6539"/>
    <cellStyle name="Normal 2 15 2 15" xfId="6540"/>
    <cellStyle name="Normal 2 15 2 16" xfId="6541"/>
    <cellStyle name="Normal 2 15 2 17" xfId="6542"/>
    <cellStyle name="Normal 2 15 2 18" xfId="6543"/>
    <cellStyle name="Normal 2 15 2 19" xfId="6544"/>
    <cellStyle name="Normal 2 15 2 2" xfId="6545"/>
    <cellStyle name="Normal 2 15 2 2 10" xfId="6546"/>
    <cellStyle name="Normal 2 15 2 2 11" xfId="6547"/>
    <cellStyle name="Normal 2 15 2 2 12" xfId="6548"/>
    <cellStyle name="Normal 2 15 2 2 13" xfId="6549"/>
    <cellStyle name="Normal 2 15 2 2 14" xfId="6550"/>
    <cellStyle name="Normal 2 15 2 2 15" xfId="6551"/>
    <cellStyle name="Normal 2 15 2 2 16" xfId="6552"/>
    <cellStyle name="Normal 2 15 2 2 17" xfId="6553"/>
    <cellStyle name="Normal 2 15 2 2 18" xfId="6554"/>
    <cellStyle name="Normal 2 15 2 2 19" xfId="6555"/>
    <cellStyle name="Normal 2 15 2 2 2" xfId="6556"/>
    <cellStyle name="Normal 2 15 2 2 2 10" xfId="6557"/>
    <cellStyle name="Normal 2 15 2 2 2 11" xfId="6558"/>
    <cellStyle name="Normal 2 15 2 2 2 12" xfId="6559"/>
    <cellStyle name="Normal 2 15 2 2 2 13" xfId="6560"/>
    <cellStyle name="Normal 2 15 2 2 2 14" xfId="6561"/>
    <cellStyle name="Normal 2 15 2 2 2 15" xfId="6562"/>
    <cellStyle name="Normal 2 15 2 2 2 16" xfId="6563"/>
    <cellStyle name="Normal 2 15 2 2 2 17" xfId="6564"/>
    <cellStyle name="Normal 2 15 2 2 2 18" xfId="6565"/>
    <cellStyle name="Normal 2 15 2 2 2 19" xfId="6566"/>
    <cellStyle name="Normal 2 15 2 2 2 2" xfId="6567"/>
    <cellStyle name="Normal 2 15 2 2 2 20" xfId="6568"/>
    <cellStyle name="Normal 2 15 2 2 2 21" xfId="6569"/>
    <cellStyle name="Normal 2 15 2 2 2 22" xfId="6570"/>
    <cellStyle name="Normal 2 15 2 2 2 23" xfId="6571"/>
    <cellStyle name="Normal 2 15 2 2 2 24" xfId="6572"/>
    <cellStyle name="Normal 2 15 2 2 2 25" xfId="6573"/>
    <cellStyle name="Normal 2 15 2 2 2 26" xfId="6574"/>
    <cellStyle name="Normal 2 15 2 2 2 27" xfId="6575"/>
    <cellStyle name="Normal 2 15 2 2 2 28" xfId="6576"/>
    <cellStyle name="Normal 2 15 2 2 2 29" xfId="6577"/>
    <cellStyle name="Normal 2 15 2 2 2 3" xfId="6578"/>
    <cellStyle name="Normal 2 15 2 2 2 30" xfId="6579"/>
    <cellStyle name="Normal 2 15 2 2 2 31" xfId="6580"/>
    <cellStyle name="Normal 2 15 2 2 2 32" xfId="6581"/>
    <cellStyle name="Normal 2 15 2 2 2 33" xfId="6582"/>
    <cellStyle name="Normal 2 15 2 2 2 34" xfId="6583"/>
    <cellStyle name="Normal 2 15 2 2 2 35" xfId="6584"/>
    <cellStyle name="Normal 2 15 2 2 2 36" xfId="6585"/>
    <cellStyle name="Normal 2 15 2 2 2 37" xfId="6586"/>
    <cellStyle name="Normal 2 15 2 2 2 38" xfId="6587"/>
    <cellStyle name="Normal 2 15 2 2 2 4" xfId="6588"/>
    <cellStyle name="Normal 2 15 2 2 2 5" xfId="6589"/>
    <cellStyle name="Normal 2 15 2 2 2 6" xfId="6590"/>
    <cellStyle name="Normal 2 15 2 2 2 7" xfId="6591"/>
    <cellStyle name="Normal 2 15 2 2 2 8" xfId="6592"/>
    <cellStyle name="Normal 2 15 2 2 2 9" xfId="6593"/>
    <cellStyle name="Normal 2 15 2 2 20" xfId="6594"/>
    <cellStyle name="Normal 2 15 2 2 21" xfId="6595"/>
    <cellStyle name="Normal 2 15 2 2 22" xfId="6596"/>
    <cellStyle name="Normal 2 15 2 2 23" xfId="6597"/>
    <cellStyle name="Normal 2 15 2 2 24" xfId="6598"/>
    <cellStyle name="Normal 2 15 2 2 25" xfId="6599"/>
    <cellStyle name="Normal 2 15 2 2 26" xfId="6600"/>
    <cellStyle name="Normal 2 15 2 2 27" xfId="6601"/>
    <cellStyle name="Normal 2 15 2 2 28" xfId="6602"/>
    <cellStyle name="Normal 2 15 2 2 29" xfId="6603"/>
    <cellStyle name="Normal 2 15 2 2 3" xfId="6604"/>
    <cellStyle name="Normal 2 15 2 2 30" xfId="6605"/>
    <cellStyle name="Normal 2 15 2 2 31" xfId="6606"/>
    <cellStyle name="Normal 2 15 2 2 32" xfId="6607"/>
    <cellStyle name="Normal 2 15 2 2 33" xfId="6608"/>
    <cellStyle name="Normal 2 15 2 2 34" xfId="6609"/>
    <cellStyle name="Normal 2 15 2 2 35" xfId="6610"/>
    <cellStyle name="Normal 2 15 2 2 36" xfId="6611"/>
    <cellStyle name="Normal 2 15 2 2 37" xfId="6612"/>
    <cellStyle name="Normal 2 15 2 2 38" xfId="6613"/>
    <cellStyle name="Normal 2 15 2 2 4" xfId="6614"/>
    <cellStyle name="Normal 2 15 2 2 5" xfId="6615"/>
    <cellStyle name="Normal 2 15 2 2 6" xfId="6616"/>
    <cellStyle name="Normal 2 15 2 2 7" xfId="6617"/>
    <cellStyle name="Normal 2 15 2 2 8" xfId="6618"/>
    <cellStyle name="Normal 2 15 2 2 9" xfId="6619"/>
    <cellStyle name="Normal 2 15 2 20" xfId="6620"/>
    <cellStyle name="Normal 2 15 2 21" xfId="6621"/>
    <cellStyle name="Normal 2 15 2 22" xfId="6622"/>
    <cellStyle name="Normal 2 15 2 23" xfId="6623"/>
    <cellStyle name="Normal 2 15 2 24" xfId="6624"/>
    <cellStyle name="Normal 2 15 2 25" xfId="6625"/>
    <cellStyle name="Normal 2 15 2 26" xfId="6626"/>
    <cellStyle name="Normal 2 15 2 27" xfId="6627"/>
    <cellStyle name="Normal 2 15 2 28" xfId="6628"/>
    <cellStyle name="Normal 2 15 2 29" xfId="6629"/>
    <cellStyle name="Normal 2 15 2 3" xfId="6630"/>
    <cellStyle name="Normal 2 15 2 30" xfId="6631"/>
    <cellStyle name="Normal 2 15 2 31" xfId="6632"/>
    <cellStyle name="Normal 2 15 2 32" xfId="6633"/>
    <cellStyle name="Normal 2 15 2 33" xfId="6634"/>
    <cellStyle name="Normal 2 15 2 34" xfId="6635"/>
    <cellStyle name="Normal 2 15 2 35" xfId="6636"/>
    <cellStyle name="Normal 2 15 2 36" xfId="6637"/>
    <cellStyle name="Normal 2 15 2 37" xfId="6638"/>
    <cellStyle name="Normal 2 15 2 38" xfId="6639"/>
    <cellStyle name="Normal 2 15 2 39" xfId="6640"/>
    <cellStyle name="Normal 2 15 2 4" xfId="6641"/>
    <cellStyle name="Normal 2 15 2 40" xfId="6642"/>
    <cellStyle name="Normal 2 15 2 5" xfId="6643"/>
    <cellStyle name="Normal 2 15 2 6" xfId="6644"/>
    <cellStyle name="Normal 2 15 2 7" xfId="6645"/>
    <cellStyle name="Normal 2 15 2 8" xfId="6646"/>
    <cellStyle name="Normal 2 15 2 9" xfId="6647"/>
    <cellStyle name="Normal 2 15 20" xfId="6648"/>
    <cellStyle name="Normal 2 15 21" xfId="6649"/>
    <cellStyle name="Normal 2 15 22" xfId="6650"/>
    <cellStyle name="Normal 2 15 23" xfId="6651"/>
    <cellStyle name="Normal 2 15 24" xfId="6652"/>
    <cellStyle name="Normal 2 15 25" xfId="6653"/>
    <cellStyle name="Normal 2 15 26" xfId="6654"/>
    <cellStyle name="Normal 2 15 27" xfId="6655"/>
    <cellStyle name="Normal 2 15 28" xfId="6656"/>
    <cellStyle name="Normal 2 15 29" xfId="6657"/>
    <cellStyle name="Normal 2 15 3" xfId="6658"/>
    <cellStyle name="Normal 2 15 3 10" xfId="6659"/>
    <cellStyle name="Normal 2 15 3 11" xfId="6660"/>
    <cellStyle name="Normal 2 15 3 12" xfId="6661"/>
    <cellStyle name="Normal 2 15 3 13" xfId="6662"/>
    <cellStyle name="Normal 2 15 3 14" xfId="6663"/>
    <cellStyle name="Normal 2 15 3 15" xfId="6664"/>
    <cellStyle name="Normal 2 15 3 16" xfId="6665"/>
    <cellStyle name="Normal 2 15 3 17" xfId="6666"/>
    <cellStyle name="Normal 2 15 3 18" xfId="6667"/>
    <cellStyle name="Normal 2 15 3 19" xfId="6668"/>
    <cellStyle name="Normal 2 15 3 2" xfId="6669"/>
    <cellStyle name="Normal 2 15 3 2 10" xfId="6670"/>
    <cellStyle name="Normal 2 15 3 2 11" xfId="6671"/>
    <cellStyle name="Normal 2 15 3 2 12" xfId="6672"/>
    <cellStyle name="Normal 2 15 3 2 13" xfId="6673"/>
    <cellStyle name="Normal 2 15 3 2 14" xfId="6674"/>
    <cellStyle name="Normal 2 15 3 2 15" xfId="6675"/>
    <cellStyle name="Normal 2 15 3 2 16" xfId="6676"/>
    <cellStyle name="Normal 2 15 3 2 17" xfId="6677"/>
    <cellStyle name="Normal 2 15 3 2 18" xfId="6678"/>
    <cellStyle name="Normal 2 15 3 2 19" xfId="6679"/>
    <cellStyle name="Normal 2 15 3 2 2" xfId="6680"/>
    <cellStyle name="Normal 2 15 3 2 20" xfId="6681"/>
    <cellStyle name="Normal 2 15 3 2 21" xfId="6682"/>
    <cellStyle name="Normal 2 15 3 2 22" xfId="6683"/>
    <cellStyle name="Normal 2 15 3 2 23" xfId="6684"/>
    <cellStyle name="Normal 2 15 3 2 24" xfId="6685"/>
    <cellStyle name="Normal 2 15 3 2 25" xfId="6686"/>
    <cellStyle name="Normal 2 15 3 2 26" xfId="6687"/>
    <cellStyle name="Normal 2 15 3 2 27" xfId="6688"/>
    <cellStyle name="Normal 2 15 3 2 28" xfId="6689"/>
    <cellStyle name="Normal 2 15 3 2 29" xfId="6690"/>
    <cellStyle name="Normal 2 15 3 2 3" xfId="6691"/>
    <cellStyle name="Normal 2 15 3 2 30" xfId="6692"/>
    <cellStyle name="Normal 2 15 3 2 31" xfId="6693"/>
    <cellStyle name="Normal 2 15 3 2 32" xfId="6694"/>
    <cellStyle name="Normal 2 15 3 2 33" xfId="6695"/>
    <cellStyle name="Normal 2 15 3 2 34" xfId="6696"/>
    <cellStyle name="Normal 2 15 3 2 35" xfId="6697"/>
    <cellStyle name="Normal 2 15 3 2 36" xfId="6698"/>
    <cellStyle name="Normal 2 15 3 2 37" xfId="6699"/>
    <cellStyle name="Normal 2 15 3 2 38" xfId="6700"/>
    <cellStyle name="Normal 2 15 3 2 4" xfId="6701"/>
    <cellStyle name="Normal 2 15 3 2 5" xfId="6702"/>
    <cellStyle name="Normal 2 15 3 2 6" xfId="6703"/>
    <cellStyle name="Normal 2 15 3 2 7" xfId="6704"/>
    <cellStyle name="Normal 2 15 3 2 8" xfId="6705"/>
    <cellStyle name="Normal 2 15 3 2 9" xfId="6706"/>
    <cellStyle name="Normal 2 15 3 20" xfId="6707"/>
    <cellStyle name="Normal 2 15 3 21" xfId="6708"/>
    <cellStyle name="Normal 2 15 3 22" xfId="6709"/>
    <cellStyle name="Normal 2 15 3 23" xfId="6710"/>
    <cellStyle name="Normal 2 15 3 24" xfId="6711"/>
    <cellStyle name="Normal 2 15 3 25" xfId="6712"/>
    <cellStyle name="Normal 2 15 3 26" xfId="6713"/>
    <cellStyle name="Normal 2 15 3 27" xfId="6714"/>
    <cellStyle name="Normal 2 15 3 28" xfId="6715"/>
    <cellStyle name="Normal 2 15 3 29" xfId="6716"/>
    <cellStyle name="Normal 2 15 3 3" xfId="6717"/>
    <cellStyle name="Normal 2 15 3 30" xfId="6718"/>
    <cellStyle name="Normal 2 15 3 31" xfId="6719"/>
    <cellStyle name="Normal 2 15 3 32" xfId="6720"/>
    <cellStyle name="Normal 2 15 3 33" xfId="6721"/>
    <cellStyle name="Normal 2 15 3 34" xfId="6722"/>
    <cellStyle name="Normal 2 15 3 35" xfId="6723"/>
    <cellStyle name="Normal 2 15 3 36" xfId="6724"/>
    <cellStyle name="Normal 2 15 3 37" xfId="6725"/>
    <cellStyle name="Normal 2 15 3 38" xfId="6726"/>
    <cellStyle name="Normal 2 15 3 4" xfId="6727"/>
    <cellStyle name="Normal 2 15 3 5" xfId="6728"/>
    <cellStyle name="Normal 2 15 3 6" xfId="6729"/>
    <cellStyle name="Normal 2 15 3 7" xfId="6730"/>
    <cellStyle name="Normal 2 15 3 8" xfId="6731"/>
    <cellStyle name="Normal 2 15 3 9" xfId="6732"/>
    <cellStyle name="Normal 2 15 30" xfId="6733"/>
    <cellStyle name="Normal 2 15 31" xfId="6734"/>
    <cellStyle name="Normal 2 15 32" xfId="6735"/>
    <cellStyle name="Normal 2 15 33" xfId="6736"/>
    <cellStyle name="Normal 2 15 34" xfId="6737"/>
    <cellStyle name="Normal 2 15 35" xfId="6738"/>
    <cellStyle name="Normal 2 15 36" xfId="6739"/>
    <cellStyle name="Normal 2 15 37" xfId="6740"/>
    <cellStyle name="Normal 2 15 38" xfId="6741"/>
    <cellStyle name="Normal 2 15 39" xfId="6742"/>
    <cellStyle name="Normal 2 15 4" xfId="6743"/>
    <cellStyle name="Normal 2 15 40" xfId="6744"/>
    <cellStyle name="Normal 2 15 5" xfId="6745"/>
    <cellStyle name="Normal 2 15 6" xfId="6746"/>
    <cellStyle name="Normal 2 15 7" xfId="6747"/>
    <cellStyle name="Normal 2 15 8" xfId="6748"/>
    <cellStyle name="Normal 2 15 9" xfId="6749"/>
    <cellStyle name="Normal 2 16" xfId="6750"/>
    <cellStyle name="Normal 2 16 10" xfId="6751"/>
    <cellStyle name="Normal 2 16 11" xfId="6752"/>
    <cellStyle name="Normal 2 16 12" xfId="6753"/>
    <cellStyle name="Normal 2 16 13" xfId="6754"/>
    <cellStyle name="Normal 2 16 14" xfId="6755"/>
    <cellStyle name="Normal 2 16 15" xfId="6756"/>
    <cellStyle name="Normal 2 16 16" xfId="6757"/>
    <cellStyle name="Normal 2 16 17" xfId="6758"/>
    <cellStyle name="Normal 2 16 18" xfId="6759"/>
    <cellStyle name="Normal 2 16 19" xfId="6760"/>
    <cellStyle name="Normal 2 16 2" xfId="6761"/>
    <cellStyle name="Normal 2 16 2 10" xfId="6762"/>
    <cellStyle name="Normal 2 16 2 11" xfId="6763"/>
    <cellStyle name="Normal 2 16 2 12" xfId="6764"/>
    <cellStyle name="Normal 2 16 2 13" xfId="6765"/>
    <cellStyle name="Normal 2 16 2 14" xfId="6766"/>
    <cellStyle name="Normal 2 16 2 15" xfId="6767"/>
    <cellStyle name="Normal 2 16 2 16" xfId="6768"/>
    <cellStyle name="Normal 2 16 2 17" xfId="6769"/>
    <cellStyle name="Normal 2 16 2 18" xfId="6770"/>
    <cellStyle name="Normal 2 16 2 19" xfId="6771"/>
    <cellStyle name="Normal 2 16 2 2" xfId="6772"/>
    <cellStyle name="Normal 2 16 2 2 10" xfId="6773"/>
    <cellStyle name="Normal 2 16 2 2 11" xfId="6774"/>
    <cellStyle name="Normal 2 16 2 2 12" xfId="6775"/>
    <cellStyle name="Normal 2 16 2 2 13" xfId="6776"/>
    <cellStyle name="Normal 2 16 2 2 14" xfId="6777"/>
    <cellStyle name="Normal 2 16 2 2 15" xfId="6778"/>
    <cellStyle name="Normal 2 16 2 2 16" xfId="6779"/>
    <cellStyle name="Normal 2 16 2 2 17" xfId="6780"/>
    <cellStyle name="Normal 2 16 2 2 18" xfId="6781"/>
    <cellStyle name="Normal 2 16 2 2 19" xfId="6782"/>
    <cellStyle name="Normal 2 16 2 2 2" xfId="6783"/>
    <cellStyle name="Normal 2 16 2 2 2 10" xfId="6784"/>
    <cellStyle name="Normal 2 16 2 2 2 11" xfId="6785"/>
    <cellStyle name="Normal 2 16 2 2 2 12" xfId="6786"/>
    <cellStyle name="Normal 2 16 2 2 2 13" xfId="6787"/>
    <cellStyle name="Normal 2 16 2 2 2 14" xfId="6788"/>
    <cellStyle name="Normal 2 16 2 2 2 15" xfId="6789"/>
    <cellStyle name="Normal 2 16 2 2 2 16" xfId="6790"/>
    <cellStyle name="Normal 2 16 2 2 2 17" xfId="6791"/>
    <cellStyle name="Normal 2 16 2 2 2 18" xfId="6792"/>
    <cellStyle name="Normal 2 16 2 2 2 19" xfId="6793"/>
    <cellStyle name="Normal 2 16 2 2 2 2" xfId="6794"/>
    <cellStyle name="Normal 2 16 2 2 2 20" xfId="6795"/>
    <cellStyle name="Normal 2 16 2 2 2 21" xfId="6796"/>
    <cellStyle name="Normal 2 16 2 2 2 22" xfId="6797"/>
    <cellStyle name="Normal 2 16 2 2 2 23" xfId="6798"/>
    <cellStyle name="Normal 2 16 2 2 2 24" xfId="6799"/>
    <cellStyle name="Normal 2 16 2 2 2 25" xfId="6800"/>
    <cellStyle name="Normal 2 16 2 2 2 26" xfId="6801"/>
    <cellStyle name="Normal 2 16 2 2 2 27" xfId="6802"/>
    <cellStyle name="Normal 2 16 2 2 2 28" xfId="6803"/>
    <cellStyle name="Normal 2 16 2 2 2 29" xfId="6804"/>
    <cellStyle name="Normal 2 16 2 2 2 3" xfId="6805"/>
    <cellStyle name="Normal 2 16 2 2 2 30" xfId="6806"/>
    <cellStyle name="Normal 2 16 2 2 2 31" xfId="6807"/>
    <cellStyle name="Normal 2 16 2 2 2 32" xfId="6808"/>
    <cellStyle name="Normal 2 16 2 2 2 33" xfId="6809"/>
    <cellStyle name="Normal 2 16 2 2 2 34" xfId="6810"/>
    <cellStyle name="Normal 2 16 2 2 2 35" xfId="6811"/>
    <cellStyle name="Normal 2 16 2 2 2 36" xfId="6812"/>
    <cellStyle name="Normal 2 16 2 2 2 37" xfId="6813"/>
    <cellStyle name="Normal 2 16 2 2 2 38" xfId="6814"/>
    <cellStyle name="Normal 2 16 2 2 2 4" xfId="6815"/>
    <cellStyle name="Normal 2 16 2 2 2 5" xfId="6816"/>
    <cellStyle name="Normal 2 16 2 2 2 6" xfId="6817"/>
    <cellStyle name="Normal 2 16 2 2 2 7" xfId="6818"/>
    <cellStyle name="Normal 2 16 2 2 2 8" xfId="6819"/>
    <cellStyle name="Normal 2 16 2 2 2 9" xfId="6820"/>
    <cellStyle name="Normal 2 16 2 2 20" xfId="6821"/>
    <cellStyle name="Normal 2 16 2 2 21" xfId="6822"/>
    <cellStyle name="Normal 2 16 2 2 22" xfId="6823"/>
    <cellStyle name="Normal 2 16 2 2 23" xfId="6824"/>
    <cellStyle name="Normal 2 16 2 2 24" xfId="6825"/>
    <cellStyle name="Normal 2 16 2 2 25" xfId="6826"/>
    <cellStyle name="Normal 2 16 2 2 26" xfId="6827"/>
    <cellStyle name="Normal 2 16 2 2 27" xfId="6828"/>
    <cellStyle name="Normal 2 16 2 2 28" xfId="6829"/>
    <cellStyle name="Normal 2 16 2 2 29" xfId="6830"/>
    <cellStyle name="Normal 2 16 2 2 3" xfId="6831"/>
    <cellStyle name="Normal 2 16 2 2 30" xfId="6832"/>
    <cellStyle name="Normal 2 16 2 2 31" xfId="6833"/>
    <cellStyle name="Normal 2 16 2 2 32" xfId="6834"/>
    <cellStyle name="Normal 2 16 2 2 33" xfId="6835"/>
    <cellStyle name="Normal 2 16 2 2 34" xfId="6836"/>
    <cellStyle name="Normal 2 16 2 2 35" xfId="6837"/>
    <cellStyle name="Normal 2 16 2 2 36" xfId="6838"/>
    <cellStyle name="Normal 2 16 2 2 37" xfId="6839"/>
    <cellStyle name="Normal 2 16 2 2 38" xfId="6840"/>
    <cellStyle name="Normal 2 16 2 2 4" xfId="6841"/>
    <cellStyle name="Normal 2 16 2 2 5" xfId="6842"/>
    <cellStyle name="Normal 2 16 2 2 6" xfId="6843"/>
    <cellStyle name="Normal 2 16 2 2 7" xfId="6844"/>
    <cellStyle name="Normal 2 16 2 2 8" xfId="6845"/>
    <cellStyle name="Normal 2 16 2 2 9" xfId="6846"/>
    <cellStyle name="Normal 2 16 2 20" xfId="6847"/>
    <cellStyle name="Normal 2 16 2 21" xfId="6848"/>
    <cellStyle name="Normal 2 16 2 22" xfId="6849"/>
    <cellStyle name="Normal 2 16 2 23" xfId="6850"/>
    <cellStyle name="Normal 2 16 2 24" xfId="6851"/>
    <cellStyle name="Normal 2 16 2 25" xfId="6852"/>
    <cellStyle name="Normal 2 16 2 26" xfId="6853"/>
    <cellStyle name="Normal 2 16 2 27" xfId="6854"/>
    <cellStyle name="Normal 2 16 2 28" xfId="6855"/>
    <cellStyle name="Normal 2 16 2 29" xfId="6856"/>
    <cellStyle name="Normal 2 16 2 3" xfId="6857"/>
    <cellStyle name="Normal 2 16 2 30" xfId="6858"/>
    <cellStyle name="Normal 2 16 2 31" xfId="6859"/>
    <cellStyle name="Normal 2 16 2 32" xfId="6860"/>
    <cellStyle name="Normal 2 16 2 33" xfId="6861"/>
    <cellStyle name="Normal 2 16 2 34" xfId="6862"/>
    <cellStyle name="Normal 2 16 2 35" xfId="6863"/>
    <cellStyle name="Normal 2 16 2 36" xfId="6864"/>
    <cellStyle name="Normal 2 16 2 37" xfId="6865"/>
    <cellStyle name="Normal 2 16 2 38" xfId="6866"/>
    <cellStyle name="Normal 2 16 2 39" xfId="6867"/>
    <cellStyle name="Normal 2 16 2 4" xfId="6868"/>
    <cellStyle name="Normal 2 16 2 40" xfId="6869"/>
    <cellStyle name="Normal 2 16 2 5" xfId="6870"/>
    <cellStyle name="Normal 2 16 2 6" xfId="6871"/>
    <cellStyle name="Normal 2 16 2 7" xfId="6872"/>
    <cellStyle name="Normal 2 16 2 8" xfId="6873"/>
    <cellStyle name="Normal 2 16 2 9" xfId="6874"/>
    <cellStyle name="Normal 2 16 20" xfId="6875"/>
    <cellStyle name="Normal 2 16 21" xfId="6876"/>
    <cellStyle name="Normal 2 16 22" xfId="6877"/>
    <cellStyle name="Normal 2 16 23" xfId="6878"/>
    <cellStyle name="Normal 2 16 24" xfId="6879"/>
    <cellStyle name="Normal 2 16 25" xfId="6880"/>
    <cellStyle name="Normal 2 16 26" xfId="6881"/>
    <cellStyle name="Normal 2 16 27" xfId="6882"/>
    <cellStyle name="Normal 2 16 28" xfId="6883"/>
    <cellStyle name="Normal 2 16 29" xfId="6884"/>
    <cellStyle name="Normal 2 16 3" xfId="6885"/>
    <cellStyle name="Normal 2 16 3 10" xfId="6886"/>
    <cellStyle name="Normal 2 16 3 11" xfId="6887"/>
    <cellStyle name="Normal 2 16 3 12" xfId="6888"/>
    <cellStyle name="Normal 2 16 3 13" xfId="6889"/>
    <cellStyle name="Normal 2 16 3 14" xfId="6890"/>
    <cellStyle name="Normal 2 16 3 15" xfId="6891"/>
    <cellStyle name="Normal 2 16 3 16" xfId="6892"/>
    <cellStyle name="Normal 2 16 3 17" xfId="6893"/>
    <cellStyle name="Normal 2 16 3 18" xfId="6894"/>
    <cellStyle name="Normal 2 16 3 19" xfId="6895"/>
    <cellStyle name="Normal 2 16 3 2" xfId="6896"/>
    <cellStyle name="Normal 2 16 3 2 10" xfId="6897"/>
    <cellStyle name="Normal 2 16 3 2 11" xfId="6898"/>
    <cellStyle name="Normal 2 16 3 2 12" xfId="6899"/>
    <cellStyle name="Normal 2 16 3 2 13" xfId="6900"/>
    <cellStyle name="Normal 2 16 3 2 14" xfId="6901"/>
    <cellStyle name="Normal 2 16 3 2 15" xfId="6902"/>
    <cellStyle name="Normal 2 16 3 2 16" xfId="6903"/>
    <cellStyle name="Normal 2 16 3 2 17" xfId="6904"/>
    <cellStyle name="Normal 2 16 3 2 18" xfId="6905"/>
    <cellStyle name="Normal 2 16 3 2 19" xfId="6906"/>
    <cellStyle name="Normal 2 16 3 2 2" xfId="6907"/>
    <cellStyle name="Normal 2 16 3 2 20" xfId="6908"/>
    <cellStyle name="Normal 2 16 3 2 21" xfId="6909"/>
    <cellStyle name="Normal 2 16 3 2 22" xfId="6910"/>
    <cellStyle name="Normal 2 16 3 2 23" xfId="6911"/>
    <cellStyle name="Normal 2 16 3 2 24" xfId="6912"/>
    <cellStyle name="Normal 2 16 3 2 25" xfId="6913"/>
    <cellStyle name="Normal 2 16 3 2 26" xfId="6914"/>
    <cellStyle name="Normal 2 16 3 2 27" xfId="6915"/>
    <cellStyle name="Normal 2 16 3 2 28" xfId="6916"/>
    <cellStyle name="Normal 2 16 3 2 29" xfId="6917"/>
    <cellStyle name="Normal 2 16 3 2 3" xfId="6918"/>
    <cellStyle name="Normal 2 16 3 2 30" xfId="6919"/>
    <cellStyle name="Normal 2 16 3 2 31" xfId="6920"/>
    <cellStyle name="Normal 2 16 3 2 32" xfId="6921"/>
    <cellStyle name="Normal 2 16 3 2 33" xfId="6922"/>
    <cellStyle name="Normal 2 16 3 2 34" xfId="6923"/>
    <cellStyle name="Normal 2 16 3 2 35" xfId="6924"/>
    <cellStyle name="Normal 2 16 3 2 36" xfId="6925"/>
    <cellStyle name="Normal 2 16 3 2 37" xfId="6926"/>
    <cellStyle name="Normal 2 16 3 2 38" xfId="6927"/>
    <cellStyle name="Normal 2 16 3 2 4" xfId="6928"/>
    <cellStyle name="Normal 2 16 3 2 5" xfId="6929"/>
    <cellStyle name="Normal 2 16 3 2 6" xfId="6930"/>
    <cellStyle name="Normal 2 16 3 2 7" xfId="6931"/>
    <cellStyle name="Normal 2 16 3 2 8" xfId="6932"/>
    <cellStyle name="Normal 2 16 3 2 9" xfId="6933"/>
    <cellStyle name="Normal 2 16 3 20" xfId="6934"/>
    <cellStyle name="Normal 2 16 3 21" xfId="6935"/>
    <cellStyle name="Normal 2 16 3 22" xfId="6936"/>
    <cellStyle name="Normal 2 16 3 23" xfId="6937"/>
    <cellStyle name="Normal 2 16 3 24" xfId="6938"/>
    <cellStyle name="Normal 2 16 3 25" xfId="6939"/>
    <cellStyle name="Normal 2 16 3 26" xfId="6940"/>
    <cellStyle name="Normal 2 16 3 27" xfId="6941"/>
    <cellStyle name="Normal 2 16 3 28" xfId="6942"/>
    <cellStyle name="Normal 2 16 3 29" xfId="6943"/>
    <cellStyle name="Normal 2 16 3 3" xfId="6944"/>
    <cellStyle name="Normal 2 16 3 30" xfId="6945"/>
    <cellStyle name="Normal 2 16 3 31" xfId="6946"/>
    <cellStyle name="Normal 2 16 3 32" xfId="6947"/>
    <cellStyle name="Normal 2 16 3 33" xfId="6948"/>
    <cellStyle name="Normal 2 16 3 34" xfId="6949"/>
    <cellStyle name="Normal 2 16 3 35" xfId="6950"/>
    <cellStyle name="Normal 2 16 3 36" xfId="6951"/>
    <cellStyle name="Normal 2 16 3 37" xfId="6952"/>
    <cellStyle name="Normal 2 16 3 38" xfId="6953"/>
    <cellStyle name="Normal 2 16 3 4" xfId="6954"/>
    <cellStyle name="Normal 2 16 3 5" xfId="6955"/>
    <cellStyle name="Normal 2 16 3 6" xfId="6956"/>
    <cellStyle name="Normal 2 16 3 7" xfId="6957"/>
    <cellStyle name="Normal 2 16 3 8" xfId="6958"/>
    <cellStyle name="Normal 2 16 3 9" xfId="6959"/>
    <cellStyle name="Normal 2 16 30" xfId="6960"/>
    <cellStyle name="Normal 2 16 31" xfId="6961"/>
    <cellStyle name="Normal 2 16 32" xfId="6962"/>
    <cellStyle name="Normal 2 16 33" xfId="6963"/>
    <cellStyle name="Normal 2 16 34" xfId="6964"/>
    <cellStyle name="Normal 2 16 35" xfId="6965"/>
    <cellStyle name="Normal 2 16 36" xfId="6966"/>
    <cellStyle name="Normal 2 16 37" xfId="6967"/>
    <cellStyle name="Normal 2 16 38" xfId="6968"/>
    <cellStyle name="Normal 2 16 39" xfId="6969"/>
    <cellStyle name="Normal 2 16 4" xfId="6970"/>
    <cellStyle name="Normal 2 16 40" xfId="6971"/>
    <cellStyle name="Normal 2 16 5" xfId="6972"/>
    <cellStyle name="Normal 2 16 6" xfId="6973"/>
    <cellStyle name="Normal 2 16 7" xfId="6974"/>
    <cellStyle name="Normal 2 16 8" xfId="6975"/>
    <cellStyle name="Normal 2 16 9" xfId="6976"/>
    <cellStyle name="Normal 2 17" xfId="6977"/>
    <cellStyle name="Normal 2 17 10" xfId="6978"/>
    <cellStyle name="Normal 2 17 11" xfId="6979"/>
    <cellStyle name="Normal 2 17 12" xfId="6980"/>
    <cellStyle name="Normal 2 17 13" xfId="6981"/>
    <cellStyle name="Normal 2 17 14" xfId="6982"/>
    <cellStyle name="Normal 2 17 15" xfId="6983"/>
    <cellStyle name="Normal 2 17 16" xfId="6984"/>
    <cellStyle name="Normal 2 17 17" xfId="6985"/>
    <cellStyle name="Normal 2 17 18" xfId="6986"/>
    <cellStyle name="Normal 2 17 19" xfId="6987"/>
    <cellStyle name="Normal 2 17 2" xfId="6988"/>
    <cellStyle name="Normal 2 17 2 10" xfId="6989"/>
    <cellStyle name="Normal 2 17 2 11" xfId="6990"/>
    <cellStyle name="Normal 2 17 2 12" xfId="6991"/>
    <cellStyle name="Normal 2 17 2 13" xfId="6992"/>
    <cellStyle name="Normal 2 17 2 14" xfId="6993"/>
    <cellStyle name="Normal 2 17 2 15" xfId="6994"/>
    <cellStyle name="Normal 2 17 2 16" xfId="6995"/>
    <cellStyle name="Normal 2 17 2 17" xfId="6996"/>
    <cellStyle name="Normal 2 17 2 18" xfId="6997"/>
    <cellStyle name="Normal 2 17 2 19" xfId="6998"/>
    <cellStyle name="Normal 2 17 2 2" xfId="6999"/>
    <cellStyle name="Normal 2 17 2 2 10" xfId="7000"/>
    <cellStyle name="Normal 2 17 2 2 11" xfId="7001"/>
    <cellStyle name="Normal 2 17 2 2 12" xfId="7002"/>
    <cellStyle name="Normal 2 17 2 2 13" xfId="7003"/>
    <cellStyle name="Normal 2 17 2 2 14" xfId="7004"/>
    <cellStyle name="Normal 2 17 2 2 15" xfId="7005"/>
    <cellStyle name="Normal 2 17 2 2 16" xfId="7006"/>
    <cellStyle name="Normal 2 17 2 2 17" xfId="7007"/>
    <cellStyle name="Normal 2 17 2 2 18" xfId="7008"/>
    <cellStyle name="Normal 2 17 2 2 19" xfId="7009"/>
    <cellStyle name="Normal 2 17 2 2 2" xfId="7010"/>
    <cellStyle name="Normal 2 17 2 2 2 10" xfId="7011"/>
    <cellStyle name="Normal 2 17 2 2 2 11" xfId="7012"/>
    <cellStyle name="Normal 2 17 2 2 2 12" xfId="7013"/>
    <cellStyle name="Normal 2 17 2 2 2 13" xfId="7014"/>
    <cellStyle name="Normal 2 17 2 2 2 14" xfId="7015"/>
    <cellStyle name="Normal 2 17 2 2 2 15" xfId="7016"/>
    <cellStyle name="Normal 2 17 2 2 2 16" xfId="7017"/>
    <cellStyle name="Normal 2 17 2 2 2 17" xfId="7018"/>
    <cellStyle name="Normal 2 17 2 2 2 18" xfId="7019"/>
    <cellStyle name="Normal 2 17 2 2 2 19" xfId="7020"/>
    <cellStyle name="Normal 2 17 2 2 2 2" xfId="7021"/>
    <cellStyle name="Normal 2 17 2 2 2 20" xfId="7022"/>
    <cellStyle name="Normal 2 17 2 2 2 21" xfId="7023"/>
    <cellStyle name="Normal 2 17 2 2 2 22" xfId="7024"/>
    <cellStyle name="Normal 2 17 2 2 2 23" xfId="7025"/>
    <cellStyle name="Normal 2 17 2 2 2 24" xfId="7026"/>
    <cellStyle name="Normal 2 17 2 2 2 25" xfId="7027"/>
    <cellStyle name="Normal 2 17 2 2 2 26" xfId="7028"/>
    <cellStyle name="Normal 2 17 2 2 2 27" xfId="7029"/>
    <cellStyle name="Normal 2 17 2 2 2 28" xfId="7030"/>
    <cellStyle name="Normal 2 17 2 2 2 29" xfId="7031"/>
    <cellStyle name="Normal 2 17 2 2 2 3" xfId="7032"/>
    <cellStyle name="Normal 2 17 2 2 2 30" xfId="7033"/>
    <cellStyle name="Normal 2 17 2 2 2 31" xfId="7034"/>
    <cellStyle name="Normal 2 17 2 2 2 32" xfId="7035"/>
    <cellStyle name="Normal 2 17 2 2 2 33" xfId="7036"/>
    <cellStyle name="Normal 2 17 2 2 2 34" xfId="7037"/>
    <cellStyle name="Normal 2 17 2 2 2 35" xfId="7038"/>
    <cellStyle name="Normal 2 17 2 2 2 36" xfId="7039"/>
    <cellStyle name="Normal 2 17 2 2 2 37" xfId="7040"/>
    <cellStyle name="Normal 2 17 2 2 2 38" xfId="7041"/>
    <cellStyle name="Normal 2 17 2 2 2 4" xfId="7042"/>
    <cellStyle name="Normal 2 17 2 2 2 5" xfId="7043"/>
    <cellStyle name="Normal 2 17 2 2 2 6" xfId="7044"/>
    <cellStyle name="Normal 2 17 2 2 2 7" xfId="7045"/>
    <cellStyle name="Normal 2 17 2 2 2 8" xfId="7046"/>
    <cellStyle name="Normal 2 17 2 2 2 9" xfId="7047"/>
    <cellStyle name="Normal 2 17 2 2 20" xfId="7048"/>
    <cellStyle name="Normal 2 17 2 2 21" xfId="7049"/>
    <cellStyle name="Normal 2 17 2 2 22" xfId="7050"/>
    <cellStyle name="Normal 2 17 2 2 23" xfId="7051"/>
    <cellStyle name="Normal 2 17 2 2 24" xfId="7052"/>
    <cellStyle name="Normal 2 17 2 2 25" xfId="7053"/>
    <cellStyle name="Normal 2 17 2 2 26" xfId="7054"/>
    <cellStyle name="Normal 2 17 2 2 27" xfId="7055"/>
    <cellStyle name="Normal 2 17 2 2 28" xfId="7056"/>
    <cellStyle name="Normal 2 17 2 2 29" xfId="7057"/>
    <cellStyle name="Normal 2 17 2 2 3" xfId="7058"/>
    <cellStyle name="Normal 2 17 2 2 30" xfId="7059"/>
    <cellStyle name="Normal 2 17 2 2 31" xfId="7060"/>
    <cellStyle name="Normal 2 17 2 2 32" xfId="7061"/>
    <cellStyle name="Normal 2 17 2 2 33" xfId="7062"/>
    <cellStyle name="Normal 2 17 2 2 34" xfId="7063"/>
    <cellStyle name="Normal 2 17 2 2 35" xfId="7064"/>
    <cellStyle name="Normal 2 17 2 2 36" xfId="7065"/>
    <cellStyle name="Normal 2 17 2 2 37" xfId="7066"/>
    <cellStyle name="Normal 2 17 2 2 38" xfId="7067"/>
    <cellStyle name="Normal 2 17 2 2 4" xfId="7068"/>
    <cellStyle name="Normal 2 17 2 2 5" xfId="7069"/>
    <cellStyle name="Normal 2 17 2 2 6" xfId="7070"/>
    <cellStyle name="Normal 2 17 2 2 7" xfId="7071"/>
    <cellStyle name="Normal 2 17 2 2 8" xfId="7072"/>
    <cellStyle name="Normal 2 17 2 2 9" xfId="7073"/>
    <cellStyle name="Normal 2 17 2 20" xfId="7074"/>
    <cellStyle name="Normal 2 17 2 21" xfId="7075"/>
    <cellStyle name="Normal 2 17 2 22" xfId="7076"/>
    <cellStyle name="Normal 2 17 2 23" xfId="7077"/>
    <cellStyle name="Normal 2 17 2 24" xfId="7078"/>
    <cellStyle name="Normal 2 17 2 25" xfId="7079"/>
    <cellStyle name="Normal 2 17 2 26" xfId="7080"/>
    <cellStyle name="Normal 2 17 2 27" xfId="7081"/>
    <cellStyle name="Normal 2 17 2 28" xfId="7082"/>
    <cellStyle name="Normal 2 17 2 29" xfId="7083"/>
    <cellStyle name="Normal 2 17 2 3" xfId="7084"/>
    <cellStyle name="Normal 2 17 2 30" xfId="7085"/>
    <cellStyle name="Normal 2 17 2 31" xfId="7086"/>
    <cellStyle name="Normal 2 17 2 32" xfId="7087"/>
    <cellStyle name="Normal 2 17 2 33" xfId="7088"/>
    <cellStyle name="Normal 2 17 2 34" xfId="7089"/>
    <cellStyle name="Normal 2 17 2 35" xfId="7090"/>
    <cellStyle name="Normal 2 17 2 36" xfId="7091"/>
    <cellStyle name="Normal 2 17 2 37" xfId="7092"/>
    <cellStyle name="Normal 2 17 2 38" xfId="7093"/>
    <cellStyle name="Normal 2 17 2 39" xfId="7094"/>
    <cellStyle name="Normal 2 17 2 4" xfId="7095"/>
    <cellStyle name="Normal 2 17 2 40" xfId="7096"/>
    <cellStyle name="Normal 2 17 2 5" xfId="7097"/>
    <cellStyle name="Normal 2 17 2 6" xfId="7098"/>
    <cellStyle name="Normal 2 17 2 7" xfId="7099"/>
    <cellStyle name="Normal 2 17 2 8" xfId="7100"/>
    <cellStyle name="Normal 2 17 2 9" xfId="7101"/>
    <cellStyle name="Normal 2 17 20" xfId="7102"/>
    <cellStyle name="Normal 2 17 21" xfId="7103"/>
    <cellStyle name="Normal 2 17 22" xfId="7104"/>
    <cellStyle name="Normal 2 17 23" xfId="7105"/>
    <cellStyle name="Normal 2 17 24" xfId="7106"/>
    <cellStyle name="Normal 2 17 25" xfId="7107"/>
    <cellStyle name="Normal 2 17 26" xfId="7108"/>
    <cellStyle name="Normal 2 17 27" xfId="7109"/>
    <cellStyle name="Normal 2 17 28" xfId="7110"/>
    <cellStyle name="Normal 2 17 29" xfId="7111"/>
    <cellStyle name="Normal 2 17 3" xfId="7112"/>
    <cellStyle name="Normal 2 17 3 10" xfId="7113"/>
    <cellStyle name="Normal 2 17 3 11" xfId="7114"/>
    <cellStyle name="Normal 2 17 3 12" xfId="7115"/>
    <cellStyle name="Normal 2 17 3 13" xfId="7116"/>
    <cellStyle name="Normal 2 17 3 14" xfId="7117"/>
    <cellStyle name="Normal 2 17 3 15" xfId="7118"/>
    <cellStyle name="Normal 2 17 3 16" xfId="7119"/>
    <cellStyle name="Normal 2 17 3 17" xfId="7120"/>
    <cellStyle name="Normal 2 17 3 18" xfId="7121"/>
    <cellStyle name="Normal 2 17 3 19" xfId="7122"/>
    <cellStyle name="Normal 2 17 3 2" xfId="7123"/>
    <cellStyle name="Normal 2 17 3 2 10" xfId="7124"/>
    <cellStyle name="Normal 2 17 3 2 11" xfId="7125"/>
    <cellStyle name="Normal 2 17 3 2 12" xfId="7126"/>
    <cellStyle name="Normal 2 17 3 2 13" xfId="7127"/>
    <cellStyle name="Normal 2 17 3 2 14" xfId="7128"/>
    <cellStyle name="Normal 2 17 3 2 15" xfId="7129"/>
    <cellStyle name="Normal 2 17 3 2 16" xfId="7130"/>
    <cellStyle name="Normal 2 17 3 2 17" xfId="7131"/>
    <cellStyle name="Normal 2 17 3 2 18" xfId="7132"/>
    <cellStyle name="Normal 2 17 3 2 19" xfId="7133"/>
    <cellStyle name="Normal 2 17 3 2 2" xfId="7134"/>
    <cellStyle name="Normal 2 17 3 2 20" xfId="7135"/>
    <cellStyle name="Normal 2 17 3 2 21" xfId="7136"/>
    <cellStyle name="Normal 2 17 3 2 22" xfId="7137"/>
    <cellStyle name="Normal 2 17 3 2 23" xfId="7138"/>
    <cellStyle name="Normal 2 17 3 2 24" xfId="7139"/>
    <cellStyle name="Normal 2 17 3 2 25" xfId="7140"/>
    <cellStyle name="Normal 2 17 3 2 26" xfId="7141"/>
    <cellStyle name="Normal 2 17 3 2 27" xfId="7142"/>
    <cellStyle name="Normal 2 17 3 2 28" xfId="7143"/>
    <cellStyle name="Normal 2 17 3 2 29" xfId="7144"/>
    <cellStyle name="Normal 2 17 3 2 3" xfId="7145"/>
    <cellStyle name="Normal 2 17 3 2 30" xfId="7146"/>
    <cellStyle name="Normal 2 17 3 2 31" xfId="7147"/>
    <cellStyle name="Normal 2 17 3 2 32" xfId="7148"/>
    <cellStyle name="Normal 2 17 3 2 33" xfId="7149"/>
    <cellStyle name="Normal 2 17 3 2 34" xfId="7150"/>
    <cellStyle name="Normal 2 17 3 2 35" xfId="7151"/>
    <cellStyle name="Normal 2 17 3 2 36" xfId="7152"/>
    <cellStyle name="Normal 2 17 3 2 37" xfId="7153"/>
    <cellStyle name="Normal 2 17 3 2 38" xfId="7154"/>
    <cellStyle name="Normal 2 17 3 2 4" xfId="7155"/>
    <cellStyle name="Normal 2 17 3 2 5" xfId="7156"/>
    <cellStyle name="Normal 2 17 3 2 6" xfId="7157"/>
    <cellStyle name="Normal 2 17 3 2 7" xfId="7158"/>
    <cellStyle name="Normal 2 17 3 2 8" xfId="7159"/>
    <cellStyle name="Normal 2 17 3 2 9" xfId="7160"/>
    <cellStyle name="Normal 2 17 3 20" xfId="7161"/>
    <cellStyle name="Normal 2 17 3 21" xfId="7162"/>
    <cellStyle name="Normal 2 17 3 22" xfId="7163"/>
    <cellStyle name="Normal 2 17 3 23" xfId="7164"/>
    <cellStyle name="Normal 2 17 3 24" xfId="7165"/>
    <cellStyle name="Normal 2 17 3 25" xfId="7166"/>
    <cellStyle name="Normal 2 17 3 26" xfId="7167"/>
    <cellStyle name="Normal 2 17 3 27" xfId="7168"/>
    <cellStyle name="Normal 2 17 3 28" xfId="7169"/>
    <cellStyle name="Normal 2 17 3 29" xfId="7170"/>
    <cellStyle name="Normal 2 17 3 3" xfId="7171"/>
    <cellStyle name="Normal 2 17 3 30" xfId="7172"/>
    <cellStyle name="Normal 2 17 3 31" xfId="7173"/>
    <cellStyle name="Normal 2 17 3 32" xfId="7174"/>
    <cellStyle name="Normal 2 17 3 33" xfId="7175"/>
    <cellStyle name="Normal 2 17 3 34" xfId="7176"/>
    <cellStyle name="Normal 2 17 3 35" xfId="7177"/>
    <cellStyle name="Normal 2 17 3 36" xfId="7178"/>
    <cellStyle name="Normal 2 17 3 37" xfId="7179"/>
    <cellStyle name="Normal 2 17 3 38" xfId="7180"/>
    <cellStyle name="Normal 2 17 3 4" xfId="7181"/>
    <cellStyle name="Normal 2 17 3 5" xfId="7182"/>
    <cellStyle name="Normal 2 17 3 6" xfId="7183"/>
    <cellStyle name="Normal 2 17 3 7" xfId="7184"/>
    <cellStyle name="Normal 2 17 3 8" xfId="7185"/>
    <cellStyle name="Normal 2 17 3 9" xfId="7186"/>
    <cellStyle name="Normal 2 17 30" xfId="7187"/>
    <cellStyle name="Normal 2 17 31" xfId="7188"/>
    <cellStyle name="Normal 2 17 32" xfId="7189"/>
    <cellStyle name="Normal 2 17 33" xfId="7190"/>
    <cellStyle name="Normal 2 17 34" xfId="7191"/>
    <cellStyle name="Normal 2 17 35" xfId="7192"/>
    <cellStyle name="Normal 2 17 36" xfId="7193"/>
    <cellStyle name="Normal 2 17 37" xfId="7194"/>
    <cellStyle name="Normal 2 17 38" xfId="7195"/>
    <cellStyle name="Normal 2 17 39" xfId="7196"/>
    <cellStyle name="Normal 2 17 4" xfId="7197"/>
    <cellStyle name="Normal 2 17 40" xfId="7198"/>
    <cellStyle name="Normal 2 17 5" xfId="7199"/>
    <cellStyle name="Normal 2 17 6" xfId="7200"/>
    <cellStyle name="Normal 2 17 7" xfId="7201"/>
    <cellStyle name="Normal 2 17 8" xfId="7202"/>
    <cellStyle name="Normal 2 17 9" xfId="7203"/>
    <cellStyle name="Normal 2 18" xfId="7204"/>
    <cellStyle name="Normal 2 18 10" xfId="7205"/>
    <cellStyle name="Normal 2 18 11" xfId="7206"/>
    <cellStyle name="Normal 2 18 12" xfId="7207"/>
    <cellStyle name="Normal 2 18 13" xfId="7208"/>
    <cellStyle name="Normal 2 18 14" xfId="7209"/>
    <cellStyle name="Normal 2 18 15" xfId="7210"/>
    <cellStyle name="Normal 2 18 16" xfId="7211"/>
    <cellStyle name="Normal 2 18 17" xfId="7212"/>
    <cellStyle name="Normal 2 18 18" xfId="7213"/>
    <cellStyle name="Normal 2 18 19" xfId="7214"/>
    <cellStyle name="Normal 2 18 2" xfId="7215"/>
    <cellStyle name="Normal 2 18 2 10" xfId="7216"/>
    <cellStyle name="Normal 2 18 2 11" xfId="7217"/>
    <cellStyle name="Normal 2 18 2 12" xfId="7218"/>
    <cellStyle name="Normal 2 18 2 13" xfId="7219"/>
    <cellStyle name="Normal 2 18 2 14" xfId="7220"/>
    <cellStyle name="Normal 2 18 2 15" xfId="7221"/>
    <cellStyle name="Normal 2 18 2 16" xfId="7222"/>
    <cellStyle name="Normal 2 18 2 17" xfId="7223"/>
    <cellStyle name="Normal 2 18 2 18" xfId="7224"/>
    <cellStyle name="Normal 2 18 2 19" xfId="7225"/>
    <cellStyle name="Normal 2 18 2 2" xfId="7226"/>
    <cellStyle name="Normal 2 18 2 2 10" xfId="7227"/>
    <cellStyle name="Normal 2 18 2 2 11" xfId="7228"/>
    <cellStyle name="Normal 2 18 2 2 12" xfId="7229"/>
    <cellStyle name="Normal 2 18 2 2 13" xfId="7230"/>
    <cellStyle name="Normal 2 18 2 2 14" xfId="7231"/>
    <cellStyle name="Normal 2 18 2 2 15" xfId="7232"/>
    <cellStyle name="Normal 2 18 2 2 16" xfId="7233"/>
    <cellStyle name="Normal 2 18 2 2 17" xfId="7234"/>
    <cellStyle name="Normal 2 18 2 2 18" xfId="7235"/>
    <cellStyle name="Normal 2 18 2 2 19" xfId="7236"/>
    <cellStyle name="Normal 2 18 2 2 2" xfId="7237"/>
    <cellStyle name="Normal 2 18 2 2 2 10" xfId="7238"/>
    <cellStyle name="Normal 2 18 2 2 2 11" xfId="7239"/>
    <cellStyle name="Normal 2 18 2 2 2 12" xfId="7240"/>
    <cellStyle name="Normal 2 18 2 2 2 13" xfId="7241"/>
    <cellStyle name="Normal 2 18 2 2 2 14" xfId="7242"/>
    <cellStyle name="Normal 2 18 2 2 2 15" xfId="7243"/>
    <cellStyle name="Normal 2 18 2 2 2 16" xfId="7244"/>
    <cellStyle name="Normal 2 18 2 2 2 17" xfId="7245"/>
    <cellStyle name="Normal 2 18 2 2 2 18" xfId="7246"/>
    <cellStyle name="Normal 2 18 2 2 2 19" xfId="7247"/>
    <cellStyle name="Normal 2 18 2 2 2 2" xfId="7248"/>
    <cellStyle name="Normal 2 18 2 2 2 20" xfId="7249"/>
    <cellStyle name="Normal 2 18 2 2 2 21" xfId="7250"/>
    <cellStyle name="Normal 2 18 2 2 2 22" xfId="7251"/>
    <cellStyle name="Normal 2 18 2 2 2 23" xfId="7252"/>
    <cellStyle name="Normal 2 18 2 2 2 24" xfId="7253"/>
    <cellStyle name="Normal 2 18 2 2 2 25" xfId="7254"/>
    <cellStyle name="Normal 2 18 2 2 2 26" xfId="7255"/>
    <cellStyle name="Normal 2 18 2 2 2 27" xfId="7256"/>
    <cellStyle name="Normal 2 18 2 2 2 28" xfId="7257"/>
    <cellStyle name="Normal 2 18 2 2 2 29" xfId="7258"/>
    <cellStyle name="Normal 2 18 2 2 2 3" xfId="7259"/>
    <cellStyle name="Normal 2 18 2 2 2 30" xfId="7260"/>
    <cellStyle name="Normal 2 18 2 2 2 31" xfId="7261"/>
    <cellStyle name="Normal 2 18 2 2 2 32" xfId="7262"/>
    <cellStyle name="Normal 2 18 2 2 2 33" xfId="7263"/>
    <cellStyle name="Normal 2 18 2 2 2 34" xfId="7264"/>
    <cellStyle name="Normal 2 18 2 2 2 35" xfId="7265"/>
    <cellStyle name="Normal 2 18 2 2 2 36" xfId="7266"/>
    <cellStyle name="Normal 2 18 2 2 2 37" xfId="7267"/>
    <cellStyle name="Normal 2 18 2 2 2 38" xfId="7268"/>
    <cellStyle name="Normal 2 18 2 2 2 4" xfId="7269"/>
    <cellStyle name="Normal 2 18 2 2 2 5" xfId="7270"/>
    <cellStyle name="Normal 2 18 2 2 2 6" xfId="7271"/>
    <cellStyle name="Normal 2 18 2 2 2 7" xfId="7272"/>
    <cellStyle name="Normal 2 18 2 2 2 8" xfId="7273"/>
    <cellStyle name="Normal 2 18 2 2 2 9" xfId="7274"/>
    <cellStyle name="Normal 2 18 2 2 20" xfId="7275"/>
    <cellStyle name="Normal 2 18 2 2 21" xfId="7276"/>
    <cellStyle name="Normal 2 18 2 2 22" xfId="7277"/>
    <cellStyle name="Normal 2 18 2 2 23" xfId="7278"/>
    <cellStyle name="Normal 2 18 2 2 24" xfId="7279"/>
    <cellStyle name="Normal 2 18 2 2 25" xfId="7280"/>
    <cellStyle name="Normal 2 18 2 2 26" xfId="7281"/>
    <cellStyle name="Normal 2 18 2 2 27" xfId="7282"/>
    <cellStyle name="Normal 2 18 2 2 28" xfId="7283"/>
    <cellStyle name="Normal 2 18 2 2 29" xfId="7284"/>
    <cellStyle name="Normal 2 18 2 2 3" xfId="7285"/>
    <cellStyle name="Normal 2 18 2 2 30" xfId="7286"/>
    <cellStyle name="Normal 2 18 2 2 31" xfId="7287"/>
    <cellStyle name="Normal 2 18 2 2 32" xfId="7288"/>
    <cellStyle name="Normal 2 18 2 2 33" xfId="7289"/>
    <cellStyle name="Normal 2 18 2 2 34" xfId="7290"/>
    <cellStyle name="Normal 2 18 2 2 35" xfId="7291"/>
    <cellStyle name="Normal 2 18 2 2 36" xfId="7292"/>
    <cellStyle name="Normal 2 18 2 2 37" xfId="7293"/>
    <cellStyle name="Normal 2 18 2 2 38" xfId="7294"/>
    <cellStyle name="Normal 2 18 2 2 4" xfId="7295"/>
    <cellStyle name="Normal 2 18 2 2 5" xfId="7296"/>
    <cellStyle name="Normal 2 18 2 2 6" xfId="7297"/>
    <cellStyle name="Normal 2 18 2 2 7" xfId="7298"/>
    <cellStyle name="Normal 2 18 2 2 8" xfId="7299"/>
    <cellStyle name="Normal 2 18 2 2 9" xfId="7300"/>
    <cellStyle name="Normal 2 18 2 20" xfId="7301"/>
    <cellStyle name="Normal 2 18 2 21" xfId="7302"/>
    <cellStyle name="Normal 2 18 2 22" xfId="7303"/>
    <cellStyle name="Normal 2 18 2 23" xfId="7304"/>
    <cellStyle name="Normal 2 18 2 24" xfId="7305"/>
    <cellStyle name="Normal 2 18 2 25" xfId="7306"/>
    <cellStyle name="Normal 2 18 2 26" xfId="7307"/>
    <cellStyle name="Normal 2 18 2 27" xfId="7308"/>
    <cellStyle name="Normal 2 18 2 28" xfId="7309"/>
    <cellStyle name="Normal 2 18 2 29" xfId="7310"/>
    <cellStyle name="Normal 2 18 2 3" xfId="7311"/>
    <cellStyle name="Normal 2 18 2 30" xfId="7312"/>
    <cellStyle name="Normal 2 18 2 31" xfId="7313"/>
    <cellStyle name="Normal 2 18 2 32" xfId="7314"/>
    <cellStyle name="Normal 2 18 2 33" xfId="7315"/>
    <cellStyle name="Normal 2 18 2 34" xfId="7316"/>
    <cellStyle name="Normal 2 18 2 35" xfId="7317"/>
    <cellStyle name="Normal 2 18 2 36" xfId="7318"/>
    <cellStyle name="Normal 2 18 2 37" xfId="7319"/>
    <cellStyle name="Normal 2 18 2 38" xfId="7320"/>
    <cellStyle name="Normal 2 18 2 39" xfId="7321"/>
    <cellStyle name="Normal 2 18 2 4" xfId="7322"/>
    <cellStyle name="Normal 2 18 2 40" xfId="7323"/>
    <cellStyle name="Normal 2 18 2 5" xfId="7324"/>
    <cellStyle name="Normal 2 18 2 6" xfId="7325"/>
    <cellStyle name="Normal 2 18 2 7" xfId="7326"/>
    <cellStyle name="Normal 2 18 2 8" xfId="7327"/>
    <cellStyle name="Normal 2 18 2 9" xfId="7328"/>
    <cellStyle name="Normal 2 18 20" xfId="7329"/>
    <cellStyle name="Normal 2 18 21" xfId="7330"/>
    <cellStyle name="Normal 2 18 22" xfId="7331"/>
    <cellStyle name="Normal 2 18 23" xfId="7332"/>
    <cellStyle name="Normal 2 18 24" xfId="7333"/>
    <cellStyle name="Normal 2 18 25" xfId="7334"/>
    <cellStyle name="Normal 2 18 26" xfId="7335"/>
    <cellStyle name="Normal 2 18 27" xfId="7336"/>
    <cellStyle name="Normal 2 18 28" xfId="7337"/>
    <cellStyle name="Normal 2 18 29" xfId="7338"/>
    <cellStyle name="Normal 2 18 3" xfId="7339"/>
    <cellStyle name="Normal 2 18 3 10" xfId="7340"/>
    <cellStyle name="Normal 2 18 3 11" xfId="7341"/>
    <cellStyle name="Normal 2 18 3 12" xfId="7342"/>
    <cellStyle name="Normal 2 18 3 13" xfId="7343"/>
    <cellStyle name="Normal 2 18 3 14" xfId="7344"/>
    <cellStyle name="Normal 2 18 3 15" xfId="7345"/>
    <cellStyle name="Normal 2 18 3 16" xfId="7346"/>
    <cellStyle name="Normal 2 18 3 17" xfId="7347"/>
    <cellStyle name="Normal 2 18 3 18" xfId="7348"/>
    <cellStyle name="Normal 2 18 3 19" xfId="7349"/>
    <cellStyle name="Normal 2 18 3 2" xfId="7350"/>
    <cellStyle name="Normal 2 18 3 2 10" xfId="7351"/>
    <cellStyle name="Normal 2 18 3 2 11" xfId="7352"/>
    <cellStyle name="Normal 2 18 3 2 12" xfId="7353"/>
    <cellStyle name="Normal 2 18 3 2 13" xfId="7354"/>
    <cellStyle name="Normal 2 18 3 2 14" xfId="7355"/>
    <cellStyle name="Normal 2 18 3 2 15" xfId="7356"/>
    <cellStyle name="Normal 2 18 3 2 16" xfId="7357"/>
    <cellStyle name="Normal 2 18 3 2 17" xfId="7358"/>
    <cellStyle name="Normal 2 18 3 2 18" xfId="7359"/>
    <cellStyle name="Normal 2 18 3 2 19" xfId="7360"/>
    <cellStyle name="Normal 2 18 3 2 2" xfId="7361"/>
    <cellStyle name="Normal 2 18 3 2 20" xfId="7362"/>
    <cellStyle name="Normal 2 18 3 2 21" xfId="7363"/>
    <cellStyle name="Normal 2 18 3 2 22" xfId="7364"/>
    <cellStyle name="Normal 2 18 3 2 23" xfId="7365"/>
    <cellStyle name="Normal 2 18 3 2 24" xfId="7366"/>
    <cellStyle name="Normal 2 18 3 2 25" xfId="7367"/>
    <cellStyle name="Normal 2 18 3 2 26" xfId="7368"/>
    <cellStyle name="Normal 2 18 3 2 27" xfId="7369"/>
    <cellStyle name="Normal 2 18 3 2 28" xfId="7370"/>
    <cellStyle name="Normal 2 18 3 2 29" xfId="7371"/>
    <cellStyle name="Normal 2 18 3 2 3" xfId="7372"/>
    <cellStyle name="Normal 2 18 3 2 30" xfId="7373"/>
    <cellStyle name="Normal 2 18 3 2 31" xfId="7374"/>
    <cellStyle name="Normal 2 18 3 2 32" xfId="7375"/>
    <cellStyle name="Normal 2 18 3 2 33" xfId="7376"/>
    <cellStyle name="Normal 2 18 3 2 34" xfId="7377"/>
    <cellStyle name="Normal 2 18 3 2 35" xfId="7378"/>
    <cellStyle name="Normal 2 18 3 2 36" xfId="7379"/>
    <cellStyle name="Normal 2 18 3 2 37" xfId="7380"/>
    <cellStyle name="Normal 2 18 3 2 38" xfId="7381"/>
    <cellStyle name="Normal 2 18 3 2 4" xfId="7382"/>
    <cellStyle name="Normal 2 18 3 2 5" xfId="7383"/>
    <cellStyle name="Normal 2 18 3 2 6" xfId="7384"/>
    <cellStyle name="Normal 2 18 3 2 7" xfId="7385"/>
    <cellStyle name="Normal 2 18 3 2 8" xfId="7386"/>
    <cellStyle name="Normal 2 18 3 2 9" xfId="7387"/>
    <cellStyle name="Normal 2 18 3 20" xfId="7388"/>
    <cellStyle name="Normal 2 18 3 21" xfId="7389"/>
    <cellStyle name="Normal 2 18 3 22" xfId="7390"/>
    <cellStyle name="Normal 2 18 3 23" xfId="7391"/>
    <cellStyle name="Normal 2 18 3 24" xfId="7392"/>
    <cellStyle name="Normal 2 18 3 25" xfId="7393"/>
    <cellStyle name="Normal 2 18 3 26" xfId="7394"/>
    <cellStyle name="Normal 2 18 3 27" xfId="7395"/>
    <cellStyle name="Normal 2 18 3 28" xfId="7396"/>
    <cellStyle name="Normal 2 18 3 29" xfId="7397"/>
    <cellStyle name="Normal 2 18 3 3" xfId="7398"/>
    <cellStyle name="Normal 2 18 3 30" xfId="7399"/>
    <cellStyle name="Normal 2 18 3 31" xfId="7400"/>
    <cellStyle name="Normal 2 18 3 32" xfId="7401"/>
    <cellStyle name="Normal 2 18 3 33" xfId="7402"/>
    <cellStyle name="Normal 2 18 3 34" xfId="7403"/>
    <cellStyle name="Normal 2 18 3 35" xfId="7404"/>
    <cellStyle name="Normal 2 18 3 36" xfId="7405"/>
    <cellStyle name="Normal 2 18 3 37" xfId="7406"/>
    <cellStyle name="Normal 2 18 3 38" xfId="7407"/>
    <cellStyle name="Normal 2 18 3 4" xfId="7408"/>
    <cellStyle name="Normal 2 18 3 5" xfId="7409"/>
    <cellStyle name="Normal 2 18 3 6" xfId="7410"/>
    <cellStyle name="Normal 2 18 3 7" xfId="7411"/>
    <cellStyle name="Normal 2 18 3 8" xfId="7412"/>
    <cellStyle name="Normal 2 18 3 9" xfId="7413"/>
    <cellStyle name="Normal 2 18 30" xfId="7414"/>
    <cellStyle name="Normal 2 18 31" xfId="7415"/>
    <cellStyle name="Normal 2 18 32" xfId="7416"/>
    <cellStyle name="Normal 2 18 33" xfId="7417"/>
    <cellStyle name="Normal 2 18 34" xfId="7418"/>
    <cellStyle name="Normal 2 18 35" xfId="7419"/>
    <cellStyle name="Normal 2 18 36" xfId="7420"/>
    <cellStyle name="Normal 2 18 37" xfId="7421"/>
    <cellStyle name="Normal 2 18 38" xfId="7422"/>
    <cellStyle name="Normal 2 18 39" xfId="7423"/>
    <cellStyle name="Normal 2 18 4" xfId="7424"/>
    <cellStyle name="Normal 2 18 40" xfId="7425"/>
    <cellStyle name="Normal 2 18 5" xfId="7426"/>
    <cellStyle name="Normal 2 18 6" xfId="7427"/>
    <cellStyle name="Normal 2 18 7" xfId="7428"/>
    <cellStyle name="Normal 2 18 8" xfId="7429"/>
    <cellStyle name="Normal 2 18 9" xfId="7430"/>
    <cellStyle name="Normal 2 19" xfId="7431"/>
    <cellStyle name="Normal 2 19 10" xfId="7432"/>
    <cellStyle name="Normal 2 19 11" xfId="7433"/>
    <cellStyle name="Normal 2 19 12" xfId="7434"/>
    <cellStyle name="Normal 2 19 13" xfId="7435"/>
    <cellStyle name="Normal 2 19 14" xfId="7436"/>
    <cellStyle name="Normal 2 19 15" xfId="7437"/>
    <cellStyle name="Normal 2 19 16" xfId="7438"/>
    <cellStyle name="Normal 2 19 17" xfId="7439"/>
    <cellStyle name="Normal 2 19 18" xfId="7440"/>
    <cellStyle name="Normal 2 19 19" xfId="7441"/>
    <cellStyle name="Normal 2 19 2" xfId="7442"/>
    <cellStyle name="Normal 2 19 2 10" xfId="7443"/>
    <cellStyle name="Normal 2 19 2 11" xfId="7444"/>
    <cellStyle name="Normal 2 19 2 12" xfId="7445"/>
    <cellStyle name="Normal 2 19 2 13" xfId="7446"/>
    <cellStyle name="Normal 2 19 2 14" xfId="7447"/>
    <cellStyle name="Normal 2 19 2 15" xfId="7448"/>
    <cellStyle name="Normal 2 19 2 16" xfId="7449"/>
    <cellStyle name="Normal 2 19 2 17" xfId="7450"/>
    <cellStyle name="Normal 2 19 2 18" xfId="7451"/>
    <cellStyle name="Normal 2 19 2 19" xfId="7452"/>
    <cellStyle name="Normal 2 19 2 2" xfId="7453"/>
    <cellStyle name="Normal 2 19 2 2 10" xfId="7454"/>
    <cellStyle name="Normal 2 19 2 2 11" xfId="7455"/>
    <cellStyle name="Normal 2 19 2 2 12" xfId="7456"/>
    <cellStyle name="Normal 2 19 2 2 13" xfId="7457"/>
    <cellStyle name="Normal 2 19 2 2 14" xfId="7458"/>
    <cellStyle name="Normal 2 19 2 2 15" xfId="7459"/>
    <cellStyle name="Normal 2 19 2 2 16" xfId="7460"/>
    <cellStyle name="Normal 2 19 2 2 17" xfId="7461"/>
    <cellStyle name="Normal 2 19 2 2 18" xfId="7462"/>
    <cellStyle name="Normal 2 19 2 2 19" xfId="7463"/>
    <cellStyle name="Normal 2 19 2 2 2" xfId="7464"/>
    <cellStyle name="Normal 2 19 2 2 2 10" xfId="7465"/>
    <cellStyle name="Normal 2 19 2 2 2 11" xfId="7466"/>
    <cellStyle name="Normal 2 19 2 2 2 12" xfId="7467"/>
    <cellStyle name="Normal 2 19 2 2 2 13" xfId="7468"/>
    <cellStyle name="Normal 2 19 2 2 2 14" xfId="7469"/>
    <cellStyle name="Normal 2 19 2 2 2 15" xfId="7470"/>
    <cellStyle name="Normal 2 19 2 2 2 16" xfId="7471"/>
    <cellStyle name="Normal 2 19 2 2 2 17" xfId="7472"/>
    <cellStyle name="Normal 2 19 2 2 2 18" xfId="7473"/>
    <cellStyle name="Normal 2 19 2 2 2 19" xfId="7474"/>
    <cellStyle name="Normal 2 19 2 2 2 2" xfId="7475"/>
    <cellStyle name="Normal 2 19 2 2 2 20" xfId="7476"/>
    <cellStyle name="Normal 2 19 2 2 2 21" xfId="7477"/>
    <cellStyle name="Normal 2 19 2 2 2 22" xfId="7478"/>
    <cellStyle name="Normal 2 19 2 2 2 23" xfId="7479"/>
    <cellStyle name="Normal 2 19 2 2 2 24" xfId="7480"/>
    <cellStyle name="Normal 2 19 2 2 2 25" xfId="7481"/>
    <cellStyle name="Normal 2 19 2 2 2 26" xfId="7482"/>
    <cellStyle name="Normal 2 19 2 2 2 27" xfId="7483"/>
    <cellStyle name="Normal 2 19 2 2 2 28" xfId="7484"/>
    <cellStyle name="Normal 2 19 2 2 2 29" xfId="7485"/>
    <cellStyle name="Normal 2 19 2 2 2 3" xfId="7486"/>
    <cellStyle name="Normal 2 19 2 2 2 30" xfId="7487"/>
    <cellStyle name="Normal 2 19 2 2 2 31" xfId="7488"/>
    <cellStyle name="Normal 2 19 2 2 2 32" xfId="7489"/>
    <cellStyle name="Normal 2 19 2 2 2 33" xfId="7490"/>
    <cellStyle name="Normal 2 19 2 2 2 34" xfId="7491"/>
    <cellStyle name="Normal 2 19 2 2 2 35" xfId="7492"/>
    <cellStyle name="Normal 2 19 2 2 2 36" xfId="7493"/>
    <cellStyle name="Normal 2 19 2 2 2 37" xfId="7494"/>
    <cellStyle name="Normal 2 19 2 2 2 38" xfId="7495"/>
    <cellStyle name="Normal 2 19 2 2 2 4" xfId="7496"/>
    <cellStyle name="Normal 2 19 2 2 2 5" xfId="7497"/>
    <cellStyle name="Normal 2 19 2 2 2 6" xfId="7498"/>
    <cellStyle name="Normal 2 19 2 2 2 7" xfId="7499"/>
    <cellStyle name="Normal 2 19 2 2 2 8" xfId="7500"/>
    <cellStyle name="Normal 2 19 2 2 2 9" xfId="7501"/>
    <cellStyle name="Normal 2 19 2 2 20" xfId="7502"/>
    <cellStyle name="Normal 2 19 2 2 21" xfId="7503"/>
    <cellStyle name="Normal 2 19 2 2 22" xfId="7504"/>
    <cellStyle name="Normal 2 19 2 2 23" xfId="7505"/>
    <cellStyle name="Normal 2 19 2 2 24" xfId="7506"/>
    <cellStyle name="Normal 2 19 2 2 25" xfId="7507"/>
    <cellStyle name="Normal 2 19 2 2 26" xfId="7508"/>
    <cellStyle name="Normal 2 19 2 2 27" xfId="7509"/>
    <cellStyle name="Normal 2 19 2 2 28" xfId="7510"/>
    <cellStyle name="Normal 2 19 2 2 29" xfId="7511"/>
    <cellStyle name="Normal 2 19 2 2 3" xfId="7512"/>
    <cellStyle name="Normal 2 19 2 2 30" xfId="7513"/>
    <cellStyle name="Normal 2 19 2 2 31" xfId="7514"/>
    <cellStyle name="Normal 2 19 2 2 32" xfId="7515"/>
    <cellStyle name="Normal 2 19 2 2 33" xfId="7516"/>
    <cellStyle name="Normal 2 19 2 2 34" xfId="7517"/>
    <cellStyle name="Normal 2 19 2 2 35" xfId="7518"/>
    <cellStyle name="Normal 2 19 2 2 36" xfId="7519"/>
    <cellStyle name="Normal 2 19 2 2 37" xfId="7520"/>
    <cellStyle name="Normal 2 19 2 2 38" xfId="7521"/>
    <cellStyle name="Normal 2 19 2 2 4" xfId="7522"/>
    <cellStyle name="Normal 2 19 2 2 5" xfId="7523"/>
    <cellStyle name="Normal 2 19 2 2 6" xfId="7524"/>
    <cellStyle name="Normal 2 19 2 2 7" xfId="7525"/>
    <cellStyle name="Normal 2 19 2 2 8" xfId="7526"/>
    <cellStyle name="Normal 2 19 2 2 9" xfId="7527"/>
    <cellStyle name="Normal 2 19 2 20" xfId="7528"/>
    <cellStyle name="Normal 2 19 2 21" xfId="7529"/>
    <cellStyle name="Normal 2 19 2 22" xfId="7530"/>
    <cellStyle name="Normal 2 19 2 23" xfId="7531"/>
    <cellStyle name="Normal 2 19 2 24" xfId="7532"/>
    <cellStyle name="Normal 2 19 2 25" xfId="7533"/>
    <cellStyle name="Normal 2 19 2 26" xfId="7534"/>
    <cellStyle name="Normal 2 19 2 27" xfId="7535"/>
    <cellStyle name="Normal 2 19 2 28" xfId="7536"/>
    <cellStyle name="Normal 2 19 2 29" xfId="7537"/>
    <cellStyle name="Normal 2 19 2 3" xfId="7538"/>
    <cellStyle name="Normal 2 19 2 30" xfId="7539"/>
    <cellStyle name="Normal 2 19 2 31" xfId="7540"/>
    <cellStyle name="Normal 2 19 2 32" xfId="7541"/>
    <cellStyle name="Normal 2 19 2 33" xfId="7542"/>
    <cellStyle name="Normal 2 19 2 34" xfId="7543"/>
    <cellStyle name="Normal 2 19 2 35" xfId="7544"/>
    <cellStyle name="Normal 2 19 2 36" xfId="7545"/>
    <cellStyle name="Normal 2 19 2 37" xfId="7546"/>
    <cellStyle name="Normal 2 19 2 38" xfId="7547"/>
    <cellStyle name="Normal 2 19 2 39" xfId="7548"/>
    <cellStyle name="Normal 2 19 2 4" xfId="7549"/>
    <cellStyle name="Normal 2 19 2 40" xfId="7550"/>
    <cellStyle name="Normal 2 19 2 5" xfId="7551"/>
    <cellStyle name="Normal 2 19 2 6" xfId="7552"/>
    <cellStyle name="Normal 2 19 2 7" xfId="7553"/>
    <cellStyle name="Normal 2 19 2 8" xfId="7554"/>
    <cellStyle name="Normal 2 19 2 9" xfId="7555"/>
    <cellStyle name="Normal 2 19 20" xfId="7556"/>
    <cellStyle name="Normal 2 19 21" xfId="7557"/>
    <cellStyle name="Normal 2 19 22" xfId="7558"/>
    <cellStyle name="Normal 2 19 23" xfId="7559"/>
    <cellStyle name="Normal 2 19 24" xfId="7560"/>
    <cellStyle name="Normal 2 19 25" xfId="7561"/>
    <cellStyle name="Normal 2 19 26" xfId="7562"/>
    <cellStyle name="Normal 2 19 27" xfId="7563"/>
    <cellStyle name="Normal 2 19 28" xfId="7564"/>
    <cellStyle name="Normal 2 19 29" xfId="7565"/>
    <cellStyle name="Normal 2 19 3" xfId="7566"/>
    <cellStyle name="Normal 2 19 3 10" xfId="7567"/>
    <cellStyle name="Normal 2 19 3 11" xfId="7568"/>
    <cellStyle name="Normal 2 19 3 12" xfId="7569"/>
    <cellStyle name="Normal 2 19 3 13" xfId="7570"/>
    <cellStyle name="Normal 2 19 3 14" xfId="7571"/>
    <cellStyle name="Normal 2 19 3 15" xfId="7572"/>
    <cellStyle name="Normal 2 19 3 16" xfId="7573"/>
    <cellStyle name="Normal 2 19 3 17" xfId="7574"/>
    <cellStyle name="Normal 2 19 3 18" xfId="7575"/>
    <cellStyle name="Normal 2 19 3 19" xfId="7576"/>
    <cellStyle name="Normal 2 19 3 2" xfId="7577"/>
    <cellStyle name="Normal 2 19 3 2 10" xfId="7578"/>
    <cellStyle name="Normal 2 19 3 2 11" xfId="7579"/>
    <cellStyle name="Normal 2 19 3 2 12" xfId="7580"/>
    <cellStyle name="Normal 2 19 3 2 13" xfId="7581"/>
    <cellStyle name="Normal 2 19 3 2 14" xfId="7582"/>
    <cellStyle name="Normal 2 19 3 2 15" xfId="7583"/>
    <cellStyle name="Normal 2 19 3 2 16" xfId="7584"/>
    <cellStyle name="Normal 2 19 3 2 17" xfId="7585"/>
    <cellStyle name="Normal 2 19 3 2 18" xfId="7586"/>
    <cellStyle name="Normal 2 19 3 2 19" xfId="7587"/>
    <cellStyle name="Normal 2 19 3 2 2" xfId="7588"/>
    <cellStyle name="Normal 2 19 3 2 20" xfId="7589"/>
    <cellStyle name="Normal 2 19 3 2 21" xfId="7590"/>
    <cellStyle name="Normal 2 19 3 2 22" xfId="7591"/>
    <cellStyle name="Normal 2 19 3 2 23" xfId="7592"/>
    <cellStyle name="Normal 2 19 3 2 24" xfId="7593"/>
    <cellStyle name="Normal 2 19 3 2 25" xfId="7594"/>
    <cellStyle name="Normal 2 19 3 2 26" xfId="7595"/>
    <cellStyle name="Normal 2 19 3 2 27" xfId="7596"/>
    <cellStyle name="Normal 2 19 3 2 28" xfId="7597"/>
    <cellStyle name="Normal 2 19 3 2 29" xfId="7598"/>
    <cellStyle name="Normal 2 19 3 2 3" xfId="7599"/>
    <cellStyle name="Normal 2 19 3 2 30" xfId="7600"/>
    <cellStyle name="Normal 2 19 3 2 31" xfId="7601"/>
    <cellStyle name="Normal 2 19 3 2 32" xfId="7602"/>
    <cellStyle name="Normal 2 19 3 2 33" xfId="7603"/>
    <cellStyle name="Normal 2 19 3 2 34" xfId="7604"/>
    <cellStyle name="Normal 2 19 3 2 35" xfId="7605"/>
    <cellStyle name="Normal 2 19 3 2 36" xfId="7606"/>
    <cellStyle name="Normal 2 19 3 2 37" xfId="7607"/>
    <cellStyle name="Normal 2 19 3 2 38" xfId="7608"/>
    <cellStyle name="Normal 2 19 3 2 4" xfId="7609"/>
    <cellStyle name="Normal 2 19 3 2 5" xfId="7610"/>
    <cellStyle name="Normal 2 19 3 2 6" xfId="7611"/>
    <cellStyle name="Normal 2 19 3 2 7" xfId="7612"/>
    <cellStyle name="Normal 2 19 3 2 8" xfId="7613"/>
    <cellStyle name="Normal 2 19 3 2 9" xfId="7614"/>
    <cellStyle name="Normal 2 19 3 20" xfId="7615"/>
    <cellStyle name="Normal 2 19 3 21" xfId="7616"/>
    <cellStyle name="Normal 2 19 3 22" xfId="7617"/>
    <cellStyle name="Normal 2 19 3 23" xfId="7618"/>
    <cellStyle name="Normal 2 19 3 24" xfId="7619"/>
    <cellStyle name="Normal 2 19 3 25" xfId="7620"/>
    <cellStyle name="Normal 2 19 3 26" xfId="7621"/>
    <cellStyle name="Normal 2 19 3 27" xfId="7622"/>
    <cellStyle name="Normal 2 19 3 28" xfId="7623"/>
    <cellStyle name="Normal 2 19 3 29" xfId="7624"/>
    <cellStyle name="Normal 2 19 3 3" xfId="7625"/>
    <cellStyle name="Normal 2 19 3 30" xfId="7626"/>
    <cellStyle name="Normal 2 19 3 31" xfId="7627"/>
    <cellStyle name="Normal 2 19 3 32" xfId="7628"/>
    <cellStyle name="Normal 2 19 3 33" xfId="7629"/>
    <cellStyle name="Normal 2 19 3 34" xfId="7630"/>
    <cellStyle name="Normal 2 19 3 35" xfId="7631"/>
    <cellStyle name="Normal 2 19 3 36" xfId="7632"/>
    <cellStyle name="Normal 2 19 3 37" xfId="7633"/>
    <cellStyle name="Normal 2 19 3 38" xfId="7634"/>
    <cellStyle name="Normal 2 19 3 4" xfId="7635"/>
    <cellStyle name="Normal 2 19 3 5" xfId="7636"/>
    <cellStyle name="Normal 2 19 3 6" xfId="7637"/>
    <cellStyle name="Normal 2 19 3 7" xfId="7638"/>
    <cellStyle name="Normal 2 19 3 8" xfId="7639"/>
    <cellStyle name="Normal 2 19 3 9" xfId="7640"/>
    <cellStyle name="Normal 2 19 30" xfId="7641"/>
    <cellStyle name="Normal 2 19 31" xfId="7642"/>
    <cellStyle name="Normal 2 19 32" xfId="7643"/>
    <cellStyle name="Normal 2 19 33" xfId="7644"/>
    <cellStyle name="Normal 2 19 34" xfId="7645"/>
    <cellStyle name="Normal 2 19 35" xfId="7646"/>
    <cellStyle name="Normal 2 19 36" xfId="7647"/>
    <cellStyle name="Normal 2 19 37" xfId="7648"/>
    <cellStyle name="Normal 2 19 38" xfId="7649"/>
    <cellStyle name="Normal 2 19 39" xfId="7650"/>
    <cellStyle name="Normal 2 19 4" xfId="7651"/>
    <cellStyle name="Normal 2 19 40" xfId="7652"/>
    <cellStyle name="Normal 2 19 5" xfId="7653"/>
    <cellStyle name="Normal 2 19 6" xfId="7654"/>
    <cellStyle name="Normal 2 19 7" xfId="7655"/>
    <cellStyle name="Normal 2 19 8" xfId="7656"/>
    <cellStyle name="Normal 2 19 9" xfId="7657"/>
    <cellStyle name="Normal 2 2" xfId="7658"/>
    <cellStyle name="Normal 2 2 10" xfId="7659"/>
    <cellStyle name="Normal 2 2 11" xfId="7660"/>
    <cellStyle name="Normal 2 2 12" xfId="7661"/>
    <cellStyle name="Normal 2 2 13" xfId="7662"/>
    <cellStyle name="Normal 2 2 14" xfId="7663"/>
    <cellStyle name="Normal 2 2 15" xfId="7664"/>
    <cellStyle name="Normal 2 2 16" xfId="7665"/>
    <cellStyle name="Normal 2 2 17" xfId="7666"/>
    <cellStyle name="Normal 2 2 18" xfId="7667"/>
    <cellStyle name="Normal 2 2 19" xfId="7668"/>
    <cellStyle name="Normal 2 2 2" xfId="7669"/>
    <cellStyle name="Normal 2 2 20" xfId="7670"/>
    <cellStyle name="Normal 2 2 21" xfId="7671"/>
    <cellStyle name="Normal 2 2 22" xfId="7672"/>
    <cellStyle name="Normal 2 2 23" xfId="7673"/>
    <cellStyle name="Normal 2 2 24" xfId="7674"/>
    <cellStyle name="Normal 2 2 25" xfId="7675"/>
    <cellStyle name="Normal 2 2 26" xfId="7676"/>
    <cellStyle name="Normal 2 2 27" xfId="7677"/>
    <cellStyle name="Normal 2 2 28" xfId="7678"/>
    <cellStyle name="Normal 2 2 29" xfId="7679"/>
    <cellStyle name="Normal 2 2 3" xfId="7680"/>
    <cellStyle name="Normal 2 2 30" xfId="7681"/>
    <cellStyle name="Normal 2 2 31" xfId="7682"/>
    <cellStyle name="Normal 2 2 32" xfId="7683"/>
    <cellStyle name="Normal 2 2 33" xfId="7684"/>
    <cellStyle name="Normal 2 2 34" xfId="7685"/>
    <cellStyle name="Normal 2 2 35" xfId="7686"/>
    <cellStyle name="Normal 2 2 36" xfId="7687"/>
    <cellStyle name="Normal 2 2 37" xfId="7688"/>
    <cellStyle name="Normal 2 2 38" xfId="7689"/>
    <cellStyle name="Normal 2 2 39" xfId="7690"/>
    <cellStyle name="Normal 2 2 4" xfId="7691"/>
    <cellStyle name="Normal 2 2 40" xfId="7692"/>
    <cellStyle name="Normal 2 2 41" xfId="7693"/>
    <cellStyle name="Normal 2 2 42" xfId="7694"/>
    <cellStyle name="Normal 2 2 43" xfId="7695"/>
    <cellStyle name="Normal 2 2 5" xfId="7696"/>
    <cellStyle name="Normal 2 2 6" xfId="7697"/>
    <cellStyle name="Normal 2 2 7" xfId="7698"/>
    <cellStyle name="Normal 2 2 8" xfId="7699"/>
    <cellStyle name="Normal 2 2 9" xfId="7700"/>
    <cellStyle name="Normal 2 20" xfId="7701"/>
    <cellStyle name="Normal 2 20 10" xfId="7702"/>
    <cellStyle name="Normal 2 20 11" xfId="7703"/>
    <cellStyle name="Normal 2 20 12" xfId="7704"/>
    <cellStyle name="Normal 2 20 13" xfId="7705"/>
    <cellStyle name="Normal 2 20 14" xfId="7706"/>
    <cellStyle name="Normal 2 20 15" xfId="7707"/>
    <cellStyle name="Normal 2 20 16" xfId="7708"/>
    <cellStyle name="Normal 2 20 17" xfId="7709"/>
    <cellStyle name="Normal 2 20 18" xfId="7710"/>
    <cellStyle name="Normal 2 20 19" xfId="7711"/>
    <cellStyle name="Normal 2 20 2" xfId="7712"/>
    <cellStyle name="Normal 2 20 2 10" xfId="7713"/>
    <cellStyle name="Normal 2 20 2 11" xfId="7714"/>
    <cellStyle name="Normal 2 20 2 12" xfId="7715"/>
    <cellStyle name="Normal 2 20 2 13" xfId="7716"/>
    <cellStyle name="Normal 2 20 2 14" xfId="7717"/>
    <cellStyle name="Normal 2 20 2 15" xfId="7718"/>
    <cellStyle name="Normal 2 20 2 16" xfId="7719"/>
    <cellStyle name="Normal 2 20 2 17" xfId="7720"/>
    <cellStyle name="Normal 2 20 2 18" xfId="7721"/>
    <cellStyle name="Normal 2 20 2 19" xfId="7722"/>
    <cellStyle name="Normal 2 20 2 2" xfId="7723"/>
    <cellStyle name="Normal 2 20 2 2 10" xfId="7724"/>
    <cellStyle name="Normal 2 20 2 2 11" xfId="7725"/>
    <cellStyle name="Normal 2 20 2 2 12" xfId="7726"/>
    <cellStyle name="Normal 2 20 2 2 13" xfId="7727"/>
    <cellStyle name="Normal 2 20 2 2 14" xfId="7728"/>
    <cellStyle name="Normal 2 20 2 2 15" xfId="7729"/>
    <cellStyle name="Normal 2 20 2 2 16" xfId="7730"/>
    <cellStyle name="Normal 2 20 2 2 17" xfId="7731"/>
    <cellStyle name="Normal 2 20 2 2 18" xfId="7732"/>
    <cellStyle name="Normal 2 20 2 2 19" xfId="7733"/>
    <cellStyle name="Normal 2 20 2 2 2" xfId="7734"/>
    <cellStyle name="Normal 2 20 2 2 2 10" xfId="7735"/>
    <cellStyle name="Normal 2 20 2 2 2 11" xfId="7736"/>
    <cellStyle name="Normal 2 20 2 2 2 12" xfId="7737"/>
    <cellStyle name="Normal 2 20 2 2 2 13" xfId="7738"/>
    <cellStyle name="Normal 2 20 2 2 2 14" xfId="7739"/>
    <cellStyle name="Normal 2 20 2 2 2 15" xfId="7740"/>
    <cellStyle name="Normal 2 20 2 2 2 16" xfId="7741"/>
    <cellStyle name="Normal 2 20 2 2 2 17" xfId="7742"/>
    <cellStyle name="Normal 2 20 2 2 2 18" xfId="7743"/>
    <cellStyle name="Normal 2 20 2 2 2 19" xfId="7744"/>
    <cellStyle name="Normal 2 20 2 2 2 2" xfId="7745"/>
    <cellStyle name="Normal 2 20 2 2 2 20" xfId="7746"/>
    <cellStyle name="Normal 2 20 2 2 2 21" xfId="7747"/>
    <cellStyle name="Normal 2 20 2 2 2 22" xfId="7748"/>
    <cellStyle name="Normal 2 20 2 2 2 23" xfId="7749"/>
    <cellStyle name="Normal 2 20 2 2 2 24" xfId="7750"/>
    <cellStyle name="Normal 2 20 2 2 2 25" xfId="7751"/>
    <cellStyle name="Normal 2 20 2 2 2 26" xfId="7752"/>
    <cellStyle name="Normal 2 20 2 2 2 27" xfId="7753"/>
    <cellStyle name="Normal 2 20 2 2 2 28" xfId="7754"/>
    <cellStyle name="Normal 2 20 2 2 2 29" xfId="7755"/>
    <cellStyle name="Normal 2 20 2 2 2 3" xfId="7756"/>
    <cellStyle name="Normal 2 20 2 2 2 30" xfId="7757"/>
    <cellStyle name="Normal 2 20 2 2 2 31" xfId="7758"/>
    <cellStyle name="Normal 2 20 2 2 2 32" xfId="7759"/>
    <cellStyle name="Normal 2 20 2 2 2 33" xfId="7760"/>
    <cellStyle name="Normal 2 20 2 2 2 34" xfId="7761"/>
    <cellStyle name="Normal 2 20 2 2 2 35" xfId="7762"/>
    <cellStyle name="Normal 2 20 2 2 2 36" xfId="7763"/>
    <cellStyle name="Normal 2 20 2 2 2 37" xfId="7764"/>
    <cellStyle name="Normal 2 20 2 2 2 38" xfId="7765"/>
    <cellStyle name="Normal 2 20 2 2 2 4" xfId="7766"/>
    <cellStyle name="Normal 2 20 2 2 2 5" xfId="7767"/>
    <cellStyle name="Normal 2 20 2 2 2 6" xfId="7768"/>
    <cellStyle name="Normal 2 20 2 2 2 7" xfId="7769"/>
    <cellStyle name="Normal 2 20 2 2 2 8" xfId="7770"/>
    <cellStyle name="Normal 2 20 2 2 2 9" xfId="7771"/>
    <cellStyle name="Normal 2 20 2 2 20" xfId="7772"/>
    <cellStyle name="Normal 2 20 2 2 21" xfId="7773"/>
    <cellStyle name="Normal 2 20 2 2 22" xfId="7774"/>
    <cellStyle name="Normal 2 20 2 2 23" xfId="7775"/>
    <cellStyle name="Normal 2 20 2 2 24" xfId="7776"/>
    <cellStyle name="Normal 2 20 2 2 25" xfId="7777"/>
    <cellStyle name="Normal 2 20 2 2 26" xfId="7778"/>
    <cellStyle name="Normal 2 20 2 2 27" xfId="7779"/>
    <cellStyle name="Normal 2 20 2 2 28" xfId="7780"/>
    <cellStyle name="Normal 2 20 2 2 29" xfId="7781"/>
    <cellStyle name="Normal 2 20 2 2 3" xfId="7782"/>
    <cellStyle name="Normal 2 20 2 2 30" xfId="7783"/>
    <cellStyle name="Normal 2 20 2 2 31" xfId="7784"/>
    <cellStyle name="Normal 2 20 2 2 32" xfId="7785"/>
    <cellStyle name="Normal 2 20 2 2 33" xfId="7786"/>
    <cellStyle name="Normal 2 20 2 2 34" xfId="7787"/>
    <cellStyle name="Normal 2 20 2 2 35" xfId="7788"/>
    <cellStyle name="Normal 2 20 2 2 36" xfId="7789"/>
    <cellStyle name="Normal 2 20 2 2 37" xfId="7790"/>
    <cellStyle name="Normal 2 20 2 2 38" xfId="7791"/>
    <cellStyle name="Normal 2 20 2 2 4" xfId="7792"/>
    <cellStyle name="Normal 2 20 2 2 5" xfId="7793"/>
    <cellStyle name="Normal 2 20 2 2 6" xfId="7794"/>
    <cellStyle name="Normal 2 20 2 2 7" xfId="7795"/>
    <cellStyle name="Normal 2 20 2 2 8" xfId="7796"/>
    <cellStyle name="Normal 2 20 2 2 9" xfId="7797"/>
    <cellStyle name="Normal 2 20 2 20" xfId="7798"/>
    <cellStyle name="Normal 2 20 2 21" xfId="7799"/>
    <cellStyle name="Normal 2 20 2 22" xfId="7800"/>
    <cellStyle name="Normal 2 20 2 23" xfId="7801"/>
    <cellStyle name="Normal 2 20 2 24" xfId="7802"/>
    <cellStyle name="Normal 2 20 2 25" xfId="7803"/>
    <cellStyle name="Normal 2 20 2 26" xfId="7804"/>
    <cellStyle name="Normal 2 20 2 27" xfId="7805"/>
    <cellStyle name="Normal 2 20 2 28" xfId="7806"/>
    <cellStyle name="Normal 2 20 2 29" xfId="7807"/>
    <cellStyle name="Normal 2 20 2 3" xfId="7808"/>
    <cellStyle name="Normal 2 20 2 30" xfId="7809"/>
    <cellStyle name="Normal 2 20 2 31" xfId="7810"/>
    <cellStyle name="Normal 2 20 2 32" xfId="7811"/>
    <cellStyle name="Normal 2 20 2 33" xfId="7812"/>
    <cellStyle name="Normal 2 20 2 34" xfId="7813"/>
    <cellStyle name="Normal 2 20 2 35" xfId="7814"/>
    <cellStyle name="Normal 2 20 2 36" xfId="7815"/>
    <cellStyle name="Normal 2 20 2 37" xfId="7816"/>
    <cellStyle name="Normal 2 20 2 38" xfId="7817"/>
    <cellStyle name="Normal 2 20 2 39" xfId="7818"/>
    <cellStyle name="Normal 2 20 2 4" xfId="7819"/>
    <cellStyle name="Normal 2 20 2 40" xfId="7820"/>
    <cellStyle name="Normal 2 20 2 5" xfId="7821"/>
    <cellStyle name="Normal 2 20 2 6" xfId="7822"/>
    <cellStyle name="Normal 2 20 2 7" xfId="7823"/>
    <cellStyle name="Normal 2 20 2 8" xfId="7824"/>
    <cellStyle name="Normal 2 20 2 9" xfId="7825"/>
    <cellStyle name="Normal 2 20 20" xfId="7826"/>
    <cellStyle name="Normal 2 20 21" xfId="7827"/>
    <cellStyle name="Normal 2 20 22" xfId="7828"/>
    <cellStyle name="Normal 2 20 23" xfId="7829"/>
    <cellStyle name="Normal 2 20 24" xfId="7830"/>
    <cellStyle name="Normal 2 20 25" xfId="7831"/>
    <cellStyle name="Normal 2 20 26" xfId="7832"/>
    <cellStyle name="Normal 2 20 27" xfId="7833"/>
    <cellStyle name="Normal 2 20 28" xfId="7834"/>
    <cellStyle name="Normal 2 20 29" xfId="7835"/>
    <cellStyle name="Normal 2 20 3" xfId="7836"/>
    <cellStyle name="Normal 2 20 3 10" xfId="7837"/>
    <cellStyle name="Normal 2 20 3 11" xfId="7838"/>
    <cellStyle name="Normal 2 20 3 12" xfId="7839"/>
    <cellStyle name="Normal 2 20 3 13" xfId="7840"/>
    <cellStyle name="Normal 2 20 3 14" xfId="7841"/>
    <cellStyle name="Normal 2 20 3 15" xfId="7842"/>
    <cellStyle name="Normal 2 20 3 16" xfId="7843"/>
    <cellStyle name="Normal 2 20 3 17" xfId="7844"/>
    <cellStyle name="Normal 2 20 3 18" xfId="7845"/>
    <cellStyle name="Normal 2 20 3 19" xfId="7846"/>
    <cellStyle name="Normal 2 20 3 2" xfId="7847"/>
    <cellStyle name="Normal 2 20 3 2 10" xfId="7848"/>
    <cellStyle name="Normal 2 20 3 2 11" xfId="7849"/>
    <cellStyle name="Normal 2 20 3 2 12" xfId="7850"/>
    <cellStyle name="Normal 2 20 3 2 13" xfId="7851"/>
    <cellStyle name="Normal 2 20 3 2 14" xfId="7852"/>
    <cellStyle name="Normal 2 20 3 2 15" xfId="7853"/>
    <cellStyle name="Normal 2 20 3 2 16" xfId="7854"/>
    <cellStyle name="Normal 2 20 3 2 17" xfId="7855"/>
    <cellStyle name="Normal 2 20 3 2 18" xfId="7856"/>
    <cellStyle name="Normal 2 20 3 2 19" xfId="7857"/>
    <cellStyle name="Normal 2 20 3 2 2" xfId="7858"/>
    <cellStyle name="Normal 2 20 3 2 20" xfId="7859"/>
    <cellStyle name="Normal 2 20 3 2 21" xfId="7860"/>
    <cellStyle name="Normal 2 20 3 2 22" xfId="7861"/>
    <cellStyle name="Normal 2 20 3 2 23" xfId="7862"/>
    <cellStyle name="Normal 2 20 3 2 24" xfId="7863"/>
    <cellStyle name="Normal 2 20 3 2 25" xfId="7864"/>
    <cellStyle name="Normal 2 20 3 2 26" xfId="7865"/>
    <cellStyle name="Normal 2 20 3 2 27" xfId="7866"/>
    <cellStyle name="Normal 2 20 3 2 28" xfId="7867"/>
    <cellStyle name="Normal 2 20 3 2 29" xfId="7868"/>
    <cellStyle name="Normal 2 20 3 2 3" xfId="7869"/>
    <cellStyle name="Normal 2 20 3 2 30" xfId="7870"/>
    <cellStyle name="Normal 2 20 3 2 31" xfId="7871"/>
    <cellStyle name="Normal 2 20 3 2 32" xfId="7872"/>
    <cellStyle name="Normal 2 20 3 2 33" xfId="7873"/>
    <cellStyle name="Normal 2 20 3 2 34" xfId="7874"/>
    <cellStyle name="Normal 2 20 3 2 35" xfId="7875"/>
    <cellStyle name="Normal 2 20 3 2 36" xfId="7876"/>
    <cellStyle name="Normal 2 20 3 2 37" xfId="7877"/>
    <cellStyle name="Normal 2 20 3 2 38" xfId="7878"/>
    <cellStyle name="Normal 2 20 3 2 4" xfId="7879"/>
    <cellStyle name="Normal 2 20 3 2 5" xfId="7880"/>
    <cellStyle name="Normal 2 20 3 2 6" xfId="7881"/>
    <cellStyle name="Normal 2 20 3 2 7" xfId="7882"/>
    <cellStyle name="Normal 2 20 3 2 8" xfId="7883"/>
    <cellStyle name="Normal 2 20 3 2 9" xfId="7884"/>
    <cellStyle name="Normal 2 20 3 20" xfId="7885"/>
    <cellStyle name="Normal 2 20 3 21" xfId="7886"/>
    <cellStyle name="Normal 2 20 3 22" xfId="7887"/>
    <cellStyle name="Normal 2 20 3 23" xfId="7888"/>
    <cellStyle name="Normal 2 20 3 24" xfId="7889"/>
    <cellStyle name="Normal 2 20 3 25" xfId="7890"/>
    <cellStyle name="Normal 2 20 3 26" xfId="7891"/>
    <cellStyle name="Normal 2 20 3 27" xfId="7892"/>
    <cellStyle name="Normal 2 20 3 28" xfId="7893"/>
    <cellStyle name="Normal 2 20 3 29" xfId="7894"/>
    <cellStyle name="Normal 2 20 3 3" xfId="7895"/>
    <cellStyle name="Normal 2 20 3 30" xfId="7896"/>
    <cellStyle name="Normal 2 20 3 31" xfId="7897"/>
    <cellStyle name="Normal 2 20 3 32" xfId="7898"/>
    <cellStyle name="Normal 2 20 3 33" xfId="7899"/>
    <cellStyle name="Normal 2 20 3 34" xfId="7900"/>
    <cellStyle name="Normal 2 20 3 35" xfId="7901"/>
    <cellStyle name="Normal 2 20 3 36" xfId="7902"/>
    <cellStyle name="Normal 2 20 3 37" xfId="7903"/>
    <cellStyle name="Normal 2 20 3 38" xfId="7904"/>
    <cellStyle name="Normal 2 20 3 4" xfId="7905"/>
    <cellStyle name="Normal 2 20 3 5" xfId="7906"/>
    <cellStyle name="Normal 2 20 3 6" xfId="7907"/>
    <cellStyle name="Normal 2 20 3 7" xfId="7908"/>
    <cellStyle name="Normal 2 20 3 8" xfId="7909"/>
    <cellStyle name="Normal 2 20 3 9" xfId="7910"/>
    <cellStyle name="Normal 2 20 30" xfId="7911"/>
    <cellStyle name="Normal 2 20 31" xfId="7912"/>
    <cellStyle name="Normal 2 20 32" xfId="7913"/>
    <cellStyle name="Normal 2 20 33" xfId="7914"/>
    <cellStyle name="Normal 2 20 34" xfId="7915"/>
    <cellStyle name="Normal 2 20 35" xfId="7916"/>
    <cellStyle name="Normal 2 20 36" xfId="7917"/>
    <cellStyle name="Normal 2 20 37" xfId="7918"/>
    <cellStyle name="Normal 2 20 38" xfId="7919"/>
    <cellStyle name="Normal 2 20 39" xfId="7920"/>
    <cellStyle name="Normal 2 20 4" xfId="7921"/>
    <cellStyle name="Normal 2 20 40" xfId="7922"/>
    <cellStyle name="Normal 2 20 5" xfId="7923"/>
    <cellStyle name="Normal 2 20 6" xfId="7924"/>
    <cellStyle name="Normal 2 20 7" xfId="7925"/>
    <cellStyle name="Normal 2 20 8" xfId="7926"/>
    <cellStyle name="Normal 2 20 9" xfId="7927"/>
    <cellStyle name="Normal 2 21" xfId="7928"/>
    <cellStyle name="Normal 2 21 10" xfId="7929"/>
    <cellStyle name="Normal 2 21 11" xfId="7930"/>
    <cellStyle name="Normal 2 21 12" xfId="7931"/>
    <cellStyle name="Normal 2 21 13" xfId="7932"/>
    <cellStyle name="Normal 2 21 14" xfId="7933"/>
    <cellStyle name="Normal 2 21 15" xfId="7934"/>
    <cellStyle name="Normal 2 21 16" xfId="7935"/>
    <cellStyle name="Normal 2 21 17" xfId="7936"/>
    <cellStyle name="Normal 2 21 18" xfId="7937"/>
    <cellStyle name="Normal 2 21 19" xfId="7938"/>
    <cellStyle name="Normal 2 21 2" xfId="7939"/>
    <cellStyle name="Normal 2 21 2 10" xfId="7940"/>
    <cellStyle name="Normal 2 21 2 11" xfId="7941"/>
    <cellStyle name="Normal 2 21 2 12" xfId="7942"/>
    <cellStyle name="Normal 2 21 2 13" xfId="7943"/>
    <cellStyle name="Normal 2 21 2 14" xfId="7944"/>
    <cellStyle name="Normal 2 21 2 15" xfId="7945"/>
    <cellStyle name="Normal 2 21 2 16" xfId="7946"/>
    <cellStyle name="Normal 2 21 2 17" xfId="7947"/>
    <cellStyle name="Normal 2 21 2 18" xfId="7948"/>
    <cellStyle name="Normal 2 21 2 19" xfId="7949"/>
    <cellStyle name="Normal 2 21 2 2" xfId="7950"/>
    <cellStyle name="Normal 2 21 2 2 10" xfId="7951"/>
    <cellStyle name="Normal 2 21 2 2 11" xfId="7952"/>
    <cellStyle name="Normal 2 21 2 2 12" xfId="7953"/>
    <cellStyle name="Normal 2 21 2 2 13" xfId="7954"/>
    <cellStyle name="Normal 2 21 2 2 14" xfId="7955"/>
    <cellStyle name="Normal 2 21 2 2 15" xfId="7956"/>
    <cellStyle name="Normal 2 21 2 2 16" xfId="7957"/>
    <cellStyle name="Normal 2 21 2 2 17" xfId="7958"/>
    <cellStyle name="Normal 2 21 2 2 18" xfId="7959"/>
    <cellStyle name="Normal 2 21 2 2 19" xfId="7960"/>
    <cellStyle name="Normal 2 21 2 2 2" xfId="7961"/>
    <cellStyle name="Normal 2 21 2 2 2 10" xfId="7962"/>
    <cellStyle name="Normal 2 21 2 2 2 11" xfId="7963"/>
    <cellStyle name="Normal 2 21 2 2 2 12" xfId="7964"/>
    <cellStyle name="Normal 2 21 2 2 2 13" xfId="7965"/>
    <cellStyle name="Normal 2 21 2 2 2 14" xfId="7966"/>
    <cellStyle name="Normal 2 21 2 2 2 15" xfId="7967"/>
    <cellStyle name="Normal 2 21 2 2 2 16" xfId="7968"/>
    <cellStyle name="Normal 2 21 2 2 2 17" xfId="7969"/>
    <cellStyle name="Normal 2 21 2 2 2 18" xfId="7970"/>
    <cellStyle name="Normal 2 21 2 2 2 19" xfId="7971"/>
    <cellStyle name="Normal 2 21 2 2 2 2" xfId="7972"/>
    <cellStyle name="Normal 2 21 2 2 2 20" xfId="7973"/>
    <cellStyle name="Normal 2 21 2 2 2 21" xfId="7974"/>
    <cellStyle name="Normal 2 21 2 2 2 22" xfId="7975"/>
    <cellStyle name="Normal 2 21 2 2 2 23" xfId="7976"/>
    <cellStyle name="Normal 2 21 2 2 2 24" xfId="7977"/>
    <cellStyle name="Normal 2 21 2 2 2 25" xfId="7978"/>
    <cellStyle name="Normal 2 21 2 2 2 26" xfId="7979"/>
    <cellStyle name="Normal 2 21 2 2 2 27" xfId="7980"/>
    <cellStyle name="Normal 2 21 2 2 2 28" xfId="7981"/>
    <cellStyle name="Normal 2 21 2 2 2 29" xfId="7982"/>
    <cellStyle name="Normal 2 21 2 2 2 3" xfId="7983"/>
    <cellStyle name="Normal 2 21 2 2 2 30" xfId="7984"/>
    <cellStyle name="Normal 2 21 2 2 2 31" xfId="7985"/>
    <cellStyle name="Normal 2 21 2 2 2 32" xfId="7986"/>
    <cellStyle name="Normal 2 21 2 2 2 33" xfId="7987"/>
    <cellStyle name="Normal 2 21 2 2 2 34" xfId="7988"/>
    <cellStyle name="Normal 2 21 2 2 2 35" xfId="7989"/>
    <cellStyle name="Normal 2 21 2 2 2 36" xfId="7990"/>
    <cellStyle name="Normal 2 21 2 2 2 37" xfId="7991"/>
    <cellStyle name="Normal 2 21 2 2 2 38" xfId="7992"/>
    <cellStyle name="Normal 2 21 2 2 2 4" xfId="7993"/>
    <cellStyle name="Normal 2 21 2 2 2 5" xfId="7994"/>
    <cellStyle name="Normal 2 21 2 2 2 6" xfId="7995"/>
    <cellStyle name="Normal 2 21 2 2 2 7" xfId="7996"/>
    <cellStyle name="Normal 2 21 2 2 2 8" xfId="7997"/>
    <cellStyle name="Normal 2 21 2 2 2 9" xfId="7998"/>
    <cellStyle name="Normal 2 21 2 2 20" xfId="7999"/>
    <cellStyle name="Normal 2 21 2 2 21" xfId="8000"/>
    <cellStyle name="Normal 2 21 2 2 22" xfId="8001"/>
    <cellStyle name="Normal 2 21 2 2 23" xfId="8002"/>
    <cellStyle name="Normal 2 21 2 2 24" xfId="8003"/>
    <cellStyle name="Normal 2 21 2 2 25" xfId="8004"/>
    <cellStyle name="Normal 2 21 2 2 26" xfId="8005"/>
    <cellStyle name="Normal 2 21 2 2 27" xfId="8006"/>
    <cellStyle name="Normal 2 21 2 2 28" xfId="8007"/>
    <cellStyle name="Normal 2 21 2 2 29" xfId="8008"/>
    <cellStyle name="Normal 2 21 2 2 3" xfId="8009"/>
    <cellStyle name="Normal 2 21 2 2 30" xfId="8010"/>
    <cellStyle name="Normal 2 21 2 2 31" xfId="8011"/>
    <cellStyle name="Normal 2 21 2 2 32" xfId="8012"/>
    <cellStyle name="Normal 2 21 2 2 33" xfId="8013"/>
    <cellStyle name="Normal 2 21 2 2 34" xfId="8014"/>
    <cellStyle name="Normal 2 21 2 2 35" xfId="8015"/>
    <cellStyle name="Normal 2 21 2 2 36" xfId="8016"/>
    <cellStyle name="Normal 2 21 2 2 37" xfId="8017"/>
    <cellStyle name="Normal 2 21 2 2 38" xfId="8018"/>
    <cellStyle name="Normal 2 21 2 2 4" xfId="8019"/>
    <cellStyle name="Normal 2 21 2 2 5" xfId="8020"/>
    <cellStyle name="Normal 2 21 2 2 6" xfId="8021"/>
    <cellStyle name="Normal 2 21 2 2 7" xfId="8022"/>
    <cellStyle name="Normal 2 21 2 2 8" xfId="8023"/>
    <cellStyle name="Normal 2 21 2 2 9" xfId="8024"/>
    <cellStyle name="Normal 2 21 2 20" xfId="8025"/>
    <cellStyle name="Normal 2 21 2 21" xfId="8026"/>
    <cellStyle name="Normal 2 21 2 22" xfId="8027"/>
    <cellStyle name="Normal 2 21 2 23" xfId="8028"/>
    <cellStyle name="Normal 2 21 2 24" xfId="8029"/>
    <cellStyle name="Normal 2 21 2 25" xfId="8030"/>
    <cellStyle name="Normal 2 21 2 26" xfId="8031"/>
    <cellStyle name="Normal 2 21 2 27" xfId="8032"/>
    <cellStyle name="Normal 2 21 2 28" xfId="8033"/>
    <cellStyle name="Normal 2 21 2 29" xfId="8034"/>
    <cellStyle name="Normal 2 21 2 3" xfId="8035"/>
    <cellStyle name="Normal 2 21 2 30" xfId="8036"/>
    <cellStyle name="Normal 2 21 2 31" xfId="8037"/>
    <cellStyle name="Normal 2 21 2 32" xfId="8038"/>
    <cellStyle name="Normal 2 21 2 33" xfId="8039"/>
    <cellStyle name="Normal 2 21 2 34" xfId="8040"/>
    <cellStyle name="Normal 2 21 2 35" xfId="8041"/>
    <cellStyle name="Normal 2 21 2 36" xfId="8042"/>
    <cellStyle name="Normal 2 21 2 37" xfId="8043"/>
    <cellStyle name="Normal 2 21 2 38" xfId="8044"/>
    <cellStyle name="Normal 2 21 2 39" xfId="8045"/>
    <cellStyle name="Normal 2 21 2 4" xfId="8046"/>
    <cellStyle name="Normal 2 21 2 40" xfId="8047"/>
    <cellStyle name="Normal 2 21 2 5" xfId="8048"/>
    <cellStyle name="Normal 2 21 2 6" xfId="8049"/>
    <cellStyle name="Normal 2 21 2 7" xfId="8050"/>
    <cellStyle name="Normal 2 21 2 8" xfId="8051"/>
    <cellStyle name="Normal 2 21 2 9" xfId="8052"/>
    <cellStyle name="Normal 2 21 20" xfId="8053"/>
    <cellStyle name="Normal 2 21 21" xfId="8054"/>
    <cellStyle name="Normal 2 21 22" xfId="8055"/>
    <cellStyle name="Normal 2 21 23" xfId="8056"/>
    <cellStyle name="Normal 2 21 24" xfId="8057"/>
    <cellStyle name="Normal 2 21 25" xfId="8058"/>
    <cellStyle name="Normal 2 21 26" xfId="8059"/>
    <cellStyle name="Normal 2 21 27" xfId="8060"/>
    <cellStyle name="Normal 2 21 28" xfId="8061"/>
    <cellStyle name="Normal 2 21 29" xfId="8062"/>
    <cellStyle name="Normal 2 21 3" xfId="8063"/>
    <cellStyle name="Normal 2 21 3 10" xfId="8064"/>
    <cellStyle name="Normal 2 21 3 11" xfId="8065"/>
    <cellStyle name="Normal 2 21 3 12" xfId="8066"/>
    <cellStyle name="Normal 2 21 3 13" xfId="8067"/>
    <cellStyle name="Normal 2 21 3 14" xfId="8068"/>
    <cellStyle name="Normal 2 21 3 15" xfId="8069"/>
    <cellStyle name="Normal 2 21 3 16" xfId="8070"/>
    <cellStyle name="Normal 2 21 3 17" xfId="8071"/>
    <cellStyle name="Normal 2 21 3 18" xfId="8072"/>
    <cellStyle name="Normal 2 21 3 19" xfId="8073"/>
    <cellStyle name="Normal 2 21 3 2" xfId="8074"/>
    <cellStyle name="Normal 2 21 3 2 10" xfId="8075"/>
    <cellStyle name="Normal 2 21 3 2 11" xfId="8076"/>
    <cellStyle name="Normal 2 21 3 2 12" xfId="8077"/>
    <cellStyle name="Normal 2 21 3 2 13" xfId="8078"/>
    <cellStyle name="Normal 2 21 3 2 14" xfId="8079"/>
    <cellStyle name="Normal 2 21 3 2 15" xfId="8080"/>
    <cellStyle name="Normal 2 21 3 2 16" xfId="8081"/>
    <cellStyle name="Normal 2 21 3 2 17" xfId="8082"/>
    <cellStyle name="Normal 2 21 3 2 18" xfId="8083"/>
    <cellStyle name="Normal 2 21 3 2 19" xfId="8084"/>
    <cellStyle name="Normal 2 21 3 2 2" xfId="8085"/>
    <cellStyle name="Normal 2 21 3 2 20" xfId="8086"/>
    <cellStyle name="Normal 2 21 3 2 21" xfId="8087"/>
    <cellStyle name="Normal 2 21 3 2 22" xfId="8088"/>
    <cellStyle name="Normal 2 21 3 2 23" xfId="8089"/>
    <cellStyle name="Normal 2 21 3 2 24" xfId="8090"/>
    <cellStyle name="Normal 2 21 3 2 25" xfId="8091"/>
    <cellStyle name="Normal 2 21 3 2 26" xfId="8092"/>
    <cellStyle name="Normal 2 21 3 2 27" xfId="8093"/>
    <cellStyle name="Normal 2 21 3 2 28" xfId="8094"/>
    <cellStyle name="Normal 2 21 3 2 29" xfId="8095"/>
    <cellStyle name="Normal 2 21 3 2 3" xfId="8096"/>
    <cellStyle name="Normal 2 21 3 2 30" xfId="8097"/>
    <cellStyle name="Normal 2 21 3 2 31" xfId="8098"/>
    <cellStyle name="Normal 2 21 3 2 32" xfId="8099"/>
    <cellStyle name="Normal 2 21 3 2 33" xfId="8100"/>
    <cellStyle name="Normal 2 21 3 2 34" xfId="8101"/>
    <cellStyle name="Normal 2 21 3 2 35" xfId="8102"/>
    <cellStyle name="Normal 2 21 3 2 36" xfId="8103"/>
    <cellStyle name="Normal 2 21 3 2 37" xfId="8104"/>
    <cellStyle name="Normal 2 21 3 2 38" xfId="8105"/>
    <cellStyle name="Normal 2 21 3 2 4" xfId="8106"/>
    <cellStyle name="Normal 2 21 3 2 5" xfId="8107"/>
    <cellStyle name="Normal 2 21 3 2 6" xfId="8108"/>
    <cellStyle name="Normal 2 21 3 2 7" xfId="8109"/>
    <cellStyle name="Normal 2 21 3 2 8" xfId="8110"/>
    <cellStyle name="Normal 2 21 3 2 9" xfId="8111"/>
    <cellStyle name="Normal 2 21 3 20" xfId="8112"/>
    <cellStyle name="Normal 2 21 3 21" xfId="8113"/>
    <cellStyle name="Normal 2 21 3 22" xfId="8114"/>
    <cellStyle name="Normal 2 21 3 23" xfId="8115"/>
    <cellStyle name="Normal 2 21 3 24" xfId="8116"/>
    <cellStyle name="Normal 2 21 3 25" xfId="8117"/>
    <cellStyle name="Normal 2 21 3 26" xfId="8118"/>
    <cellStyle name="Normal 2 21 3 27" xfId="8119"/>
    <cellStyle name="Normal 2 21 3 28" xfId="8120"/>
    <cellStyle name="Normal 2 21 3 29" xfId="8121"/>
    <cellStyle name="Normal 2 21 3 3" xfId="8122"/>
    <cellStyle name="Normal 2 21 3 30" xfId="8123"/>
    <cellStyle name="Normal 2 21 3 31" xfId="8124"/>
    <cellStyle name="Normal 2 21 3 32" xfId="8125"/>
    <cellStyle name="Normal 2 21 3 33" xfId="8126"/>
    <cellStyle name="Normal 2 21 3 34" xfId="8127"/>
    <cellStyle name="Normal 2 21 3 35" xfId="8128"/>
    <cellStyle name="Normal 2 21 3 36" xfId="8129"/>
    <cellStyle name="Normal 2 21 3 37" xfId="8130"/>
    <cellStyle name="Normal 2 21 3 38" xfId="8131"/>
    <cellStyle name="Normal 2 21 3 4" xfId="8132"/>
    <cellStyle name="Normal 2 21 3 5" xfId="8133"/>
    <cellStyle name="Normal 2 21 3 6" xfId="8134"/>
    <cellStyle name="Normal 2 21 3 7" xfId="8135"/>
    <cellStyle name="Normal 2 21 3 8" xfId="8136"/>
    <cellStyle name="Normal 2 21 3 9" xfId="8137"/>
    <cellStyle name="Normal 2 21 30" xfId="8138"/>
    <cellStyle name="Normal 2 21 31" xfId="8139"/>
    <cellStyle name="Normal 2 21 32" xfId="8140"/>
    <cellStyle name="Normal 2 21 33" xfId="8141"/>
    <cellStyle name="Normal 2 21 34" xfId="8142"/>
    <cellStyle name="Normal 2 21 35" xfId="8143"/>
    <cellStyle name="Normal 2 21 36" xfId="8144"/>
    <cellStyle name="Normal 2 21 37" xfId="8145"/>
    <cellStyle name="Normal 2 21 38" xfId="8146"/>
    <cellStyle name="Normal 2 21 39" xfId="8147"/>
    <cellStyle name="Normal 2 21 4" xfId="8148"/>
    <cellStyle name="Normal 2 21 40" xfId="8149"/>
    <cellStyle name="Normal 2 21 5" xfId="8150"/>
    <cellStyle name="Normal 2 21 6" xfId="8151"/>
    <cellStyle name="Normal 2 21 7" xfId="8152"/>
    <cellStyle name="Normal 2 21 8" xfId="8153"/>
    <cellStyle name="Normal 2 21 9" xfId="8154"/>
    <cellStyle name="Normal 2 22" xfId="8155"/>
    <cellStyle name="Normal 2 22 10" xfId="8156"/>
    <cellStyle name="Normal 2 22 11" xfId="8157"/>
    <cellStyle name="Normal 2 22 12" xfId="8158"/>
    <cellStyle name="Normal 2 22 13" xfId="8159"/>
    <cellStyle name="Normal 2 22 14" xfId="8160"/>
    <cellStyle name="Normal 2 22 15" xfId="8161"/>
    <cellStyle name="Normal 2 22 16" xfId="8162"/>
    <cellStyle name="Normal 2 22 17" xfId="8163"/>
    <cellStyle name="Normal 2 22 18" xfId="8164"/>
    <cellStyle name="Normal 2 22 19" xfId="8165"/>
    <cellStyle name="Normal 2 22 2" xfId="8166"/>
    <cellStyle name="Normal 2 22 2 10" xfId="8167"/>
    <cellStyle name="Normal 2 22 2 11" xfId="8168"/>
    <cellStyle name="Normal 2 22 2 12" xfId="8169"/>
    <cellStyle name="Normal 2 22 2 13" xfId="8170"/>
    <cellStyle name="Normal 2 22 2 14" xfId="8171"/>
    <cellStyle name="Normal 2 22 2 15" xfId="8172"/>
    <cellStyle name="Normal 2 22 2 16" xfId="8173"/>
    <cellStyle name="Normal 2 22 2 17" xfId="8174"/>
    <cellStyle name="Normal 2 22 2 18" xfId="8175"/>
    <cellStyle name="Normal 2 22 2 19" xfId="8176"/>
    <cellStyle name="Normal 2 22 2 2" xfId="8177"/>
    <cellStyle name="Normal 2 22 2 2 10" xfId="8178"/>
    <cellStyle name="Normal 2 22 2 2 11" xfId="8179"/>
    <cellStyle name="Normal 2 22 2 2 12" xfId="8180"/>
    <cellStyle name="Normal 2 22 2 2 13" xfId="8181"/>
    <cellStyle name="Normal 2 22 2 2 14" xfId="8182"/>
    <cellStyle name="Normal 2 22 2 2 15" xfId="8183"/>
    <cellStyle name="Normal 2 22 2 2 16" xfId="8184"/>
    <cellStyle name="Normal 2 22 2 2 17" xfId="8185"/>
    <cellStyle name="Normal 2 22 2 2 18" xfId="8186"/>
    <cellStyle name="Normal 2 22 2 2 19" xfId="8187"/>
    <cellStyle name="Normal 2 22 2 2 2" xfId="8188"/>
    <cellStyle name="Normal 2 22 2 2 2 10" xfId="8189"/>
    <cellStyle name="Normal 2 22 2 2 2 11" xfId="8190"/>
    <cellStyle name="Normal 2 22 2 2 2 12" xfId="8191"/>
    <cellStyle name="Normal 2 22 2 2 2 13" xfId="8192"/>
    <cellStyle name="Normal 2 22 2 2 2 14" xfId="8193"/>
    <cellStyle name="Normal 2 22 2 2 2 15" xfId="8194"/>
    <cellStyle name="Normal 2 22 2 2 2 16" xfId="8195"/>
    <cellStyle name="Normal 2 22 2 2 2 17" xfId="8196"/>
    <cellStyle name="Normal 2 22 2 2 2 18" xfId="8197"/>
    <cellStyle name="Normal 2 22 2 2 2 19" xfId="8198"/>
    <cellStyle name="Normal 2 22 2 2 2 2" xfId="8199"/>
    <cellStyle name="Normal 2 22 2 2 2 20" xfId="8200"/>
    <cellStyle name="Normal 2 22 2 2 2 21" xfId="8201"/>
    <cellStyle name="Normal 2 22 2 2 2 22" xfId="8202"/>
    <cellStyle name="Normal 2 22 2 2 2 23" xfId="8203"/>
    <cellStyle name="Normal 2 22 2 2 2 24" xfId="8204"/>
    <cellStyle name="Normal 2 22 2 2 2 25" xfId="8205"/>
    <cellStyle name="Normal 2 22 2 2 2 26" xfId="8206"/>
    <cellStyle name="Normal 2 22 2 2 2 27" xfId="8207"/>
    <cellStyle name="Normal 2 22 2 2 2 28" xfId="8208"/>
    <cellStyle name="Normal 2 22 2 2 2 29" xfId="8209"/>
    <cellStyle name="Normal 2 22 2 2 2 3" xfId="8210"/>
    <cellStyle name="Normal 2 22 2 2 2 30" xfId="8211"/>
    <cellStyle name="Normal 2 22 2 2 2 31" xfId="8212"/>
    <cellStyle name="Normal 2 22 2 2 2 32" xfId="8213"/>
    <cellStyle name="Normal 2 22 2 2 2 33" xfId="8214"/>
    <cellStyle name="Normal 2 22 2 2 2 34" xfId="8215"/>
    <cellStyle name="Normal 2 22 2 2 2 35" xfId="8216"/>
    <cellStyle name="Normal 2 22 2 2 2 36" xfId="8217"/>
    <cellStyle name="Normal 2 22 2 2 2 37" xfId="8218"/>
    <cellStyle name="Normal 2 22 2 2 2 38" xfId="8219"/>
    <cellStyle name="Normal 2 22 2 2 2 4" xfId="8220"/>
    <cellStyle name="Normal 2 22 2 2 2 5" xfId="8221"/>
    <cellStyle name="Normal 2 22 2 2 2 6" xfId="8222"/>
    <cellStyle name="Normal 2 22 2 2 2 7" xfId="8223"/>
    <cellStyle name="Normal 2 22 2 2 2 8" xfId="8224"/>
    <cellStyle name="Normal 2 22 2 2 2 9" xfId="8225"/>
    <cellStyle name="Normal 2 22 2 2 20" xfId="8226"/>
    <cellStyle name="Normal 2 22 2 2 21" xfId="8227"/>
    <cellStyle name="Normal 2 22 2 2 22" xfId="8228"/>
    <cellStyle name="Normal 2 22 2 2 23" xfId="8229"/>
    <cellStyle name="Normal 2 22 2 2 24" xfId="8230"/>
    <cellStyle name="Normal 2 22 2 2 25" xfId="8231"/>
    <cellStyle name="Normal 2 22 2 2 26" xfId="8232"/>
    <cellStyle name="Normal 2 22 2 2 27" xfId="8233"/>
    <cellStyle name="Normal 2 22 2 2 28" xfId="8234"/>
    <cellStyle name="Normal 2 22 2 2 29" xfId="8235"/>
    <cellStyle name="Normal 2 22 2 2 3" xfId="8236"/>
    <cellStyle name="Normal 2 22 2 2 30" xfId="8237"/>
    <cellStyle name="Normal 2 22 2 2 31" xfId="8238"/>
    <cellStyle name="Normal 2 22 2 2 32" xfId="8239"/>
    <cellStyle name="Normal 2 22 2 2 33" xfId="8240"/>
    <cellStyle name="Normal 2 22 2 2 34" xfId="8241"/>
    <cellStyle name="Normal 2 22 2 2 35" xfId="8242"/>
    <cellStyle name="Normal 2 22 2 2 36" xfId="8243"/>
    <cellStyle name="Normal 2 22 2 2 37" xfId="8244"/>
    <cellStyle name="Normal 2 22 2 2 38" xfId="8245"/>
    <cellStyle name="Normal 2 22 2 2 4" xfId="8246"/>
    <cellStyle name="Normal 2 22 2 2 5" xfId="8247"/>
    <cellStyle name="Normal 2 22 2 2 6" xfId="8248"/>
    <cellStyle name="Normal 2 22 2 2 7" xfId="8249"/>
    <cellStyle name="Normal 2 22 2 2 8" xfId="8250"/>
    <cellStyle name="Normal 2 22 2 2 9" xfId="8251"/>
    <cellStyle name="Normal 2 22 2 20" xfId="8252"/>
    <cellStyle name="Normal 2 22 2 21" xfId="8253"/>
    <cellStyle name="Normal 2 22 2 22" xfId="8254"/>
    <cellStyle name="Normal 2 22 2 23" xfId="8255"/>
    <cellStyle name="Normal 2 22 2 24" xfId="8256"/>
    <cellStyle name="Normal 2 22 2 25" xfId="8257"/>
    <cellStyle name="Normal 2 22 2 26" xfId="8258"/>
    <cellStyle name="Normal 2 22 2 27" xfId="8259"/>
    <cellStyle name="Normal 2 22 2 28" xfId="8260"/>
    <cellStyle name="Normal 2 22 2 29" xfId="8261"/>
    <cellStyle name="Normal 2 22 2 3" xfId="8262"/>
    <cellStyle name="Normal 2 22 2 30" xfId="8263"/>
    <cellStyle name="Normal 2 22 2 31" xfId="8264"/>
    <cellStyle name="Normal 2 22 2 32" xfId="8265"/>
    <cellStyle name="Normal 2 22 2 33" xfId="8266"/>
    <cellStyle name="Normal 2 22 2 34" xfId="8267"/>
    <cellStyle name="Normal 2 22 2 35" xfId="8268"/>
    <cellStyle name="Normal 2 22 2 36" xfId="8269"/>
    <cellStyle name="Normal 2 22 2 37" xfId="8270"/>
    <cellStyle name="Normal 2 22 2 38" xfId="8271"/>
    <cellStyle name="Normal 2 22 2 39" xfId="8272"/>
    <cellStyle name="Normal 2 22 2 4" xfId="8273"/>
    <cellStyle name="Normal 2 22 2 40" xfId="8274"/>
    <cellStyle name="Normal 2 22 2 5" xfId="8275"/>
    <cellStyle name="Normal 2 22 2 6" xfId="8276"/>
    <cellStyle name="Normal 2 22 2 7" xfId="8277"/>
    <cellStyle name="Normal 2 22 2 8" xfId="8278"/>
    <cellStyle name="Normal 2 22 2 9" xfId="8279"/>
    <cellStyle name="Normal 2 22 20" xfId="8280"/>
    <cellStyle name="Normal 2 22 21" xfId="8281"/>
    <cellStyle name="Normal 2 22 22" xfId="8282"/>
    <cellStyle name="Normal 2 22 23" xfId="8283"/>
    <cellStyle name="Normal 2 22 24" xfId="8284"/>
    <cellStyle name="Normal 2 22 25" xfId="8285"/>
    <cellStyle name="Normal 2 22 26" xfId="8286"/>
    <cellStyle name="Normal 2 22 27" xfId="8287"/>
    <cellStyle name="Normal 2 22 28" xfId="8288"/>
    <cellStyle name="Normal 2 22 29" xfId="8289"/>
    <cellStyle name="Normal 2 22 3" xfId="8290"/>
    <cellStyle name="Normal 2 22 3 10" xfId="8291"/>
    <cellStyle name="Normal 2 22 3 11" xfId="8292"/>
    <cellStyle name="Normal 2 22 3 12" xfId="8293"/>
    <cellStyle name="Normal 2 22 3 13" xfId="8294"/>
    <cellStyle name="Normal 2 22 3 14" xfId="8295"/>
    <cellStyle name="Normal 2 22 3 15" xfId="8296"/>
    <cellStyle name="Normal 2 22 3 16" xfId="8297"/>
    <cellStyle name="Normal 2 22 3 17" xfId="8298"/>
    <cellStyle name="Normal 2 22 3 18" xfId="8299"/>
    <cellStyle name="Normal 2 22 3 19" xfId="8300"/>
    <cellStyle name="Normal 2 22 3 2" xfId="8301"/>
    <cellStyle name="Normal 2 22 3 2 10" xfId="8302"/>
    <cellStyle name="Normal 2 22 3 2 11" xfId="8303"/>
    <cellStyle name="Normal 2 22 3 2 12" xfId="8304"/>
    <cellStyle name="Normal 2 22 3 2 13" xfId="8305"/>
    <cellStyle name="Normal 2 22 3 2 14" xfId="8306"/>
    <cellStyle name="Normal 2 22 3 2 15" xfId="8307"/>
    <cellStyle name="Normal 2 22 3 2 16" xfId="8308"/>
    <cellStyle name="Normal 2 22 3 2 17" xfId="8309"/>
    <cellStyle name="Normal 2 22 3 2 18" xfId="8310"/>
    <cellStyle name="Normal 2 22 3 2 19" xfId="8311"/>
    <cellStyle name="Normal 2 22 3 2 2" xfId="8312"/>
    <cellStyle name="Normal 2 22 3 2 20" xfId="8313"/>
    <cellStyle name="Normal 2 22 3 2 21" xfId="8314"/>
    <cellStyle name="Normal 2 22 3 2 22" xfId="8315"/>
    <cellStyle name="Normal 2 22 3 2 23" xfId="8316"/>
    <cellStyle name="Normal 2 22 3 2 24" xfId="8317"/>
    <cellStyle name="Normal 2 22 3 2 25" xfId="8318"/>
    <cellStyle name="Normal 2 22 3 2 26" xfId="8319"/>
    <cellStyle name="Normal 2 22 3 2 27" xfId="8320"/>
    <cellStyle name="Normal 2 22 3 2 28" xfId="8321"/>
    <cellStyle name="Normal 2 22 3 2 29" xfId="8322"/>
    <cellStyle name="Normal 2 22 3 2 3" xfId="8323"/>
    <cellStyle name="Normal 2 22 3 2 30" xfId="8324"/>
    <cellStyle name="Normal 2 22 3 2 31" xfId="8325"/>
    <cellStyle name="Normal 2 22 3 2 32" xfId="8326"/>
    <cellStyle name="Normal 2 22 3 2 33" xfId="8327"/>
    <cellStyle name="Normal 2 22 3 2 34" xfId="8328"/>
    <cellStyle name="Normal 2 22 3 2 35" xfId="8329"/>
    <cellStyle name="Normal 2 22 3 2 36" xfId="8330"/>
    <cellStyle name="Normal 2 22 3 2 37" xfId="8331"/>
    <cellStyle name="Normal 2 22 3 2 38" xfId="8332"/>
    <cellStyle name="Normal 2 22 3 2 4" xfId="8333"/>
    <cellStyle name="Normal 2 22 3 2 5" xfId="8334"/>
    <cellStyle name="Normal 2 22 3 2 6" xfId="8335"/>
    <cellStyle name="Normal 2 22 3 2 7" xfId="8336"/>
    <cellStyle name="Normal 2 22 3 2 8" xfId="8337"/>
    <cellStyle name="Normal 2 22 3 2 9" xfId="8338"/>
    <cellStyle name="Normal 2 22 3 20" xfId="8339"/>
    <cellStyle name="Normal 2 22 3 21" xfId="8340"/>
    <cellStyle name="Normal 2 22 3 22" xfId="8341"/>
    <cellStyle name="Normal 2 22 3 23" xfId="8342"/>
    <cellStyle name="Normal 2 22 3 24" xfId="8343"/>
    <cellStyle name="Normal 2 22 3 25" xfId="8344"/>
    <cellStyle name="Normal 2 22 3 26" xfId="8345"/>
    <cellStyle name="Normal 2 22 3 27" xfId="8346"/>
    <cellStyle name="Normal 2 22 3 28" xfId="8347"/>
    <cellStyle name="Normal 2 22 3 29" xfId="8348"/>
    <cellStyle name="Normal 2 22 3 3" xfId="8349"/>
    <cellStyle name="Normal 2 22 3 30" xfId="8350"/>
    <cellStyle name="Normal 2 22 3 31" xfId="8351"/>
    <cellStyle name="Normal 2 22 3 32" xfId="8352"/>
    <cellStyle name="Normal 2 22 3 33" xfId="8353"/>
    <cellStyle name="Normal 2 22 3 34" xfId="8354"/>
    <cellStyle name="Normal 2 22 3 35" xfId="8355"/>
    <cellStyle name="Normal 2 22 3 36" xfId="8356"/>
    <cellStyle name="Normal 2 22 3 37" xfId="8357"/>
    <cellStyle name="Normal 2 22 3 38" xfId="8358"/>
    <cellStyle name="Normal 2 22 3 4" xfId="8359"/>
    <cellStyle name="Normal 2 22 3 5" xfId="8360"/>
    <cellStyle name="Normal 2 22 3 6" xfId="8361"/>
    <cellStyle name="Normal 2 22 3 7" xfId="8362"/>
    <cellStyle name="Normal 2 22 3 8" xfId="8363"/>
    <cellStyle name="Normal 2 22 3 9" xfId="8364"/>
    <cellStyle name="Normal 2 22 30" xfId="8365"/>
    <cellStyle name="Normal 2 22 31" xfId="8366"/>
    <cellStyle name="Normal 2 22 32" xfId="8367"/>
    <cellStyle name="Normal 2 22 33" xfId="8368"/>
    <cellStyle name="Normal 2 22 34" xfId="8369"/>
    <cellStyle name="Normal 2 22 35" xfId="8370"/>
    <cellStyle name="Normal 2 22 36" xfId="8371"/>
    <cellStyle name="Normal 2 22 37" xfId="8372"/>
    <cellStyle name="Normal 2 22 38" xfId="8373"/>
    <cellStyle name="Normal 2 22 39" xfId="8374"/>
    <cellStyle name="Normal 2 22 4" xfId="8375"/>
    <cellStyle name="Normal 2 22 40" xfId="8376"/>
    <cellStyle name="Normal 2 22 5" xfId="8377"/>
    <cellStyle name="Normal 2 22 6" xfId="8378"/>
    <cellStyle name="Normal 2 22 7" xfId="8379"/>
    <cellStyle name="Normal 2 22 8" xfId="8380"/>
    <cellStyle name="Normal 2 22 9" xfId="8381"/>
    <cellStyle name="Normal 2 23" xfId="8382"/>
    <cellStyle name="Normal 2 23 10" xfId="8383"/>
    <cellStyle name="Normal 2 23 11" xfId="8384"/>
    <cellStyle name="Normal 2 23 12" xfId="8385"/>
    <cellStyle name="Normal 2 23 13" xfId="8386"/>
    <cellStyle name="Normal 2 23 14" xfId="8387"/>
    <cellStyle name="Normal 2 23 15" xfId="8388"/>
    <cellStyle name="Normal 2 23 16" xfId="8389"/>
    <cellStyle name="Normal 2 23 17" xfId="8390"/>
    <cellStyle name="Normal 2 23 18" xfId="8391"/>
    <cellStyle name="Normal 2 23 19" xfId="8392"/>
    <cellStyle name="Normal 2 23 2" xfId="8393"/>
    <cellStyle name="Normal 2 23 2 10" xfId="8394"/>
    <cellStyle name="Normal 2 23 2 11" xfId="8395"/>
    <cellStyle name="Normal 2 23 2 12" xfId="8396"/>
    <cellStyle name="Normal 2 23 2 13" xfId="8397"/>
    <cellStyle name="Normal 2 23 2 14" xfId="8398"/>
    <cellStyle name="Normal 2 23 2 15" xfId="8399"/>
    <cellStyle name="Normal 2 23 2 16" xfId="8400"/>
    <cellStyle name="Normal 2 23 2 17" xfId="8401"/>
    <cellStyle name="Normal 2 23 2 18" xfId="8402"/>
    <cellStyle name="Normal 2 23 2 19" xfId="8403"/>
    <cellStyle name="Normal 2 23 2 2" xfId="8404"/>
    <cellStyle name="Normal 2 23 2 2 10" xfId="8405"/>
    <cellStyle name="Normal 2 23 2 2 11" xfId="8406"/>
    <cellStyle name="Normal 2 23 2 2 12" xfId="8407"/>
    <cellStyle name="Normal 2 23 2 2 13" xfId="8408"/>
    <cellStyle name="Normal 2 23 2 2 14" xfId="8409"/>
    <cellStyle name="Normal 2 23 2 2 15" xfId="8410"/>
    <cellStyle name="Normal 2 23 2 2 16" xfId="8411"/>
    <cellStyle name="Normal 2 23 2 2 17" xfId="8412"/>
    <cellStyle name="Normal 2 23 2 2 18" xfId="8413"/>
    <cellStyle name="Normal 2 23 2 2 19" xfId="8414"/>
    <cellStyle name="Normal 2 23 2 2 2" xfId="8415"/>
    <cellStyle name="Normal 2 23 2 2 2 10" xfId="8416"/>
    <cellStyle name="Normal 2 23 2 2 2 11" xfId="8417"/>
    <cellStyle name="Normal 2 23 2 2 2 12" xfId="8418"/>
    <cellStyle name="Normal 2 23 2 2 2 13" xfId="8419"/>
    <cellStyle name="Normal 2 23 2 2 2 14" xfId="8420"/>
    <cellStyle name="Normal 2 23 2 2 2 15" xfId="8421"/>
    <cellStyle name="Normal 2 23 2 2 2 16" xfId="8422"/>
    <cellStyle name="Normal 2 23 2 2 2 17" xfId="8423"/>
    <cellStyle name="Normal 2 23 2 2 2 18" xfId="8424"/>
    <cellStyle name="Normal 2 23 2 2 2 19" xfId="8425"/>
    <cellStyle name="Normal 2 23 2 2 2 2" xfId="8426"/>
    <cellStyle name="Normal 2 23 2 2 2 20" xfId="8427"/>
    <cellStyle name="Normal 2 23 2 2 2 21" xfId="8428"/>
    <cellStyle name="Normal 2 23 2 2 2 22" xfId="8429"/>
    <cellStyle name="Normal 2 23 2 2 2 23" xfId="8430"/>
    <cellStyle name="Normal 2 23 2 2 2 24" xfId="8431"/>
    <cellStyle name="Normal 2 23 2 2 2 25" xfId="8432"/>
    <cellStyle name="Normal 2 23 2 2 2 26" xfId="8433"/>
    <cellStyle name="Normal 2 23 2 2 2 27" xfId="8434"/>
    <cellStyle name="Normal 2 23 2 2 2 28" xfId="8435"/>
    <cellStyle name="Normal 2 23 2 2 2 29" xfId="8436"/>
    <cellStyle name="Normal 2 23 2 2 2 3" xfId="8437"/>
    <cellStyle name="Normal 2 23 2 2 2 30" xfId="8438"/>
    <cellStyle name="Normal 2 23 2 2 2 31" xfId="8439"/>
    <cellStyle name="Normal 2 23 2 2 2 32" xfId="8440"/>
    <cellStyle name="Normal 2 23 2 2 2 33" xfId="8441"/>
    <cellStyle name="Normal 2 23 2 2 2 34" xfId="8442"/>
    <cellStyle name="Normal 2 23 2 2 2 35" xfId="8443"/>
    <cellStyle name="Normal 2 23 2 2 2 36" xfId="8444"/>
    <cellStyle name="Normal 2 23 2 2 2 37" xfId="8445"/>
    <cellStyle name="Normal 2 23 2 2 2 38" xfId="8446"/>
    <cellStyle name="Normal 2 23 2 2 2 4" xfId="8447"/>
    <cellStyle name="Normal 2 23 2 2 2 5" xfId="8448"/>
    <cellStyle name="Normal 2 23 2 2 2 6" xfId="8449"/>
    <cellStyle name="Normal 2 23 2 2 2 7" xfId="8450"/>
    <cellStyle name="Normal 2 23 2 2 2 8" xfId="8451"/>
    <cellStyle name="Normal 2 23 2 2 2 9" xfId="8452"/>
    <cellStyle name="Normal 2 23 2 2 20" xfId="8453"/>
    <cellStyle name="Normal 2 23 2 2 21" xfId="8454"/>
    <cellStyle name="Normal 2 23 2 2 22" xfId="8455"/>
    <cellStyle name="Normal 2 23 2 2 23" xfId="8456"/>
    <cellStyle name="Normal 2 23 2 2 24" xfId="8457"/>
    <cellStyle name="Normal 2 23 2 2 25" xfId="8458"/>
    <cellStyle name="Normal 2 23 2 2 26" xfId="8459"/>
    <cellStyle name="Normal 2 23 2 2 27" xfId="8460"/>
    <cellStyle name="Normal 2 23 2 2 28" xfId="8461"/>
    <cellStyle name="Normal 2 23 2 2 29" xfId="8462"/>
    <cellStyle name="Normal 2 23 2 2 3" xfId="8463"/>
    <cellStyle name="Normal 2 23 2 2 30" xfId="8464"/>
    <cellStyle name="Normal 2 23 2 2 31" xfId="8465"/>
    <cellStyle name="Normal 2 23 2 2 32" xfId="8466"/>
    <cellStyle name="Normal 2 23 2 2 33" xfId="8467"/>
    <cellStyle name="Normal 2 23 2 2 34" xfId="8468"/>
    <cellStyle name="Normal 2 23 2 2 35" xfId="8469"/>
    <cellStyle name="Normal 2 23 2 2 36" xfId="8470"/>
    <cellStyle name="Normal 2 23 2 2 37" xfId="8471"/>
    <cellStyle name="Normal 2 23 2 2 38" xfId="8472"/>
    <cellStyle name="Normal 2 23 2 2 4" xfId="8473"/>
    <cellStyle name="Normal 2 23 2 2 5" xfId="8474"/>
    <cellStyle name="Normal 2 23 2 2 6" xfId="8475"/>
    <cellStyle name="Normal 2 23 2 2 7" xfId="8476"/>
    <cellStyle name="Normal 2 23 2 2 8" xfId="8477"/>
    <cellStyle name="Normal 2 23 2 2 9" xfId="8478"/>
    <cellStyle name="Normal 2 23 2 20" xfId="8479"/>
    <cellStyle name="Normal 2 23 2 21" xfId="8480"/>
    <cellStyle name="Normal 2 23 2 22" xfId="8481"/>
    <cellStyle name="Normal 2 23 2 23" xfId="8482"/>
    <cellStyle name="Normal 2 23 2 24" xfId="8483"/>
    <cellStyle name="Normal 2 23 2 25" xfId="8484"/>
    <cellStyle name="Normal 2 23 2 26" xfId="8485"/>
    <cellStyle name="Normal 2 23 2 27" xfId="8486"/>
    <cellStyle name="Normal 2 23 2 28" xfId="8487"/>
    <cellStyle name="Normal 2 23 2 29" xfId="8488"/>
    <cellStyle name="Normal 2 23 2 3" xfId="8489"/>
    <cellStyle name="Normal 2 23 2 30" xfId="8490"/>
    <cellStyle name="Normal 2 23 2 31" xfId="8491"/>
    <cellStyle name="Normal 2 23 2 32" xfId="8492"/>
    <cellStyle name="Normal 2 23 2 33" xfId="8493"/>
    <cellStyle name="Normal 2 23 2 34" xfId="8494"/>
    <cellStyle name="Normal 2 23 2 35" xfId="8495"/>
    <cellStyle name="Normal 2 23 2 36" xfId="8496"/>
    <cellStyle name="Normal 2 23 2 37" xfId="8497"/>
    <cellStyle name="Normal 2 23 2 38" xfId="8498"/>
    <cellStyle name="Normal 2 23 2 39" xfId="8499"/>
    <cellStyle name="Normal 2 23 2 4" xfId="8500"/>
    <cellStyle name="Normal 2 23 2 40" xfId="8501"/>
    <cellStyle name="Normal 2 23 2 5" xfId="8502"/>
    <cellStyle name="Normal 2 23 2 6" xfId="8503"/>
    <cellStyle name="Normal 2 23 2 7" xfId="8504"/>
    <cellStyle name="Normal 2 23 2 8" xfId="8505"/>
    <cellStyle name="Normal 2 23 2 9" xfId="8506"/>
    <cellStyle name="Normal 2 23 20" xfId="8507"/>
    <cellStyle name="Normal 2 23 21" xfId="8508"/>
    <cellStyle name="Normal 2 23 22" xfId="8509"/>
    <cellStyle name="Normal 2 23 23" xfId="8510"/>
    <cellStyle name="Normal 2 23 24" xfId="8511"/>
    <cellStyle name="Normal 2 23 25" xfId="8512"/>
    <cellStyle name="Normal 2 23 26" xfId="8513"/>
    <cellStyle name="Normal 2 23 27" xfId="8514"/>
    <cellStyle name="Normal 2 23 28" xfId="8515"/>
    <cellStyle name="Normal 2 23 29" xfId="8516"/>
    <cellStyle name="Normal 2 23 3" xfId="8517"/>
    <cellStyle name="Normal 2 23 3 10" xfId="8518"/>
    <cellStyle name="Normal 2 23 3 11" xfId="8519"/>
    <cellStyle name="Normal 2 23 3 12" xfId="8520"/>
    <cellStyle name="Normal 2 23 3 13" xfId="8521"/>
    <cellStyle name="Normal 2 23 3 14" xfId="8522"/>
    <cellStyle name="Normal 2 23 3 15" xfId="8523"/>
    <cellStyle name="Normal 2 23 3 16" xfId="8524"/>
    <cellStyle name="Normal 2 23 3 17" xfId="8525"/>
    <cellStyle name="Normal 2 23 3 18" xfId="8526"/>
    <cellStyle name="Normal 2 23 3 19" xfId="8527"/>
    <cellStyle name="Normal 2 23 3 2" xfId="8528"/>
    <cellStyle name="Normal 2 23 3 2 10" xfId="8529"/>
    <cellStyle name="Normal 2 23 3 2 11" xfId="8530"/>
    <cellStyle name="Normal 2 23 3 2 12" xfId="8531"/>
    <cellStyle name="Normal 2 23 3 2 13" xfId="8532"/>
    <cellStyle name="Normal 2 23 3 2 14" xfId="8533"/>
    <cellStyle name="Normal 2 23 3 2 15" xfId="8534"/>
    <cellStyle name="Normal 2 23 3 2 16" xfId="8535"/>
    <cellStyle name="Normal 2 23 3 2 17" xfId="8536"/>
    <cellStyle name="Normal 2 23 3 2 18" xfId="8537"/>
    <cellStyle name="Normal 2 23 3 2 19" xfId="8538"/>
    <cellStyle name="Normal 2 23 3 2 2" xfId="8539"/>
    <cellStyle name="Normal 2 23 3 2 20" xfId="8540"/>
    <cellStyle name="Normal 2 23 3 2 21" xfId="8541"/>
    <cellStyle name="Normal 2 23 3 2 22" xfId="8542"/>
    <cellStyle name="Normal 2 23 3 2 23" xfId="8543"/>
    <cellStyle name="Normal 2 23 3 2 24" xfId="8544"/>
    <cellStyle name="Normal 2 23 3 2 25" xfId="8545"/>
    <cellStyle name="Normal 2 23 3 2 26" xfId="8546"/>
    <cellStyle name="Normal 2 23 3 2 27" xfId="8547"/>
    <cellStyle name="Normal 2 23 3 2 28" xfId="8548"/>
    <cellStyle name="Normal 2 23 3 2 29" xfId="8549"/>
    <cellStyle name="Normal 2 23 3 2 3" xfId="8550"/>
    <cellStyle name="Normal 2 23 3 2 30" xfId="8551"/>
    <cellStyle name="Normal 2 23 3 2 31" xfId="8552"/>
    <cellStyle name="Normal 2 23 3 2 32" xfId="8553"/>
    <cellStyle name="Normal 2 23 3 2 33" xfId="8554"/>
    <cellStyle name="Normal 2 23 3 2 34" xfId="8555"/>
    <cellStyle name="Normal 2 23 3 2 35" xfId="8556"/>
    <cellStyle name="Normal 2 23 3 2 36" xfId="8557"/>
    <cellStyle name="Normal 2 23 3 2 37" xfId="8558"/>
    <cellStyle name="Normal 2 23 3 2 38" xfId="8559"/>
    <cellStyle name="Normal 2 23 3 2 4" xfId="8560"/>
    <cellStyle name="Normal 2 23 3 2 5" xfId="8561"/>
    <cellStyle name="Normal 2 23 3 2 6" xfId="8562"/>
    <cellStyle name="Normal 2 23 3 2 7" xfId="8563"/>
    <cellStyle name="Normal 2 23 3 2 8" xfId="8564"/>
    <cellStyle name="Normal 2 23 3 2 9" xfId="8565"/>
    <cellStyle name="Normal 2 23 3 20" xfId="8566"/>
    <cellStyle name="Normal 2 23 3 21" xfId="8567"/>
    <cellStyle name="Normal 2 23 3 22" xfId="8568"/>
    <cellStyle name="Normal 2 23 3 23" xfId="8569"/>
    <cellStyle name="Normal 2 23 3 24" xfId="8570"/>
    <cellStyle name="Normal 2 23 3 25" xfId="8571"/>
    <cellStyle name="Normal 2 23 3 26" xfId="8572"/>
    <cellStyle name="Normal 2 23 3 27" xfId="8573"/>
    <cellStyle name="Normal 2 23 3 28" xfId="8574"/>
    <cellStyle name="Normal 2 23 3 29" xfId="8575"/>
    <cellStyle name="Normal 2 23 3 3" xfId="8576"/>
    <cellStyle name="Normal 2 23 3 30" xfId="8577"/>
    <cellStyle name="Normal 2 23 3 31" xfId="8578"/>
    <cellStyle name="Normal 2 23 3 32" xfId="8579"/>
    <cellStyle name="Normal 2 23 3 33" xfId="8580"/>
    <cellStyle name="Normal 2 23 3 34" xfId="8581"/>
    <cellStyle name="Normal 2 23 3 35" xfId="8582"/>
    <cellStyle name="Normal 2 23 3 36" xfId="8583"/>
    <cellStyle name="Normal 2 23 3 37" xfId="8584"/>
    <cellStyle name="Normal 2 23 3 38" xfId="8585"/>
    <cellStyle name="Normal 2 23 3 4" xfId="8586"/>
    <cellStyle name="Normal 2 23 3 5" xfId="8587"/>
    <cellStyle name="Normal 2 23 3 6" xfId="8588"/>
    <cellStyle name="Normal 2 23 3 7" xfId="8589"/>
    <cellStyle name="Normal 2 23 3 8" xfId="8590"/>
    <cellStyle name="Normal 2 23 3 9" xfId="8591"/>
    <cellStyle name="Normal 2 23 30" xfId="8592"/>
    <cellStyle name="Normal 2 23 31" xfId="8593"/>
    <cellStyle name="Normal 2 23 32" xfId="8594"/>
    <cellStyle name="Normal 2 23 33" xfId="8595"/>
    <cellStyle name="Normal 2 23 34" xfId="8596"/>
    <cellStyle name="Normal 2 23 35" xfId="8597"/>
    <cellStyle name="Normal 2 23 36" xfId="8598"/>
    <cellStyle name="Normal 2 23 37" xfId="8599"/>
    <cellStyle name="Normal 2 23 38" xfId="8600"/>
    <cellStyle name="Normal 2 23 39" xfId="8601"/>
    <cellStyle name="Normal 2 23 4" xfId="8602"/>
    <cellStyle name="Normal 2 23 40" xfId="8603"/>
    <cellStyle name="Normal 2 23 5" xfId="8604"/>
    <cellStyle name="Normal 2 23 6" xfId="8605"/>
    <cellStyle name="Normal 2 23 7" xfId="8606"/>
    <cellStyle name="Normal 2 23 8" xfId="8607"/>
    <cellStyle name="Normal 2 23 9" xfId="8608"/>
    <cellStyle name="Normal 2 24" xfId="8609"/>
    <cellStyle name="Normal 2 24 10" xfId="8610"/>
    <cellStyle name="Normal 2 24 11" xfId="8611"/>
    <cellStyle name="Normal 2 24 12" xfId="8612"/>
    <cellStyle name="Normal 2 24 13" xfId="8613"/>
    <cellStyle name="Normal 2 24 14" xfId="8614"/>
    <cellStyle name="Normal 2 24 15" xfId="8615"/>
    <cellStyle name="Normal 2 24 16" xfId="8616"/>
    <cellStyle name="Normal 2 24 17" xfId="8617"/>
    <cellStyle name="Normal 2 24 18" xfId="8618"/>
    <cellStyle name="Normal 2 24 19" xfId="8619"/>
    <cellStyle name="Normal 2 24 2" xfId="8620"/>
    <cellStyle name="Normal 2 24 2 10" xfId="8621"/>
    <cellStyle name="Normal 2 24 2 11" xfId="8622"/>
    <cellStyle name="Normal 2 24 2 12" xfId="8623"/>
    <cellStyle name="Normal 2 24 2 13" xfId="8624"/>
    <cellStyle name="Normal 2 24 2 14" xfId="8625"/>
    <cellStyle name="Normal 2 24 2 15" xfId="8626"/>
    <cellStyle name="Normal 2 24 2 16" xfId="8627"/>
    <cellStyle name="Normal 2 24 2 17" xfId="8628"/>
    <cellStyle name="Normal 2 24 2 18" xfId="8629"/>
    <cellStyle name="Normal 2 24 2 19" xfId="8630"/>
    <cellStyle name="Normal 2 24 2 2" xfId="8631"/>
    <cellStyle name="Normal 2 24 2 2 10" xfId="8632"/>
    <cellStyle name="Normal 2 24 2 2 11" xfId="8633"/>
    <cellStyle name="Normal 2 24 2 2 12" xfId="8634"/>
    <cellStyle name="Normal 2 24 2 2 13" xfId="8635"/>
    <cellStyle name="Normal 2 24 2 2 14" xfId="8636"/>
    <cellStyle name="Normal 2 24 2 2 15" xfId="8637"/>
    <cellStyle name="Normal 2 24 2 2 16" xfId="8638"/>
    <cellStyle name="Normal 2 24 2 2 17" xfId="8639"/>
    <cellStyle name="Normal 2 24 2 2 18" xfId="8640"/>
    <cellStyle name="Normal 2 24 2 2 19" xfId="8641"/>
    <cellStyle name="Normal 2 24 2 2 2" xfId="8642"/>
    <cellStyle name="Normal 2 24 2 2 2 10" xfId="8643"/>
    <cellStyle name="Normal 2 24 2 2 2 11" xfId="8644"/>
    <cellStyle name="Normal 2 24 2 2 2 12" xfId="8645"/>
    <cellStyle name="Normal 2 24 2 2 2 13" xfId="8646"/>
    <cellStyle name="Normal 2 24 2 2 2 14" xfId="8647"/>
    <cellStyle name="Normal 2 24 2 2 2 15" xfId="8648"/>
    <cellStyle name="Normal 2 24 2 2 2 16" xfId="8649"/>
    <cellStyle name="Normal 2 24 2 2 2 17" xfId="8650"/>
    <cellStyle name="Normal 2 24 2 2 2 18" xfId="8651"/>
    <cellStyle name="Normal 2 24 2 2 2 19" xfId="8652"/>
    <cellStyle name="Normal 2 24 2 2 2 2" xfId="8653"/>
    <cellStyle name="Normal 2 24 2 2 2 20" xfId="8654"/>
    <cellStyle name="Normal 2 24 2 2 2 21" xfId="8655"/>
    <cellStyle name="Normal 2 24 2 2 2 22" xfId="8656"/>
    <cellStyle name="Normal 2 24 2 2 2 23" xfId="8657"/>
    <cellStyle name="Normal 2 24 2 2 2 24" xfId="8658"/>
    <cellStyle name="Normal 2 24 2 2 2 25" xfId="8659"/>
    <cellStyle name="Normal 2 24 2 2 2 26" xfId="8660"/>
    <cellStyle name="Normal 2 24 2 2 2 27" xfId="8661"/>
    <cellStyle name="Normal 2 24 2 2 2 28" xfId="8662"/>
    <cellStyle name="Normal 2 24 2 2 2 29" xfId="8663"/>
    <cellStyle name="Normal 2 24 2 2 2 3" xfId="8664"/>
    <cellStyle name="Normal 2 24 2 2 2 30" xfId="8665"/>
    <cellStyle name="Normal 2 24 2 2 2 31" xfId="8666"/>
    <cellStyle name="Normal 2 24 2 2 2 32" xfId="8667"/>
    <cellStyle name="Normal 2 24 2 2 2 33" xfId="8668"/>
    <cellStyle name="Normal 2 24 2 2 2 34" xfId="8669"/>
    <cellStyle name="Normal 2 24 2 2 2 35" xfId="8670"/>
    <cellStyle name="Normal 2 24 2 2 2 36" xfId="8671"/>
    <cellStyle name="Normal 2 24 2 2 2 37" xfId="8672"/>
    <cellStyle name="Normal 2 24 2 2 2 38" xfId="8673"/>
    <cellStyle name="Normal 2 24 2 2 2 4" xfId="8674"/>
    <cellStyle name="Normal 2 24 2 2 2 5" xfId="8675"/>
    <cellStyle name="Normal 2 24 2 2 2 6" xfId="8676"/>
    <cellStyle name="Normal 2 24 2 2 2 7" xfId="8677"/>
    <cellStyle name="Normal 2 24 2 2 2 8" xfId="8678"/>
    <cellStyle name="Normal 2 24 2 2 2 9" xfId="8679"/>
    <cellStyle name="Normal 2 24 2 2 20" xfId="8680"/>
    <cellStyle name="Normal 2 24 2 2 21" xfId="8681"/>
    <cellStyle name="Normal 2 24 2 2 22" xfId="8682"/>
    <cellStyle name="Normal 2 24 2 2 23" xfId="8683"/>
    <cellStyle name="Normal 2 24 2 2 24" xfId="8684"/>
    <cellStyle name="Normal 2 24 2 2 25" xfId="8685"/>
    <cellStyle name="Normal 2 24 2 2 26" xfId="8686"/>
    <cellStyle name="Normal 2 24 2 2 27" xfId="8687"/>
    <cellStyle name="Normal 2 24 2 2 28" xfId="8688"/>
    <cellStyle name="Normal 2 24 2 2 29" xfId="8689"/>
    <cellStyle name="Normal 2 24 2 2 3" xfId="8690"/>
    <cellStyle name="Normal 2 24 2 2 30" xfId="8691"/>
    <cellStyle name="Normal 2 24 2 2 31" xfId="8692"/>
    <cellStyle name="Normal 2 24 2 2 32" xfId="8693"/>
    <cellStyle name="Normal 2 24 2 2 33" xfId="8694"/>
    <cellStyle name="Normal 2 24 2 2 34" xfId="8695"/>
    <cellStyle name="Normal 2 24 2 2 35" xfId="8696"/>
    <cellStyle name="Normal 2 24 2 2 36" xfId="8697"/>
    <cellStyle name="Normal 2 24 2 2 37" xfId="8698"/>
    <cellStyle name="Normal 2 24 2 2 38" xfId="8699"/>
    <cellStyle name="Normal 2 24 2 2 4" xfId="8700"/>
    <cellStyle name="Normal 2 24 2 2 5" xfId="8701"/>
    <cellStyle name="Normal 2 24 2 2 6" xfId="8702"/>
    <cellStyle name="Normal 2 24 2 2 7" xfId="8703"/>
    <cellStyle name="Normal 2 24 2 2 8" xfId="8704"/>
    <cellStyle name="Normal 2 24 2 2 9" xfId="8705"/>
    <cellStyle name="Normal 2 24 2 20" xfId="8706"/>
    <cellStyle name="Normal 2 24 2 21" xfId="8707"/>
    <cellStyle name="Normal 2 24 2 22" xfId="8708"/>
    <cellStyle name="Normal 2 24 2 23" xfId="8709"/>
    <cellStyle name="Normal 2 24 2 24" xfId="8710"/>
    <cellStyle name="Normal 2 24 2 25" xfId="8711"/>
    <cellStyle name="Normal 2 24 2 26" xfId="8712"/>
    <cellStyle name="Normal 2 24 2 27" xfId="8713"/>
    <cellStyle name="Normal 2 24 2 28" xfId="8714"/>
    <cellStyle name="Normal 2 24 2 29" xfId="8715"/>
    <cellStyle name="Normal 2 24 2 3" xfId="8716"/>
    <cellStyle name="Normal 2 24 2 30" xfId="8717"/>
    <cellStyle name="Normal 2 24 2 31" xfId="8718"/>
    <cellStyle name="Normal 2 24 2 32" xfId="8719"/>
    <cellStyle name="Normal 2 24 2 33" xfId="8720"/>
    <cellStyle name="Normal 2 24 2 34" xfId="8721"/>
    <cellStyle name="Normal 2 24 2 35" xfId="8722"/>
    <cellStyle name="Normal 2 24 2 36" xfId="8723"/>
    <cellStyle name="Normal 2 24 2 37" xfId="8724"/>
    <cellStyle name="Normal 2 24 2 38" xfId="8725"/>
    <cellStyle name="Normal 2 24 2 39" xfId="8726"/>
    <cellStyle name="Normal 2 24 2 4" xfId="8727"/>
    <cellStyle name="Normal 2 24 2 40" xfId="8728"/>
    <cellStyle name="Normal 2 24 2 5" xfId="8729"/>
    <cellStyle name="Normal 2 24 2 6" xfId="8730"/>
    <cellStyle name="Normal 2 24 2 7" xfId="8731"/>
    <cellStyle name="Normal 2 24 2 8" xfId="8732"/>
    <cellStyle name="Normal 2 24 2 9" xfId="8733"/>
    <cellStyle name="Normal 2 24 20" xfId="8734"/>
    <cellStyle name="Normal 2 24 21" xfId="8735"/>
    <cellStyle name="Normal 2 24 22" xfId="8736"/>
    <cellStyle name="Normal 2 24 23" xfId="8737"/>
    <cellStyle name="Normal 2 24 24" xfId="8738"/>
    <cellStyle name="Normal 2 24 25" xfId="8739"/>
    <cellStyle name="Normal 2 24 26" xfId="8740"/>
    <cellStyle name="Normal 2 24 27" xfId="8741"/>
    <cellStyle name="Normal 2 24 28" xfId="8742"/>
    <cellStyle name="Normal 2 24 29" xfId="8743"/>
    <cellStyle name="Normal 2 24 3" xfId="8744"/>
    <cellStyle name="Normal 2 24 3 10" xfId="8745"/>
    <cellStyle name="Normal 2 24 3 11" xfId="8746"/>
    <cellStyle name="Normal 2 24 3 12" xfId="8747"/>
    <cellStyle name="Normal 2 24 3 13" xfId="8748"/>
    <cellStyle name="Normal 2 24 3 14" xfId="8749"/>
    <cellStyle name="Normal 2 24 3 15" xfId="8750"/>
    <cellStyle name="Normal 2 24 3 16" xfId="8751"/>
    <cellStyle name="Normal 2 24 3 17" xfId="8752"/>
    <cellStyle name="Normal 2 24 3 18" xfId="8753"/>
    <cellStyle name="Normal 2 24 3 19" xfId="8754"/>
    <cellStyle name="Normal 2 24 3 2" xfId="8755"/>
    <cellStyle name="Normal 2 24 3 2 10" xfId="8756"/>
    <cellStyle name="Normal 2 24 3 2 11" xfId="8757"/>
    <cellStyle name="Normal 2 24 3 2 12" xfId="8758"/>
    <cellStyle name="Normal 2 24 3 2 13" xfId="8759"/>
    <cellStyle name="Normal 2 24 3 2 14" xfId="8760"/>
    <cellStyle name="Normal 2 24 3 2 15" xfId="8761"/>
    <cellStyle name="Normal 2 24 3 2 16" xfId="8762"/>
    <cellStyle name="Normal 2 24 3 2 17" xfId="8763"/>
    <cellStyle name="Normal 2 24 3 2 18" xfId="8764"/>
    <cellStyle name="Normal 2 24 3 2 19" xfId="8765"/>
    <cellStyle name="Normal 2 24 3 2 2" xfId="8766"/>
    <cellStyle name="Normal 2 24 3 2 20" xfId="8767"/>
    <cellStyle name="Normal 2 24 3 2 21" xfId="8768"/>
    <cellStyle name="Normal 2 24 3 2 22" xfId="8769"/>
    <cellStyle name="Normal 2 24 3 2 23" xfId="8770"/>
    <cellStyle name="Normal 2 24 3 2 24" xfId="8771"/>
    <cellStyle name="Normal 2 24 3 2 25" xfId="8772"/>
    <cellStyle name="Normal 2 24 3 2 26" xfId="8773"/>
    <cellStyle name="Normal 2 24 3 2 27" xfId="8774"/>
    <cellStyle name="Normal 2 24 3 2 28" xfId="8775"/>
    <cellStyle name="Normal 2 24 3 2 29" xfId="8776"/>
    <cellStyle name="Normal 2 24 3 2 3" xfId="8777"/>
    <cellStyle name="Normal 2 24 3 2 30" xfId="8778"/>
    <cellStyle name="Normal 2 24 3 2 31" xfId="8779"/>
    <cellStyle name="Normal 2 24 3 2 32" xfId="8780"/>
    <cellStyle name="Normal 2 24 3 2 33" xfId="8781"/>
    <cellStyle name="Normal 2 24 3 2 34" xfId="8782"/>
    <cellStyle name="Normal 2 24 3 2 35" xfId="8783"/>
    <cellStyle name="Normal 2 24 3 2 36" xfId="8784"/>
    <cellStyle name="Normal 2 24 3 2 37" xfId="8785"/>
    <cellStyle name="Normal 2 24 3 2 38" xfId="8786"/>
    <cellStyle name="Normal 2 24 3 2 4" xfId="8787"/>
    <cellStyle name="Normal 2 24 3 2 5" xfId="8788"/>
    <cellStyle name="Normal 2 24 3 2 6" xfId="8789"/>
    <cellStyle name="Normal 2 24 3 2 7" xfId="8790"/>
    <cellStyle name="Normal 2 24 3 2 8" xfId="8791"/>
    <cellStyle name="Normal 2 24 3 2 9" xfId="8792"/>
    <cellStyle name="Normal 2 24 3 20" xfId="8793"/>
    <cellStyle name="Normal 2 24 3 21" xfId="8794"/>
    <cellStyle name="Normal 2 24 3 22" xfId="8795"/>
    <cellStyle name="Normal 2 24 3 23" xfId="8796"/>
    <cellStyle name="Normal 2 24 3 24" xfId="8797"/>
    <cellStyle name="Normal 2 24 3 25" xfId="8798"/>
    <cellStyle name="Normal 2 24 3 26" xfId="8799"/>
    <cellStyle name="Normal 2 24 3 27" xfId="8800"/>
    <cellStyle name="Normal 2 24 3 28" xfId="8801"/>
    <cellStyle name="Normal 2 24 3 29" xfId="8802"/>
    <cellStyle name="Normal 2 24 3 3" xfId="8803"/>
    <cellStyle name="Normal 2 24 3 30" xfId="8804"/>
    <cellStyle name="Normal 2 24 3 31" xfId="8805"/>
    <cellStyle name="Normal 2 24 3 32" xfId="8806"/>
    <cellStyle name="Normal 2 24 3 33" xfId="8807"/>
    <cellStyle name="Normal 2 24 3 34" xfId="8808"/>
    <cellStyle name="Normal 2 24 3 35" xfId="8809"/>
    <cellStyle name="Normal 2 24 3 36" xfId="8810"/>
    <cellStyle name="Normal 2 24 3 37" xfId="8811"/>
    <cellStyle name="Normal 2 24 3 38" xfId="8812"/>
    <cellStyle name="Normal 2 24 3 4" xfId="8813"/>
    <cellStyle name="Normal 2 24 3 5" xfId="8814"/>
    <cellStyle name="Normal 2 24 3 6" xfId="8815"/>
    <cellStyle name="Normal 2 24 3 7" xfId="8816"/>
    <cellStyle name="Normal 2 24 3 8" xfId="8817"/>
    <cellStyle name="Normal 2 24 3 9" xfId="8818"/>
    <cellStyle name="Normal 2 24 30" xfId="8819"/>
    <cellStyle name="Normal 2 24 31" xfId="8820"/>
    <cellStyle name="Normal 2 24 32" xfId="8821"/>
    <cellStyle name="Normal 2 24 33" xfId="8822"/>
    <cellStyle name="Normal 2 24 34" xfId="8823"/>
    <cellStyle name="Normal 2 24 35" xfId="8824"/>
    <cellStyle name="Normal 2 24 36" xfId="8825"/>
    <cellStyle name="Normal 2 24 37" xfId="8826"/>
    <cellStyle name="Normal 2 24 38" xfId="8827"/>
    <cellStyle name="Normal 2 24 39" xfId="8828"/>
    <cellStyle name="Normal 2 24 4" xfId="8829"/>
    <cellStyle name="Normal 2 24 40" xfId="8830"/>
    <cellStyle name="Normal 2 24 5" xfId="8831"/>
    <cellStyle name="Normal 2 24 6" xfId="8832"/>
    <cellStyle name="Normal 2 24 7" xfId="8833"/>
    <cellStyle name="Normal 2 24 8" xfId="8834"/>
    <cellStyle name="Normal 2 24 9" xfId="8835"/>
    <cellStyle name="Normal 2 25" xfId="8836"/>
    <cellStyle name="Normal 2 26" xfId="8837"/>
    <cellStyle name="Normal 2 27" xfId="8838"/>
    <cellStyle name="Normal 2 28" xfId="8839"/>
    <cellStyle name="Normal 2 29" xfId="8840"/>
    <cellStyle name="Normal 2 3" xfId="8841"/>
    <cellStyle name="Normal 2 3 10" xfId="8842"/>
    <cellStyle name="Normal 2 3 10 2" xfId="8843"/>
    <cellStyle name="Normal 2 3 10 3" xfId="8844"/>
    <cellStyle name="Normal 2 3 10 4" xfId="8845"/>
    <cellStyle name="Normal 2 3 10 5" xfId="8846"/>
    <cellStyle name="Normal 2 3 10 6" xfId="8847"/>
    <cellStyle name="Normal 2 3 100" xfId="8848"/>
    <cellStyle name="Normal 2 3 101" xfId="8849"/>
    <cellStyle name="Normal 2 3 102" xfId="8850"/>
    <cellStyle name="Normal 2 3 103" xfId="8851"/>
    <cellStyle name="Normal 2 3 104" xfId="8852"/>
    <cellStyle name="Normal 2 3 105" xfId="8853"/>
    <cellStyle name="Normal 2 3 106" xfId="8854"/>
    <cellStyle name="Normal 2 3 107" xfId="8855"/>
    <cellStyle name="Normal 2 3 108" xfId="8856"/>
    <cellStyle name="Normal 2 3 109" xfId="8857"/>
    <cellStyle name="Normal 2 3 11" xfId="8858"/>
    <cellStyle name="Normal 2 3 11 2" xfId="8859"/>
    <cellStyle name="Normal 2 3 11 3" xfId="8860"/>
    <cellStyle name="Normal 2 3 11 4" xfId="8861"/>
    <cellStyle name="Normal 2 3 11 5" xfId="8862"/>
    <cellStyle name="Normal 2 3 11 6" xfId="8863"/>
    <cellStyle name="Normal 2 3 110" xfId="8864"/>
    <cellStyle name="Normal 2 3 111" xfId="8865"/>
    <cellStyle name="Normal 2 3 112" xfId="8866"/>
    <cellStyle name="Normal 2 3 113" xfId="8867"/>
    <cellStyle name="Normal 2 3 114" xfId="8868"/>
    <cellStyle name="Normal 2 3 115" xfId="8869"/>
    <cellStyle name="Normal 2 3 116" xfId="8870"/>
    <cellStyle name="Normal 2 3 117" xfId="8871"/>
    <cellStyle name="Normal 2 3 118" xfId="8872"/>
    <cellStyle name="Normal 2 3 119" xfId="8873"/>
    <cellStyle name="Normal 2 3 12" xfId="8874"/>
    <cellStyle name="Normal 2 3 12 2" xfId="8875"/>
    <cellStyle name="Normal 2 3 12 3" xfId="8876"/>
    <cellStyle name="Normal 2 3 12 4" xfId="8877"/>
    <cellStyle name="Normal 2 3 12 5" xfId="8878"/>
    <cellStyle name="Normal 2 3 12 6" xfId="8879"/>
    <cellStyle name="Normal 2 3 120" xfId="8880"/>
    <cellStyle name="Normal 2 3 121" xfId="8881"/>
    <cellStyle name="Normal 2 3 122" xfId="8882"/>
    <cellStyle name="Normal 2 3 123" xfId="8883"/>
    <cellStyle name="Normal 2 3 124" xfId="8884"/>
    <cellStyle name="Normal 2 3 125" xfId="8885"/>
    <cellStyle name="Normal 2 3 126" xfId="8886"/>
    <cellStyle name="Normal 2 3 13" xfId="8887"/>
    <cellStyle name="Normal 2 3 13 2" xfId="8888"/>
    <cellStyle name="Normal 2 3 13 3" xfId="8889"/>
    <cellStyle name="Normal 2 3 13 4" xfId="8890"/>
    <cellStyle name="Normal 2 3 13 5" xfId="8891"/>
    <cellStyle name="Normal 2 3 13 6" xfId="8892"/>
    <cellStyle name="Normal 2 3 14" xfId="8893"/>
    <cellStyle name="Normal 2 3 14 2" xfId="8894"/>
    <cellStyle name="Normal 2 3 14 3" xfId="8895"/>
    <cellStyle name="Normal 2 3 14 4" xfId="8896"/>
    <cellStyle name="Normal 2 3 14 5" xfId="8897"/>
    <cellStyle name="Normal 2 3 14 6" xfId="8898"/>
    <cellStyle name="Normal 2 3 15" xfId="8899"/>
    <cellStyle name="Normal 2 3 15 2" xfId="8900"/>
    <cellStyle name="Normal 2 3 15 3" xfId="8901"/>
    <cellStyle name="Normal 2 3 15 4" xfId="8902"/>
    <cellStyle name="Normal 2 3 15 5" xfId="8903"/>
    <cellStyle name="Normal 2 3 15 6" xfId="8904"/>
    <cellStyle name="Normal 2 3 16" xfId="8905"/>
    <cellStyle name="Normal 2 3 16 2" xfId="8906"/>
    <cellStyle name="Normal 2 3 16 3" xfId="8907"/>
    <cellStyle name="Normal 2 3 16 4" xfId="8908"/>
    <cellStyle name="Normal 2 3 16 5" xfId="8909"/>
    <cellStyle name="Normal 2 3 16 6" xfId="8910"/>
    <cellStyle name="Normal 2 3 17" xfId="8911"/>
    <cellStyle name="Normal 2 3 17 2" xfId="8912"/>
    <cellStyle name="Normal 2 3 17 3" xfId="8913"/>
    <cellStyle name="Normal 2 3 17 4" xfId="8914"/>
    <cellStyle name="Normal 2 3 17 5" xfId="8915"/>
    <cellStyle name="Normal 2 3 17 6" xfId="8916"/>
    <cellStyle name="Normal 2 3 18" xfId="8917"/>
    <cellStyle name="Normal 2 3 18 2" xfId="8918"/>
    <cellStyle name="Normal 2 3 18 3" xfId="8919"/>
    <cellStyle name="Normal 2 3 18 4" xfId="8920"/>
    <cellStyle name="Normal 2 3 18 5" xfId="8921"/>
    <cellStyle name="Normal 2 3 18 6" xfId="8922"/>
    <cellStyle name="Normal 2 3 19" xfId="8923"/>
    <cellStyle name="Normal 2 3 19 2" xfId="8924"/>
    <cellStyle name="Normal 2 3 19 3" xfId="8925"/>
    <cellStyle name="Normal 2 3 19 4" xfId="8926"/>
    <cellStyle name="Normal 2 3 19 5" xfId="8927"/>
    <cellStyle name="Normal 2 3 19 6" xfId="8928"/>
    <cellStyle name="Normal 2 3 2" xfId="8929"/>
    <cellStyle name="Normal 2 3 2 10" xfId="8930"/>
    <cellStyle name="Normal 2 3 2 10 2" xfId="8931"/>
    <cellStyle name="Normal 2 3 2 10 3" xfId="8932"/>
    <cellStyle name="Normal 2 3 2 10 4" xfId="8933"/>
    <cellStyle name="Normal 2 3 2 10 5" xfId="8934"/>
    <cellStyle name="Normal 2 3 2 10 6" xfId="8935"/>
    <cellStyle name="Normal 2 3 2 100" xfId="8936"/>
    <cellStyle name="Normal 2 3 2 101" xfId="8937"/>
    <cellStyle name="Normal 2 3 2 102" xfId="8938"/>
    <cellStyle name="Normal 2 3 2 103" xfId="8939"/>
    <cellStyle name="Normal 2 3 2 104" xfId="8940"/>
    <cellStyle name="Normal 2 3 2 105" xfId="8941"/>
    <cellStyle name="Normal 2 3 2 106" xfId="8942"/>
    <cellStyle name="Normal 2 3 2 107" xfId="8943"/>
    <cellStyle name="Normal 2 3 2 108" xfId="8944"/>
    <cellStyle name="Normal 2 3 2 109" xfId="8945"/>
    <cellStyle name="Normal 2 3 2 11" xfId="8946"/>
    <cellStyle name="Normal 2 3 2 11 2" xfId="8947"/>
    <cellStyle name="Normal 2 3 2 11 3" xfId="8948"/>
    <cellStyle name="Normal 2 3 2 11 4" xfId="8949"/>
    <cellStyle name="Normal 2 3 2 11 5" xfId="8950"/>
    <cellStyle name="Normal 2 3 2 11 6" xfId="8951"/>
    <cellStyle name="Normal 2 3 2 110" xfId="8952"/>
    <cellStyle name="Normal 2 3 2 111" xfId="8953"/>
    <cellStyle name="Normal 2 3 2 12" xfId="8954"/>
    <cellStyle name="Normal 2 3 2 12 2" xfId="8955"/>
    <cellStyle name="Normal 2 3 2 12 3" xfId="8956"/>
    <cellStyle name="Normal 2 3 2 12 4" xfId="8957"/>
    <cellStyle name="Normal 2 3 2 12 5" xfId="8958"/>
    <cellStyle name="Normal 2 3 2 12 6" xfId="8959"/>
    <cellStyle name="Normal 2 3 2 13" xfId="8960"/>
    <cellStyle name="Normal 2 3 2 13 2" xfId="8961"/>
    <cellStyle name="Normal 2 3 2 13 3" xfId="8962"/>
    <cellStyle name="Normal 2 3 2 13 4" xfId="8963"/>
    <cellStyle name="Normal 2 3 2 13 5" xfId="8964"/>
    <cellStyle name="Normal 2 3 2 13 6" xfId="8965"/>
    <cellStyle name="Normal 2 3 2 14" xfId="8966"/>
    <cellStyle name="Normal 2 3 2 14 2" xfId="8967"/>
    <cellStyle name="Normal 2 3 2 14 3" xfId="8968"/>
    <cellStyle name="Normal 2 3 2 14 4" xfId="8969"/>
    <cellStyle name="Normal 2 3 2 14 5" xfId="8970"/>
    <cellStyle name="Normal 2 3 2 14 6" xfId="8971"/>
    <cellStyle name="Normal 2 3 2 15" xfId="8972"/>
    <cellStyle name="Normal 2 3 2 15 2" xfId="8973"/>
    <cellStyle name="Normal 2 3 2 15 3" xfId="8974"/>
    <cellStyle name="Normal 2 3 2 15 4" xfId="8975"/>
    <cellStyle name="Normal 2 3 2 15 5" xfId="8976"/>
    <cellStyle name="Normal 2 3 2 15 6" xfId="8977"/>
    <cellStyle name="Normal 2 3 2 16" xfId="8978"/>
    <cellStyle name="Normal 2 3 2 16 2" xfId="8979"/>
    <cellStyle name="Normal 2 3 2 16 3" xfId="8980"/>
    <cellStyle name="Normal 2 3 2 16 4" xfId="8981"/>
    <cellStyle name="Normal 2 3 2 16 5" xfId="8982"/>
    <cellStyle name="Normal 2 3 2 16 6" xfId="8983"/>
    <cellStyle name="Normal 2 3 2 17" xfId="8984"/>
    <cellStyle name="Normal 2 3 2 17 2" xfId="8985"/>
    <cellStyle name="Normal 2 3 2 17 3" xfId="8986"/>
    <cellStyle name="Normal 2 3 2 17 4" xfId="8987"/>
    <cellStyle name="Normal 2 3 2 17 5" xfId="8988"/>
    <cellStyle name="Normal 2 3 2 17 6" xfId="8989"/>
    <cellStyle name="Normal 2 3 2 18" xfId="8990"/>
    <cellStyle name="Normal 2 3 2 18 2" xfId="8991"/>
    <cellStyle name="Normal 2 3 2 18 3" xfId="8992"/>
    <cellStyle name="Normal 2 3 2 18 4" xfId="8993"/>
    <cellStyle name="Normal 2 3 2 18 5" xfId="8994"/>
    <cellStyle name="Normal 2 3 2 18 6" xfId="8995"/>
    <cellStyle name="Normal 2 3 2 19" xfId="8996"/>
    <cellStyle name="Normal 2 3 2 19 2" xfId="8997"/>
    <cellStyle name="Normal 2 3 2 19 3" xfId="8998"/>
    <cellStyle name="Normal 2 3 2 19 4" xfId="8999"/>
    <cellStyle name="Normal 2 3 2 19 5" xfId="9000"/>
    <cellStyle name="Normal 2 3 2 19 6" xfId="9001"/>
    <cellStyle name="Normal 2 3 2 2" xfId="9002"/>
    <cellStyle name="Normal 2 3 2 2 10" xfId="9003"/>
    <cellStyle name="Normal 2 3 2 2 11" xfId="9004"/>
    <cellStyle name="Normal 2 3 2 2 12" xfId="9005"/>
    <cellStyle name="Normal 2 3 2 2 13" xfId="9006"/>
    <cellStyle name="Normal 2 3 2 2 14" xfId="9007"/>
    <cellStyle name="Normal 2 3 2 2 15" xfId="9008"/>
    <cellStyle name="Normal 2 3 2 2 16" xfId="9009"/>
    <cellStyle name="Normal 2 3 2 2 17" xfId="9010"/>
    <cellStyle name="Normal 2 3 2 2 18" xfId="9011"/>
    <cellStyle name="Normal 2 3 2 2 19" xfId="9012"/>
    <cellStyle name="Normal 2 3 2 2 2" xfId="9013"/>
    <cellStyle name="Normal 2 3 2 2 2 10" xfId="9014"/>
    <cellStyle name="Normal 2 3 2 2 2 11" xfId="9015"/>
    <cellStyle name="Normal 2 3 2 2 2 12" xfId="9016"/>
    <cellStyle name="Normal 2 3 2 2 2 13" xfId="9017"/>
    <cellStyle name="Normal 2 3 2 2 2 14" xfId="9018"/>
    <cellStyle name="Normal 2 3 2 2 2 15" xfId="9019"/>
    <cellStyle name="Normal 2 3 2 2 2 16" xfId="9020"/>
    <cellStyle name="Normal 2 3 2 2 2 17" xfId="9021"/>
    <cellStyle name="Normal 2 3 2 2 2 18" xfId="9022"/>
    <cellStyle name="Normal 2 3 2 2 2 19" xfId="9023"/>
    <cellStyle name="Normal 2 3 2 2 2 2" xfId="9024"/>
    <cellStyle name="Normal 2 3 2 2 2 2 10" xfId="9025"/>
    <cellStyle name="Normal 2 3 2 2 2 2 11" xfId="9026"/>
    <cellStyle name="Normal 2 3 2 2 2 2 12" xfId="9027"/>
    <cellStyle name="Normal 2 3 2 2 2 2 13" xfId="9028"/>
    <cellStyle name="Normal 2 3 2 2 2 2 14" xfId="9029"/>
    <cellStyle name="Normal 2 3 2 2 2 2 15" xfId="9030"/>
    <cellStyle name="Normal 2 3 2 2 2 2 16" xfId="9031"/>
    <cellStyle name="Normal 2 3 2 2 2 2 17" xfId="9032"/>
    <cellStyle name="Normal 2 3 2 2 2 2 18" xfId="9033"/>
    <cellStyle name="Normal 2 3 2 2 2 2 19" xfId="9034"/>
    <cellStyle name="Normal 2 3 2 2 2 2 2" xfId="9035"/>
    <cellStyle name="Normal 2 3 2 2 2 2 2 10" xfId="9036"/>
    <cellStyle name="Normal 2 3 2 2 2 2 2 11" xfId="9037"/>
    <cellStyle name="Normal 2 3 2 2 2 2 2 12" xfId="9038"/>
    <cellStyle name="Normal 2 3 2 2 2 2 2 13" xfId="9039"/>
    <cellStyle name="Normal 2 3 2 2 2 2 2 14" xfId="9040"/>
    <cellStyle name="Normal 2 3 2 2 2 2 2 15" xfId="9041"/>
    <cellStyle name="Normal 2 3 2 2 2 2 2 16" xfId="9042"/>
    <cellStyle name="Normal 2 3 2 2 2 2 2 17" xfId="9043"/>
    <cellStyle name="Normal 2 3 2 2 2 2 2 18" xfId="9044"/>
    <cellStyle name="Normal 2 3 2 2 2 2 2 19" xfId="9045"/>
    <cellStyle name="Normal 2 3 2 2 2 2 2 2" xfId="9046"/>
    <cellStyle name="Normal 2 3 2 2 2 2 2 20" xfId="9047"/>
    <cellStyle name="Normal 2 3 2 2 2 2 2 21" xfId="9048"/>
    <cellStyle name="Normal 2 3 2 2 2 2 2 22" xfId="9049"/>
    <cellStyle name="Normal 2 3 2 2 2 2 2 23" xfId="9050"/>
    <cellStyle name="Normal 2 3 2 2 2 2 2 24" xfId="9051"/>
    <cellStyle name="Normal 2 3 2 2 2 2 2 25" xfId="9052"/>
    <cellStyle name="Normal 2 3 2 2 2 2 2 26" xfId="9053"/>
    <cellStyle name="Normal 2 3 2 2 2 2 2 27" xfId="9054"/>
    <cellStyle name="Normal 2 3 2 2 2 2 2 28" xfId="9055"/>
    <cellStyle name="Normal 2 3 2 2 2 2 2 29" xfId="9056"/>
    <cellStyle name="Normal 2 3 2 2 2 2 2 3" xfId="9057"/>
    <cellStyle name="Normal 2 3 2 2 2 2 2 30" xfId="9058"/>
    <cellStyle name="Normal 2 3 2 2 2 2 2 31" xfId="9059"/>
    <cellStyle name="Normal 2 3 2 2 2 2 2 32" xfId="9060"/>
    <cellStyle name="Normal 2 3 2 2 2 2 2 33" xfId="9061"/>
    <cellStyle name="Normal 2 3 2 2 2 2 2 34" xfId="9062"/>
    <cellStyle name="Normal 2 3 2 2 2 2 2 35" xfId="9063"/>
    <cellStyle name="Normal 2 3 2 2 2 2 2 36" xfId="9064"/>
    <cellStyle name="Normal 2 3 2 2 2 2 2 37" xfId="9065"/>
    <cellStyle name="Normal 2 3 2 2 2 2 2 38" xfId="9066"/>
    <cellStyle name="Normal 2 3 2 2 2 2 2 4" xfId="9067"/>
    <cellStyle name="Normal 2 3 2 2 2 2 2 5" xfId="9068"/>
    <cellStyle name="Normal 2 3 2 2 2 2 2 6" xfId="9069"/>
    <cellStyle name="Normal 2 3 2 2 2 2 2 7" xfId="9070"/>
    <cellStyle name="Normal 2 3 2 2 2 2 2 8" xfId="9071"/>
    <cellStyle name="Normal 2 3 2 2 2 2 2 9" xfId="9072"/>
    <cellStyle name="Normal 2 3 2 2 2 2 20" xfId="9073"/>
    <cellStyle name="Normal 2 3 2 2 2 2 21" xfId="9074"/>
    <cellStyle name="Normal 2 3 2 2 2 2 22" xfId="9075"/>
    <cellStyle name="Normal 2 3 2 2 2 2 23" xfId="9076"/>
    <cellStyle name="Normal 2 3 2 2 2 2 24" xfId="9077"/>
    <cellStyle name="Normal 2 3 2 2 2 2 25" xfId="9078"/>
    <cellStyle name="Normal 2 3 2 2 2 2 26" xfId="9079"/>
    <cellStyle name="Normal 2 3 2 2 2 2 27" xfId="9080"/>
    <cellStyle name="Normal 2 3 2 2 2 2 28" xfId="9081"/>
    <cellStyle name="Normal 2 3 2 2 2 2 29" xfId="9082"/>
    <cellStyle name="Normal 2 3 2 2 2 2 3" xfId="9083"/>
    <cellStyle name="Normal 2 3 2 2 2 2 30" xfId="9084"/>
    <cellStyle name="Normal 2 3 2 2 2 2 31" xfId="9085"/>
    <cellStyle name="Normal 2 3 2 2 2 2 32" xfId="9086"/>
    <cellStyle name="Normal 2 3 2 2 2 2 33" xfId="9087"/>
    <cellStyle name="Normal 2 3 2 2 2 2 34" xfId="9088"/>
    <cellStyle name="Normal 2 3 2 2 2 2 35" xfId="9089"/>
    <cellStyle name="Normal 2 3 2 2 2 2 36" xfId="9090"/>
    <cellStyle name="Normal 2 3 2 2 2 2 37" xfId="9091"/>
    <cellStyle name="Normal 2 3 2 2 2 2 38" xfId="9092"/>
    <cellStyle name="Normal 2 3 2 2 2 2 39" xfId="9093"/>
    <cellStyle name="Normal 2 3 2 2 2 2 4" xfId="9094"/>
    <cellStyle name="Normal 2 3 2 2 2 2 40" xfId="9095"/>
    <cellStyle name="Normal 2 3 2 2 2 2 41" xfId="9096"/>
    <cellStyle name="Normal 2 3 2 2 2 2 42" xfId="9097"/>
    <cellStyle name="Normal 2 3 2 2 2 2 43" xfId="9098"/>
    <cellStyle name="Normal 2 3 2 2 2 2 44" xfId="9099"/>
    <cellStyle name="Normal 2 3 2 2 2 2 45" xfId="9100"/>
    <cellStyle name="Normal 2 3 2 2 2 2 46" xfId="9101"/>
    <cellStyle name="Normal 2 3 2 2 2 2 47" xfId="9102"/>
    <cellStyle name="Normal 2 3 2 2 2 2 5" xfId="9103"/>
    <cellStyle name="Normal 2 3 2 2 2 2 6" xfId="9104"/>
    <cellStyle name="Normal 2 3 2 2 2 2 7" xfId="9105"/>
    <cellStyle name="Normal 2 3 2 2 2 2 8" xfId="9106"/>
    <cellStyle name="Normal 2 3 2 2 2 2 9" xfId="9107"/>
    <cellStyle name="Normal 2 3 2 2 2 20" xfId="9108"/>
    <cellStyle name="Normal 2 3 2 2 2 21" xfId="9109"/>
    <cellStyle name="Normal 2 3 2 2 2 22" xfId="9110"/>
    <cellStyle name="Normal 2 3 2 2 2 23" xfId="9111"/>
    <cellStyle name="Normal 2 3 2 2 2 24" xfId="9112"/>
    <cellStyle name="Normal 2 3 2 2 2 25" xfId="9113"/>
    <cellStyle name="Normal 2 3 2 2 2 26" xfId="9114"/>
    <cellStyle name="Normal 2 3 2 2 2 27" xfId="9115"/>
    <cellStyle name="Normal 2 3 2 2 2 28" xfId="9116"/>
    <cellStyle name="Normal 2 3 2 2 2 29" xfId="9117"/>
    <cellStyle name="Normal 2 3 2 2 2 3" xfId="9118"/>
    <cellStyle name="Normal 2 3 2 2 2 30" xfId="9119"/>
    <cellStyle name="Normal 2 3 2 2 2 31" xfId="9120"/>
    <cellStyle name="Normal 2 3 2 2 2 32" xfId="9121"/>
    <cellStyle name="Normal 2 3 2 2 2 33" xfId="9122"/>
    <cellStyle name="Normal 2 3 2 2 2 34" xfId="9123"/>
    <cellStyle name="Normal 2 3 2 2 2 35" xfId="9124"/>
    <cellStyle name="Normal 2 3 2 2 2 36" xfId="9125"/>
    <cellStyle name="Normal 2 3 2 2 2 37" xfId="9126"/>
    <cellStyle name="Normal 2 3 2 2 2 38" xfId="9127"/>
    <cellStyle name="Normal 2 3 2 2 2 39" xfId="9128"/>
    <cellStyle name="Normal 2 3 2 2 2 4" xfId="9129"/>
    <cellStyle name="Normal 2 3 2 2 2 40" xfId="9130"/>
    <cellStyle name="Normal 2 3 2 2 2 41" xfId="9131"/>
    <cellStyle name="Normal 2 3 2 2 2 42" xfId="9132"/>
    <cellStyle name="Normal 2 3 2 2 2 43" xfId="9133"/>
    <cellStyle name="Normal 2 3 2 2 2 44" xfId="9134"/>
    <cellStyle name="Normal 2 3 2 2 2 45" xfId="9135"/>
    <cellStyle name="Normal 2 3 2 2 2 46" xfId="9136"/>
    <cellStyle name="Normal 2 3 2 2 2 47" xfId="9137"/>
    <cellStyle name="Normal 2 3 2 2 2 48" xfId="9138"/>
    <cellStyle name="Normal 2 3 2 2 2 49" xfId="9139"/>
    <cellStyle name="Normal 2 3 2 2 2 5" xfId="9140"/>
    <cellStyle name="Normal 2 3 2 2 2 50" xfId="9141"/>
    <cellStyle name="Normal 2 3 2 2 2 51" xfId="9142"/>
    <cellStyle name="Normal 2 3 2 2 2 52" xfId="9143"/>
    <cellStyle name="Normal 2 3 2 2 2 6" xfId="9144"/>
    <cellStyle name="Normal 2 3 2 2 2 7" xfId="9145"/>
    <cellStyle name="Normal 2 3 2 2 2 8" xfId="9146"/>
    <cellStyle name="Normal 2 3 2 2 2 9" xfId="9147"/>
    <cellStyle name="Normal 2 3 2 2 20" xfId="9148"/>
    <cellStyle name="Normal 2 3 2 2 21" xfId="9149"/>
    <cellStyle name="Normal 2 3 2 2 22" xfId="9150"/>
    <cellStyle name="Normal 2 3 2 2 23" xfId="9151"/>
    <cellStyle name="Normal 2 3 2 2 24" xfId="9152"/>
    <cellStyle name="Normal 2 3 2 2 25" xfId="9153"/>
    <cellStyle name="Normal 2 3 2 2 26" xfId="9154"/>
    <cellStyle name="Normal 2 3 2 2 27" xfId="9155"/>
    <cellStyle name="Normal 2 3 2 2 28" xfId="9156"/>
    <cellStyle name="Normal 2 3 2 2 29" xfId="9157"/>
    <cellStyle name="Normal 2 3 2 2 3" xfId="9158"/>
    <cellStyle name="Normal 2 3 2 2 3 2" xfId="9159"/>
    <cellStyle name="Normal 2 3 2 2 3 3" xfId="9160"/>
    <cellStyle name="Normal 2 3 2 2 3 4" xfId="9161"/>
    <cellStyle name="Normal 2 3 2 2 3 5" xfId="9162"/>
    <cellStyle name="Normal 2 3 2 2 3 6" xfId="9163"/>
    <cellStyle name="Normal 2 3 2 2 30" xfId="9164"/>
    <cellStyle name="Normal 2 3 2 2 31" xfId="9165"/>
    <cellStyle name="Normal 2 3 2 2 32" xfId="9166"/>
    <cellStyle name="Normal 2 3 2 2 33" xfId="9167"/>
    <cellStyle name="Normal 2 3 2 2 34" xfId="9168"/>
    <cellStyle name="Normal 2 3 2 2 35" xfId="9169"/>
    <cellStyle name="Normal 2 3 2 2 36" xfId="9170"/>
    <cellStyle name="Normal 2 3 2 2 37" xfId="9171"/>
    <cellStyle name="Normal 2 3 2 2 38" xfId="9172"/>
    <cellStyle name="Normal 2 3 2 2 39" xfId="9173"/>
    <cellStyle name="Normal 2 3 2 2 4" xfId="9174"/>
    <cellStyle name="Normal 2 3 2 2 4 2" xfId="9175"/>
    <cellStyle name="Normal 2 3 2 2 4 3" xfId="9176"/>
    <cellStyle name="Normal 2 3 2 2 4 4" xfId="9177"/>
    <cellStyle name="Normal 2 3 2 2 4 5" xfId="9178"/>
    <cellStyle name="Normal 2 3 2 2 4 6" xfId="9179"/>
    <cellStyle name="Normal 2 3 2 2 40" xfId="9180"/>
    <cellStyle name="Normal 2 3 2 2 41" xfId="9181"/>
    <cellStyle name="Normal 2 3 2 2 42" xfId="9182"/>
    <cellStyle name="Normal 2 3 2 2 43" xfId="9183"/>
    <cellStyle name="Normal 2 3 2 2 44" xfId="9184"/>
    <cellStyle name="Normal 2 3 2 2 45" xfId="9185"/>
    <cellStyle name="Normal 2 3 2 2 46" xfId="9186"/>
    <cellStyle name="Normal 2 3 2 2 47" xfId="9187"/>
    <cellStyle name="Normal 2 3 2 2 48" xfId="9188"/>
    <cellStyle name="Normal 2 3 2 2 5" xfId="9189"/>
    <cellStyle name="Normal 2 3 2 2 5 2" xfId="9190"/>
    <cellStyle name="Normal 2 3 2 2 5 3" xfId="9191"/>
    <cellStyle name="Normal 2 3 2 2 5 4" xfId="9192"/>
    <cellStyle name="Normal 2 3 2 2 5 5" xfId="9193"/>
    <cellStyle name="Normal 2 3 2 2 5 6" xfId="9194"/>
    <cellStyle name="Normal 2 3 2 2 6" xfId="9195"/>
    <cellStyle name="Normal 2 3 2 2 6 2" xfId="9196"/>
    <cellStyle name="Normal 2 3 2 2 6 3" xfId="9197"/>
    <cellStyle name="Normal 2 3 2 2 6 4" xfId="9198"/>
    <cellStyle name="Normal 2 3 2 2 6 5" xfId="9199"/>
    <cellStyle name="Normal 2 3 2 2 6 6" xfId="9200"/>
    <cellStyle name="Normal 2 3 2 2 7" xfId="9201"/>
    <cellStyle name="Normal 2 3 2 2 7 10" xfId="9202"/>
    <cellStyle name="Normal 2 3 2 2 7 11" xfId="9203"/>
    <cellStyle name="Normal 2 3 2 2 7 12" xfId="9204"/>
    <cellStyle name="Normal 2 3 2 2 7 13" xfId="9205"/>
    <cellStyle name="Normal 2 3 2 2 7 14" xfId="9206"/>
    <cellStyle name="Normal 2 3 2 2 7 15" xfId="9207"/>
    <cellStyle name="Normal 2 3 2 2 7 16" xfId="9208"/>
    <cellStyle name="Normal 2 3 2 2 7 17" xfId="9209"/>
    <cellStyle name="Normal 2 3 2 2 7 18" xfId="9210"/>
    <cellStyle name="Normal 2 3 2 2 7 19" xfId="9211"/>
    <cellStyle name="Normal 2 3 2 2 7 2" xfId="9212"/>
    <cellStyle name="Normal 2 3 2 2 7 2 10" xfId="9213"/>
    <cellStyle name="Normal 2 3 2 2 7 2 11" xfId="9214"/>
    <cellStyle name="Normal 2 3 2 2 7 2 12" xfId="9215"/>
    <cellStyle name="Normal 2 3 2 2 7 2 13" xfId="9216"/>
    <cellStyle name="Normal 2 3 2 2 7 2 14" xfId="9217"/>
    <cellStyle name="Normal 2 3 2 2 7 2 15" xfId="9218"/>
    <cellStyle name="Normal 2 3 2 2 7 2 16" xfId="9219"/>
    <cellStyle name="Normal 2 3 2 2 7 2 17" xfId="9220"/>
    <cellStyle name="Normal 2 3 2 2 7 2 18" xfId="9221"/>
    <cellStyle name="Normal 2 3 2 2 7 2 19" xfId="9222"/>
    <cellStyle name="Normal 2 3 2 2 7 2 2" xfId="9223"/>
    <cellStyle name="Normal 2 3 2 2 7 2 20" xfId="9224"/>
    <cellStyle name="Normal 2 3 2 2 7 2 21" xfId="9225"/>
    <cellStyle name="Normal 2 3 2 2 7 2 22" xfId="9226"/>
    <cellStyle name="Normal 2 3 2 2 7 2 23" xfId="9227"/>
    <cellStyle name="Normal 2 3 2 2 7 2 24" xfId="9228"/>
    <cellStyle name="Normal 2 3 2 2 7 2 25" xfId="9229"/>
    <cellStyle name="Normal 2 3 2 2 7 2 26" xfId="9230"/>
    <cellStyle name="Normal 2 3 2 2 7 2 27" xfId="9231"/>
    <cellStyle name="Normal 2 3 2 2 7 2 28" xfId="9232"/>
    <cellStyle name="Normal 2 3 2 2 7 2 29" xfId="9233"/>
    <cellStyle name="Normal 2 3 2 2 7 2 3" xfId="9234"/>
    <cellStyle name="Normal 2 3 2 2 7 2 30" xfId="9235"/>
    <cellStyle name="Normal 2 3 2 2 7 2 31" xfId="9236"/>
    <cellStyle name="Normal 2 3 2 2 7 2 32" xfId="9237"/>
    <cellStyle name="Normal 2 3 2 2 7 2 33" xfId="9238"/>
    <cellStyle name="Normal 2 3 2 2 7 2 34" xfId="9239"/>
    <cellStyle name="Normal 2 3 2 2 7 2 35" xfId="9240"/>
    <cellStyle name="Normal 2 3 2 2 7 2 36" xfId="9241"/>
    <cellStyle name="Normal 2 3 2 2 7 2 37" xfId="9242"/>
    <cellStyle name="Normal 2 3 2 2 7 2 38" xfId="9243"/>
    <cellStyle name="Normal 2 3 2 2 7 2 4" xfId="9244"/>
    <cellStyle name="Normal 2 3 2 2 7 2 5" xfId="9245"/>
    <cellStyle name="Normal 2 3 2 2 7 2 6" xfId="9246"/>
    <cellStyle name="Normal 2 3 2 2 7 2 7" xfId="9247"/>
    <cellStyle name="Normal 2 3 2 2 7 2 8" xfId="9248"/>
    <cellStyle name="Normal 2 3 2 2 7 2 9" xfId="9249"/>
    <cellStyle name="Normal 2 3 2 2 7 20" xfId="9250"/>
    <cellStyle name="Normal 2 3 2 2 7 21" xfId="9251"/>
    <cellStyle name="Normal 2 3 2 2 7 22" xfId="9252"/>
    <cellStyle name="Normal 2 3 2 2 7 23" xfId="9253"/>
    <cellStyle name="Normal 2 3 2 2 7 24" xfId="9254"/>
    <cellStyle name="Normal 2 3 2 2 7 25" xfId="9255"/>
    <cellStyle name="Normal 2 3 2 2 7 26" xfId="9256"/>
    <cellStyle name="Normal 2 3 2 2 7 27" xfId="9257"/>
    <cellStyle name="Normal 2 3 2 2 7 28" xfId="9258"/>
    <cellStyle name="Normal 2 3 2 2 7 29" xfId="9259"/>
    <cellStyle name="Normal 2 3 2 2 7 3" xfId="9260"/>
    <cellStyle name="Normal 2 3 2 2 7 30" xfId="9261"/>
    <cellStyle name="Normal 2 3 2 2 7 31" xfId="9262"/>
    <cellStyle name="Normal 2 3 2 2 7 32" xfId="9263"/>
    <cellStyle name="Normal 2 3 2 2 7 33" xfId="9264"/>
    <cellStyle name="Normal 2 3 2 2 7 34" xfId="9265"/>
    <cellStyle name="Normal 2 3 2 2 7 35" xfId="9266"/>
    <cellStyle name="Normal 2 3 2 2 7 36" xfId="9267"/>
    <cellStyle name="Normal 2 3 2 2 7 37" xfId="9268"/>
    <cellStyle name="Normal 2 3 2 2 7 38" xfId="9269"/>
    <cellStyle name="Normal 2 3 2 2 7 4" xfId="9270"/>
    <cellStyle name="Normal 2 3 2 2 7 5" xfId="9271"/>
    <cellStyle name="Normal 2 3 2 2 7 6" xfId="9272"/>
    <cellStyle name="Normal 2 3 2 2 7 7" xfId="9273"/>
    <cellStyle name="Normal 2 3 2 2 7 8" xfId="9274"/>
    <cellStyle name="Normal 2 3 2 2 7 9" xfId="9275"/>
    <cellStyle name="Normal 2 3 2 2 8" xfId="9276"/>
    <cellStyle name="Normal 2 3 2 2 9" xfId="9277"/>
    <cellStyle name="Normal 2 3 2 20" xfId="9278"/>
    <cellStyle name="Normal 2 3 2 20 2" xfId="9279"/>
    <cellStyle name="Normal 2 3 2 20 3" xfId="9280"/>
    <cellStyle name="Normal 2 3 2 20 4" xfId="9281"/>
    <cellStyle name="Normal 2 3 2 20 5" xfId="9282"/>
    <cellStyle name="Normal 2 3 2 20 6" xfId="9283"/>
    <cellStyle name="Normal 2 3 2 21" xfId="9284"/>
    <cellStyle name="Normal 2 3 2 21 2" xfId="9285"/>
    <cellStyle name="Normal 2 3 2 21 3" xfId="9286"/>
    <cellStyle name="Normal 2 3 2 21 4" xfId="9287"/>
    <cellStyle name="Normal 2 3 2 21 5" xfId="9288"/>
    <cellStyle name="Normal 2 3 2 21 6" xfId="9289"/>
    <cellStyle name="Normal 2 3 2 22" xfId="9290"/>
    <cellStyle name="Normal 2 3 2 22 2" xfId="9291"/>
    <cellStyle name="Normal 2 3 2 22 3" xfId="9292"/>
    <cellStyle name="Normal 2 3 2 22 4" xfId="9293"/>
    <cellStyle name="Normal 2 3 2 22 5" xfId="9294"/>
    <cellStyle name="Normal 2 3 2 22 6" xfId="9295"/>
    <cellStyle name="Normal 2 3 2 23" xfId="9296"/>
    <cellStyle name="Normal 2 3 2 23 2" xfId="9297"/>
    <cellStyle name="Normal 2 3 2 23 3" xfId="9298"/>
    <cellStyle name="Normal 2 3 2 23 4" xfId="9299"/>
    <cellStyle name="Normal 2 3 2 23 5" xfId="9300"/>
    <cellStyle name="Normal 2 3 2 23 6" xfId="9301"/>
    <cellStyle name="Normal 2 3 2 24" xfId="9302"/>
    <cellStyle name="Normal 2 3 2 24 2" xfId="9303"/>
    <cellStyle name="Normal 2 3 2 24 3" xfId="9304"/>
    <cellStyle name="Normal 2 3 2 24 4" xfId="9305"/>
    <cellStyle name="Normal 2 3 2 24 5" xfId="9306"/>
    <cellStyle name="Normal 2 3 2 24 6" xfId="9307"/>
    <cellStyle name="Normal 2 3 2 25" xfId="9308"/>
    <cellStyle name="Normal 2 3 2 25 2" xfId="9309"/>
    <cellStyle name="Normal 2 3 2 25 3" xfId="9310"/>
    <cellStyle name="Normal 2 3 2 25 4" xfId="9311"/>
    <cellStyle name="Normal 2 3 2 25 5" xfId="9312"/>
    <cellStyle name="Normal 2 3 2 25 6" xfId="9313"/>
    <cellStyle name="Normal 2 3 2 26" xfId="9314"/>
    <cellStyle name="Normal 2 3 2 26 2" xfId="9315"/>
    <cellStyle name="Normal 2 3 2 26 3" xfId="9316"/>
    <cellStyle name="Normal 2 3 2 26 4" xfId="9317"/>
    <cellStyle name="Normal 2 3 2 26 5" xfId="9318"/>
    <cellStyle name="Normal 2 3 2 26 6" xfId="9319"/>
    <cellStyle name="Normal 2 3 2 27" xfId="9320"/>
    <cellStyle name="Normal 2 3 2 27 2" xfId="9321"/>
    <cellStyle name="Normal 2 3 2 27 3" xfId="9322"/>
    <cellStyle name="Normal 2 3 2 27 4" xfId="9323"/>
    <cellStyle name="Normal 2 3 2 27 5" xfId="9324"/>
    <cellStyle name="Normal 2 3 2 27 6" xfId="9325"/>
    <cellStyle name="Normal 2 3 2 28" xfId="9326"/>
    <cellStyle name="Normal 2 3 2 28 2" xfId="9327"/>
    <cellStyle name="Normal 2 3 2 28 3" xfId="9328"/>
    <cellStyle name="Normal 2 3 2 28 4" xfId="9329"/>
    <cellStyle name="Normal 2 3 2 28 5" xfId="9330"/>
    <cellStyle name="Normal 2 3 2 28 6" xfId="9331"/>
    <cellStyle name="Normal 2 3 2 29" xfId="9332"/>
    <cellStyle name="Normal 2 3 2 29 2" xfId="9333"/>
    <cellStyle name="Normal 2 3 2 29 3" xfId="9334"/>
    <cellStyle name="Normal 2 3 2 29 4" xfId="9335"/>
    <cellStyle name="Normal 2 3 2 29 5" xfId="9336"/>
    <cellStyle name="Normal 2 3 2 29 6" xfId="9337"/>
    <cellStyle name="Normal 2 3 2 3" xfId="9338"/>
    <cellStyle name="Normal 2 3 2 3 10" xfId="9339"/>
    <cellStyle name="Normal 2 3 2 3 11" xfId="9340"/>
    <cellStyle name="Normal 2 3 2 3 12" xfId="9341"/>
    <cellStyle name="Normal 2 3 2 3 13" xfId="9342"/>
    <cellStyle name="Normal 2 3 2 3 14" xfId="9343"/>
    <cellStyle name="Normal 2 3 2 3 15" xfId="9344"/>
    <cellStyle name="Normal 2 3 2 3 16" xfId="9345"/>
    <cellStyle name="Normal 2 3 2 3 17" xfId="9346"/>
    <cellStyle name="Normal 2 3 2 3 18" xfId="9347"/>
    <cellStyle name="Normal 2 3 2 3 19" xfId="9348"/>
    <cellStyle name="Normal 2 3 2 3 2" xfId="9349"/>
    <cellStyle name="Normal 2 3 2 3 20" xfId="9350"/>
    <cellStyle name="Normal 2 3 2 3 21" xfId="9351"/>
    <cellStyle name="Normal 2 3 2 3 22" xfId="9352"/>
    <cellStyle name="Normal 2 3 2 3 23" xfId="9353"/>
    <cellStyle name="Normal 2 3 2 3 24" xfId="9354"/>
    <cellStyle name="Normal 2 3 2 3 25" xfId="9355"/>
    <cellStyle name="Normal 2 3 2 3 26" xfId="9356"/>
    <cellStyle name="Normal 2 3 2 3 27" xfId="9357"/>
    <cellStyle name="Normal 2 3 2 3 28" xfId="9358"/>
    <cellStyle name="Normal 2 3 2 3 29" xfId="9359"/>
    <cellStyle name="Normal 2 3 2 3 3" xfId="9360"/>
    <cellStyle name="Normal 2 3 2 3 30" xfId="9361"/>
    <cellStyle name="Normal 2 3 2 3 31" xfId="9362"/>
    <cellStyle name="Normal 2 3 2 3 32" xfId="9363"/>
    <cellStyle name="Normal 2 3 2 3 33" xfId="9364"/>
    <cellStyle name="Normal 2 3 2 3 34" xfId="9365"/>
    <cellStyle name="Normal 2 3 2 3 35" xfId="9366"/>
    <cellStyle name="Normal 2 3 2 3 36" xfId="9367"/>
    <cellStyle name="Normal 2 3 2 3 37" xfId="9368"/>
    <cellStyle name="Normal 2 3 2 3 38" xfId="9369"/>
    <cellStyle name="Normal 2 3 2 3 39" xfId="9370"/>
    <cellStyle name="Normal 2 3 2 3 4" xfId="9371"/>
    <cellStyle name="Normal 2 3 2 3 40" xfId="9372"/>
    <cellStyle name="Normal 2 3 2 3 41" xfId="9373"/>
    <cellStyle name="Normal 2 3 2 3 42" xfId="9374"/>
    <cellStyle name="Normal 2 3 2 3 43" xfId="9375"/>
    <cellStyle name="Normal 2 3 2 3 44" xfId="9376"/>
    <cellStyle name="Normal 2 3 2 3 45" xfId="9377"/>
    <cellStyle name="Normal 2 3 2 3 46" xfId="9378"/>
    <cellStyle name="Normal 2 3 2 3 47" xfId="9379"/>
    <cellStyle name="Normal 2 3 2 3 48" xfId="9380"/>
    <cellStyle name="Normal 2 3 2 3 49" xfId="9381"/>
    <cellStyle name="Normal 2 3 2 3 5" xfId="9382"/>
    <cellStyle name="Normal 2 3 2 3 50" xfId="9383"/>
    <cellStyle name="Normal 2 3 2 3 51" xfId="9384"/>
    <cellStyle name="Normal 2 3 2 3 52" xfId="9385"/>
    <cellStyle name="Normal 2 3 2 3 6" xfId="9386"/>
    <cellStyle name="Normal 2 3 2 3 7" xfId="9387"/>
    <cellStyle name="Normal 2 3 2 3 8" xfId="9388"/>
    <cellStyle name="Normal 2 3 2 3 9" xfId="9389"/>
    <cellStyle name="Normal 2 3 2 30" xfId="9390"/>
    <cellStyle name="Normal 2 3 2 30 2" xfId="9391"/>
    <cellStyle name="Normal 2 3 2 30 3" xfId="9392"/>
    <cellStyle name="Normal 2 3 2 30 4" xfId="9393"/>
    <cellStyle name="Normal 2 3 2 30 5" xfId="9394"/>
    <cellStyle name="Normal 2 3 2 30 6" xfId="9395"/>
    <cellStyle name="Normal 2 3 2 31" xfId="9396"/>
    <cellStyle name="Normal 2 3 2 31 2" xfId="9397"/>
    <cellStyle name="Normal 2 3 2 31 3" xfId="9398"/>
    <cellStyle name="Normal 2 3 2 31 4" xfId="9399"/>
    <cellStyle name="Normal 2 3 2 31 5" xfId="9400"/>
    <cellStyle name="Normal 2 3 2 31 6" xfId="9401"/>
    <cellStyle name="Normal 2 3 2 32" xfId="9402"/>
    <cellStyle name="Normal 2 3 2 32 2" xfId="9403"/>
    <cellStyle name="Normal 2 3 2 32 3" xfId="9404"/>
    <cellStyle name="Normal 2 3 2 32 4" xfId="9405"/>
    <cellStyle name="Normal 2 3 2 32 5" xfId="9406"/>
    <cellStyle name="Normal 2 3 2 32 6" xfId="9407"/>
    <cellStyle name="Normal 2 3 2 33" xfId="9408"/>
    <cellStyle name="Normal 2 3 2 33 2" xfId="9409"/>
    <cellStyle name="Normal 2 3 2 33 3" xfId="9410"/>
    <cellStyle name="Normal 2 3 2 33 4" xfId="9411"/>
    <cellStyle name="Normal 2 3 2 33 5" xfId="9412"/>
    <cellStyle name="Normal 2 3 2 33 6" xfId="9413"/>
    <cellStyle name="Normal 2 3 2 34" xfId="9414"/>
    <cellStyle name="Normal 2 3 2 34 2" xfId="9415"/>
    <cellStyle name="Normal 2 3 2 34 3" xfId="9416"/>
    <cellStyle name="Normal 2 3 2 34 4" xfId="9417"/>
    <cellStyle name="Normal 2 3 2 34 5" xfId="9418"/>
    <cellStyle name="Normal 2 3 2 34 6" xfId="9419"/>
    <cellStyle name="Normal 2 3 2 35" xfId="9420"/>
    <cellStyle name="Normal 2 3 2 35 2" xfId="9421"/>
    <cellStyle name="Normal 2 3 2 35 3" xfId="9422"/>
    <cellStyle name="Normal 2 3 2 35 4" xfId="9423"/>
    <cellStyle name="Normal 2 3 2 35 5" xfId="9424"/>
    <cellStyle name="Normal 2 3 2 35 6" xfId="9425"/>
    <cellStyle name="Normal 2 3 2 36" xfId="9426"/>
    <cellStyle name="Normal 2 3 2 36 2" xfId="9427"/>
    <cellStyle name="Normal 2 3 2 36 3" xfId="9428"/>
    <cellStyle name="Normal 2 3 2 36 4" xfId="9429"/>
    <cellStyle name="Normal 2 3 2 36 5" xfId="9430"/>
    <cellStyle name="Normal 2 3 2 36 6" xfId="9431"/>
    <cellStyle name="Normal 2 3 2 37" xfId="9432"/>
    <cellStyle name="Normal 2 3 2 37 2" xfId="9433"/>
    <cellStyle name="Normal 2 3 2 37 3" xfId="9434"/>
    <cellStyle name="Normal 2 3 2 37 4" xfId="9435"/>
    <cellStyle name="Normal 2 3 2 37 5" xfId="9436"/>
    <cellStyle name="Normal 2 3 2 37 6" xfId="9437"/>
    <cellStyle name="Normal 2 3 2 38" xfId="9438"/>
    <cellStyle name="Normal 2 3 2 38 2" xfId="9439"/>
    <cellStyle name="Normal 2 3 2 38 3" xfId="9440"/>
    <cellStyle name="Normal 2 3 2 38 4" xfId="9441"/>
    <cellStyle name="Normal 2 3 2 38 5" xfId="9442"/>
    <cellStyle name="Normal 2 3 2 38 6" xfId="9443"/>
    <cellStyle name="Normal 2 3 2 39" xfId="9444"/>
    <cellStyle name="Normal 2 3 2 39 2" xfId="9445"/>
    <cellStyle name="Normal 2 3 2 39 3" xfId="9446"/>
    <cellStyle name="Normal 2 3 2 39 4" xfId="9447"/>
    <cellStyle name="Normal 2 3 2 39 5" xfId="9448"/>
    <cellStyle name="Normal 2 3 2 39 6" xfId="9449"/>
    <cellStyle name="Normal 2 3 2 4" xfId="9450"/>
    <cellStyle name="Normal 2 3 2 4 2" xfId="9451"/>
    <cellStyle name="Normal 2 3 2 4 3" xfId="9452"/>
    <cellStyle name="Normal 2 3 2 4 4" xfId="9453"/>
    <cellStyle name="Normal 2 3 2 4 5" xfId="9454"/>
    <cellStyle name="Normal 2 3 2 4 6" xfId="9455"/>
    <cellStyle name="Normal 2 3 2 40" xfId="9456"/>
    <cellStyle name="Normal 2 3 2 40 2" xfId="9457"/>
    <cellStyle name="Normal 2 3 2 40 3" xfId="9458"/>
    <cellStyle name="Normal 2 3 2 40 4" xfId="9459"/>
    <cellStyle name="Normal 2 3 2 40 5" xfId="9460"/>
    <cellStyle name="Normal 2 3 2 40 6" xfId="9461"/>
    <cellStyle name="Normal 2 3 2 41" xfId="9462"/>
    <cellStyle name="Normal 2 3 2 41 2" xfId="9463"/>
    <cellStyle name="Normal 2 3 2 41 3" xfId="9464"/>
    <cellStyle name="Normal 2 3 2 41 4" xfId="9465"/>
    <cellStyle name="Normal 2 3 2 41 5" xfId="9466"/>
    <cellStyle name="Normal 2 3 2 41 6" xfId="9467"/>
    <cellStyle name="Normal 2 3 2 42" xfId="9468"/>
    <cellStyle name="Normal 2 3 2 42 2" xfId="9469"/>
    <cellStyle name="Normal 2 3 2 42 3" xfId="9470"/>
    <cellStyle name="Normal 2 3 2 42 4" xfId="9471"/>
    <cellStyle name="Normal 2 3 2 42 5" xfId="9472"/>
    <cellStyle name="Normal 2 3 2 42 6" xfId="9473"/>
    <cellStyle name="Normal 2 3 2 43" xfId="9474"/>
    <cellStyle name="Normal 2 3 2 43 2" xfId="9475"/>
    <cellStyle name="Normal 2 3 2 43 3" xfId="9476"/>
    <cellStyle name="Normal 2 3 2 43 4" xfId="9477"/>
    <cellStyle name="Normal 2 3 2 43 5" xfId="9478"/>
    <cellStyle name="Normal 2 3 2 43 6" xfId="9479"/>
    <cellStyle name="Normal 2 3 2 44" xfId="9480"/>
    <cellStyle name="Normal 2 3 2 44 2" xfId="9481"/>
    <cellStyle name="Normal 2 3 2 44 3" xfId="9482"/>
    <cellStyle name="Normal 2 3 2 44 4" xfId="9483"/>
    <cellStyle name="Normal 2 3 2 44 5" xfId="9484"/>
    <cellStyle name="Normal 2 3 2 44 6" xfId="9485"/>
    <cellStyle name="Normal 2 3 2 45" xfId="9486"/>
    <cellStyle name="Normal 2 3 2 45 2" xfId="9487"/>
    <cellStyle name="Normal 2 3 2 45 3" xfId="9488"/>
    <cellStyle name="Normal 2 3 2 45 4" xfId="9489"/>
    <cellStyle name="Normal 2 3 2 45 5" xfId="9490"/>
    <cellStyle name="Normal 2 3 2 45 6" xfId="9491"/>
    <cellStyle name="Normal 2 3 2 46" xfId="9492"/>
    <cellStyle name="Normal 2 3 2 46 2" xfId="9493"/>
    <cellStyle name="Normal 2 3 2 46 3" xfId="9494"/>
    <cellStyle name="Normal 2 3 2 46 4" xfId="9495"/>
    <cellStyle name="Normal 2 3 2 46 5" xfId="9496"/>
    <cellStyle name="Normal 2 3 2 46 6" xfId="9497"/>
    <cellStyle name="Normal 2 3 2 47" xfId="9498"/>
    <cellStyle name="Normal 2 3 2 47 2" xfId="9499"/>
    <cellStyle name="Normal 2 3 2 47 3" xfId="9500"/>
    <cellStyle name="Normal 2 3 2 47 4" xfId="9501"/>
    <cellStyle name="Normal 2 3 2 47 5" xfId="9502"/>
    <cellStyle name="Normal 2 3 2 47 6" xfId="9503"/>
    <cellStyle name="Normal 2 3 2 48" xfId="9504"/>
    <cellStyle name="Normal 2 3 2 48 2" xfId="9505"/>
    <cellStyle name="Normal 2 3 2 48 3" xfId="9506"/>
    <cellStyle name="Normal 2 3 2 48 4" xfId="9507"/>
    <cellStyle name="Normal 2 3 2 48 5" xfId="9508"/>
    <cellStyle name="Normal 2 3 2 48 6" xfId="9509"/>
    <cellStyle name="Normal 2 3 2 49" xfId="9510"/>
    <cellStyle name="Normal 2 3 2 5" xfId="9511"/>
    <cellStyle name="Normal 2 3 2 5 2" xfId="9512"/>
    <cellStyle name="Normal 2 3 2 5 3" xfId="9513"/>
    <cellStyle name="Normal 2 3 2 5 4" xfId="9514"/>
    <cellStyle name="Normal 2 3 2 5 5" xfId="9515"/>
    <cellStyle name="Normal 2 3 2 5 6" xfId="9516"/>
    <cellStyle name="Normal 2 3 2 50" xfId="9517"/>
    <cellStyle name="Normal 2 3 2 51" xfId="9518"/>
    <cellStyle name="Normal 2 3 2 52" xfId="9519"/>
    <cellStyle name="Normal 2 3 2 53" xfId="9520"/>
    <cellStyle name="Normal 2 3 2 54" xfId="9521"/>
    <cellStyle name="Normal 2 3 2 55" xfId="9522"/>
    <cellStyle name="Normal 2 3 2 56" xfId="9523"/>
    <cellStyle name="Normal 2 3 2 57" xfId="9524"/>
    <cellStyle name="Normal 2 3 2 58" xfId="9525"/>
    <cellStyle name="Normal 2 3 2 59" xfId="9526"/>
    <cellStyle name="Normal 2 3 2 6" xfId="9527"/>
    <cellStyle name="Normal 2 3 2 6 2" xfId="9528"/>
    <cellStyle name="Normal 2 3 2 6 3" xfId="9529"/>
    <cellStyle name="Normal 2 3 2 6 4" xfId="9530"/>
    <cellStyle name="Normal 2 3 2 6 5" xfId="9531"/>
    <cellStyle name="Normal 2 3 2 6 6" xfId="9532"/>
    <cellStyle name="Normal 2 3 2 60" xfId="9533"/>
    <cellStyle name="Normal 2 3 2 61" xfId="9534"/>
    <cellStyle name="Normal 2 3 2 62" xfId="9535"/>
    <cellStyle name="Normal 2 3 2 63" xfId="9536"/>
    <cellStyle name="Normal 2 3 2 64" xfId="9537"/>
    <cellStyle name="Normal 2 3 2 65" xfId="9538"/>
    <cellStyle name="Normal 2 3 2 66" xfId="9539"/>
    <cellStyle name="Normal 2 3 2 67" xfId="9540"/>
    <cellStyle name="Normal 2 3 2 68" xfId="9541"/>
    <cellStyle name="Normal 2 3 2 69" xfId="9542"/>
    <cellStyle name="Normal 2 3 2 7" xfId="9543"/>
    <cellStyle name="Normal 2 3 2 7 2" xfId="9544"/>
    <cellStyle name="Normal 2 3 2 7 3" xfId="9545"/>
    <cellStyle name="Normal 2 3 2 7 4" xfId="9546"/>
    <cellStyle name="Normal 2 3 2 7 5" xfId="9547"/>
    <cellStyle name="Normal 2 3 2 7 6" xfId="9548"/>
    <cellStyle name="Normal 2 3 2 70" xfId="9549"/>
    <cellStyle name="Normal 2 3 2 71" xfId="9550"/>
    <cellStyle name="Normal 2 3 2 72" xfId="9551"/>
    <cellStyle name="Normal 2 3 2 73" xfId="9552"/>
    <cellStyle name="Normal 2 3 2 74" xfId="9553"/>
    <cellStyle name="Normal 2 3 2 74 10" xfId="9554"/>
    <cellStyle name="Normal 2 3 2 74 11" xfId="9555"/>
    <cellStyle name="Normal 2 3 2 74 12" xfId="9556"/>
    <cellStyle name="Normal 2 3 2 74 13" xfId="9557"/>
    <cellStyle name="Normal 2 3 2 74 14" xfId="9558"/>
    <cellStyle name="Normal 2 3 2 74 15" xfId="9559"/>
    <cellStyle name="Normal 2 3 2 74 16" xfId="9560"/>
    <cellStyle name="Normal 2 3 2 74 17" xfId="9561"/>
    <cellStyle name="Normal 2 3 2 74 18" xfId="9562"/>
    <cellStyle name="Normal 2 3 2 74 19" xfId="9563"/>
    <cellStyle name="Normal 2 3 2 74 2" xfId="9564"/>
    <cellStyle name="Normal 2 3 2 74 2 10" xfId="9565"/>
    <cellStyle name="Normal 2 3 2 74 2 11" xfId="9566"/>
    <cellStyle name="Normal 2 3 2 74 2 12" xfId="9567"/>
    <cellStyle name="Normal 2 3 2 74 2 13" xfId="9568"/>
    <cellStyle name="Normal 2 3 2 74 2 14" xfId="9569"/>
    <cellStyle name="Normal 2 3 2 74 2 15" xfId="9570"/>
    <cellStyle name="Normal 2 3 2 74 2 16" xfId="9571"/>
    <cellStyle name="Normal 2 3 2 74 2 17" xfId="9572"/>
    <cellStyle name="Normal 2 3 2 74 2 18" xfId="9573"/>
    <cellStyle name="Normal 2 3 2 74 2 19" xfId="9574"/>
    <cellStyle name="Normal 2 3 2 74 2 2" xfId="9575"/>
    <cellStyle name="Normal 2 3 2 74 2 20" xfId="9576"/>
    <cellStyle name="Normal 2 3 2 74 2 21" xfId="9577"/>
    <cellStyle name="Normal 2 3 2 74 2 22" xfId="9578"/>
    <cellStyle name="Normal 2 3 2 74 2 23" xfId="9579"/>
    <cellStyle name="Normal 2 3 2 74 2 24" xfId="9580"/>
    <cellStyle name="Normal 2 3 2 74 2 25" xfId="9581"/>
    <cellStyle name="Normal 2 3 2 74 2 26" xfId="9582"/>
    <cellStyle name="Normal 2 3 2 74 2 27" xfId="9583"/>
    <cellStyle name="Normal 2 3 2 74 2 28" xfId="9584"/>
    <cellStyle name="Normal 2 3 2 74 2 29" xfId="9585"/>
    <cellStyle name="Normal 2 3 2 74 2 3" xfId="9586"/>
    <cellStyle name="Normal 2 3 2 74 2 30" xfId="9587"/>
    <cellStyle name="Normal 2 3 2 74 2 31" xfId="9588"/>
    <cellStyle name="Normal 2 3 2 74 2 32" xfId="9589"/>
    <cellStyle name="Normal 2 3 2 74 2 33" xfId="9590"/>
    <cellStyle name="Normal 2 3 2 74 2 34" xfId="9591"/>
    <cellStyle name="Normal 2 3 2 74 2 35" xfId="9592"/>
    <cellStyle name="Normal 2 3 2 74 2 36" xfId="9593"/>
    <cellStyle name="Normal 2 3 2 74 2 37" xfId="9594"/>
    <cellStyle name="Normal 2 3 2 74 2 38" xfId="9595"/>
    <cellStyle name="Normal 2 3 2 74 2 4" xfId="9596"/>
    <cellStyle name="Normal 2 3 2 74 2 5" xfId="9597"/>
    <cellStyle name="Normal 2 3 2 74 2 6" xfId="9598"/>
    <cellStyle name="Normal 2 3 2 74 2 7" xfId="9599"/>
    <cellStyle name="Normal 2 3 2 74 2 8" xfId="9600"/>
    <cellStyle name="Normal 2 3 2 74 2 9" xfId="9601"/>
    <cellStyle name="Normal 2 3 2 74 20" xfId="9602"/>
    <cellStyle name="Normal 2 3 2 74 21" xfId="9603"/>
    <cellStyle name="Normal 2 3 2 74 22" xfId="9604"/>
    <cellStyle name="Normal 2 3 2 74 23" xfId="9605"/>
    <cellStyle name="Normal 2 3 2 74 24" xfId="9606"/>
    <cellStyle name="Normal 2 3 2 74 25" xfId="9607"/>
    <cellStyle name="Normal 2 3 2 74 26" xfId="9608"/>
    <cellStyle name="Normal 2 3 2 74 27" xfId="9609"/>
    <cellStyle name="Normal 2 3 2 74 28" xfId="9610"/>
    <cellStyle name="Normal 2 3 2 74 29" xfId="9611"/>
    <cellStyle name="Normal 2 3 2 74 3" xfId="9612"/>
    <cellStyle name="Normal 2 3 2 74 30" xfId="9613"/>
    <cellStyle name="Normal 2 3 2 74 31" xfId="9614"/>
    <cellStyle name="Normal 2 3 2 74 32" xfId="9615"/>
    <cellStyle name="Normal 2 3 2 74 33" xfId="9616"/>
    <cellStyle name="Normal 2 3 2 74 34" xfId="9617"/>
    <cellStyle name="Normal 2 3 2 74 35" xfId="9618"/>
    <cellStyle name="Normal 2 3 2 74 36" xfId="9619"/>
    <cellStyle name="Normal 2 3 2 74 37" xfId="9620"/>
    <cellStyle name="Normal 2 3 2 74 38" xfId="9621"/>
    <cellStyle name="Normal 2 3 2 74 4" xfId="9622"/>
    <cellStyle name="Normal 2 3 2 74 5" xfId="9623"/>
    <cellStyle name="Normal 2 3 2 74 6" xfId="9624"/>
    <cellStyle name="Normal 2 3 2 74 7" xfId="9625"/>
    <cellStyle name="Normal 2 3 2 74 8" xfId="9626"/>
    <cellStyle name="Normal 2 3 2 74 9" xfId="9627"/>
    <cellStyle name="Normal 2 3 2 75" xfId="9628"/>
    <cellStyle name="Normal 2 3 2 76" xfId="9629"/>
    <cellStyle name="Normal 2 3 2 77" xfId="9630"/>
    <cellStyle name="Normal 2 3 2 78" xfId="9631"/>
    <cellStyle name="Normal 2 3 2 79" xfId="9632"/>
    <cellStyle name="Normal 2 3 2 8" xfId="9633"/>
    <cellStyle name="Normal 2 3 2 8 2" xfId="9634"/>
    <cellStyle name="Normal 2 3 2 8 3" xfId="9635"/>
    <cellStyle name="Normal 2 3 2 8 4" xfId="9636"/>
    <cellStyle name="Normal 2 3 2 8 5" xfId="9637"/>
    <cellStyle name="Normal 2 3 2 8 6" xfId="9638"/>
    <cellStyle name="Normal 2 3 2 80" xfId="9639"/>
    <cellStyle name="Normal 2 3 2 81" xfId="9640"/>
    <cellStyle name="Normal 2 3 2 82" xfId="9641"/>
    <cellStyle name="Normal 2 3 2 83" xfId="9642"/>
    <cellStyle name="Normal 2 3 2 84" xfId="9643"/>
    <cellStyle name="Normal 2 3 2 85" xfId="9644"/>
    <cellStyle name="Normal 2 3 2 86" xfId="9645"/>
    <cellStyle name="Normal 2 3 2 87" xfId="9646"/>
    <cellStyle name="Normal 2 3 2 88" xfId="9647"/>
    <cellStyle name="Normal 2 3 2 89" xfId="9648"/>
    <cellStyle name="Normal 2 3 2 9" xfId="9649"/>
    <cellStyle name="Normal 2 3 2 9 2" xfId="9650"/>
    <cellStyle name="Normal 2 3 2 9 3" xfId="9651"/>
    <cellStyle name="Normal 2 3 2 9 4" xfId="9652"/>
    <cellStyle name="Normal 2 3 2 9 5" xfId="9653"/>
    <cellStyle name="Normal 2 3 2 9 6" xfId="9654"/>
    <cellStyle name="Normal 2 3 2 90" xfId="9655"/>
    <cellStyle name="Normal 2 3 2 91" xfId="9656"/>
    <cellStyle name="Normal 2 3 2 92" xfId="9657"/>
    <cellStyle name="Normal 2 3 2 93" xfId="9658"/>
    <cellStyle name="Normal 2 3 2 94" xfId="9659"/>
    <cellStyle name="Normal 2 3 2 95" xfId="9660"/>
    <cellStyle name="Normal 2 3 2 96" xfId="9661"/>
    <cellStyle name="Normal 2 3 2 97" xfId="9662"/>
    <cellStyle name="Normal 2 3 2 98" xfId="9663"/>
    <cellStyle name="Normal 2 3 2 99" xfId="9664"/>
    <cellStyle name="Normal 2 3 20" xfId="9665"/>
    <cellStyle name="Normal 2 3 20 2" xfId="9666"/>
    <cellStyle name="Normal 2 3 20 3" xfId="9667"/>
    <cellStyle name="Normal 2 3 20 4" xfId="9668"/>
    <cellStyle name="Normal 2 3 20 5" xfId="9669"/>
    <cellStyle name="Normal 2 3 20 6" xfId="9670"/>
    <cellStyle name="Normal 2 3 21" xfId="9671"/>
    <cellStyle name="Normal 2 3 21 2" xfId="9672"/>
    <cellStyle name="Normal 2 3 21 3" xfId="9673"/>
    <cellStyle name="Normal 2 3 21 4" xfId="9674"/>
    <cellStyle name="Normal 2 3 21 5" xfId="9675"/>
    <cellStyle name="Normal 2 3 21 6" xfId="9676"/>
    <cellStyle name="Normal 2 3 22" xfId="9677"/>
    <cellStyle name="Normal 2 3 22 2" xfId="9678"/>
    <cellStyle name="Normal 2 3 22 3" xfId="9679"/>
    <cellStyle name="Normal 2 3 22 4" xfId="9680"/>
    <cellStyle name="Normal 2 3 22 5" xfId="9681"/>
    <cellStyle name="Normal 2 3 22 6" xfId="9682"/>
    <cellStyle name="Normal 2 3 23" xfId="9683"/>
    <cellStyle name="Normal 2 3 23 2" xfId="9684"/>
    <cellStyle name="Normal 2 3 23 3" xfId="9685"/>
    <cellStyle name="Normal 2 3 23 4" xfId="9686"/>
    <cellStyle name="Normal 2 3 23 5" xfId="9687"/>
    <cellStyle name="Normal 2 3 23 6" xfId="9688"/>
    <cellStyle name="Normal 2 3 24" xfId="9689"/>
    <cellStyle name="Normal 2 3 24 2" xfId="9690"/>
    <cellStyle name="Normal 2 3 24 3" xfId="9691"/>
    <cellStyle name="Normal 2 3 24 4" xfId="9692"/>
    <cellStyle name="Normal 2 3 24 5" xfId="9693"/>
    <cellStyle name="Normal 2 3 24 6" xfId="9694"/>
    <cellStyle name="Normal 2 3 25" xfId="9695"/>
    <cellStyle name="Normal 2 3 25 2" xfId="9696"/>
    <cellStyle name="Normal 2 3 25 3" xfId="9697"/>
    <cellStyle name="Normal 2 3 25 4" xfId="9698"/>
    <cellStyle name="Normal 2 3 25 5" xfId="9699"/>
    <cellStyle name="Normal 2 3 25 6" xfId="9700"/>
    <cellStyle name="Normal 2 3 26" xfId="9701"/>
    <cellStyle name="Normal 2 3 26 2" xfId="9702"/>
    <cellStyle name="Normal 2 3 26 3" xfId="9703"/>
    <cellStyle name="Normal 2 3 26 4" xfId="9704"/>
    <cellStyle name="Normal 2 3 26 5" xfId="9705"/>
    <cellStyle name="Normal 2 3 26 6" xfId="9706"/>
    <cellStyle name="Normal 2 3 27" xfId="9707"/>
    <cellStyle name="Normal 2 3 27 10" xfId="9708"/>
    <cellStyle name="Normal 2 3 27 2" xfId="9709"/>
    <cellStyle name="Normal 2 3 27 2 2" xfId="9710"/>
    <cellStyle name="Normal 2 3 27 2 3" xfId="9711"/>
    <cellStyle name="Normal 2 3 27 2 4" xfId="9712"/>
    <cellStyle name="Normal 2 3 27 2 5" xfId="9713"/>
    <cellStyle name="Normal 2 3 27 2 6" xfId="9714"/>
    <cellStyle name="Normal 2 3 27 3" xfId="9715"/>
    <cellStyle name="Normal 2 3 27 4" xfId="9716"/>
    <cellStyle name="Normal 2 3 27 5" xfId="9717"/>
    <cellStyle name="Normal 2 3 27 6" xfId="9718"/>
    <cellStyle name="Normal 2 3 27 7" xfId="9719"/>
    <cellStyle name="Normal 2 3 27 8" xfId="9720"/>
    <cellStyle name="Normal 2 3 27 9" xfId="9721"/>
    <cellStyle name="Normal 2 3 28" xfId="9722"/>
    <cellStyle name="Normal 2 3 28 2" xfId="9723"/>
    <cellStyle name="Normal 2 3 28 3" xfId="9724"/>
    <cellStyle name="Normal 2 3 28 4" xfId="9725"/>
    <cellStyle name="Normal 2 3 28 5" xfId="9726"/>
    <cellStyle name="Normal 2 3 28 6" xfId="9727"/>
    <cellStyle name="Normal 2 3 29" xfId="9728"/>
    <cellStyle name="Normal 2 3 29 2" xfId="9729"/>
    <cellStyle name="Normal 2 3 29 3" xfId="9730"/>
    <cellStyle name="Normal 2 3 29 4" xfId="9731"/>
    <cellStyle name="Normal 2 3 29 5" xfId="9732"/>
    <cellStyle name="Normal 2 3 29 6" xfId="9733"/>
    <cellStyle name="Normal 2 3 3" xfId="9734"/>
    <cellStyle name="Normal 2 3 3 10" xfId="9735"/>
    <cellStyle name="Normal 2 3 3 11" xfId="9736"/>
    <cellStyle name="Normal 2 3 3 12" xfId="9737"/>
    <cellStyle name="Normal 2 3 3 13" xfId="9738"/>
    <cellStyle name="Normal 2 3 3 14" xfId="9739"/>
    <cellStyle name="Normal 2 3 3 15" xfId="9740"/>
    <cellStyle name="Normal 2 3 3 16" xfId="9741"/>
    <cellStyle name="Normal 2 3 3 17" xfId="9742"/>
    <cellStyle name="Normal 2 3 3 18" xfId="9743"/>
    <cellStyle name="Normal 2 3 3 19" xfId="9744"/>
    <cellStyle name="Normal 2 3 3 2" xfId="9745"/>
    <cellStyle name="Normal 2 3 3 2 10" xfId="9746"/>
    <cellStyle name="Normal 2 3 3 2 11" xfId="9747"/>
    <cellStyle name="Normal 2 3 3 2 12" xfId="9748"/>
    <cellStyle name="Normal 2 3 3 2 13" xfId="9749"/>
    <cellStyle name="Normal 2 3 3 2 14" xfId="9750"/>
    <cellStyle name="Normal 2 3 3 2 15" xfId="9751"/>
    <cellStyle name="Normal 2 3 3 2 16" xfId="9752"/>
    <cellStyle name="Normal 2 3 3 2 17" xfId="9753"/>
    <cellStyle name="Normal 2 3 3 2 18" xfId="9754"/>
    <cellStyle name="Normal 2 3 3 2 19" xfId="9755"/>
    <cellStyle name="Normal 2 3 3 2 2" xfId="9756"/>
    <cellStyle name="Normal 2 3 3 2 2 10" xfId="9757"/>
    <cellStyle name="Normal 2 3 3 2 2 11" xfId="9758"/>
    <cellStyle name="Normal 2 3 3 2 2 12" xfId="9759"/>
    <cellStyle name="Normal 2 3 3 2 2 13" xfId="9760"/>
    <cellStyle name="Normal 2 3 3 2 2 14" xfId="9761"/>
    <cellStyle name="Normal 2 3 3 2 2 15" xfId="9762"/>
    <cellStyle name="Normal 2 3 3 2 2 16" xfId="9763"/>
    <cellStyle name="Normal 2 3 3 2 2 17" xfId="9764"/>
    <cellStyle name="Normal 2 3 3 2 2 18" xfId="9765"/>
    <cellStyle name="Normal 2 3 3 2 2 19" xfId="9766"/>
    <cellStyle name="Normal 2 3 3 2 2 2" xfId="9767"/>
    <cellStyle name="Normal 2 3 3 2 2 2 10" xfId="9768"/>
    <cellStyle name="Normal 2 3 3 2 2 2 11" xfId="9769"/>
    <cellStyle name="Normal 2 3 3 2 2 2 12" xfId="9770"/>
    <cellStyle name="Normal 2 3 3 2 2 2 13" xfId="9771"/>
    <cellStyle name="Normal 2 3 3 2 2 2 14" xfId="9772"/>
    <cellStyle name="Normal 2 3 3 2 2 2 15" xfId="9773"/>
    <cellStyle name="Normal 2 3 3 2 2 2 16" xfId="9774"/>
    <cellStyle name="Normal 2 3 3 2 2 2 17" xfId="9775"/>
    <cellStyle name="Normal 2 3 3 2 2 2 18" xfId="9776"/>
    <cellStyle name="Normal 2 3 3 2 2 2 19" xfId="9777"/>
    <cellStyle name="Normal 2 3 3 2 2 2 2" xfId="9778"/>
    <cellStyle name="Normal 2 3 3 2 2 2 20" xfId="9779"/>
    <cellStyle name="Normal 2 3 3 2 2 2 21" xfId="9780"/>
    <cellStyle name="Normal 2 3 3 2 2 2 22" xfId="9781"/>
    <cellStyle name="Normal 2 3 3 2 2 2 23" xfId="9782"/>
    <cellStyle name="Normal 2 3 3 2 2 2 24" xfId="9783"/>
    <cellStyle name="Normal 2 3 3 2 2 2 25" xfId="9784"/>
    <cellStyle name="Normal 2 3 3 2 2 2 26" xfId="9785"/>
    <cellStyle name="Normal 2 3 3 2 2 2 27" xfId="9786"/>
    <cellStyle name="Normal 2 3 3 2 2 2 28" xfId="9787"/>
    <cellStyle name="Normal 2 3 3 2 2 2 29" xfId="9788"/>
    <cellStyle name="Normal 2 3 3 2 2 2 3" xfId="9789"/>
    <cellStyle name="Normal 2 3 3 2 2 2 30" xfId="9790"/>
    <cellStyle name="Normal 2 3 3 2 2 2 31" xfId="9791"/>
    <cellStyle name="Normal 2 3 3 2 2 2 32" xfId="9792"/>
    <cellStyle name="Normal 2 3 3 2 2 2 33" xfId="9793"/>
    <cellStyle name="Normal 2 3 3 2 2 2 34" xfId="9794"/>
    <cellStyle name="Normal 2 3 3 2 2 2 35" xfId="9795"/>
    <cellStyle name="Normal 2 3 3 2 2 2 36" xfId="9796"/>
    <cellStyle name="Normal 2 3 3 2 2 2 37" xfId="9797"/>
    <cellStyle name="Normal 2 3 3 2 2 2 38" xfId="9798"/>
    <cellStyle name="Normal 2 3 3 2 2 2 4" xfId="9799"/>
    <cellStyle name="Normal 2 3 3 2 2 2 5" xfId="9800"/>
    <cellStyle name="Normal 2 3 3 2 2 2 6" xfId="9801"/>
    <cellStyle name="Normal 2 3 3 2 2 2 7" xfId="9802"/>
    <cellStyle name="Normal 2 3 3 2 2 2 8" xfId="9803"/>
    <cellStyle name="Normal 2 3 3 2 2 2 9" xfId="9804"/>
    <cellStyle name="Normal 2 3 3 2 2 20" xfId="9805"/>
    <cellStyle name="Normal 2 3 3 2 2 21" xfId="9806"/>
    <cellStyle name="Normal 2 3 3 2 2 22" xfId="9807"/>
    <cellStyle name="Normal 2 3 3 2 2 23" xfId="9808"/>
    <cellStyle name="Normal 2 3 3 2 2 24" xfId="9809"/>
    <cellStyle name="Normal 2 3 3 2 2 25" xfId="9810"/>
    <cellStyle name="Normal 2 3 3 2 2 26" xfId="9811"/>
    <cellStyle name="Normal 2 3 3 2 2 27" xfId="9812"/>
    <cellStyle name="Normal 2 3 3 2 2 28" xfId="9813"/>
    <cellStyle name="Normal 2 3 3 2 2 29" xfId="9814"/>
    <cellStyle name="Normal 2 3 3 2 2 3" xfId="9815"/>
    <cellStyle name="Normal 2 3 3 2 2 30" xfId="9816"/>
    <cellStyle name="Normal 2 3 3 2 2 31" xfId="9817"/>
    <cellStyle name="Normal 2 3 3 2 2 32" xfId="9818"/>
    <cellStyle name="Normal 2 3 3 2 2 33" xfId="9819"/>
    <cellStyle name="Normal 2 3 3 2 2 34" xfId="9820"/>
    <cellStyle name="Normal 2 3 3 2 2 35" xfId="9821"/>
    <cellStyle name="Normal 2 3 3 2 2 36" xfId="9822"/>
    <cellStyle name="Normal 2 3 3 2 2 37" xfId="9823"/>
    <cellStyle name="Normal 2 3 3 2 2 38" xfId="9824"/>
    <cellStyle name="Normal 2 3 3 2 2 4" xfId="9825"/>
    <cellStyle name="Normal 2 3 3 2 2 5" xfId="9826"/>
    <cellStyle name="Normal 2 3 3 2 2 6" xfId="9827"/>
    <cellStyle name="Normal 2 3 3 2 2 7" xfId="9828"/>
    <cellStyle name="Normal 2 3 3 2 2 8" xfId="9829"/>
    <cellStyle name="Normal 2 3 3 2 2 9" xfId="9830"/>
    <cellStyle name="Normal 2 3 3 2 20" xfId="9831"/>
    <cellStyle name="Normal 2 3 3 2 21" xfId="9832"/>
    <cellStyle name="Normal 2 3 3 2 22" xfId="9833"/>
    <cellStyle name="Normal 2 3 3 2 23" xfId="9834"/>
    <cellStyle name="Normal 2 3 3 2 24" xfId="9835"/>
    <cellStyle name="Normal 2 3 3 2 25" xfId="9836"/>
    <cellStyle name="Normal 2 3 3 2 26" xfId="9837"/>
    <cellStyle name="Normal 2 3 3 2 27" xfId="9838"/>
    <cellStyle name="Normal 2 3 3 2 28" xfId="9839"/>
    <cellStyle name="Normal 2 3 3 2 29" xfId="9840"/>
    <cellStyle name="Normal 2 3 3 2 3" xfId="9841"/>
    <cellStyle name="Normal 2 3 3 2 30" xfId="9842"/>
    <cellStyle name="Normal 2 3 3 2 31" xfId="9843"/>
    <cellStyle name="Normal 2 3 3 2 32" xfId="9844"/>
    <cellStyle name="Normal 2 3 3 2 33" xfId="9845"/>
    <cellStyle name="Normal 2 3 3 2 34" xfId="9846"/>
    <cellStyle name="Normal 2 3 3 2 35" xfId="9847"/>
    <cellStyle name="Normal 2 3 3 2 36" xfId="9848"/>
    <cellStyle name="Normal 2 3 3 2 37" xfId="9849"/>
    <cellStyle name="Normal 2 3 3 2 38" xfId="9850"/>
    <cellStyle name="Normal 2 3 3 2 39" xfId="9851"/>
    <cellStyle name="Normal 2 3 3 2 4" xfId="9852"/>
    <cellStyle name="Normal 2 3 3 2 40" xfId="9853"/>
    <cellStyle name="Normal 2 3 3 2 41" xfId="9854"/>
    <cellStyle name="Normal 2 3 3 2 42" xfId="9855"/>
    <cellStyle name="Normal 2 3 3 2 43" xfId="9856"/>
    <cellStyle name="Normal 2 3 3 2 44" xfId="9857"/>
    <cellStyle name="Normal 2 3 3 2 45" xfId="9858"/>
    <cellStyle name="Normal 2 3 3 2 46" xfId="9859"/>
    <cellStyle name="Normal 2 3 3 2 47" xfId="9860"/>
    <cellStyle name="Normal 2 3 3 2 5" xfId="9861"/>
    <cellStyle name="Normal 2 3 3 2 6" xfId="9862"/>
    <cellStyle name="Normal 2 3 3 2 7" xfId="9863"/>
    <cellStyle name="Normal 2 3 3 2 8" xfId="9864"/>
    <cellStyle name="Normal 2 3 3 2 9" xfId="9865"/>
    <cellStyle name="Normal 2 3 3 20" xfId="9866"/>
    <cellStyle name="Normal 2 3 3 21" xfId="9867"/>
    <cellStyle name="Normal 2 3 3 22" xfId="9868"/>
    <cellStyle name="Normal 2 3 3 23" xfId="9869"/>
    <cellStyle name="Normal 2 3 3 24" xfId="9870"/>
    <cellStyle name="Normal 2 3 3 25" xfId="9871"/>
    <cellStyle name="Normal 2 3 3 26" xfId="9872"/>
    <cellStyle name="Normal 2 3 3 27" xfId="9873"/>
    <cellStyle name="Normal 2 3 3 28" xfId="9874"/>
    <cellStyle name="Normal 2 3 3 29" xfId="9875"/>
    <cellStyle name="Normal 2 3 3 3" xfId="9876"/>
    <cellStyle name="Normal 2 3 3 3 10" xfId="9877"/>
    <cellStyle name="Normal 2 3 3 3 11" xfId="9878"/>
    <cellStyle name="Normal 2 3 3 3 12" xfId="9879"/>
    <cellStyle name="Normal 2 3 3 3 13" xfId="9880"/>
    <cellStyle name="Normal 2 3 3 3 14" xfId="9881"/>
    <cellStyle name="Normal 2 3 3 3 15" xfId="9882"/>
    <cellStyle name="Normal 2 3 3 3 16" xfId="9883"/>
    <cellStyle name="Normal 2 3 3 3 17" xfId="9884"/>
    <cellStyle name="Normal 2 3 3 3 18" xfId="9885"/>
    <cellStyle name="Normal 2 3 3 3 19" xfId="9886"/>
    <cellStyle name="Normal 2 3 3 3 2" xfId="9887"/>
    <cellStyle name="Normal 2 3 3 3 2 10" xfId="9888"/>
    <cellStyle name="Normal 2 3 3 3 2 11" xfId="9889"/>
    <cellStyle name="Normal 2 3 3 3 2 12" xfId="9890"/>
    <cellStyle name="Normal 2 3 3 3 2 13" xfId="9891"/>
    <cellStyle name="Normal 2 3 3 3 2 14" xfId="9892"/>
    <cellStyle name="Normal 2 3 3 3 2 15" xfId="9893"/>
    <cellStyle name="Normal 2 3 3 3 2 16" xfId="9894"/>
    <cellStyle name="Normal 2 3 3 3 2 17" xfId="9895"/>
    <cellStyle name="Normal 2 3 3 3 2 18" xfId="9896"/>
    <cellStyle name="Normal 2 3 3 3 2 19" xfId="9897"/>
    <cellStyle name="Normal 2 3 3 3 2 2" xfId="9898"/>
    <cellStyle name="Normal 2 3 3 3 2 20" xfId="9899"/>
    <cellStyle name="Normal 2 3 3 3 2 21" xfId="9900"/>
    <cellStyle name="Normal 2 3 3 3 2 22" xfId="9901"/>
    <cellStyle name="Normal 2 3 3 3 2 23" xfId="9902"/>
    <cellStyle name="Normal 2 3 3 3 2 24" xfId="9903"/>
    <cellStyle name="Normal 2 3 3 3 2 25" xfId="9904"/>
    <cellStyle name="Normal 2 3 3 3 2 26" xfId="9905"/>
    <cellStyle name="Normal 2 3 3 3 2 27" xfId="9906"/>
    <cellStyle name="Normal 2 3 3 3 2 28" xfId="9907"/>
    <cellStyle name="Normal 2 3 3 3 2 29" xfId="9908"/>
    <cellStyle name="Normal 2 3 3 3 2 3" xfId="9909"/>
    <cellStyle name="Normal 2 3 3 3 2 30" xfId="9910"/>
    <cellStyle name="Normal 2 3 3 3 2 31" xfId="9911"/>
    <cellStyle name="Normal 2 3 3 3 2 32" xfId="9912"/>
    <cellStyle name="Normal 2 3 3 3 2 33" xfId="9913"/>
    <cellStyle name="Normal 2 3 3 3 2 34" xfId="9914"/>
    <cellStyle name="Normal 2 3 3 3 2 35" xfId="9915"/>
    <cellStyle name="Normal 2 3 3 3 2 36" xfId="9916"/>
    <cellStyle name="Normal 2 3 3 3 2 37" xfId="9917"/>
    <cellStyle name="Normal 2 3 3 3 2 38" xfId="9918"/>
    <cellStyle name="Normal 2 3 3 3 2 4" xfId="9919"/>
    <cellStyle name="Normal 2 3 3 3 2 5" xfId="9920"/>
    <cellStyle name="Normal 2 3 3 3 2 6" xfId="9921"/>
    <cellStyle name="Normal 2 3 3 3 2 7" xfId="9922"/>
    <cellStyle name="Normal 2 3 3 3 2 8" xfId="9923"/>
    <cellStyle name="Normal 2 3 3 3 2 9" xfId="9924"/>
    <cellStyle name="Normal 2 3 3 3 20" xfId="9925"/>
    <cellStyle name="Normal 2 3 3 3 21" xfId="9926"/>
    <cellStyle name="Normal 2 3 3 3 22" xfId="9927"/>
    <cellStyle name="Normal 2 3 3 3 23" xfId="9928"/>
    <cellStyle name="Normal 2 3 3 3 24" xfId="9929"/>
    <cellStyle name="Normal 2 3 3 3 25" xfId="9930"/>
    <cellStyle name="Normal 2 3 3 3 26" xfId="9931"/>
    <cellStyle name="Normal 2 3 3 3 27" xfId="9932"/>
    <cellStyle name="Normal 2 3 3 3 28" xfId="9933"/>
    <cellStyle name="Normal 2 3 3 3 29" xfId="9934"/>
    <cellStyle name="Normal 2 3 3 3 3" xfId="9935"/>
    <cellStyle name="Normal 2 3 3 3 30" xfId="9936"/>
    <cellStyle name="Normal 2 3 3 3 31" xfId="9937"/>
    <cellStyle name="Normal 2 3 3 3 32" xfId="9938"/>
    <cellStyle name="Normal 2 3 3 3 33" xfId="9939"/>
    <cellStyle name="Normal 2 3 3 3 34" xfId="9940"/>
    <cellStyle name="Normal 2 3 3 3 35" xfId="9941"/>
    <cellStyle name="Normal 2 3 3 3 36" xfId="9942"/>
    <cellStyle name="Normal 2 3 3 3 37" xfId="9943"/>
    <cellStyle name="Normal 2 3 3 3 38" xfId="9944"/>
    <cellStyle name="Normal 2 3 3 3 4" xfId="9945"/>
    <cellStyle name="Normal 2 3 3 3 5" xfId="9946"/>
    <cellStyle name="Normal 2 3 3 3 6" xfId="9947"/>
    <cellStyle name="Normal 2 3 3 3 7" xfId="9948"/>
    <cellStyle name="Normal 2 3 3 3 8" xfId="9949"/>
    <cellStyle name="Normal 2 3 3 3 9" xfId="9950"/>
    <cellStyle name="Normal 2 3 3 30" xfId="9951"/>
    <cellStyle name="Normal 2 3 3 31" xfId="9952"/>
    <cellStyle name="Normal 2 3 3 32" xfId="9953"/>
    <cellStyle name="Normal 2 3 3 33" xfId="9954"/>
    <cellStyle name="Normal 2 3 3 34" xfId="9955"/>
    <cellStyle name="Normal 2 3 3 35" xfId="9956"/>
    <cellStyle name="Normal 2 3 3 36" xfId="9957"/>
    <cellStyle name="Normal 2 3 3 37" xfId="9958"/>
    <cellStyle name="Normal 2 3 3 38" xfId="9959"/>
    <cellStyle name="Normal 2 3 3 39" xfId="9960"/>
    <cellStyle name="Normal 2 3 3 4" xfId="9961"/>
    <cellStyle name="Normal 2 3 3 40" xfId="9962"/>
    <cellStyle name="Normal 2 3 3 41" xfId="9963"/>
    <cellStyle name="Normal 2 3 3 42" xfId="9964"/>
    <cellStyle name="Normal 2 3 3 43" xfId="9965"/>
    <cellStyle name="Normal 2 3 3 44" xfId="9966"/>
    <cellStyle name="Normal 2 3 3 45" xfId="9967"/>
    <cellStyle name="Normal 2 3 3 46" xfId="9968"/>
    <cellStyle name="Normal 2 3 3 47" xfId="9969"/>
    <cellStyle name="Normal 2 3 3 48" xfId="9970"/>
    <cellStyle name="Normal 2 3 3 49" xfId="9971"/>
    <cellStyle name="Normal 2 3 3 5" xfId="9972"/>
    <cellStyle name="Normal 2 3 3 50" xfId="9973"/>
    <cellStyle name="Normal 2 3 3 51" xfId="9974"/>
    <cellStyle name="Normal 2 3 3 52" xfId="9975"/>
    <cellStyle name="Normal 2 3 3 6" xfId="9976"/>
    <cellStyle name="Normal 2 3 3 7" xfId="9977"/>
    <cellStyle name="Normal 2 3 3 8" xfId="9978"/>
    <cellStyle name="Normal 2 3 3 9" xfId="9979"/>
    <cellStyle name="Normal 2 3 30" xfId="9980"/>
    <cellStyle name="Normal 2 3 30 2" xfId="9981"/>
    <cellStyle name="Normal 2 3 30 3" xfId="9982"/>
    <cellStyle name="Normal 2 3 30 4" xfId="9983"/>
    <cellStyle name="Normal 2 3 30 5" xfId="9984"/>
    <cellStyle name="Normal 2 3 30 6" xfId="9985"/>
    <cellStyle name="Normal 2 3 31" xfId="9986"/>
    <cellStyle name="Normal 2 3 31 2" xfId="9987"/>
    <cellStyle name="Normal 2 3 31 3" xfId="9988"/>
    <cellStyle name="Normal 2 3 31 4" xfId="9989"/>
    <cellStyle name="Normal 2 3 31 5" xfId="9990"/>
    <cellStyle name="Normal 2 3 31 6" xfId="9991"/>
    <cellStyle name="Normal 2 3 32" xfId="9992"/>
    <cellStyle name="Normal 2 3 32 2" xfId="9993"/>
    <cellStyle name="Normal 2 3 32 3" xfId="9994"/>
    <cellStyle name="Normal 2 3 32 4" xfId="9995"/>
    <cellStyle name="Normal 2 3 32 5" xfId="9996"/>
    <cellStyle name="Normal 2 3 32 6" xfId="9997"/>
    <cellStyle name="Normal 2 3 33" xfId="9998"/>
    <cellStyle name="Normal 2 3 33 2" xfId="9999"/>
    <cellStyle name="Normal 2 3 33 3" xfId="10000"/>
    <cellStyle name="Normal 2 3 33 4" xfId="10001"/>
    <cellStyle name="Normal 2 3 33 5" xfId="10002"/>
    <cellStyle name="Normal 2 3 33 6" xfId="10003"/>
    <cellStyle name="Normal 2 3 34" xfId="10004"/>
    <cellStyle name="Normal 2 3 34 2" xfId="10005"/>
    <cellStyle name="Normal 2 3 34 3" xfId="10006"/>
    <cellStyle name="Normal 2 3 34 4" xfId="10007"/>
    <cellStyle name="Normal 2 3 34 5" xfId="10008"/>
    <cellStyle name="Normal 2 3 34 6" xfId="10009"/>
    <cellStyle name="Normal 2 3 35" xfId="10010"/>
    <cellStyle name="Normal 2 3 35 2" xfId="10011"/>
    <cellStyle name="Normal 2 3 35 3" xfId="10012"/>
    <cellStyle name="Normal 2 3 35 4" xfId="10013"/>
    <cellStyle name="Normal 2 3 35 5" xfId="10014"/>
    <cellStyle name="Normal 2 3 35 6" xfId="10015"/>
    <cellStyle name="Normal 2 3 36" xfId="10016"/>
    <cellStyle name="Normal 2 3 36 2" xfId="10017"/>
    <cellStyle name="Normal 2 3 36 3" xfId="10018"/>
    <cellStyle name="Normal 2 3 36 4" xfId="10019"/>
    <cellStyle name="Normal 2 3 36 5" xfId="10020"/>
    <cellStyle name="Normal 2 3 36 6" xfId="10021"/>
    <cellStyle name="Normal 2 3 37" xfId="10022"/>
    <cellStyle name="Normal 2 3 37 2" xfId="10023"/>
    <cellStyle name="Normal 2 3 37 3" xfId="10024"/>
    <cellStyle name="Normal 2 3 37 4" xfId="10025"/>
    <cellStyle name="Normal 2 3 37 5" xfId="10026"/>
    <cellStyle name="Normal 2 3 37 6" xfId="10027"/>
    <cellStyle name="Normal 2 3 38" xfId="10028"/>
    <cellStyle name="Normal 2 3 38 2" xfId="10029"/>
    <cellStyle name="Normal 2 3 38 3" xfId="10030"/>
    <cellStyle name="Normal 2 3 38 4" xfId="10031"/>
    <cellStyle name="Normal 2 3 38 5" xfId="10032"/>
    <cellStyle name="Normal 2 3 38 6" xfId="10033"/>
    <cellStyle name="Normal 2 3 39" xfId="10034"/>
    <cellStyle name="Normal 2 3 39 2" xfId="10035"/>
    <cellStyle name="Normal 2 3 39 3" xfId="10036"/>
    <cellStyle name="Normal 2 3 39 4" xfId="10037"/>
    <cellStyle name="Normal 2 3 39 5" xfId="10038"/>
    <cellStyle name="Normal 2 3 39 6" xfId="10039"/>
    <cellStyle name="Normal 2 3 4" xfId="10040"/>
    <cellStyle name="Normal 2 3 4 10" xfId="10041"/>
    <cellStyle name="Normal 2 3 4 11" xfId="10042"/>
    <cellStyle name="Normal 2 3 4 12" xfId="10043"/>
    <cellStyle name="Normal 2 3 4 13" xfId="10044"/>
    <cellStyle name="Normal 2 3 4 14" xfId="10045"/>
    <cellStyle name="Normal 2 3 4 15" xfId="10046"/>
    <cellStyle name="Normal 2 3 4 16" xfId="10047"/>
    <cellStyle name="Normal 2 3 4 17" xfId="10048"/>
    <cellStyle name="Normal 2 3 4 18" xfId="10049"/>
    <cellStyle name="Normal 2 3 4 19" xfId="10050"/>
    <cellStyle name="Normal 2 3 4 2" xfId="10051"/>
    <cellStyle name="Normal 2 3 4 2 10" xfId="10052"/>
    <cellStyle name="Normal 2 3 4 2 11" xfId="10053"/>
    <cellStyle name="Normal 2 3 4 2 12" xfId="10054"/>
    <cellStyle name="Normal 2 3 4 2 13" xfId="10055"/>
    <cellStyle name="Normal 2 3 4 2 14" xfId="10056"/>
    <cellStyle name="Normal 2 3 4 2 15" xfId="10057"/>
    <cellStyle name="Normal 2 3 4 2 16" xfId="10058"/>
    <cellStyle name="Normal 2 3 4 2 17" xfId="10059"/>
    <cellStyle name="Normal 2 3 4 2 18" xfId="10060"/>
    <cellStyle name="Normal 2 3 4 2 19" xfId="10061"/>
    <cellStyle name="Normal 2 3 4 2 2" xfId="10062"/>
    <cellStyle name="Normal 2 3 4 2 2 10" xfId="10063"/>
    <cellStyle name="Normal 2 3 4 2 2 11" xfId="10064"/>
    <cellStyle name="Normal 2 3 4 2 2 12" xfId="10065"/>
    <cellStyle name="Normal 2 3 4 2 2 13" xfId="10066"/>
    <cellStyle name="Normal 2 3 4 2 2 14" xfId="10067"/>
    <cellStyle name="Normal 2 3 4 2 2 15" xfId="10068"/>
    <cellStyle name="Normal 2 3 4 2 2 16" xfId="10069"/>
    <cellStyle name="Normal 2 3 4 2 2 17" xfId="10070"/>
    <cellStyle name="Normal 2 3 4 2 2 18" xfId="10071"/>
    <cellStyle name="Normal 2 3 4 2 2 19" xfId="10072"/>
    <cellStyle name="Normal 2 3 4 2 2 2" xfId="10073"/>
    <cellStyle name="Normal 2 3 4 2 2 2 10" xfId="10074"/>
    <cellStyle name="Normal 2 3 4 2 2 2 11" xfId="10075"/>
    <cellStyle name="Normal 2 3 4 2 2 2 12" xfId="10076"/>
    <cellStyle name="Normal 2 3 4 2 2 2 13" xfId="10077"/>
    <cellStyle name="Normal 2 3 4 2 2 2 14" xfId="10078"/>
    <cellStyle name="Normal 2 3 4 2 2 2 15" xfId="10079"/>
    <cellStyle name="Normal 2 3 4 2 2 2 16" xfId="10080"/>
    <cellStyle name="Normal 2 3 4 2 2 2 17" xfId="10081"/>
    <cellStyle name="Normal 2 3 4 2 2 2 18" xfId="10082"/>
    <cellStyle name="Normal 2 3 4 2 2 2 19" xfId="10083"/>
    <cellStyle name="Normal 2 3 4 2 2 2 2" xfId="10084"/>
    <cellStyle name="Normal 2 3 4 2 2 2 20" xfId="10085"/>
    <cellStyle name="Normal 2 3 4 2 2 2 21" xfId="10086"/>
    <cellStyle name="Normal 2 3 4 2 2 2 22" xfId="10087"/>
    <cellStyle name="Normal 2 3 4 2 2 2 23" xfId="10088"/>
    <cellStyle name="Normal 2 3 4 2 2 2 24" xfId="10089"/>
    <cellStyle name="Normal 2 3 4 2 2 2 25" xfId="10090"/>
    <cellStyle name="Normal 2 3 4 2 2 2 26" xfId="10091"/>
    <cellStyle name="Normal 2 3 4 2 2 2 27" xfId="10092"/>
    <cellStyle name="Normal 2 3 4 2 2 2 28" xfId="10093"/>
    <cellStyle name="Normal 2 3 4 2 2 2 29" xfId="10094"/>
    <cellStyle name="Normal 2 3 4 2 2 2 3" xfId="10095"/>
    <cellStyle name="Normal 2 3 4 2 2 2 30" xfId="10096"/>
    <cellStyle name="Normal 2 3 4 2 2 2 31" xfId="10097"/>
    <cellStyle name="Normal 2 3 4 2 2 2 32" xfId="10098"/>
    <cellStyle name="Normal 2 3 4 2 2 2 33" xfId="10099"/>
    <cellStyle name="Normal 2 3 4 2 2 2 34" xfId="10100"/>
    <cellStyle name="Normal 2 3 4 2 2 2 35" xfId="10101"/>
    <cellStyle name="Normal 2 3 4 2 2 2 36" xfId="10102"/>
    <cellStyle name="Normal 2 3 4 2 2 2 37" xfId="10103"/>
    <cellStyle name="Normal 2 3 4 2 2 2 38" xfId="10104"/>
    <cellStyle name="Normal 2 3 4 2 2 2 4" xfId="10105"/>
    <cellStyle name="Normal 2 3 4 2 2 2 5" xfId="10106"/>
    <cellStyle name="Normal 2 3 4 2 2 2 6" xfId="10107"/>
    <cellStyle name="Normal 2 3 4 2 2 2 7" xfId="10108"/>
    <cellStyle name="Normal 2 3 4 2 2 2 8" xfId="10109"/>
    <cellStyle name="Normal 2 3 4 2 2 2 9" xfId="10110"/>
    <cellStyle name="Normal 2 3 4 2 2 20" xfId="10111"/>
    <cellStyle name="Normal 2 3 4 2 2 21" xfId="10112"/>
    <cellStyle name="Normal 2 3 4 2 2 22" xfId="10113"/>
    <cellStyle name="Normal 2 3 4 2 2 23" xfId="10114"/>
    <cellStyle name="Normal 2 3 4 2 2 24" xfId="10115"/>
    <cellStyle name="Normal 2 3 4 2 2 25" xfId="10116"/>
    <cellStyle name="Normal 2 3 4 2 2 26" xfId="10117"/>
    <cellStyle name="Normal 2 3 4 2 2 27" xfId="10118"/>
    <cellStyle name="Normal 2 3 4 2 2 28" xfId="10119"/>
    <cellStyle name="Normal 2 3 4 2 2 29" xfId="10120"/>
    <cellStyle name="Normal 2 3 4 2 2 3" xfId="10121"/>
    <cellStyle name="Normal 2 3 4 2 2 30" xfId="10122"/>
    <cellStyle name="Normal 2 3 4 2 2 31" xfId="10123"/>
    <cellStyle name="Normal 2 3 4 2 2 32" xfId="10124"/>
    <cellStyle name="Normal 2 3 4 2 2 33" xfId="10125"/>
    <cellStyle name="Normal 2 3 4 2 2 34" xfId="10126"/>
    <cellStyle name="Normal 2 3 4 2 2 35" xfId="10127"/>
    <cellStyle name="Normal 2 3 4 2 2 36" xfId="10128"/>
    <cellStyle name="Normal 2 3 4 2 2 37" xfId="10129"/>
    <cellStyle name="Normal 2 3 4 2 2 38" xfId="10130"/>
    <cellStyle name="Normal 2 3 4 2 2 4" xfId="10131"/>
    <cellStyle name="Normal 2 3 4 2 2 5" xfId="10132"/>
    <cellStyle name="Normal 2 3 4 2 2 6" xfId="10133"/>
    <cellStyle name="Normal 2 3 4 2 2 7" xfId="10134"/>
    <cellStyle name="Normal 2 3 4 2 2 8" xfId="10135"/>
    <cellStyle name="Normal 2 3 4 2 2 9" xfId="10136"/>
    <cellStyle name="Normal 2 3 4 2 20" xfId="10137"/>
    <cellStyle name="Normal 2 3 4 2 21" xfId="10138"/>
    <cellStyle name="Normal 2 3 4 2 22" xfId="10139"/>
    <cellStyle name="Normal 2 3 4 2 23" xfId="10140"/>
    <cellStyle name="Normal 2 3 4 2 24" xfId="10141"/>
    <cellStyle name="Normal 2 3 4 2 25" xfId="10142"/>
    <cellStyle name="Normal 2 3 4 2 26" xfId="10143"/>
    <cellStyle name="Normal 2 3 4 2 27" xfId="10144"/>
    <cellStyle name="Normal 2 3 4 2 28" xfId="10145"/>
    <cellStyle name="Normal 2 3 4 2 29" xfId="10146"/>
    <cellStyle name="Normal 2 3 4 2 3" xfId="10147"/>
    <cellStyle name="Normal 2 3 4 2 30" xfId="10148"/>
    <cellStyle name="Normal 2 3 4 2 31" xfId="10149"/>
    <cellStyle name="Normal 2 3 4 2 32" xfId="10150"/>
    <cellStyle name="Normal 2 3 4 2 33" xfId="10151"/>
    <cellStyle name="Normal 2 3 4 2 34" xfId="10152"/>
    <cellStyle name="Normal 2 3 4 2 35" xfId="10153"/>
    <cellStyle name="Normal 2 3 4 2 36" xfId="10154"/>
    <cellStyle name="Normal 2 3 4 2 37" xfId="10155"/>
    <cellStyle name="Normal 2 3 4 2 38" xfId="10156"/>
    <cellStyle name="Normal 2 3 4 2 39" xfId="10157"/>
    <cellStyle name="Normal 2 3 4 2 4" xfId="10158"/>
    <cellStyle name="Normal 2 3 4 2 40" xfId="10159"/>
    <cellStyle name="Normal 2 3 4 2 5" xfId="10160"/>
    <cellStyle name="Normal 2 3 4 2 6" xfId="10161"/>
    <cellStyle name="Normal 2 3 4 2 7" xfId="10162"/>
    <cellStyle name="Normal 2 3 4 2 8" xfId="10163"/>
    <cellStyle name="Normal 2 3 4 2 9" xfId="10164"/>
    <cellStyle name="Normal 2 3 4 20" xfId="10165"/>
    <cellStyle name="Normal 2 3 4 21" xfId="10166"/>
    <cellStyle name="Normal 2 3 4 22" xfId="10167"/>
    <cellStyle name="Normal 2 3 4 23" xfId="10168"/>
    <cellStyle name="Normal 2 3 4 24" xfId="10169"/>
    <cellStyle name="Normal 2 3 4 25" xfId="10170"/>
    <cellStyle name="Normal 2 3 4 26" xfId="10171"/>
    <cellStyle name="Normal 2 3 4 27" xfId="10172"/>
    <cellStyle name="Normal 2 3 4 28" xfId="10173"/>
    <cellStyle name="Normal 2 3 4 29" xfId="10174"/>
    <cellStyle name="Normal 2 3 4 3" xfId="10175"/>
    <cellStyle name="Normal 2 3 4 3 10" xfId="10176"/>
    <cellStyle name="Normal 2 3 4 3 11" xfId="10177"/>
    <cellStyle name="Normal 2 3 4 3 12" xfId="10178"/>
    <cellStyle name="Normal 2 3 4 3 13" xfId="10179"/>
    <cellStyle name="Normal 2 3 4 3 14" xfId="10180"/>
    <cellStyle name="Normal 2 3 4 3 15" xfId="10181"/>
    <cellStyle name="Normal 2 3 4 3 16" xfId="10182"/>
    <cellStyle name="Normal 2 3 4 3 17" xfId="10183"/>
    <cellStyle name="Normal 2 3 4 3 18" xfId="10184"/>
    <cellStyle name="Normal 2 3 4 3 19" xfId="10185"/>
    <cellStyle name="Normal 2 3 4 3 2" xfId="10186"/>
    <cellStyle name="Normal 2 3 4 3 2 10" xfId="10187"/>
    <cellStyle name="Normal 2 3 4 3 2 11" xfId="10188"/>
    <cellStyle name="Normal 2 3 4 3 2 12" xfId="10189"/>
    <cellStyle name="Normal 2 3 4 3 2 13" xfId="10190"/>
    <cellStyle name="Normal 2 3 4 3 2 14" xfId="10191"/>
    <cellStyle name="Normal 2 3 4 3 2 15" xfId="10192"/>
    <cellStyle name="Normal 2 3 4 3 2 16" xfId="10193"/>
    <cellStyle name="Normal 2 3 4 3 2 17" xfId="10194"/>
    <cellStyle name="Normal 2 3 4 3 2 18" xfId="10195"/>
    <cellStyle name="Normal 2 3 4 3 2 19" xfId="10196"/>
    <cellStyle name="Normal 2 3 4 3 2 2" xfId="10197"/>
    <cellStyle name="Normal 2 3 4 3 2 20" xfId="10198"/>
    <cellStyle name="Normal 2 3 4 3 2 21" xfId="10199"/>
    <cellStyle name="Normal 2 3 4 3 2 22" xfId="10200"/>
    <cellStyle name="Normal 2 3 4 3 2 23" xfId="10201"/>
    <cellStyle name="Normal 2 3 4 3 2 24" xfId="10202"/>
    <cellStyle name="Normal 2 3 4 3 2 25" xfId="10203"/>
    <cellStyle name="Normal 2 3 4 3 2 26" xfId="10204"/>
    <cellStyle name="Normal 2 3 4 3 2 27" xfId="10205"/>
    <cellStyle name="Normal 2 3 4 3 2 28" xfId="10206"/>
    <cellStyle name="Normal 2 3 4 3 2 29" xfId="10207"/>
    <cellStyle name="Normal 2 3 4 3 2 3" xfId="10208"/>
    <cellStyle name="Normal 2 3 4 3 2 30" xfId="10209"/>
    <cellStyle name="Normal 2 3 4 3 2 31" xfId="10210"/>
    <cellStyle name="Normal 2 3 4 3 2 32" xfId="10211"/>
    <cellStyle name="Normal 2 3 4 3 2 33" xfId="10212"/>
    <cellStyle name="Normal 2 3 4 3 2 34" xfId="10213"/>
    <cellStyle name="Normal 2 3 4 3 2 35" xfId="10214"/>
    <cellStyle name="Normal 2 3 4 3 2 36" xfId="10215"/>
    <cellStyle name="Normal 2 3 4 3 2 37" xfId="10216"/>
    <cellStyle name="Normal 2 3 4 3 2 38" xfId="10217"/>
    <cellStyle name="Normal 2 3 4 3 2 4" xfId="10218"/>
    <cellStyle name="Normal 2 3 4 3 2 5" xfId="10219"/>
    <cellStyle name="Normal 2 3 4 3 2 6" xfId="10220"/>
    <cellStyle name="Normal 2 3 4 3 2 7" xfId="10221"/>
    <cellStyle name="Normal 2 3 4 3 2 8" xfId="10222"/>
    <cellStyle name="Normal 2 3 4 3 2 9" xfId="10223"/>
    <cellStyle name="Normal 2 3 4 3 20" xfId="10224"/>
    <cellStyle name="Normal 2 3 4 3 21" xfId="10225"/>
    <cellStyle name="Normal 2 3 4 3 22" xfId="10226"/>
    <cellStyle name="Normal 2 3 4 3 23" xfId="10227"/>
    <cellStyle name="Normal 2 3 4 3 24" xfId="10228"/>
    <cellStyle name="Normal 2 3 4 3 25" xfId="10229"/>
    <cellStyle name="Normal 2 3 4 3 26" xfId="10230"/>
    <cellStyle name="Normal 2 3 4 3 27" xfId="10231"/>
    <cellStyle name="Normal 2 3 4 3 28" xfId="10232"/>
    <cellStyle name="Normal 2 3 4 3 29" xfId="10233"/>
    <cellStyle name="Normal 2 3 4 3 3" xfId="10234"/>
    <cellStyle name="Normal 2 3 4 3 30" xfId="10235"/>
    <cellStyle name="Normal 2 3 4 3 31" xfId="10236"/>
    <cellStyle name="Normal 2 3 4 3 32" xfId="10237"/>
    <cellStyle name="Normal 2 3 4 3 33" xfId="10238"/>
    <cellStyle name="Normal 2 3 4 3 34" xfId="10239"/>
    <cellStyle name="Normal 2 3 4 3 35" xfId="10240"/>
    <cellStyle name="Normal 2 3 4 3 36" xfId="10241"/>
    <cellStyle name="Normal 2 3 4 3 37" xfId="10242"/>
    <cellStyle name="Normal 2 3 4 3 38" xfId="10243"/>
    <cellStyle name="Normal 2 3 4 3 4" xfId="10244"/>
    <cellStyle name="Normal 2 3 4 3 5" xfId="10245"/>
    <cellStyle name="Normal 2 3 4 3 6" xfId="10246"/>
    <cellStyle name="Normal 2 3 4 3 7" xfId="10247"/>
    <cellStyle name="Normal 2 3 4 3 8" xfId="10248"/>
    <cellStyle name="Normal 2 3 4 3 9" xfId="10249"/>
    <cellStyle name="Normal 2 3 4 30" xfId="10250"/>
    <cellStyle name="Normal 2 3 4 31" xfId="10251"/>
    <cellStyle name="Normal 2 3 4 32" xfId="10252"/>
    <cellStyle name="Normal 2 3 4 33" xfId="10253"/>
    <cellStyle name="Normal 2 3 4 34" xfId="10254"/>
    <cellStyle name="Normal 2 3 4 35" xfId="10255"/>
    <cellStyle name="Normal 2 3 4 36" xfId="10256"/>
    <cellStyle name="Normal 2 3 4 37" xfId="10257"/>
    <cellStyle name="Normal 2 3 4 38" xfId="10258"/>
    <cellStyle name="Normal 2 3 4 39" xfId="10259"/>
    <cellStyle name="Normal 2 3 4 4" xfId="10260"/>
    <cellStyle name="Normal 2 3 4 40" xfId="10261"/>
    <cellStyle name="Normal 2 3 4 5" xfId="10262"/>
    <cellStyle name="Normal 2 3 4 6" xfId="10263"/>
    <cellStyle name="Normal 2 3 4 7" xfId="10264"/>
    <cellStyle name="Normal 2 3 4 8" xfId="10265"/>
    <cellStyle name="Normal 2 3 4 9" xfId="10266"/>
    <cellStyle name="Normal 2 3 40" xfId="10267"/>
    <cellStyle name="Normal 2 3 40 2" xfId="10268"/>
    <cellStyle name="Normal 2 3 40 3" xfId="10269"/>
    <cellStyle name="Normal 2 3 40 4" xfId="10270"/>
    <cellStyle name="Normal 2 3 40 5" xfId="10271"/>
    <cellStyle name="Normal 2 3 40 6" xfId="10272"/>
    <cellStyle name="Normal 2 3 41" xfId="10273"/>
    <cellStyle name="Normal 2 3 41 2" xfId="10274"/>
    <cellStyle name="Normal 2 3 41 3" xfId="10275"/>
    <cellStyle name="Normal 2 3 41 4" xfId="10276"/>
    <cellStyle name="Normal 2 3 41 5" xfId="10277"/>
    <cellStyle name="Normal 2 3 41 6" xfId="10278"/>
    <cellStyle name="Normal 2 3 42" xfId="10279"/>
    <cellStyle name="Normal 2 3 42 2" xfId="10280"/>
    <cellStyle name="Normal 2 3 42 3" xfId="10281"/>
    <cellStyle name="Normal 2 3 42 4" xfId="10282"/>
    <cellStyle name="Normal 2 3 42 5" xfId="10283"/>
    <cellStyle name="Normal 2 3 42 6" xfId="10284"/>
    <cellStyle name="Normal 2 3 43" xfId="10285"/>
    <cellStyle name="Normal 2 3 43 2" xfId="10286"/>
    <cellStyle name="Normal 2 3 43 3" xfId="10287"/>
    <cellStyle name="Normal 2 3 43 4" xfId="10288"/>
    <cellStyle name="Normal 2 3 43 5" xfId="10289"/>
    <cellStyle name="Normal 2 3 43 6" xfId="10290"/>
    <cellStyle name="Normal 2 3 44" xfId="10291"/>
    <cellStyle name="Normal 2 3 44 2" xfId="10292"/>
    <cellStyle name="Normal 2 3 44 3" xfId="10293"/>
    <cellStyle name="Normal 2 3 44 4" xfId="10294"/>
    <cellStyle name="Normal 2 3 44 5" xfId="10295"/>
    <cellStyle name="Normal 2 3 44 6" xfId="10296"/>
    <cellStyle name="Normal 2 3 45" xfId="10297"/>
    <cellStyle name="Normal 2 3 45 2" xfId="10298"/>
    <cellStyle name="Normal 2 3 45 3" xfId="10299"/>
    <cellStyle name="Normal 2 3 45 4" xfId="10300"/>
    <cellStyle name="Normal 2 3 45 5" xfId="10301"/>
    <cellStyle name="Normal 2 3 45 6" xfId="10302"/>
    <cellStyle name="Normal 2 3 46" xfId="10303"/>
    <cellStyle name="Normal 2 3 46 2" xfId="10304"/>
    <cellStyle name="Normal 2 3 46 3" xfId="10305"/>
    <cellStyle name="Normal 2 3 46 4" xfId="10306"/>
    <cellStyle name="Normal 2 3 46 5" xfId="10307"/>
    <cellStyle name="Normal 2 3 46 6" xfId="10308"/>
    <cellStyle name="Normal 2 3 47" xfId="10309"/>
    <cellStyle name="Normal 2 3 47 2" xfId="10310"/>
    <cellStyle name="Normal 2 3 47 3" xfId="10311"/>
    <cellStyle name="Normal 2 3 47 4" xfId="10312"/>
    <cellStyle name="Normal 2 3 47 5" xfId="10313"/>
    <cellStyle name="Normal 2 3 47 6" xfId="10314"/>
    <cellStyle name="Normal 2 3 48" xfId="10315"/>
    <cellStyle name="Normal 2 3 48 2" xfId="10316"/>
    <cellStyle name="Normal 2 3 48 3" xfId="10317"/>
    <cellStyle name="Normal 2 3 48 4" xfId="10318"/>
    <cellStyle name="Normal 2 3 48 5" xfId="10319"/>
    <cellStyle name="Normal 2 3 48 6" xfId="10320"/>
    <cellStyle name="Normal 2 3 49" xfId="10321"/>
    <cellStyle name="Normal 2 3 49 2" xfId="10322"/>
    <cellStyle name="Normal 2 3 49 3" xfId="10323"/>
    <cellStyle name="Normal 2 3 49 4" xfId="10324"/>
    <cellStyle name="Normal 2 3 49 5" xfId="10325"/>
    <cellStyle name="Normal 2 3 49 6" xfId="10326"/>
    <cellStyle name="Normal 2 3 5" xfId="10327"/>
    <cellStyle name="Normal 2 3 5 10" xfId="10328"/>
    <cellStyle name="Normal 2 3 5 11" xfId="10329"/>
    <cellStyle name="Normal 2 3 5 12" xfId="10330"/>
    <cellStyle name="Normal 2 3 5 13" xfId="10331"/>
    <cellStyle name="Normal 2 3 5 14" xfId="10332"/>
    <cellStyle name="Normal 2 3 5 15" xfId="10333"/>
    <cellStyle name="Normal 2 3 5 16" xfId="10334"/>
    <cellStyle name="Normal 2 3 5 17" xfId="10335"/>
    <cellStyle name="Normal 2 3 5 18" xfId="10336"/>
    <cellStyle name="Normal 2 3 5 19" xfId="10337"/>
    <cellStyle name="Normal 2 3 5 2" xfId="10338"/>
    <cellStyle name="Normal 2 3 5 2 10" xfId="10339"/>
    <cellStyle name="Normal 2 3 5 2 11" xfId="10340"/>
    <cellStyle name="Normal 2 3 5 2 12" xfId="10341"/>
    <cellStyle name="Normal 2 3 5 2 13" xfId="10342"/>
    <cellStyle name="Normal 2 3 5 2 14" xfId="10343"/>
    <cellStyle name="Normal 2 3 5 2 15" xfId="10344"/>
    <cellStyle name="Normal 2 3 5 2 16" xfId="10345"/>
    <cellStyle name="Normal 2 3 5 2 17" xfId="10346"/>
    <cellStyle name="Normal 2 3 5 2 18" xfId="10347"/>
    <cellStyle name="Normal 2 3 5 2 19" xfId="10348"/>
    <cellStyle name="Normal 2 3 5 2 2" xfId="10349"/>
    <cellStyle name="Normal 2 3 5 2 2 10" xfId="10350"/>
    <cellStyle name="Normal 2 3 5 2 2 11" xfId="10351"/>
    <cellStyle name="Normal 2 3 5 2 2 12" xfId="10352"/>
    <cellStyle name="Normal 2 3 5 2 2 13" xfId="10353"/>
    <cellStyle name="Normal 2 3 5 2 2 14" xfId="10354"/>
    <cellStyle name="Normal 2 3 5 2 2 15" xfId="10355"/>
    <cellStyle name="Normal 2 3 5 2 2 16" xfId="10356"/>
    <cellStyle name="Normal 2 3 5 2 2 17" xfId="10357"/>
    <cellStyle name="Normal 2 3 5 2 2 18" xfId="10358"/>
    <cellStyle name="Normal 2 3 5 2 2 19" xfId="10359"/>
    <cellStyle name="Normal 2 3 5 2 2 2" xfId="10360"/>
    <cellStyle name="Normal 2 3 5 2 2 2 10" xfId="10361"/>
    <cellStyle name="Normal 2 3 5 2 2 2 11" xfId="10362"/>
    <cellStyle name="Normal 2 3 5 2 2 2 12" xfId="10363"/>
    <cellStyle name="Normal 2 3 5 2 2 2 13" xfId="10364"/>
    <cellStyle name="Normal 2 3 5 2 2 2 14" xfId="10365"/>
    <cellStyle name="Normal 2 3 5 2 2 2 15" xfId="10366"/>
    <cellStyle name="Normal 2 3 5 2 2 2 16" xfId="10367"/>
    <cellStyle name="Normal 2 3 5 2 2 2 17" xfId="10368"/>
    <cellStyle name="Normal 2 3 5 2 2 2 18" xfId="10369"/>
    <cellStyle name="Normal 2 3 5 2 2 2 19" xfId="10370"/>
    <cellStyle name="Normal 2 3 5 2 2 2 2" xfId="10371"/>
    <cellStyle name="Normal 2 3 5 2 2 2 20" xfId="10372"/>
    <cellStyle name="Normal 2 3 5 2 2 2 21" xfId="10373"/>
    <cellStyle name="Normal 2 3 5 2 2 2 22" xfId="10374"/>
    <cellStyle name="Normal 2 3 5 2 2 2 23" xfId="10375"/>
    <cellStyle name="Normal 2 3 5 2 2 2 24" xfId="10376"/>
    <cellStyle name="Normal 2 3 5 2 2 2 25" xfId="10377"/>
    <cellStyle name="Normal 2 3 5 2 2 2 26" xfId="10378"/>
    <cellStyle name="Normal 2 3 5 2 2 2 27" xfId="10379"/>
    <cellStyle name="Normal 2 3 5 2 2 2 28" xfId="10380"/>
    <cellStyle name="Normal 2 3 5 2 2 2 29" xfId="10381"/>
    <cellStyle name="Normal 2 3 5 2 2 2 3" xfId="10382"/>
    <cellStyle name="Normal 2 3 5 2 2 2 30" xfId="10383"/>
    <cellStyle name="Normal 2 3 5 2 2 2 31" xfId="10384"/>
    <cellStyle name="Normal 2 3 5 2 2 2 32" xfId="10385"/>
    <cellStyle name="Normal 2 3 5 2 2 2 33" xfId="10386"/>
    <cellStyle name="Normal 2 3 5 2 2 2 34" xfId="10387"/>
    <cellStyle name="Normal 2 3 5 2 2 2 35" xfId="10388"/>
    <cellStyle name="Normal 2 3 5 2 2 2 36" xfId="10389"/>
    <cellStyle name="Normal 2 3 5 2 2 2 37" xfId="10390"/>
    <cellStyle name="Normal 2 3 5 2 2 2 38" xfId="10391"/>
    <cellStyle name="Normal 2 3 5 2 2 2 4" xfId="10392"/>
    <cellStyle name="Normal 2 3 5 2 2 2 5" xfId="10393"/>
    <cellStyle name="Normal 2 3 5 2 2 2 6" xfId="10394"/>
    <cellStyle name="Normal 2 3 5 2 2 2 7" xfId="10395"/>
    <cellStyle name="Normal 2 3 5 2 2 2 8" xfId="10396"/>
    <cellStyle name="Normal 2 3 5 2 2 2 9" xfId="10397"/>
    <cellStyle name="Normal 2 3 5 2 2 20" xfId="10398"/>
    <cellStyle name="Normal 2 3 5 2 2 21" xfId="10399"/>
    <cellStyle name="Normal 2 3 5 2 2 22" xfId="10400"/>
    <cellStyle name="Normal 2 3 5 2 2 23" xfId="10401"/>
    <cellStyle name="Normal 2 3 5 2 2 24" xfId="10402"/>
    <cellStyle name="Normal 2 3 5 2 2 25" xfId="10403"/>
    <cellStyle name="Normal 2 3 5 2 2 26" xfId="10404"/>
    <cellStyle name="Normal 2 3 5 2 2 27" xfId="10405"/>
    <cellStyle name="Normal 2 3 5 2 2 28" xfId="10406"/>
    <cellStyle name="Normal 2 3 5 2 2 29" xfId="10407"/>
    <cellStyle name="Normal 2 3 5 2 2 3" xfId="10408"/>
    <cellStyle name="Normal 2 3 5 2 2 30" xfId="10409"/>
    <cellStyle name="Normal 2 3 5 2 2 31" xfId="10410"/>
    <cellStyle name="Normal 2 3 5 2 2 32" xfId="10411"/>
    <cellStyle name="Normal 2 3 5 2 2 33" xfId="10412"/>
    <cellStyle name="Normal 2 3 5 2 2 34" xfId="10413"/>
    <cellStyle name="Normal 2 3 5 2 2 35" xfId="10414"/>
    <cellStyle name="Normal 2 3 5 2 2 36" xfId="10415"/>
    <cellStyle name="Normal 2 3 5 2 2 37" xfId="10416"/>
    <cellStyle name="Normal 2 3 5 2 2 38" xfId="10417"/>
    <cellStyle name="Normal 2 3 5 2 2 4" xfId="10418"/>
    <cellStyle name="Normal 2 3 5 2 2 5" xfId="10419"/>
    <cellStyle name="Normal 2 3 5 2 2 6" xfId="10420"/>
    <cellStyle name="Normal 2 3 5 2 2 7" xfId="10421"/>
    <cellStyle name="Normal 2 3 5 2 2 8" xfId="10422"/>
    <cellStyle name="Normal 2 3 5 2 2 9" xfId="10423"/>
    <cellStyle name="Normal 2 3 5 2 20" xfId="10424"/>
    <cellStyle name="Normal 2 3 5 2 21" xfId="10425"/>
    <cellStyle name="Normal 2 3 5 2 22" xfId="10426"/>
    <cellStyle name="Normal 2 3 5 2 23" xfId="10427"/>
    <cellStyle name="Normal 2 3 5 2 24" xfId="10428"/>
    <cellStyle name="Normal 2 3 5 2 25" xfId="10429"/>
    <cellStyle name="Normal 2 3 5 2 26" xfId="10430"/>
    <cellStyle name="Normal 2 3 5 2 27" xfId="10431"/>
    <cellStyle name="Normal 2 3 5 2 28" xfId="10432"/>
    <cellStyle name="Normal 2 3 5 2 29" xfId="10433"/>
    <cellStyle name="Normal 2 3 5 2 3" xfId="10434"/>
    <cellStyle name="Normal 2 3 5 2 30" xfId="10435"/>
    <cellStyle name="Normal 2 3 5 2 31" xfId="10436"/>
    <cellStyle name="Normal 2 3 5 2 32" xfId="10437"/>
    <cellStyle name="Normal 2 3 5 2 33" xfId="10438"/>
    <cellStyle name="Normal 2 3 5 2 34" xfId="10439"/>
    <cellStyle name="Normal 2 3 5 2 35" xfId="10440"/>
    <cellStyle name="Normal 2 3 5 2 36" xfId="10441"/>
    <cellStyle name="Normal 2 3 5 2 37" xfId="10442"/>
    <cellStyle name="Normal 2 3 5 2 38" xfId="10443"/>
    <cellStyle name="Normal 2 3 5 2 39" xfId="10444"/>
    <cellStyle name="Normal 2 3 5 2 4" xfId="10445"/>
    <cellStyle name="Normal 2 3 5 2 40" xfId="10446"/>
    <cellStyle name="Normal 2 3 5 2 5" xfId="10447"/>
    <cellStyle name="Normal 2 3 5 2 6" xfId="10448"/>
    <cellStyle name="Normal 2 3 5 2 7" xfId="10449"/>
    <cellStyle name="Normal 2 3 5 2 8" xfId="10450"/>
    <cellStyle name="Normal 2 3 5 2 9" xfId="10451"/>
    <cellStyle name="Normal 2 3 5 20" xfId="10452"/>
    <cellStyle name="Normal 2 3 5 21" xfId="10453"/>
    <cellStyle name="Normal 2 3 5 22" xfId="10454"/>
    <cellStyle name="Normal 2 3 5 23" xfId="10455"/>
    <cellStyle name="Normal 2 3 5 24" xfId="10456"/>
    <cellStyle name="Normal 2 3 5 25" xfId="10457"/>
    <cellStyle name="Normal 2 3 5 26" xfId="10458"/>
    <cellStyle name="Normal 2 3 5 27" xfId="10459"/>
    <cellStyle name="Normal 2 3 5 28" xfId="10460"/>
    <cellStyle name="Normal 2 3 5 29" xfId="10461"/>
    <cellStyle name="Normal 2 3 5 3" xfId="10462"/>
    <cellStyle name="Normal 2 3 5 3 10" xfId="10463"/>
    <cellStyle name="Normal 2 3 5 3 11" xfId="10464"/>
    <cellStyle name="Normal 2 3 5 3 12" xfId="10465"/>
    <cellStyle name="Normal 2 3 5 3 13" xfId="10466"/>
    <cellStyle name="Normal 2 3 5 3 14" xfId="10467"/>
    <cellStyle name="Normal 2 3 5 3 15" xfId="10468"/>
    <cellStyle name="Normal 2 3 5 3 16" xfId="10469"/>
    <cellStyle name="Normal 2 3 5 3 17" xfId="10470"/>
    <cellStyle name="Normal 2 3 5 3 18" xfId="10471"/>
    <cellStyle name="Normal 2 3 5 3 19" xfId="10472"/>
    <cellStyle name="Normal 2 3 5 3 2" xfId="10473"/>
    <cellStyle name="Normal 2 3 5 3 2 10" xfId="10474"/>
    <cellStyle name="Normal 2 3 5 3 2 11" xfId="10475"/>
    <cellStyle name="Normal 2 3 5 3 2 12" xfId="10476"/>
    <cellStyle name="Normal 2 3 5 3 2 13" xfId="10477"/>
    <cellStyle name="Normal 2 3 5 3 2 14" xfId="10478"/>
    <cellStyle name="Normal 2 3 5 3 2 15" xfId="10479"/>
    <cellStyle name="Normal 2 3 5 3 2 16" xfId="10480"/>
    <cellStyle name="Normal 2 3 5 3 2 17" xfId="10481"/>
    <cellStyle name="Normal 2 3 5 3 2 18" xfId="10482"/>
    <cellStyle name="Normal 2 3 5 3 2 19" xfId="10483"/>
    <cellStyle name="Normal 2 3 5 3 2 2" xfId="10484"/>
    <cellStyle name="Normal 2 3 5 3 2 20" xfId="10485"/>
    <cellStyle name="Normal 2 3 5 3 2 21" xfId="10486"/>
    <cellStyle name="Normal 2 3 5 3 2 22" xfId="10487"/>
    <cellStyle name="Normal 2 3 5 3 2 23" xfId="10488"/>
    <cellStyle name="Normal 2 3 5 3 2 24" xfId="10489"/>
    <cellStyle name="Normal 2 3 5 3 2 25" xfId="10490"/>
    <cellStyle name="Normal 2 3 5 3 2 26" xfId="10491"/>
    <cellStyle name="Normal 2 3 5 3 2 27" xfId="10492"/>
    <cellStyle name="Normal 2 3 5 3 2 28" xfId="10493"/>
    <cellStyle name="Normal 2 3 5 3 2 29" xfId="10494"/>
    <cellStyle name="Normal 2 3 5 3 2 3" xfId="10495"/>
    <cellStyle name="Normal 2 3 5 3 2 30" xfId="10496"/>
    <cellStyle name="Normal 2 3 5 3 2 31" xfId="10497"/>
    <cellStyle name="Normal 2 3 5 3 2 32" xfId="10498"/>
    <cellStyle name="Normal 2 3 5 3 2 33" xfId="10499"/>
    <cellStyle name="Normal 2 3 5 3 2 34" xfId="10500"/>
    <cellStyle name="Normal 2 3 5 3 2 35" xfId="10501"/>
    <cellStyle name="Normal 2 3 5 3 2 36" xfId="10502"/>
    <cellStyle name="Normal 2 3 5 3 2 37" xfId="10503"/>
    <cellStyle name="Normal 2 3 5 3 2 38" xfId="10504"/>
    <cellStyle name="Normal 2 3 5 3 2 4" xfId="10505"/>
    <cellStyle name="Normal 2 3 5 3 2 5" xfId="10506"/>
    <cellStyle name="Normal 2 3 5 3 2 6" xfId="10507"/>
    <cellStyle name="Normal 2 3 5 3 2 7" xfId="10508"/>
    <cellStyle name="Normal 2 3 5 3 2 8" xfId="10509"/>
    <cellStyle name="Normal 2 3 5 3 2 9" xfId="10510"/>
    <cellStyle name="Normal 2 3 5 3 20" xfId="10511"/>
    <cellStyle name="Normal 2 3 5 3 21" xfId="10512"/>
    <cellStyle name="Normal 2 3 5 3 22" xfId="10513"/>
    <cellStyle name="Normal 2 3 5 3 23" xfId="10514"/>
    <cellStyle name="Normal 2 3 5 3 24" xfId="10515"/>
    <cellStyle name="Normal 2 3 5 3 25" xfId="10516"/>
    <cellStyle name="Normal 2 3 5 3 26" xfId="10517"/>
    <cellStyle name="Normal 2 3 5 3 27" xfId="10518"/>
    <cellStyle name="Normal 2 3 5 3 28" xfId="10519"/>
    <cellStyle name="Normal 2 3 5 3 29" xfId="10520"/>
    <cellStyle name="Normal 2 3 5 3 3" xfId="10521"/>
    <cellStyle name="Normal 2 3 5 3 30" xfId="10522"/>
    <cellStyle name="Normal 2 3 5 3 31" xfId="10523"/>
    <cellStyle name="Normal 2 3 5 3 32" xfId="10524"/>
    <cellStyle name="Normal 2 3 5 3 33" xfId="10525"/>
    <cellStyle name="Normal 2 3 5 3 34" xfId="10526"/>
    <cellStyle name="Normal 2 3 5 3 35" xfId="10527"/>
    <cellStyle name="Normal 2 3 5 3 36" xfId="10528"/>
    <cellStyle name="Normal 2 3 5 3 37" xfId="10529"/>
    <cellStyle name="Normal 2 3 5 3 38" xfId="10530"/>
    <cellStyle name="Normal 2 3 5 3 4" xfId="10531"/>
    <cellStyle name="Normal 2 3 5 3 5" xfId="10532"/>
    <cellStyle name="Normal 2 3 5 3 6" xfId="10533"/>
    <cellStyle name="Normal 2 3 5 3 7" xfId="10534"/>
    <cellStyle name="Normal 2 3 5 3 8" xfId="10535"/>
    <cellStyle name="Normal 2 3 5 3 9" xfId="10536"/>
    <cellStyle name="Normal 2 3 5 30" xfId="10537"/>
    <cellStyle name="Normal 2 3 5 31" xfId="10538"/>
    <cellStyle name="Normal 2 3 5 32" xfId="10539"/>
    <cellStyle name="Normal 2 3 5 33" xfId="10540"/>
    <cellStyle name="Normal 2 3 5 34" xfId="10541"/>
    <cellStyle name="Normal 2 3 5 35" xfId="10542"/>
    <cellStyle name="Normal 2 3 5 36" xfId="10543"/>
    <cellStyle name="Normal 2 3 5 37" xfId="10544"/>
    <cellStyle name="Normal 2 3 5 38" xfId="10545"/>
    <cellStyle name="Normal 2 3 5 39" xfId="10546"/>
    <cellStyle name="Normal 2 3 5 4" xfId="10547"/>
    <cellStyle name="Normal 2 3 5 40" xfId="10548"/>
    <cellStyle name="Normal 2 3 5 5" xfId="10549"/>
    <cellStyle name="Normal 2 3 5 6" xfId="10550"/>
    <cellStyle name="Normal 2 3 5 7" xfId="10551"/>
    <cellStyle name="Normal 2 3 5 8" xfId="10552"/>
    <cellStyle name="Normal 2 3 5 9" xfId="10553"/>
    <cellStyle name="Normal 2 3 50" xfId="10554"/>
    <cellStyle name="Normal 2 3 51" xfId="10555"/>
    <cellStyle name="Normal 2 3 52" xfId="10556"/>
    <cellStyle name="Normal 2 3 53" xfId="10557"/>
    <cellStyle name="Normal 2 3 54" xfId="10558"/>
    <cellStyle name="Normal 2 3 55" xfId="10559"/>
    <cellStyle name="Normal 2 3 56" xfId="10560"/>
    <cellStyle name="Normal 2 3 57" xfId="10561"/>
    <cellStyle name="Normal 2 3 58" xfId="10562"/>
    <cellStyle name="Normal 2 3 59" xfId="10563"/>
    <cellStyle name="Normal 2 3 6" xfId="10564"/>
    <cellStyle name="Normal 2 3 6 2" xfId="10565"/>
    <cellStyle name="Normal 2 3 6 3" xfId="10566"/>
    <cellStyle name="Normal 2 3 6 4" xfId="10567"/>
    <cellStyle name="Normal 2 3 6 5" xfId="10568"/>
    <cellStyle name="Normal 2 3 6 6" xfId="10569"/>
    <cellStyle name="Normal 2 3 60" xfId="10570"/>
    <cellStyle name="Normal 2 3 61" xfId="10571"/>
    <cellStyle name="Normal 2 3 62" xfId="10572"/>
    <cellStyle name="Normal 2 3 63" xfId="10573"/>
    <cellStyle name="Normal 2 3 64" xfId="10574"/>
    <cellStyle name="Normal 2 3 65" xfId="10575"/>
    <cellStyle name="Normal 2 3 66" xfId="10576"/>
    <cellStyle name="Normal 2 3 67" xfId="10577"/>
    <cellStyle name="Normal 2 3 68" xfId="10578"/>
    <cellStyle name="Normal 2 3 69" xfId="10579"/>
    <cellStyle name="Normal 2 3 7" xfId="10580"/>
    <cellStyle name="Normal 2 3 7 2" xfId="10581"/>
    <cellStyle name="Normal 2 3 7 3" xfId="10582"/>
    <cellStyle name="Normal 2 3 7 4" xfId="10583"/>
    <cellStyle name="Normal 2 3 7 5" xfId="10584"/>
    <cellStyle name="Normal 2 3 7 6" xfId="10585"/>
    <cellStyle name="Normal 2 3 70" xfId="10586"/>
    <cellStyle name="Normal 2 3 71" xfId="10587"/>
    <cellStyle name="Normal 2 3 72" xfId="10588"/>
    <cellStyle name="Normal 2 3 73" xfId="10589"/>
    <cellStyle name="Normal 2 3 74" xfId="10590"/>
    <cellStyle name="Normal 2 3 75" xfId="10591"/>
    <cellStyle name="Normal 2 3 76" xfId="10592"/>
    <cellStyle name="Normal 2 3 77" xfId="10593"/>
    <cellStyle name="Normal 2 3 78" xfId="10594"/>
    <cellStyle name="Normal 2 3 79" xfId="10595"/>
    <cellStyle name="Normal 2 3 8" xfId="10596"/>
    <cellStyle name="Normal 2 3 8 2" xfId="10597"/>
    <cellStyle name="Normal 2 3 8 3" xfId="10598"/>
    <cellStyle name="Normal 2 3 8 4" xfId="10599"/>
    <cellStyle name="Normal 2 3 8 5" xfId="10600"/>
    <cellStyle name="Normal 2 3 8 6" xfId="10601"/>
    <cellStyle name="Normal 2 3 80" xfId="10602"/>
    <cellStyle name="Normal 2 3 81" xfId="10603"/>
    <cellStyle name="Normal 2 3 82" xfId="10604"/>
    <cellStyle name="Normal 2 3 83" xfId="10605"/>
    <cellStyle name="Normal 2 3 84" xfId="10606"/>
    <cellStyle name="Normal 2 3 85" xfId="10607"/>
    <cellStyle name="Normal 2 3 86" xfId="10608"/>
    <cellStyle name="Normal 2 3 87" xfId="10609"/>
    <cellStyle name="Normal 2 3 88" xfId="10610"/>
    <cellStyle name="Normal 2 3 89" xfId="10611"/>
    <cellStyle name="Normal 2 3 9" xfId="10612"/>
    <cellStyle name="Normal 2 3 9 2" xfId="10613"/>
    <cellStyle name="Normal 2 3 9 3" xfId="10614"/>
    <cellStyle name="Normal 2 3 9 4" xfId="10615"/>
    <cellStyle name="Normal 2 3 9 5" xfId="10616"/>
    <cellStyle name="Normal 2 3 9 6" xfId="10617"/>
    <cellStyle name="Normal 2 3 90" xfId="10618"/>
    <cellStyle name="Normal 2 3 91" xfId="10619"/>
    <cellStyle name="Normal 2 3 92" xfId="10620"/>
    <cellStyle name="Normal 2 3 93" xfId="10621"/>
    <cellStyle name="Normal 2 3 94" xfId="10622"/>
    <cellStyle name="Normal 2 3 95" xfId="10623"/>
    <cellStyle name="Normal 2 3 96" xfId="10624"/>
    <cellStyle name="Normal 2 3 97" xfId="10625"/>
    <cellStyle name="Normal 2 3 98" xfId="10626"/>
    <cellStyle name="Normal 2 3 99" xfId="10627"/>
    <cellStyle name="Normal 2 30" xfId="10628"/>
    <cellStyle name="Normal 2 31" xfId="10629"/>
    <cellStyle name="Normal 2 32" xfId="10630"/>
    <cellStyle name="Normal 2 33" xfId="10631"/>
    <cellStyle name="Normal 2 34" xfId="10632"/>
    <cellStyle name="Normal 2 35" xfId="10633"/>
    <cellStyle name="Normal 2 36" xfId="10634"/>
    <cellStyle name="Normal 2 37" xfId="10635"/>
    <cellStyle name="Normal 2 38" xfId="10636"/>
    <cellStyle name="Normal 2 39" xfId="10637"/>
    <cellStyle name="Normal 2 4" xfId="10638"/>
    <cellStyle name="Normal 2 4 10" xfId="10639"/>
    <cellStyle name="Normal 2 4 11" xfId="10640"/>
    <cellStyle name="Normal 2 4 12" xfId="10641"/>
    <cellStyle name="Normal 2 4 13" xfId="10642"/>
    <cellStyle name="Normal 2 4 14" xfId="10643"/>
    <cellStyle name="Normal 2 4 15" xfId="10644"/>
    <cellStyle name="Normal 2 4 16" xfId="10645"/>
    <cellStyle name="Normal 2 4 17" xfId="10646"/>
    <cellStyle name="Normal 2 4 18" xfId="10647"/>
    <cellStyle name="Normal 2 4 19" xfId="10648"/>
    <cellStyle name="Normal 2 4 2" xfId="10649"/>
    <cellStyle name="Normal 2 4 2 10" xfId="10650"/>
    <cellStyle name="Normal 2 4 2 11" xfId="10651"/>
    <cellStyle name="Normal 2 4 2 12" xfId="10652"/>
    <cellStyle name="Normal 2 4 2 13" xfId="10653"/>
    <cellStyle name="Normal 2 4 2 14" xfId="10654"/>
    <cellStyle name="Normal 2 4 2 15" xfId="10655"/>
    <cellStyle name="Normal 2 4 2 16" xfId="10656"/>
    <cellStyle name="Normal 2 4 2 17" xfId="10657"/>
    <cellStyle name="Normal 2 4 2 18" xfId="10658"/>
    <cellStyle name="Normal 2 4 2 19" xfId="10659"/>
    <cellStyle name="Normal 2 4 2 2" xfId="10660"/>
    <cellStyle name="Normal 2 4 2 2 10" xfId="10661"/>
    <cellStyle name="Normal 2 4 2 2 11" xfId="10662"/>
    <cellStyle name="Normal 2 4 2 2 12" xfId="10663"/>
    <cellStyle name="Normal 2 4 2 2 13" xfId="10664"/>
    <cellStyle name="Normal 2 4 2 2 14" xfId="10665"/>
    <cellStyle name="Normal 2 4 2 2 15" xfId="10666"/>
    <cellStyle name="Normal 2 4 2 2 16" xfId="10667"/>
    <cellStyle name="Normal 2 4 2 2 17" xfId="10668"/>
    <cellStyle name="Normal 2 4 2 2 18" xfId="10669"/>
    <cellStyle name="Normal 2 4 2 2 19" xfId="10670"/>
    <cellStyle name="Normal 2 4 2 2 2" xfId="10671"/>
    <cellStyle name="Normal 2 4 2 2 2 10" xfId="10672"/>
    <cellStyle name="Normal 2 4 2 2 2 11" xfId="10673"/>
    <cellStyle name="Normal 2 4 2 2 2 12" xfId="10674"/>
    <cellStyle name="Normal 2 4 2 2 2 13" xfId="10675"/>
    <cellStyle name="Normal 2 4 2 2 2 14" xfId="10676"/>
    <cellStyle name="Normal 2 4 2 2 2 15" xfId="10677"/>
    <cellStyle name="Normal 2 4 2 2 2 16" xfId="10678"/>
    <cellStyle name="Normal 2 4 2 2 2 17" xfId="10679"/>
    <cellStyle name="Normal 2 4 2 2 2 18" xfId="10680"/>
    <cellStyle name="Normal 2 4 2 2 2 19" xfId="10681"/>
    <cellStyle name="Normal 2 4 2 2 2 2" xfId="10682"/>
    <cellStyle name="Normal 2 4 2 2 2 2 10" xfId="10683"/>
    <cellStyle name="Normal 2 4 2 2 2 2 11" xfId="10684"/>
    <cellStyle name="Normal 2 4 2 2 2 2 12" xfId="10685"/>
    <cellStyle name="Normal 2 4 2 2 2 2 13" xfId="10686"/>
    <cellStyle name="Normal 2 4 2 2 2 2 14" xfId="10687"/>
    <cellStyle name="Normal 2 4 2 2 2 2 15" xfId="10688"/>
    <cellStyle name="Normal 2 4 2 2 2 2 16" xfId="10689"/>
    <cellStyle name="Normal 2 4 2 2 2 2 17" xfId="10690"/>
    <cellStyle name="Normal 2 4 2 2 2 2 18" xfId="10691"/>
    <cellStyle name="Normal 2 4 2 2 2 2 19" xfId="10692"/>
    <cellStyle name="Normal 2 4 2 2 2 2 2" xfId="10693"/>
    <cellStyle name="Normal 2 4 2 2 2 2 20" xfId="10694"/>
    <cellStyle name="Normal 2 4 2 2 2 2 21" xfId="10695"/>
    <cellStyle name="Normal 2 4 2 2 2 2 22" xfId="10696"/>
    <cellStyle name="Normal 2 4 2 2 2 2 23" xfId="10697"/>
    <cellStyle name="Normal 2 4 2 2 2 2 24" xfId="10698"/>
    <cellStyle name="Normal 2 4 2 2 2 2 25" xfId="10699"/>
    <cellStyle name="Normal 2 4 2 2 2 2 26" xfId="10700"/>
    <cellStyle name="Normal 2 4 2 2 2 2 27" xfId="10701"/>
    <cellStyle name="Normal 2 4 2 2 2 2 28" xfId="10702"/>
    <cellStyle name="Normal 2 4 2 2 2 2 29" xfId="10703"/>
    <cellStyle name="Normal 2 4 2 2 2 2 3" xfId="10704"/>
    <cellStyle name="Normal 2 4 2 2 2 2 30" xfId="10705"/>
    <cellStyle name="Normal 2 4 2 2 2 2 31" xfId="10706"/>
    <cellStyle name="Normal 2 4 2 2 2 2 32" xfId="10707"/>
    <cellStyle name="Normal 2 4 2 2 2 2 33" xfId="10708"/>
    <cellStyle name="Normal 2 4 2 2 2 2 34" xfId="10709"/>
    <cellStyle name="Normal 2 4 2 2 2 2 35" xfId="10710"/>
    <cellStyle name="Normal 2 4 2 2 2 2 36" xfId="10711"/>
    <cellStyle name="Normal 2 4 2 2 2 2 37" xfId="10712"/>
    <cellStyle name="Normal 2 4 2 2 2 2 38" xfId="10713"/>
    <cellStyle name="Normal 2 4 2 2 2 2 4" xfId="10714"/>
    <cellStyle name="Normal 2 4 2 2 2 2 5" xfId="10715"/>
    <cellStyle name="Normal 2 4 2 2 2 2 6" xfId="10716"/>
    <cellStyle name="Normal 2 4 2 2 2 2 7" xfId="10717"/>
    <cellStyle name="Normal 2 4 2 2 2 2 8" xfId="10718"/>
    <cellStyle name="Normal 2 4 2 2 2 2 9" xfId="10719"/>
    <cellStyle name="Normal 2 4 2 2 2 20" xfId="10720"/>
    <cellStyle name="Normal 2 4 2 2 2 21" xfId="10721"/>
    <cellStyle name="Normal 2 4 2 2 2 22" xfId="10722"/>
    <cellStyle name="Normal 2 4 2 2 2 23" xfId="10723"/>
    <cellStyle name="Normal 2 4 2 2 2 24" xfId="10724"/>
    <cellStyle name="Normal 2 4 2 2 2 25" xfId="10725"/>
    <cellStyle name="Normal 2 4 2 2 2 26" xfId="10726"/>
    <cellStyle name="Normal 2 4 2 2 2 27" xfId="10727"/>
    <cellStyle name="Normal 2 4 2 2 2 28" xfId="10728"/>
    <cellStyle name="Normal 2 4 2 2 2 29" xfId="10729"/>
    <cellStyle name="Normal 2 4 2 2 2 3" xfId="10730"/>
    <cellStyle name="Normal 2 4 2 2 2 30" xfId="10731"/>
    <cellStyle name="Normal 2 4 2 2 2 31" xfId="10732"/>
    <cellStyle name="Normal 2 4 2 2 2 32" xfId="10733"/>
    <cellStyle name="Normal 2 4 2 2 2 33" xfId="10734"/>
    <cellStyle name="Normal 2 4 2 2 2 34" xfId="10735"/>
    <cellStyle name="Normal 2 4 2 2 2 35" xfId="10736"/>
    <cellStyle name="Normal 2 4 2 2 2 36" xfId="10737"/>
    <cellStyle name="Normal 2 4 2 2 2 37" xfId="10738"/>
    <cellStyle name="Normal 2 4 2 2 2 38" xfId="10739"/>
    <cellStyle name="Normal 2 4 2 2 2 4" xfId="10740"/>
    <cellStyle name="Normal 2 4 2 2 2 5" xfId="10741"/>
    <cellStyle name="Normal 2 4 2 2 2 6" xfId="10742"/>
    <cellStyle name="Normal 2 4 2 2 2 7" xfId="10743"/>
    <cellStyle name="Normal 2 4 2 2 2 8" xfId="10744"/>
    <cellStyle name="Normal 2 4 2 2 2 9" xfId="10745"/>
    <cellStyle name="Normal 2 4 2 2 20" xfId="10746"/>
    <cellStyle name="Normal 2 4 2 2 21" xfId="10747"/>
    <cellStyle name="Normal 2 4 2 2 22" xfId="10748"/>
    <cellStyle name="Normal 2 4 2 2 23" xfId="10749"/>
    <cellStyle name="Normal 2 4 2 2 24" xfId="10750"/>
    <cellStyle name="Normal 2 4 2 2 25" xfId="10751"/>
    <cellStyle name="Normal 2 4 2 2 26" xfId="10752"/>
    <cellStyle name="Normal 2 4 2 2 27" xfId="10753"/>
    <cellStyle name="Normal 2 4 2 2 28" xfId="10754"/>
    <cellStyle name="Normal 2 4 2 2 29" xfId="10755"/>
    <cellStyle name="Normal 2 4 2 2 3" xfId="10756"/>
    <cellStyle name="Normal 2 4 2 2 30" xfId="10757"/>
    <cellStyle name="Normal 2 4 2 2 31" xfId="10758"/>
    <cellStyle name="Normal 2 4 2 2 32" xfId="10759"/>
    <cellStyle name="Normal 2 4 2 2 33" xfId="10760"/>
    <cellStyle name="Normal 2 4 2 2 34" xfId="10761"/>
    <cellStyle name="Normal 2 4 2 2 35" xfId="10762"/>
    <cellStyle name="Normal 2 4 2 2 36" xfId="10763"/>
    <cellStyle name="Normal 2 4 2 2 37" xfId="10764"/>
    <cellStyle name="Normal 2 4 2 2 38" xfId="10765"/>
    <cellStyle name="Normal 2 4 2 2 39" xfId="10766"/>
    <cellStyle name="Normal 2 4 2 2 4" xfId="10767"/>
    <cellStyle name="Normal 2 4 2 2 40" xfId="10768"/>
    <cellStyle name="Normal 2 4 2 2 5" xfId="10769"/>
    <cellStyle name="Normal 2 4 2 2 6" xfId="10770"/>
    <cellStyle name="Normal 2 4 2 2 7" xfId="10771"/>
    <cellStyle name="Normal 2 4 2 2 8" xfId="10772"/>
    <cellStyle name="Normal 2 4 2 2 9" xfId="10773"/>
    <cellStyle name="Normal 2 4 2 20" xfId="10774"/>
    <cellStyle name="Normal 2 4 2 21" xfId="10775"/>
    <cellStyle name="Normal 2 4 2 22" xfId="10776"/>
    <cellStyle name="Normal 2 4 2 23" xfId="10777"/>
    <cellStyle name="Normal 2 4 2 24" xfId="10778"/>
    <cellStyle name="Normal 2 4 2 25" xfId="10779"/>
    <cellStyle name="Normal 2 4 2 26" xfId="10780"/>
    <cellStyle name="Normal 2 4 2 27" xfId="10781"/>
    <cellStyle name="Normal 2 4 2 28" xfId="10782"/>
    <cellStyle name="Normal 2 4 2 29" xfId="10783"/>
    <cellStyle name="Normal 2 4 2 3" xfId="10784"/>
    <cellStyle name="Normal 2 4 2 3 10" xfId="10785"/>
    <cellStyle name="Normal 2 4 2 3 11" xfId="10786"/>
    <cellStyle name="Normal 2 4 2 3 12" xfId="10787"/>
    <cellStyle name="Normal 2 4 2 3 13" xfId="10788"/>
    <cellStyle name="Normal 2 4 2 3 14" xfId="10789"/>
    <cellStyle name="Normal 2 4 2 3 15" xfId="10790"/>
    <cellStyle name="Normal 2 4 2 3 16" xfId="10791"/>
    <cellStyle name="Normal 2 4 2 3 17" xfId="10792"/>
    <cellStyle name="Normal 2 4 2 3 18" xfId="10793"/>
    <cellStyle name="Normal 2 4 2 3 19" xfId="10794"/>
    <cellStyle name="Normal 2 4 2 3 2" xfId="10795"/>
    <cellStyle name="Normal 2 4 2 3 2 10" xfId="10796"/>
    <cellStyle name="Normal 2 4 2 3 2 11" xfId="10797"/>
    <cellStyle name="Normal 2 4 2 3 2 12" xfId="10798"/>
    <cellStyle name="Normal 2 4 2 3 2 13" xfId="10799"/>
    <cellStyle name="Normal 2 4 2 3 2 14" xfId="10800"/>
    <cellStyle name="Normal 2 4 2 3 2 15" xfId="10801"/>
    <cellStyle name="Normal 2 4 2 3 2 16" xfId="10802"/>
    <cellStyle name="Normal 2 4 2 3 2 17" xfId="10803"/>
    <cellStyle name="Normal 2 4 2 3 2 18" xfId="10804"/>
    <cellStyle name="Normal 2 4 2 3 2 19" xfId="10805"/>
    <cellStyle name="Normal 2 4 2 3 2 2" xfId="10806"/>
    <cellStyle name="Normal 2 4 2 3 2 20" xfId="10807"/>
    <cellStyle name="Normal 2 4 2 3 2 21" xfId="10808"/>
    <cellStyle name="Normal 2 4 2 3 2 22" xfId="10809"/>
    <cellStyle name="Normal 2 4 2 3 2 23" xfId="10810"/>
    <cellStyle name="Normal 2 4 2 3 2 24" xfId="10811"/>
    <cellStyle name="Normal 2 4 2 3 2 25" xfId="10812"/>
    <cellStyle name="Normal 2 4 2 3 2 26" xfId="10813"/>
    <cellStyle name="Normal 2 4 2 3 2 27" xfId="10814"/>
    <cellStyle name="Normal 2 4 2 3 2 28" xfId="10815"/>
    <cellStyle name="Normal 2 4 2 3 2 29" xfId="10816"/>
    <cellStyle name="Normal 2 4 2 3 2 3" xfId="10817"/>
    <cellStyle name="Normal 2 4 2 3 2 30" xfId="10818"/>
    <cellStyle name="Normal 2 4 2 3 2 31" xfId="10819"/>
    <cellStyle name="Normal 2 4 2 3 2 32" xfId="10820"/>
    <cellStyle name="Normal 2 4 2 3 2 33" xfId="10821"/>
    <cellStyle name="Normal 2 4 2 3 2 34" xfId="10822"/>
    <cellStyle name="Normal 2 4 2 3 2 35" xfId="10823"/>
    <cellStyle name="Normal 2 4 2 3 2 36" xfId="10824"/>
    <cellStyle name="Normal 2 4 2 3 2 37" xfId="10825"/>
    <cellStyle name="Normal 2 4 2 3 2 38" xfId="10826"/>
    <cellStyle name="Normal 2 4 2 3 2 4" xfId="10827"/>
    <cellStyle name="Normal 2 4 2 3 2 5" xfId="10828"/>
    <cellStyle name="Normal 2 4 2 3 2 6" xfId="10829"/>
    <cellStyle name="Normal 2 4 2 3 2 7" xfId="10830"/>
    <cellStyle name="Normal 2 4 2 3 2 8" xfId="10831"/>
    <cellStyle name="Normal 2 4 2 3 2 9" xfId="10832"/>
    <cellStyle name="Normal 2 4 2 3 20" xfId="10833"/>
    <cellStyle name="Normal 2 4 2 3 21" xfId="10834"/>
    <cellStyle name="Normal 2 4 2 3 22" xfId="10835"/>
    <cellStyle name="Normal 2 4 2 3 23" xfId="10836"/>
    <cellStyle name="Normal 2 4 2 3 24" xfId="10837"/>
    <cellStyle name="Normal 2 4 2 3 25" xfId="10838"/>
    <cellStyle name="Normal 2 4 2 3 26" xfId="10839"/>
    <cellStyle name="Normal 2 4 2 3 27" xfId="10840"/>
    <cellStyle name="Normal 2 4 2 3 28" xfId="10841"/>
    <cellStyle name="Normal 2 4 2 3 29" xfId="10842"/>
    <cellStyle name="Normal 2 4 2 3 3" xfId="10843"/>
    <cellStyle name="Normal 2 4 2 3 30" xfId="10844"/>
    <cellStyle name="Normal 2 4 2 3 31" xfId="10845"/>
    <cellStyle name="Normal 2 4 2 3 32" xfId="10846"/>
    <cellStyle name="Normal 2 4 2 3 33" xfId="10847"/>
    <cellStyle name="Normal 2 4 2 3 34" xfId="10848"/>
    <cellStyle name="Normal 2 4 2 3 35" xfId="10849"/>
    <cellStyle name="Normal 2 4 2 3 36" xfId="10850"/>
    <cellStyle name="Normal 2 4 2 3 37" xfId="10851"/>
    <cellStyle name="Normal 2 4 2 3 38" xfId="10852"/>
    <cellStyle name="Normal 2 4 2 3 4" xfId="10853"/>
    <cellStyle name="Normal 2 4 2 3 5" xfId="10854"/>
    <cellStyle name="Normal 2 4 2 3 6" xfId="10855"/>
    <cellStyle name="Normal 2 4 2 3 7" xfId="10856"/>
    <cellStyle name="Normal 2 4 2 3 8" xfId="10857"/>
    <cellStyle name="Normal 2 4 2 3 9" xfId="10858"/>
    <cellStyle name="Normal 2 4 2 30" xfId="10859"/>
    <cellStyle name="Normal 2 4 2 31" xfId="10860"/>
    <cellStyle name="Normal 2 4 2 32" xfId="10861"/>
    <cellStyle name="Normal 2 4 2 33" xfId="10862"/>
    <cellStyle name="Normal 2 4 2 34" xfId="10863"/>
    <cellStyle name="Normal 2 4 2 35" xfId="10864"/>
    <cellStyle name="Normal 2 4 2 36" xfId="10865"/>
    <cellStyle name="Normal 2 4 2 37" xfId="10866"/>
    <cellStyle name="Normal 2 4 2 38" xfId="10867"/>
    <cellStyle name="Normal 2 4 2 39" xfId="10868"/>
    <cellStyle name="Normal 2 4 2 4" xfId="10869"/>
    <cellStyle name="Normal 2 4 2 40" xfId="10870"/>
    <cellStyle name="Normal 2 4 2 5" xfId="10871"/>
    <cellStyle name="Normal 2 4 2 6" xfId="10872"/>
    <cellStyle name="Normal 2 4 2 7" xfId="10873"/>
    <cellStyle name="Normal 2 4 2 8" xfId="10874"/>
    <cellStyle name="Normal 2 4 2 9" xfId="10875"/>
    <cellStyle name="Normal 2 4 20" xfId="10876"/>
    <cellStyle name="Normal 2 4 21" xfId="10877"/>
    <cellStyle name="Normal 2 4 22" xfId="10878"/>
    <cellStyle name="Normal 2 4 23" xfId="10879"/>
    <cellStyle name="Normal 2 4 24" xfId="10880"/>
    <cellStyle name="Normal 2 4 25" xfId="10881"/>
    <cellStyle name="Normal 2 4 26" xfId="10882"/>
    <cellStyle name="Normal 2 4 27" xfId="10883"/>
    <cellStyle name="Normal 2 4 28" xfId="10884"/>
    <cellStyle name="Normal 2 4 29" xfId="10885"/>
    <cellStyle name="Normal 2 4 3" xfId="10886"/>
    <cellStyle name="Normal 2 4 30" xfId="10887"/>
    <cellStyle name="Normal 2 4 31" xfId="10888"/>
    <cellStyle name="Normal 2 4 32" xfId="10889"/>
    <cellStyle name="Normal 2 4 33" xfId="10890"/>
    <cellStyle name="Normal 2 4 34" xfId="10891"/>
    <cellStyle name="Normal 2 4 35" xfId="10892"/>
    <cellStyle name="Normal 2 4 36" xfId="10893"/>
    <cellStyle name="Normal 2 4 37" xfId="10894"/>
    <cellStyle name="Normal 2 4 38" xfId="10895"/>
    <cellStyle name="Normal 2 4 39" xfId="10896"/>
    <cellStyle name="Normal 2 4 4" xfId="10897"/>
    <cellStyle name="Normal 2 4 40" xfId="10898"/>
    <cellStyle name="Normal 2 4 41" xfId="10899"/>
    <cellStyle name="Normal 2 4 42" xfId="10900"/>
    <cellStyle name="Normal 2 4 43" xfId="10901"/>
    <cellStyle name="Normal 2 4 44" xfId="10902"/>
    <cellStyle name="Normal 2 4 5" xfId="10903"/>
    <cellStyle name="Normal 2 4 6" xfId="10904"/>
    <cellStyle name="Normal 2 4 6 10" xfId="10905"/>
    <cellStyle name="Normal 2 4 6 11" xfId="10906"/>
    <cellStyle name="Normal 2 4 6 12" xfId="10907"/>
    <cellStyle name="Normal 2 4 6 13" xfId="10908"/>
    <cellStyle name="Normal 2 4 6 14" xfId="10909"/>
    <cellStyle name="Normal 2 4 6 15" xfId="10910"/>
    <cellStyle name="Normal 2 4 6 16" xfId="10911"/>
    <cellStyle name="Normal 2 4 6 17" xfId="10912"/>
    <cellStyle name="Normal 2 4 6 18" xfId="10913"/>
    <cellStyle name="Normal 2 4 6 19" xfId="10914"/>
    <cellStyle name="Normal 2 4 6 2" xfId="10915"/>
    <cellStyle name="Normal 2 4 6 2 10" xfId="10916"/>
    <cellStyle name="Normal 2 4 6 2 11" xfId="10917"/>
    <cellStyle name="Normal 2 4 6 2 12" xfId="10918"/>
    <cellStyle name="Normal 2 4 6 2 13" xfId="10919"/>
    <cellStyle name="Normal 2 4 6 2 14" xfId="10920"/>
    <cellStyle name="Normal 2 4 6 2 15" xfId="10921"/>
    <cellStyle name="Normal 2 4 6 2 16" xfId="10922"/>
    <cellStyle name="Normal 2 4 6 2 17" xfId="10923"/>
    <cellStyle name="Normal 2 4 6 2 18" xfId="10924"/>
    <cellStyle name="Normal 2 4 6 2 19" xfId="10925"/>
    <cellStyle name="Normal 2 4 6 2 2" xfId="10926"/>
    <cellStyle name="Normal 2 4 6 2 20" xfId="10927"/>
    <cellStyle name="Normal 2 4 6 2 21" xfId="10928"/>
    <cellStyle name="Normal 2 4 6 2 22" xfId="10929"/>
    <cellStyle name="Normal 2 4 6 2 23" xfId="10930"/>
    <cellStyle name="Normal 2 4 6 2 24" xfId="10931"/>
    <cellStyle name="Normal 2 4 6 2 25" xfId="10932"/>
    <cellStyle name="Normal 2 4 6 2 26" xfId="10933"/>
    <cellStyle name="Normal 2 4 6 2 27" xfId="10934"/>
    <cellStyle name="Normal 2 4 6 2 28" xfId="10935"/>
    <cellStyle name="Normal 2 4 6 2 29" xfId="10936"/>
    <cellStyle name="Normal 2 4 6 2 3" xfId="10937"/>
    <cellStyle name="Normal 2 4 6 2 30" xfId="10938"/>
    <cellStyle name="Normal 2 4 6 2 31" xfId="10939"/>
    <cellStyle name="Normal 2 4 6 2 32" xfId="10940"/>
    <cellStyle name="Normal 2 4 6 2 33" xfId="10941"/>
    <cellStyle name="Normal 2 4 6 2 34" xfId="10942"/>
    <cellStyle name="Normal 2 4 6 2 35" xfId="10943"/>
    <cellStyle name="Normal 2 4 6 2 36" xfId="10944"/>
    <cellStyle name="Normal 2 4 6 2 37" xfId="10945"/>
    <cellStyle name="Normal 2 4 6 2 38" xfId="10946"/>
    <cellStyle name="Normal 2 4 6 2 4" xfId="10947"/>
    <cellStyle name="Normal 2 4 6 2 5" xfId="10948"/>
    <cellStyle name="Normal 2 4 6 2 6" xfId="10949"/>
    <cellStyle name="Normal 2 4 6 2 7" xfId="10950"/>
    <cellStyle name="Normal 2 4 6 2 8" xfId="10951"/>
    <cellStyle name="Normal 2 4 6 2 9" xfId="10952"/>
    <cellStyle name="Normal 2 4 6 20" xfId="10953"/>
    <cellStyle name="Normal 2 4 6 21" xfId="10954"/>
    <cellStyle name="Normal 2 4 6 22" xfId="10955"/>
    <cellStyle name="Normal 2 4 6 23" xfId="10956"/>
    <cellStyle name="Normal 2 4 6 24" xfId="10957"/>
    <cellStyle name="Normal 2 4 6 25" xfId="10958"/>
    <cellStyle name="Normal 2 4 6 26" xfId="10959"/>
    <cellStyle name="Normal 2 4 6 27" xfId="10960"/>
    <cellStyle name="Normal 2 4 6 28" xfId="10961"/>
    <cellStyle name="Normal 2 4 6 29" xfId="10962"/>
    <cellStyle name="Normal 2 4 6 3" xfId="10963"/>
    <cellStyle name="Normal 2 4 6 30" xfId="10964"/>
    <cellStyle name="Normal 2 4 6 31" xfId="10965"/>
    <cellStyle name="Normal 2 4 6 32" xfId="10966"/>
    <cellStyle name="Normal 2 4 6 33" xfId="10967"/>
    <cellStyle name="Normal 2 4 6 34" xfId="10968"/>
    <cellStyle name="Normal 2 4 6 35" xfId="10969"/>
    <cellStyle name="Normal 2 4 6 36" xfId="10970"/>
    <cellStyle name="Normal 2 4 6 37" xfId="10971"/>
    <cellStyle name="Normal 2 4 6 38" xfId="10972"/>
    <cellStyle name="Normal 2 4 6 4" xfId="10973"/>
    <cellStyle name="Normal 2 4 6 5" xfId="10974"/>
    <cellStyle name="Normal 2 4 6 6" xfId="10975"/>
    <cellStyle name="Normal 2 4 6 7" xfId="10976"/>
    <cellStyle name="Normal 2 4 6 8" xfId="10977"/>
    <cellStyle name="Normal 2 4 6 9" xfId="10978"/>
    <cellStyle name="Normal 2 4 7" xfId="10979"/>
    <cellStyle name="Normal 2 4 8" xfId="10980"/>
    <cellStyle name="Normal 2 4 9" xfId="10981"/>
    <cellStyle name="Normal 2 40" xfId="10982"/>
    <cellStyle name="Normal 2 41" xfId="10983"/>
    <cellStyle name="Normal 2 42" xfId="10984"/>
    <cellStyle name="Normal 2 43" xfId="10985"/>
    <cellStyle name="Normal 2 44" xfId="10986"/>
    <cellStyle name="Normal 2 45" xfId="10987"/>
    <cellStyle name="Normal 2 46" xfId="10988"/>
    <cellStyle name="Normal 2 47" xfId="10989"/>
    <cellStyle name="Normal 2 48" xfId="10990"/>
    <cellStyle name="Normal 2 49" xfId="10991"/>
    <cellStyle name="Normal 2 5" xfId="10992"/>
    <cellStyle name="Normal 2 5 10" xfId="10993"/>
    <cellStyle name="Normal 2 5 11" xfId="10994"/>
    <cellStyle name="Normal 2 5 12" xfId="10995"/>
    <cellStyle name="Normal 2 5 13" xfId="10996"/>
    <cellStyle name="Normal 2 5 14" xfId="10997"/>
    <cellStyle name="Normal 2 5 15" xfId="10998"/>
    <cellStyle name="Normal 2 5 16" xfId="10999"/>
    <cellStyle name="Normal 2 5 17" xfId="11000"/>
    <cellStyle name="Normal 2 5 18" xfId="11001"/>
    <cellStyle name="Normal 2 5 19" xfId="11002"/>
    <cellStyle name="Normal 2 5 2" xfId="11003"/>
    <cellStyle name="Normal 2 5 2 10" xfId="11004"/>
    <cellStyle name="Normal 2 5 2 11" xfId="11005"/>
    <cellStyle name="Normal 2 5 2 12" xfId="11006"/>
    <cellStyle name="Normal 2 5 2 13" xfId="11007"/>
    <cellStyle name="Normal 2 5 2 14" xfId="11008"/>
    <cellStyle name="Normal 2 5 2 15" xfId="11009"/>
    <cellStyle name="Normal 2 5 2 16" xfId="11010"/>
    <cellStyle name="Normal 2 5 2 17" xfId="11011"/>
    <cellStyle name="Normal 2 5 2 18" xfId="11012"/>
    <cellStyle name="Normal 2 5 2 19" xfId="11013"/>
    <cellStyle name="Normal 2 5 2 2" xfId="11014"/>
    <cellStyle name="Normal 2 5 2 20" xfId="11015"/>
    <cellStyle name="Normal 2 5 2 21" xfId="11016"/>
    <cellStyle name="Normal 2 5 2 22" xfId="11017"/>
    <cellStyle name="Normal 2 5 2 23" xfId="11018"/>
    <cellStyle name="Normal 2 5 2 24" xfId="11019"/>
    <cellStyle name="Normal 2 5 2 25" xfId="11020"/>
    <cellStyle name="Normal 2 5 2 26" xfId="11021"/>
    <cellStyle name="Normal 2 5 2 27" xfId="11022"/>
    <cellStyle name="Normal 2 5 2 28" xfId="11023"/>
    <cellStyle name="Normal 2 5 2 29" xfId="11024"/>
    <cellStyle name="Normal 2 5 2 3" xfId="11025"/>
    <cellStyle name="Normal 2 5 2 30" xfId="11026"/>
    <cellStyle name="Normal 2 5 2 31" xfId="11027"/>
    <cellStyle name="Normal 2 5 2 32" xfId="11028"/>
    <cellStyle name="Normal 2 5 2 4" xfId="11029"/>
    <cellStyle name="Normal 2 5 2 5" xfId="11030"/>
    <cellStyle name="Normal 2 5 2 6" xfId="11031"/>
    <cellStyle name="Normal 2 5 2 7" xfId="11032"/>
    <cellStyle name="Normal 2 5 2 8" xfId="11033"/>
    <cellStyle name="Normal 2 5 2 9" xfId="11034"/>
    <cellStyle name="Normal 2 5 20" xfId="11035"/>
    <cellStyle name="Normal 2 5 21" xfId="11036"/>
    <cellStyle name="Normal 2 5 22" xfId="11037"/>
    <cellStyle name="Normal 2 5 23" xfId="11038"/>
    <cellStyle name="Normal 2 5 24" xfId="11039"/>
    <cellStyle name="Normal 2 5 25" xfId="11040"/>
    <cellStyle name="Normal 2 5 26" xfId="11041"/>
    <cellStyle name="Normal 2 5 27" xfId="11042"/>
    <cellStyle name="Normal 2 5 28" xfId="11043"/>
    <cellStyle name="Normal 2 5 29" xfId="11044"/>
    <cellStyle name="Normal 2 5 3" xfId="11045"/>
    <cellStyle name="Normal 2 5 30" xfId="11046"/>
    <cellStyle name="Normal 2 5 31" xfId="11047"/>
    <cellStyle name="Normal 2 5 32" xfId="11048"/>
    <cellStyle name="Normal 2 5 33" xfId="11049"/>
    <cellStyle name="Normal 2 5 34" xfId="11050"/>
    <cellStyle name="Normal 2 5 35" xfId="11051"/>
    <cellStyle name="Normal 2 5 4" xfId="11052"/>
    <cellStyle name="Normal 2 5 5" xfId="11053"/>
    <cellStyle name="Normal 2 5 6" xfId="11054"/>
    <cellStyle name="Normal 2 5 7" xfId="11055"/>
    <cellStyle name="Normal 2 5 8" xfId="11056"/>
    <cellStyle name="Normal 2 5 9" xfId="11057"/>
    <cellStyle name="Normal 2 50" xfId="11058"/>
    <cellStyle name="Normal 2 51" xfId="11059"/>
    <cellStyle name="Normal 2 52" xfId="11060"/>
    <cellStyle name="Normal 2 53" xfId="11061"/>
    <cellStyle name="Normal 2 54" xfId="11062"/>
    <cellStyle name="Normal 2 6" xfId="11063"/>
    <cellStyle name="Normal 2 6 10" xfId="11064"/>
    <cellStyle name="Normal 2 6 11" xfId="11065"/>
    <cellStyle name="Normal 2 6 12" xfId="11066"/>
    <cellStyle name="Normal 2 6 13" xfId="11067"/>
    <cellStyle name="Normal 2 6 14" xfId="11068"/>
    <cellStyle name="Normal 2 6 15" xfId="11069"/>
    <cellStyle name="Normal 2 6 16" xfId="11070"/>
    <cellStyle name="Normal 2 6 17" xfId="11071"/>
    <cellStyle name="Normal 2 6 18" xfId="11072"/>
    <cellStyle name="Normal 2 6 19" xfId="11073"/>
    <cellStyle name="Normal 2 6 2" xfId="11074"/>
    <cellStyle name="Normal 2 6 2 10" xfId="11075"/>
    <cellStyle name="Normal 2 6 2 11" xfId="11076"/>
    <cellStyle name="Normal 2 6 2 12" xfId="11077"/>
    <cellStyle name="Normal 2 6 2 13" xfId="11078"/>
    <cellStyle name="Normal 2 6 2 14" xfId="11079"/>
    <cellStyle name="Normal 2 6 2 15" xfId="11080"/>
    <cellStyle name="Normal 2 6 2 16" xfId="11081"/>
    <cellStyle name="Normal 2 6 2 17" xfId="11082"/>
    <cellStyle name="Normal 2 6 2 18" xfId="11083"/>
    <cellStyle name="Normal 2 6 2 19" xfId="11084"/>
    <cellStyle name="Normal 2 6 2 2" xfId="11085"/>
    <cellStyle name="Normal 2 6 2 2 10" xfId="11086"/>
    <cellStyle name="Normal 2 6 2 2 11" xfId="11087"/>
    <cellStyle name="Normal 2 6 2 2 12" xfId="11088"/>
    <cellStyle name="Normal 2 6 2 2 13" xfId="11089"/>
    <cellStyle name="Normal 2 6 2 2 14" xfId="11090"/>
    <cellStyle name="Normal 2 6 2 2 15" xfId="11091"/>
    <cellStyle name="Normal 2 6 2 2 16" xfId="11092"/>
    <cellStyle name="Normal 2 6 2 2 17" xfId="11093"/>
    <cellStyle name="Normal 2 6 2 2 18" xfId="11094"/>
    <cellStyle name="Normal 2 6 2 2 19" xfId="11095"/>
    <cellStyle name="Normal 2 6 2 2 2" xfId="11096"/>
    <cellStyle name="Normal 2 6 2 2 2 10" xfId="11097"/>
    <cellStyle name="Normal 2 6 2 2 2 11" xfId="11098"/>
    <cellStyle name="Normal 2 6 2 2 2 12" xfId="11099"/>
    <cellStyle name="Normal 2 6 2 2 2 13" xfId="11100"/>
    <cellStyle name="Normal 2 6 2 2 2 14" xfId="11101"/>
    <cellStyle name="Normal 2 6 2 2 2 15" xfId="11102"/>
    <cellStyle name="Normal 2 6 2 2 2 16" xfId="11103"/>
    <cellStyle name="Normal 2 6 2 2 2 17" xfId="11104"/>
    <cellStyle name="Normal 2 6 2 2 2 18" xfId="11105"/>
    <cellStyle name="Normal 2 6 2 2 2 19" xfId="11106"/>
    <cellStyle name="Normal 2 6 2 2 2 2" xfId="11107"/>
    <cellStyle name="Normal 2 6 2 2 2 20" xfId="11108"/>
    <cellStyle name="Normal 2 6 2 2 2 21" xfId="11109"/>
    <cellStyle name="Normal 2 6 2 2 2 22" xfId="11110"/>
    <cellStyle name="Normal 2 6 2 2 2 23" xfId="11111"/>
    <cellStyle name="Normal 2 6 2 2 2 24" xfId="11112"/>
    <cellStyle name="Normal 2 6 2 2 2 25" xfId="11113"/>
    <cellStyle name="Normal 2 6 2 2 2 26" xfId="11114"/>
    <cellStyle name="Normal 2 6 2 2 2 27" xfId="11115"/>
    <cellStyle name="Normal 2 6 2 2 2 28" xfId="11116"/>
    <cellStyle name="Normal 2 6 2 2 2 29" xfId="11117"/>
    <cellStyle name="Normal 2 6 2 2 2 3" xfId="11118"/>
    <cellStyle name="Normal 2 6 2 2 2 30" xfId="11119"/>
    <cellStyle name="Normal 2 6 2 2 2 31" xfId="11120"/>
    <cellStyle name="Normal 2 6 2 2 2 32" xfId="11121"/>
    <cellStyle name="Normal 2 6 2 2 2 33" xfId="11122"/>
    <cellStyle name="Normal 2 6 2 2 2 34" xfId="11123"/>
    <cellStyle name="Normal 2 6 2 2 2 35" xfId="11124"/>
    <cellStyle name="Normal 2 6 2 2 2 36" xfId="11125"/>
    <cellStyle name="Normal 2 6 2 2 2 37" xfId="11126"/>
    <cellStyle name="Normal 2 6 2 2 2 38" xfId="11127"/>
    <cellStyle name="Normal 2 6 2 2 2 4" xfId="11128"/>
    <cellStyle name="Normal 2 6 2 2 2 5" xfId="11129"/>
    <cellStyle name="Normal 2 6 2 2 2 6" xfId="11130"/>
    <cellStyle name="Normal 2 6 2 2 2 7" xfId="11131"/>
    <cellStyle name="Normal 2 6 2 2 2 8" xfId="11132"/>
    <cellStyle name="Normal 2 6 2 2 2 9" xfId="11133"/>
    <cellStyle name="Normal 2 6 2 2 20" xfId="11134"/>
    <cellStyle name="Normal 2 6 2 2 21" xfId="11135"/>
    <cellStyle name="Normal 2 6 2 2 22" xfId="11136"/>
    <cellStyle name="Normal 2 6 2 2 23" xfId="11137"/>
    <cellStyle name="Normal 2 6 2 2 24" xfId="11138"/>
    <cellStyle name="Normal 2 6 2 2 25" xfId="11139"/>
    <cellStyle name="Normal 2 6 2 2 26" xfId="11140"/>
    <cellStyle name="Normal 2 6 2 2 27" xfId="11141"/>
    <cellStyle name="Normal 2 6 2 2 28" xfId="11142"/>
    <cellStyle name="Normal 2 6 2 2 29" xfId="11143"/>
    <cellStyle name="Normal 2 6 2 2 3" xfId="11144"/>
    <cellStyle name="Normal 2 6 2 2 30" xfId="11145"/>
    <cellStyle name="Normal 2 6 2 2 31" xfId="11146"/>
    <cellStyle name="Normal 2 6 2 2 32" xfId="11147"/>
    <cellStyle name="Normal 2 6 2 2 33" xfId="11148"/>
    <cellStyle name="Normal 2 6 2 2 34" xfId="11149"/>
    <cellStyle name="Normal 2 6 2 2 35" xfId="11150"/>
    <cellStyle name="Normal 2 6 2 2 36" xfId="11151"/>
    <cellStyle name="Normal 2 6 2 2 37" xfId="11152"/>
    <cellStyle name="Normal 2 6 2 2 38" xfId="11153"/>
    <cellStyle name="Normal 2 6 2 2 4" xfId="11154"/>
    <cellStyle name="Normal 2 6 2 2 5" xfId="11155"/>
    <cellStyle name="Normal 2 6 2 2 6" xfId="11156"/>
    <cellStyle name="Normal 2 6 2 2 7" xfId="11157"/>
    <cellStyle name="Normal 2 6 2 2 8" xfId="11158"/>
    <cellStyle name="Normal 2 6 2 2 9" xfId="11159"/>
    <cellStyle name="Normal 2 6 2 20" xfId="11160"/>
    <cellStyle name="Normal 2 6 2 21" xfId="11161"/>
    <cellStyle name="Normal 2 6 2 22" xfId="11162"/>
    <cellStyle name="Normal 2 6 2 23" xfId="11163"/>
    <cellStyle name="Normal 2 6 2 24" xfId="11164"/>
    <cellStyle name="Normal 2 6 2 25" xfId="11165"/>
    <cellStyle name="Normal 2 6 2 26" xfId="11166"/>
    <cellStyle name="Normal 2 6 2 27" xfId="11167"/>
    <cellStyle name="Normal 2 6 2 28" xfId="11168"/>
    <cellStyle name="Normal 2 6 2 29" xfId="11169"/>
    <cellStyle name="Normal 2 6 2 3" xfId="11170"/>
    <cellStyle name="Normal 2 6 2 30" xfId="11171"/>
    <cellStyle name="Normal 2 6 2 31" xfId="11172"/>
    <cellStyle name="Normal 2 6 2 32" xfId="11173"/>
    <cellStyle name="Normal 2 6 2 33" xfId="11174"/>
    <cellStyle name="Normal 2 6 2 34" xfId="11175"/>
    <cellStyle name="Normal 2 6 2 35" xfId="11176"/>
    <cellStyle name="Normal 2 6 2 36" xfId="11177"/>
    <cellStyle name="Normal 2 6 2 37" xfId="11178"/>
    <cellStyle name="Normal 2 6 2 38" xfId="11179"/>
    <cellStyle name="Normal 2 6 2 39" xfId="11180"/>
    <cellStyle name="Normal 2 6 2 4" xfId="11181"/>
    <cellStyle name="Normal 2 6 2 40" xfId="11182"/>
    <cellStyle name="Normal 2 6 2 5" xfId="11183"/>
    <cellStyle name="Normal 2 6 2 6" xfId="11184"/>
    <cellStyle name="Normal 2 6 2 7" xfId="11185"/>
    <cellStyle name="Normal 2 6 2 8" xfId="11186"/>
    <cellStyle name="Normal 2 6 2 9" xfId="11187"/>
    <cellStyle name="Normal 2 6 20" xfId="11188"/>
    <cellStyle name="Normal 2 6 21" xfId="11189"/>
    <cellStyle name="Normal 2 6 22" xfId="11190"/>
    <cellStyle name="Normal 2 6 23" xfId="11191"/>
    <cellStyle name="Normal 2 6 24" xfId="11192"/>
    <cellStyle name="Normal 2 6 25" xfId="11193"/>
    <cellStyle name="Normal 2 6 26" xfId="11194"/>
    <cellStyle name="Normal 2 6 27" xfId="11195"/>
    <cellStyle name="Normal 2 6 28" xfId="11196"/>
    <cellStyle name="Normal 2 6 29" xfId="11197"/>
    <cellStyle name="Normal 2 6 3" xfId="11198"/>
    <cellStyle name="Normal 2 6 3 10" xfId="11199"/>
    <cellStyle name="Normal 2 6 3 11" xfId="11200"/>
    <cellStyle name="Normal 2 6 3 12" xfId="11201"/>
    <cellStyle name="Normal 2 6 3 13" xfId="11202"/>
    <cellStyle name="Normal 2 6 3 14" xfId="11203"/>
    <cellStyle name="Normal 2 6 3 15" xfId="11204"/>
    <cellStyle name="Normal 2 6 3 16" xfId="11205"/>
    <cellStyle name="Normal 2 6 3 17" xfId="11206"/>
    <cellStyle name="Normal 2 6 3 18" xfId="11207"/>
    <cellStyle name="Normal 2 6 3 19" xfId="11208"/>
    <cellStyle name="Normal 2 6 3 2" xfId="11209"/>
    <cellStyle name="Normal 2 6 3 2 10" xfId="11210"/>
    <cellStyle name="Normal 2 6 3 2 11" xfId="11211"/>
    <cellStyle name="Normal 2 6 3 2 12" xfId="11212"/>
    <cellStyle name="Normal 2 6 3 2 13" xfId="11213"/>
    <cellStyle name="Normal 2 6 3 2 14" xfId="11214"/>
    <cellStyle name="Normal 2 6 3 2 15" xfId="11215"/>
    <cellStyle name="Normal 2 6 3 2 16" xfId="11216"/>
    <cellStyle name="Normal 2 6 3 2 17" xfId="11217"/>
    <cellStyle name="Normal 2 6 3 2 18" xfId="11218"/>
    <cellStyle name="Normal 2 6 3 2 19" xfId="11219"/>
    <cellStyle name="Normal 2 6 3 2 2" xfId="11220"/>
    <cellStyle name="Normal 2 6 3 2 20" xfId="11221"/>
    <cellStyle name="Normal 2 6 3 2 21" xfId="11222"/>
    <cellStyle name="Normal 2 6 3 2 22" xfId="11223"/>
    <cellStyle name="Normal 2 6 3 2 23" xfId="11224"/>
    <cellStyle name="Normal 2 6 3 2 24" xfId="11225"/>
    <cellStyle name="Normal 2 6 3 2 25" xfId="11226"/>
    <cellStyle name="Normal 2 6 3 2 26" xfId="11227"/>
    <cellStyle name="Normal 2 6 3 2 27" xfId="11228"/>
    <cellStyle name="Normal 2 6 3 2 28" xfId="11229"/>
    <cellStyle name="Normal 2 6 3 2 29" xfId="11230"/>
    <cellStyle name="Normal 2 6 3 2 3" xfId="11231"/>
    <cellStyle name="Normal 2 6 3 2 30" xfId="11232"/>
    <cellStyle name="Normal 2 6 3 2 31" xfId="11233"/>
    <cellStyle name="Normal 2 6 3 2 32" xfId="11234"/>
    <cellStyle name="Normal 2 6 3 2 33" xfId="11235"/>
    <cellStyle name="Normal 2 6 3 2 34" xfId="11236"/>
    <cellStyle name="Normal 2 6 3 2 35" xfId="11237"/>
    <cellStyle name="Normal 2 6 3 2 36" xfId="11238"/>
    <cellStyle name="Normal 2 6 3 2 37" xfId="11239"/>
    <cellStyle name="Normal 2 6 3 2 38" xfId="11240"/>
    <cellStyle name="Normal 2 6 3 2 4" xfId="11241"/>
    <cellStyle name="Normal 2 6 3 2 5" xfId="11242"/>
    <cellStyle name="Normal 2 6 3 2 6" xfId="11243"/>
    <cellStyle name="Normal 2 6 3 2 7" xfId="11244"/>
    <cellStyle name="Normal 2 6 3 2 8" xfId="11245"/>
    <cellStyle name="Normal 2 6 3 2 9" xfId="11246"/>
    <cellStyle name="Normal 2 6 3 20" xfId="11247"/>
    <cellStyle name="Normal 2 6 3 21" xfId="11248"/>
    <cellStyle name="Normal 2 6 3 22" xfId="11249"/>
    <cellStyle name="Normal 2 6 3 23" xfId="11250"/>
    <cellStyle name="Normal 2 6 3 24" xfId="11251"/>
    <cellStyle name="Normal 2 6 3 25" xfId="11252"/>
    <cellStyle name="Normal 2 6 3 26" xfId="11253"/>
    <cellStyle name="Normal 2 6 3 27" xfId="11254"/>
    <cellStyle name="Normal 2 6 3 28" xfId="11255"/>
    <cellStyle name="Normal 2 6 3 29" xfId="11256"/>
    <cellStyle name="Normal 2 6 3 3" xfId="11257"/>
    <cellStyle name="Normal 2 6 3 30" xfId="11258"/>
    <cellStyle name="Normal 2 6 3 31" xfId="11259"/>
    <cellStyle name="Normal 2 6 3 32" xfId="11260"/>
    <cellStyle name="Normal 2 6 3 33" xfId="11261"/>
    <cellStyle name="Normal 2 6 3 34" xfId="11262"/>
    <cellStyle name="Normal 2 6 3 35" xfId="11263"/>
    <cellStyle name="Normal 2 6 3 36" xfId="11264"/>
    <cellStyle name="Normal 2 6 3 37" xfId="11265"/>
    <cellStyle name="Normal 2 6 3 38" xfId="11266"/>
    <cellStyle name="Normal 2 6 3 4" xfId="11267"/>
    <cellStyle name="Normal 2 6 3 5" xfId="11268"/>
    <cellStyle name="Normal 2 6 3 6" xfId="11269"/>
    <cellStyle name="Normal 2 6 3 7" xfId="11270"/>
    <cellStyle name="Normal 2 6 3 8" xfId="11271"/>
    <cellStyle name="Normal 2 6 3 9" xfId="11272"/>
    <cellStyle name="Normal 2 6 30" xfId="11273"/>
    <cellStyle name="Normal 2 6 31" xfId="11274"/>
    <cellStyle name="Normal 2 6 32" xfId="11275"/>
    <cellStyle name="Normal 2 6 33" xfId="11276"/>
    <cellStyle name="Normal 2 6 34" xfId="11277"/>
    <cellStyle name="Normal 2 6 35" xfId="11278"/>
    <cellStyle name="Normal 2 6 36" xfId="11279"/>
    <cellStyle name="Normal 2 6 37" xfId="11280"/>
    <cellStyle name="Normal 2 6 38" xfId="11281"/>
    <cellStyle name="Normal 2 6 39" xfId="11282"/>
    <cellStyle name="Normal 2 6 4" xfId="11283"/>
    <cellStyle name="Normal 2 6 40" xfId="11284"/>
    <cellStyle name="Normal 2 6 5" xfId="11285"/>
    <cellStyle name="Normal 2 6 6" xfId="11286"/>
    <cellStyle name="Normal 2 6 7" xfId="11287"/>
    <cellStyle name="Normal 2 6 8" xfId="11288"/>
    <cellStyle name="Normal 2 6 9" xfId="11289"/>
    <cellStyle name="Normal 2 7" xfId="11290"/>
    <cellStyle name="Normal 2 7 10" xfId="11291"/>
    <cellStyle name="Normal 2 7 11" xfId="11292"/>
    <cellStyle name="Normal 2 7 12" xfId="11293"/>
    <cellStyle name="Normal 2 7 13" xfId="11294"/>
    <cellStyle name="Normal 2 7 14" xfId="11295"/>
    <cellStyle name="Normal 2 7 15" xfId="11296"/>
    <cellStyle name="Normal 2 7 16" xfId="11297"/>
    <cellStyle name="Normal 2 7 17" xfId="11298"/>
    <cellStyle name="Normal 2 7 18" xfId="11299"/>
    <cellStyle name="Normal 2 7 19" xfId="11300"/>
    <cellStyle name="Normal 2 7 2" xfId="11301"/>
    <cellStyle name="Normal 2 7 2 10" xfId="11302"/>
    <cellStyle name="Normal 2 7 2 11" xfId="11303"/>
    <cellStyle name="Normal 2 7 2 12" xfId="11304"/>
    <cellStyle name="Normal 2 7 2 13" xfId="11305"/>
    <cellStyle name="Normal 2 7 2 14" xfId="11306"/>
    <cellStyle name="Normal 2 7 2 15" xfId="11307"/>
    <cellStyle name="Normal 2 7 2 16" xfId="11308"/>
    <cellStyle name="Normal 2 7 2 17" xfId="11309"/>
    <cellStyle name="Normal 2 7 2 18" xfId="11310"/>
    <cellStyle name="Normal 2 7 2 19" xfId="11311"/>
    <cellStyle name="Normal 2 7 2 2" xfId="11312"/>
    <cellStyle name="Normal 2 7 2 2 10" xfId="11313"/>
    <cellStyle name="Normal 2 7 2 2 11" xfId="11314"/>
    <cellStyle name="Normal 2 7 2 2 12" xfId="11315"/>
    <cellStyle name="Normal 2 7 2 2 13" xfId="11316"/>
    <cellStyle name="Normal 2 7 2 2 14" xfId="11317"/>
    <cellStyle name="Normal 2 7 2 2 15" xfId="11318"/>
    <cellStyle name="Normal 2 7 2 2 16" xfId="11319"/>
    <cellStyle name="Normal 2 7 2 2 17" xfId="11320"/>
    <cellStyle name="Normal 2 7 2 2 18" xfId="11321"/>
    <cellStyle name="Normal 2 7 2 2 19" xfId="11322"/>
    <cellStyle name="Normal 2 7 2 2 2" xfId="11323"/>
    <cellStyle name="Normal 2 7 2 2 2 10" xfId="11324"/>
    <cellStyle name="Normal 2 7 2 2 2 11" xfId="11325"/>
    <cellStyle name="Normal 2 7 2 2 2 12" xfId="11326"/>
    <cellStyle name="Normal 2 7 2 2 2 13" xfId="11327"/>
    <cellStyle name="Normal 2 7 2 2 2 14" xfId="11328"/>
    <cellStyle name="Normal 2 7 2 2 2 15" xfId="11329"/>
    <cellStyle name="Normal 2 7 2 2 2 16" xfId="11330"/>
    <cellStyle name="Normal 2 7 2 2 2 17" xfId="11331"/>
    <cellStyle name="Normal 2 7 2 2 2 18" xfId="11332"/>
    <cellStyle name="Normal 2 7 2 2 2 19" xfId="11333"/>
    <cellStyle name="Normal 2 7 2 2 2 2" xfId="11334"/>
    <cellStyle name="Normal 2 7 2 2 2 20" xfId="11335"/>
    <cellStyle name="Normal 2 7 2 2 2 21" xfId="11336"/>
    <cellStyle name="Normal 2 7 2 2 2 22" xfId="11337"/>
    <cellStyle name="Normal 2 7 2 2 2 23" xfId="11338"/>
    <cellStyle name="Normal 2 7 2 2 2 24" xfId="11339"/>
    <cellStyle name="Normal 2 7 2 2 2 25" xfId="11340"/>
    <cellStyle name="Normal 2 7 2 2 2 26" xfId="11341"/>
    <cellStyle name="Normal 2 7 2 2 2 27" xfId="11342"/>
    <cellStyle name="Normal 2 7 2 2 2 28" xfId="11343"/>
    <cellStyle name="Normal 2 7 2 2 2 29" xfId="11344"/>
    <cellStyle name="Normal 2 7 2 2 2 3" xfId="11345"/>
    <cellStyle name="Normal 2 7 2 2 2 30" xfId="11346"/>
    <cellStyle name="Normal 2 7 2 2 2 31" xfId="11347"/>
    <cellStyle name="Normal 2 7 2 2 2 32" xfId="11348"/>
    <cellStyle name="Normal 2 7 2 2 2 33" xfId="11349"/>
    <cellStyle name="Normal 2 7 2 2 2 34" xfId="11350"/>
    <cellStyle name="Normal 2 7 2 2 2 35" xfId="11351"/>
    <cellStyle name="Normal 2 7 2 2 2 36" xfId="11352"/>
    <cellStyle name="Normal 2 7 2 2 2 37" xfId="11353"/>
    <cellStyle name="Normal 2 7 2 2 2 38" xfId="11354"/>
    <cellStyle name="Normal 2 7 2 2 2 4" xfId="11355"/>
    <cellStyle name="Normal 2 7 2 2 2 5" xfId="11356"/>
    <cellStyle name="Normal 2 7 2 2 2 6" xfId="11357"/>
    <cellStyle name="Normal 2 7 2 2 2 7" xfId="11358"/>
    <cellStyle name="Normal 2 7 2 2 2 8" xfId="11359"/>
    <cellStyle name="Normal 2 7 2 2 2 9" xfId="11360"/>
    <cellStyle name="Normal 2 7 2 2 20" xfId="11361"/>
    <cellStyle name="Normal 2 7 2 2 21" xfId="11362"/>
    <cellStyle name="Normal 2 7 2 2 22" xfId="11363"/>
    <cellStyle name="Normal 2 7 2 2 23" xfId="11364"/>
    <cellStyle name="Normal 2 7 2 2 24" xfId="11365"/>
    <cellStyle name="Normal 2 7 2 2 25" xfId="11366"/>
    <cellStyle name="Normal 2 7 2 2 26" xfId="11367"/>
    <cellStyle name="Normal 2 7 2 2 27" xfId="11368"/>
    <cellStyle name="Normal 2 7 2 2 28" xfId="11369"/>
    <cellStyle name="Normal 2 7 2 2 29" xfId="11370"/>
    <cellStyle name="Normal 2 7 2 2 3" xfId="11371"/>
    <cellStyle name="Normal 2 7 2 2 30" xfId="11372"/>
    <cellStyle name="Normal 2 7 2 2 31" xfId="11373"/>
    <cellStyle name="Normal 2 7 2 2 32" xfId="11374"/>
    <cellStyle name="Normal 2 7 2 2 33" xfId="11375"/>
    <cellStyle name="Normal 2 7 2 2 34" xfId="11376"/>
    <cellStyle name="Normal 2 7 2 2 35" xfId="11377"/>
    <cellStyle name="Normal 2 7 2 2 36" xfId="11378"/>
    <cellStyle name="Normal 2 7 2 2 37" xfId="11379"/>
    <cellStyle name="Normal 2 7 2 2 38" xfId="11380"/>
    <cellStyle name="Normal 2 7 2 2 4" xfId="11381"/>
    <cellStyle name="Normal 2 7 2 2 5" xfId="11382"/>
    <cellStyle name="Normal 2 7 2 2 6" xfId="11383"/>
    <cellStyle name="Normal 2 7 2 2 7" xfId="11384"/>
    <cellStyle name="Normal 2 7 2 2 8" xfId="11385"/>
    <cellStyle name="Normal 2 7 2 2 9" xfId="11386"/>
    <cellStyle name="Normal 2 7 2 20" xfId="11387"/>
    <cellStyle name="Normal 2 7 2 21" xfId="11388"/>
    <cellStyle name="Normal 2 7 2 22" xfId="11389"/>
    <cellStyle name="Normal 2 7 2 23" xfId="11390"/>
    <cellStyle name="Normal 2 7 2 24" xfId="11391"/>
    <cellStyle name="Normal 2 7 2 25" xfId="11392"/>
    <cellStyle name="Normal 2 7 2 26" xfId="11393"/>
    <cellStyle name="Normal 2 7 2 27" xfId="11394"/>
    <cellStyle name="Normal 2 7 2 28" xfId="11395"/>
    <cellStyle name="Normal 2 7 2 29" xfId="11396"/>
    <cellStyle name="Normal 2 7 2 3" xfId="11397"/>
    <cellStyle name="Normal 2 7 2 30" xfId="11398"/>
    <cellStyle name="Normal 2 7 2 31" xfId="11399"/>
    <cellStyle name="Normal 2 7 2 32" xfId="11400"/>
    <cellStyle name="Normal 2 7 2 33" xfId="11401"/>
    <cellStyle name="Normal 2 7 2 34" xfId="11402"/>
    <cellStyle name="Normal 2 7 2 35" xfId="11403"/>
    <cellStyle name="Normal 2 7 2 36" xfId="11404"/>
    <cellStyle name="Normal 2 7 2 37" xfId="11405"/>
    <cellStyle name="Normal 2 7 2 38" xfId="11406"/>
    <cellStyle name="Normal 2 7 2 39" xfId="11407"/>
    <cellStyle name="Normal 2 7 2 4" xfId="11408"/>
    <cellStyle name="Normal 2 7 2 40" xfId="11409"/>
    <cellStyle name="Normal 2 7 2 5" xfId="11410"/>
    <cellStyle name="Normal 2 7 2 6" xfId="11411"/>
    <cellStyle name="Normal 2 7 2 7" xfId="11412"/>
    <cellStyle name="Normal 2 7 2 8" xfId="11413"/>
    <cellStyle name="Normal 2 7 2 9" xfId="11414"/>
    <cellStyle name="Normal 2 7 20" xfId="11415"/>
    <cellStyle name="Normal 2 7 21" xfId="11416"/>
    <cellStyle name="Normal 2 7 22" xfId="11417"/>
    <cellStyle name="Normal 2 7 23" xfId="11418"/>
    <cellStyle name="Normal 2 7 24" xfId="11419"/>
    <cellStyle name="Normal 2 7 25" xfId="11420"/>
    <cellStyle name="Normal 2 7 26" xfId="11421"/>
    <cellStyle name="Normal 2 7 27" xfId="11422"/>
    <cellStyle name="Normal 2 7 28" xfId="11423"/>
    <cellStyle name="Normal 2 7 29" xfId="11424"/>
    <cellStyle name="Normal 2 7 3" xfId="11425"/>
    <cellStyle name="Normal 2 7 3 10" xfId="11426"/>
    <cellStyle name="Normal 2 7 3 11" xfId="11427"/>
    <cellStyle name="Normal 2 7 3 12" xfId="11428"/>
    <cellStyle name="Normal 2 7 3 13" xfId="11429"/>
    <cellStyle name="Normal 2 7 3 14" xfId="11430"/>
    <cellStyle name="Normal 2 7 3 15" xfId="11431"/>
    <cellStyle name="Normal 2 7 3 16" xfId="11432"/>
    <cellStyle name="Normal 2 7 3 17" xfId="11433"/>
    <cellStyle name="Normal 2 7 3 18" xfId="11434"/>
    <cellStyle name="Normal 2 7 3 19" xfId="11435"/>
    <cellStyle name="Normal 2 7 3 2" xfId="11436"/>
    <cellStyle name="Normal 2 7 3 2 10" xfId="11437"/>
    <cellStyle name="Normal 2 7 3 2 11" xfId="11438"/>
    <cellStyle name="Normal 2 7 3 2 12" xfId="11439"/>
    <cellStyle name="Normal 2 7 3 2 13" xfId="11440"/>
    <cellStyle name="Normal 2 7 3 2 14" xfId="11441"/>
    <cellStyle name="Normal 2 7 3 2 15" xfId="11442"/>
    <cellStyle name="Normal 2 7 3 2 16" xfId="11443"/>
    <cellStyle name="Normal 2 7 3 2 17" xfId="11444"/>
    <cellStyle name="Normal 2 7 3 2 18" xfId="11445"/>
    <cellStyle name="Normal 2 7 3 2 19" xfId="11446"/>
    <cellStyle name="Normal 2 7 3 2 2" xfId="11447"/>
    <cellStyle name="Normal 2 7 3 2 20" xfId="11448"/>
    <cellStyle name="Normal 2 7 3 2 21" xfId="11449"/>
    <cellStyle name="Normal 2 7 3 2 22" xfId="11450"/>
    <cellStyle name="Normal 2 7 3 2 23" xfId="11451"/>
    <cellStyle name="Normal 2 7 3 2 24" xfId="11452"/>
    <cellStyle name="Normal 2 7 3 2 25" xfId="11453"/>
    <cellStyle name="Normal 2 7 3 2 26" xfId="11454"/>
    <cellStyle name="Normal 2 7 3 2 27" xfId="11455"/>
    <cellStyle name="Normal 2 7 3 2 28" xfId="11456"/>
    <cellStyle name="Normal 2 7 3 2 29" xfId="11457"/>
    <cellStyle name="Normal 2 7 3 2 3" xfId="11458"/>
    <cellStyle name="Normal 2 7 3 2 30" xfId="11459"/>
    <cellStyle name="Normal 2 7 3 2 31" xfId="11460"/>
    <cellStyle name="Normal 2 7 3 2 32" xfId="11461"/>
    <cellStyle name="Normal 2 7 3 2 33" xfId="11462"/>
    <cellStyle name="Normal 2 7 3 2 34" xfId="11463"/>
    <cellStyle name="Normal 2 7 3 2 35" xfId="11464"/>
    <cellStyle name="Normal 2 7 3 2 36" xfId="11465"/>
    <cellStyle name="Normal 2 7 3 2 37" xfId="11466"/>
    <cellStyle name="Normal 2 7 3 2 38" xfId="11467"/>
    <cellStyle name="Normal 2 7 3 2 4" xfId="11468"/>
    <cellStyle name="Normal 2 7 3 2 5" xfId="11469"/>
    <cellStyle name="Normal 2 7 3 2 6" xfId="11470"/>
    <cellStyle name="Normal 2 7 3 2 7" xfId="11471"/>
    <cellStyle name="Normal 2 7 3 2 8" xfId="11472"/>
    <cellStyle name="Normal 2 7 3 2 9" xfId="11473"/>
    <cellStyle name="Normal 2 7 3 20" xfId="11474"/>
    <cellStyle name="Normal 2 7 3 21" xfId="11475"/>
    <cellStyle name="Normal 2 7 3 22" xfId="11476"/>
    <cellStyle name="Normal 2 7 3 23" xfId="11477"/>
    <cellStyle name="Normal 2 7 3 24" xfId="11478"/>
    <cellStyle name="Normal 2 7 3 25" xfId="11479"/>
    <cellStyle name="Normal 2 7 3 26" xfId="11480"/>
    <cellStyle name="Normal 2 7 3 27" xfId="11481"/>
    <cellStyle name="Normal 2 7 3 28" xfId="11482"/>
    <cellStyle name="Normal 2 7 3 29" xfId="11483"/>
    <cellStyle name="Normal 2 7 3 3" xfId="11484"/>
    <cellStyle name="Normal 2 7 3 30" xfId="11485"/>
    <cellStyle name="Normal 2 7 3 31" xfId="11486"/>
    <cellStyle name="Normal 2 7 3 32" xfId="11487"/>
    <cellStyle name="Normal 2 7 3 33" xfId="11488"/>
    <cellStyle name="Normal 2 7 3 34" xfId="11489"/>
    <cellStyle name="Normal 2 7 3 35" xfId="11490"/>
    <cellStyle name="Normal 2 7 3 36" xfId="11491"/>
    <cellStyle name="Normal 2 7 3 37" xfId="11492"/>
    <cellStyle name="Normal 2 7 3 38" xfId="11493"/>
    <cellStyle name="Normal 2 7 3 4" xfId="11494"/>
    <cellStyle name="Normal 2 7 3 5" xfId="11495"/>
    <cellStyle name="Normal 2 7 3 6" xfId="11496"/>
    <cellStyle name="Normal 2 7 3 7" xfId="11497"/>
    <cellStyle name="Normal 2 7 3 8" xfId="11498"/>
    <cellStyle name="Normal 2 7 3 9" xfId="11499"/>
    <cellStyle name="Normal 2 7 30" xfId="11500"/>
    <cellStyle name="Normal 2 7 31" xfId="11501"/>
    <cellStyle name="Normal 2 7 32" xfId="11502"/>
    <cellStyle name="Normal 2 7 33" xfId="11503"/>
    <cellStyle name="Normal 2 7 34" xfId="11504"/>
    <cellStyle name="Normal 2 7 35" xfId="11505"/>
    <cellStyle name="Normal 2 7 36" xfId="11506"/>
    <cellStyle name="Normal 2 7 37" xfId="11507"/>
    <cellStyle name="Normal 2 7 38" xfId="11508"/>
    <cellStyle name="Normal 2 7 39" xfId="11509"/>
    <cellStyle name="Normal 2 7 4" xfId="11510"/>
    <cellStyle name="Normal 2 7 40" xfId="11511"/>
    <cellStyle name="Normal 2 7 5" xfId="11512"/>
    <cellStyle name="Normal 2 7 6" xfId="11513"/>
    <cellStyle name="Normal 2 7 7" xfId="11514"/>
    <cellStyle name="Normal 2 7 8" xfId="11515"/>
    <cellStyle name="Normal 2 7 9" xfId="11516"/>
    <cellStyle name="Normal 2 8" xfId="11517"/>
    <cellStyle name="Normal 2 8 10" xfId="11518"/>
    <cellStyle name="Normal 2 8 11" xfId="11519"/>
    <cellStyle name="Normal 2 8 12" xfId="11520"/>
    <cellStyle name="Normal 2 8 13" xfId="11521"/>
    <cellStyle name="Normal 2 8 14" xfId="11522"/>
    <cellStyle name="Normal 2 8 15" xfId="11523"/>
    <cellStyle name="Normal 2 8 16" xfId="11524"/>
    <cellStyle name="Normal 2 8 17" xfId="11525"/>
    <cellStyle name="Normal 2 8 18" xfId="11526"/>
    <cellStyle name="Normal 2 8 19" xfId="11527"/>
    <cellStyle name="Normal 2 8 2" xfId="11528"/>
    <cellStyle name="Normal 2 8 2 10" xfId="11529"/>
    <cellStyle name="Normal 2 8 2 11" xfId="11530"/>
    <cellStyle name="Normal 2 8 2 12" xfId="11531"/>
    <cellStyle name="Normal 2 8 2 13" xfId="11532"/>
    <cellStyle name="Normal 2 8 2 14" xfId="11533"/>
    <cellStyle name="Normal 2 8 2 15" xfId="11534"/>
    <cellStyle name="Normal 2 8 2 16" xfId="11535"/>
    <cellStyle name="Normal 2 8 2 17" xfId="11536"/>
    <cellStyle name="Normal 2 8 2 18" xfId="11537"/>
    <cellStyle name="Normal 2 8 2 19" xfId="11538"/>
    <cellStyle name="Normal 2 8 2 2" xfId="11539"/>
    <cellStyle name="Normal 2 8 2 2 10" xfId="11540"/>
    <cellStyle name="Normal 2 8 2 2 11" xfId="11541"/>
    <cellStyle name="Normal 2 8 2 2 12" xfId="11542"/>
    <cellStyle name="Normal 2 8 2 2 13" xfId="11543"/>
    <cellStyle name="Normal 2 8 2 2 14" xfId="11544"/>
    <cellStyle name="Normal 2 8 2 2 15" xfId="11545"/>
    <cellStyle name="Normal 2 8 2 2 16" xfId="11546"/>
    <cellStyle name="Normal 2 8 2 2 17" xfId="11547"/>
    <cellStyle name="Normal 2 8 2 2 18" xfId="11548"/>
    <cellStyle name="Normal 2 8 2 2 19" xfId="11549"/>
    <cellStyle name="Normal 2 8 2 2 2" xfId="11550"/>
    <cellStyle name="Normal 2 8 2 2 2 10" xfId="11551"/>
    <cellStyle name="Normal 2 8 2 2 2 11" xfId="11552"/>
    <cellStyle name="Normal 2 8 2 2 2 12" xfId="11553"/>
    <cellStyle name="Normal 2 8 2 2 2 13" xfId="11554"/>
    <cellStyle name="Normal 2 8 2 2 2 14" xfId="11555"/>
    <cellStyle name="Normal 2 8 2 2 2 15" xfId="11556"/>
    <cellStyle name="Normal 2 8 2 2 2 16" xfId="11557"/>
    <cellStyle name="Normal 2 8 2 2 2 17" xfId="11558"/>
    <cellStyle name="Normal 2 8 2 2 2 18" xfId="11559"/>
    <cellStyle name="Normal 2 8 2 2 2 19" xfId="11560"/>
    <cellStyle name="Normal 2 8 2 2 2 2" xfId="11561"/>
    <cellStyle name="Normal 2 8 2 2 2 20" xfId="11562"/>
    <cellStyle name="Normal 2 8 2 2 2 21" xfId="11563"/>
    <cellStyle name="Normal 2 8 2 2 2 22" xfId="11564"/>
    <cellStyle name="Normal 2 8 2 2 2 23" xfId="11565"/>
    <cellStyle name="Normal 2 8 2 2 2 24" xfId="11566"/>
    <cellStyle name="Normal 2 8 2 2 2 25" xfId="11567"/>
    <cellStyle name="Normal 2 8 2 2 2 26" xfId="11568"/>
    <cellStyle name="Normal 2 8 2 2 2 27" xfId="11569"/>
    <cellStyle name="Normal 2 8 2 2 2 28" xfId="11570"/>
    <cellStyle name="Normal 2 8 2 2 2 29" xfId="11571"/>
    <cellStyle name="Normal 2 8 2 2 2 3" xfId="11572"/>
    <cellStyle name="Normal 2 8 2 2 2 30" xfId="11573"/>
    <cellStyle name="Normal 2 8 2 2 2 31" xfId="11574"/>
    <cellStyle name="Normal 2 8 2 2 2 32" xfId="11575"/>
    <cellStyle name="Normal 2 8 2 2 2 33" xfId="11576"/>
    <cellStyle name="Normal 2 8 2 2 2 34" xfId="11577"/>
    <cellStyle name="Normal 2 8 2 2 2 35" xfId="11578"/>
    <cellStyle name="Normal 2 8 2 2 2 36" xfId="11579"/>
    <cellStyle name="Normal 2 8 2 2 2 37" xfId="11580"/>
    <cellStyle name="Normal 2 8 2 2 2 38" xfId="11581"/>
    <cellStyle name="Normal 2 8 2 2 2 4" xfId="11582"/>
    <cellStyle name="Normal 2 8 2 2 2 5" xfId="11583"/>
    <cellStyle name="Normal 2 8 2 2 2 6" xfId="11584"/>
    <cellStyle name="Normal 2 8 2 2 2 7" xfId="11585"/>
    <cellStyle name="Normal 2 8 2 2 2 8" xfId="11586"/>
    <cellStyle name="Normal 2 8 2 2 2 9" xfId="11587"/>
    <cellStyle name="Normal 2 8 2 2 20" xfId="11588"/>
    <cellStyle name="Normal 2 8 2 2 21" xfId="11589"/>
    <cellStyle name="Normal 2 8 2 2 22" xfId="11590"/>
    <cellStyle name="Normal 2 8 2 2 23" xfId="11591"/>
    <cellStyle name="Normal 2 8 2 2 24" xfId="11592"/>
    <cellStyle name="Normal 2 8 2 2 25" xfId="11593"/>
    <cellStyle name="Normal 2 8 2 2 26" xfId="11594"/>
    <cellStyle name="Normal 2 8 2 2 27" xfId="11595"/>
    <cellStyle name="Normal 2 8 2 2 28" xfId="11596"/>
    <cellStyle name="Normal 2 8 2 2 29" xfId="11597"/>
    <cellStyle name="Normal 2 8 2 2 3" xfId="11598"/>
    <cellStyle name="Normal 2 8 2 2 30" xfId="11599"/>
    <cellStyle name="Normal 2 8 2 2 31" xfId="11600"/>
    <cellStyle name="Normal 2 8 2 2 32" xfId="11601"/>
    <cellStyle name="Normal 2 8 2 2 33" xfId="11602"/>
    <cellStyle name="Normal 2 8 2 2 34" xfId="11603"/>
    <cellStyle name="Normal 2 8 2 2 35" xfId="11604"/>
    <cellStyle name="Normal 2 8 2 2 36" xfId="11605"/>
    <cellStyle name="Normal 2 8 2 2 37" xfId="11606"/>
    <cellStyle name="Normal 2 8 2 2 38" xfId="11607"/>
    <cellStyle name="Normal 2 8 2 2 4" xfId="11608"/>
    <cellStyle name="Normal 2 8 2 2 5" xfId="11609"/>
    <cellStyle name="Normal 2 8 2 2 6" xfId="11610"/>
    <cellStyle name="Normal 2 8 2 2 7" xfId="11611"/>
    <cellStyle name="Normal 2 8 2 2 8" xfId="11612"/>
    <cellStyle name="Normal 2 8 2 2 9" xfId="11613"/>
    <cellStyle name="Normal 2 8 2 20" xfId="11614"/>
    <cellStyle name="Normal 2 8 2 21" xfId="11615"/>
    <cellStyle name="Normal 2 8 2 22" xfId="11616"/>
    <cellStyle name="Normal 2 8 2 23" xfId="11617"/>
    <cellStyle name="Normal 2 8 2 24" xfId="11618"/>
    <cellStyle name="Normal 2 8 2 25" xfId="11619"/>
    <cellStyle name="Normal 2 8 2 26" xfId="11620"/>
    <cellStyle name="Normal 2 8 2 27" xfId="11621"/>
    <cellStyle name="Normal 2 8 2 28" xfId="11622"/>
    <cellStyle name="Normal 2 8 2 29" xfId="11623"/>
    <cellStyle name="Normal 2 8 2 3" xfId="11624"/>
    <cellStyle name="Normal 2 8 2 30" xfId="11625"/>
    <cellStyle name="Normal 2 8 2 31" xfId="11626"/>
    <cellStyle name="Normal 2 8 2 32" xfId="11627"/>
    <cellStyle name="Normal 2 8 2 33" xfId="11628"/>
    <cellStyle name="Normal 2 8 2 34" xfId="11629"/>
    <cellStyle name="Normal 2 8 2 35" xfId="11630"/>
    <cellStyle name="Normal 2 8 2 36" xfId="11631"/>
    <cellStyle name="Normal 2 8 2 37" xfId="11632"/>
    <cellStyle name="Normal 2 8 2 38" xfId="11633"/>
    <cellStyle name="Normal 2 8 2 39" xfId="11634"/>
    <cellStyle name="Normal 2 8 2 4" xfId="11635"/>
    <cellStyle name="Normal 2 8 2 40" xfId="11636"/>
    <cellStyle name="Normal 2 8 2 5" xfId="11637"/>
    <cellStyle name="Normal 2 8 2 6" xfId="11638"/>
    <cellStyle name="Normal 2 8 2 7" xfId="11639"/>
    <cellStyle name="Normal 2 8 2 8" xfId="11640"/>
    <cellStyle name="Normal 2 8 2 9" xfId="11641"/>
    <cellStyle name="Normal 2 8 20" xfId="11642"/>
    <cellStyle name="Normal 2 8 21" xfId="11643"/>
    <cellStyle name="Normal 2 8 22" xfId="11644"/>
    <cellStyle name="Normal 2 8 23" xfId="11645"/>
    <cellStyle name="Normal 2 8 24" xfId="11646"/>
    <cellStyle name="Normal 2 8 25" xfId="11647"/>
    <cellStyle name="Normal 2 8 26" xfId="11648"/>
    <cellStyle name="Normal 2 8 27" xfId="11649"/>
    <cellStyle name="Normal 2 8 28" xfId="11650"/>
    <cellStyle name="Normal 2 8 29" xfId="11651"/>
    <cellStyle name="Normal 2 8 3" xfId="11652"/>
    <cellStyle name="Normal 2 8 3 10" xfId="11653"/>
    <cellStyle name="Normal 2 8 3 11" xfId="11654"/>
    <cellStyle name="Normal 2 8 3 12" xfId="11655"/>
    <cellStyle name="Normal 2 8 3 13" xfId="11656"/>
    <cellStyle name="Normal 2 8 3 14" xfId="11657"/>
    <cellStyle name="Normal 2 8 3 15" xfId="11658"/>
    <cellStyle name="Normal 2 8 3 16" xfId="11659"/>
    <cellStyle name="Normal 2 8 3 17" xfId="11660"/>
    <cellStyle name="Normal 2 8 3 18" xfId="11661"/>
    <cellStyle name="Normal 2 8 3 19" xfId="11662"/>
    <cellStyle name="Normal 2 8 3 2" xfId="11663"/>
    <cellStyle name="Normal 2 8 3 2 10" xfId="11664"/>
    <cellStyle name="Normal 2 8 3 2 11" xfId="11665"/>
    <cellStyle name="Normal 2 8 3 2 12" xfId="11666"/>
    <cellStyle name="Normal 2 8 3 2 13" xfId="11667"/>
    <cellStyle name="Normal 2 8 3 2 14" xfId="11668"/>
    <cellStyle name="Normal 2 8 3 2 15" xfId="11669"/>
    <cellStyle name="Normal 2 8 3 2 16" xfId="11670"/>
    <cellStyle name="Normal 2 8 3 2 17" xfId="11671"/>
    <cellStyle name="Normal 2 8 3 2 18" xfId="11672"/>
    <cellStyle name="Normal 2 8 3 2 19" xfId="11673"/>
    <cellStyle name="Normal 2 8 3 2 2" xfId="11674"/>
    <cellStyle name="Normal 2 8 3 2 20" xfId="11675"/>
    <cellStyle name="Normal 2 8 3 2 21" xfId="11676"/>
    <cellStyle name="Normal 2 8 3 2 22" xfId="11677"/>
    <cellStyle name="Normal 2 8 3 2 23" xfId="11678"/>
    <cellStyle name="Normal 2 8 3 2 24" xfId="11679"/>
    <cellStyle name="Normal 2 8 3 2 25" xfId="11680"/>
    <cellStyle name="Normal 2 8 3 2 26" xfId="11681"/>
    <cellStyle name="Normal 2 8 3 2 27" xfId="11682"/>
    <cellStyle name="Normal 2 8 3 2 28" xfId="11683"/>
    <cellStyle name="Normal 2 8 3 2 29" xfId="11684"/>
    <cellStyle name="Normal 2 8 3 2 3" xfId="11685"/>
    <cellStyle name="Normal 2 8 3 2 30" xfId="11686"/>
    <cellStyle name="Normal 2 8 3 2 31" xfId="11687"/>
    <cellStyle name="Normal 2 8 3 2 32" xfId="11688"/>
    <cellStyle name="Normal 2 8 3 2 33" xfId="11689"/>
    <cellStyle name="Normal 2 8 3 2 34" xfId="11690"/>
    <cellStyle name="Normal 2 8 3 2 35" xfId="11691"/>
    <cellStyle name="Normal 2 8 3 2 36" xfId="11692"/>
    <cellStyle name="Normal 2 8 3 2 37" xfId="11693"/>
    <cellStyle name="Normal 2 8 3 2 38" xfId="11694"/>
    <cellStyle name="Normal 2 8 3 2 4" xfId="11695"/>
    <cellStyle name="Normal 2 8 3 2 5" xfId="11696"/>
    <cellStyle name="Normal 2 8 3 2 6" xfId="11697"/>
    <cellStyle name="Normal 2 8 3 2 7" xfId="11698"/>
    <cellStyle name="Normal 2 8 3 2 8" xfId="11699"/>
    <cellStyle name="Normal 2 8 3 2 9" xfId="11700"/>
    <cellStyle name="Normal 2 8 3 20" xfId="11701"/>
    <cellStyle name="Normal 2 8 3 21" xfId="11702"/>
    <cellStyle name="Normal 2 8 3 22" xfId="11703"/>
    <cellStyle name="Normal 2 8 3 23" xfId="11704"/>
    <cellStyle name="Normal 2 8 3 24" xfId="11705"/>
    <cellStyle name="Normal 2 8 3 25" xfId="11706"/>
    <cellStyle name="Normal 2 8 3 26" xfId="11707"/>
    <cellStyle name="Normal 2 8 3 27" xfId="11708"/>
    <cellStyle name="Normal 2 8 3 28" xfId="11709"/>
    <cellStyle name="Normal 2 8 3 29" xfId="11710"/>
    <cellStyle name="Normal 2 8 3 3" xfId="11711"/>
    <cellStyle name="Normal 2 8 3 30" xfId="11712"/>
    <cellStyle name="Normal 2 8 3 31" xfId="11713"/>
    <cellStyle name="Normal 2 8 3 32" xfId="11714"/>
    <cellStyle name="Normal 2 8 3 33" xfId="11715"/>
    <cellStyle name="Normal 2 8 3 34" xfId="11716"/>
    <cellStyle name="Normal 2 8 3 35" xfId="11717"/>
    <cellStyle name="Normal 2 8 3 36" xfId="11718"/>
    <cellStyle name="Normal 2 8 3 37" xfId="11719"/>
    <cellStyle name="Normal 2 8 3 38" xfId="11720"/>
    <cellStyle name="Normal 2 8 3 4" xfId="11721"/>
    <cellStyle name="Normal 2 8 3 5" xfId="11722"/>
    <cellStyle name="Normal 2 8 3 6" xfId="11723"/>
    <cellStyle name="Normal 2 8 3 7" xfId="11724"/>
    <cellStyle name="Normal 2 8 3 8" xfId="11725"/>
    <cellStyle name="Normal 2 8 3 9" xfId="11726"/>
    <cellStyle name="Normal 2 8 30" xfId="11727"/>
    <cellStyle name="Normal 2 8 31" xfId="11728"/>
    <cellStyle name="Normal 2 8 32" xfId="11729"/>
    <cellStyle name="Normal 2 8 33" xfId="11730"/>
    <cellStyle name="Normal 2 8 34" xfId="11731"/>
    <cellStyle name="Normal 2 8 35" xfId="11732"/>
    <cellStyle name="Normal 2 8 36" xfId="11733"/>
    <cellStyle name="Normal 2 8 37" xfId="11734"/>
    <cellStyle name="Normal 2 8 38" xfId="11735"/>
    <cellStyle name="Normal 2 8 39" xfId="11736"/>
    <cellStyle name="Normal 2 8 4" xfId="11737"/>
    <cellStyle name="Normal 2 8 40" xfId="11738"/>
    <cellStyle name="Normal 2 8 5" xfId="11739"/>
    <cellStyle name="Normal 2 8 6" xfId="11740"/>
    <cellStyle name="Normal 2 8 7" xfId="11741"/>
    <cellStyle name="Normal 2 8 8" xfId="11742"/>
    <cellStyle name="Normal 2 8 9" xfId="11743"/>
    <cellStyle name="Normal 2 9" xfId="11744"/>
    <cellStyle name="Normal 2 9 10" xfId="11745"/>
    <cellStyle name="Normal 2 9 11" xfId="11746"/>
    <cellStyle name="Normal 2 9 12" xfId="11747"/>
    <cellStyle name="Normal 2 9 13" xfId="11748"/>
    <cellStyle name="Normal 2 9 14" xfId="11749"/>
    <cellStyle name="Normal 2 9 15" xfId="11750"/>
    <cellStyle name="Normal 2 9 16" xfId="11751"/>
    <cellStyle name="Normal 2 9 17" xfId="11752"/>
    <cellStyle name="Normal 2 9 18" xfId="11753"/>
    <cellStyle name="Normal 2 9 19" xfId="11754"/>
    <cellStyle name="Normal 2 9 2" xfId="11755"/>
    <cellStyle name="Normal 2 9 2 10" xfId="11756"/>
    <cellStyle name="Normal 2 9 2 11" xfId="11757"/>
    <cellStyle name="Normal 2 9 2 12" xfId="11758"/>
    <cellStyle name="Normal 2 9 2 13" xfId="11759"/>
    <cellStyle name="Normal 2 9 2 14" xfId="11760"/>
    <cellStyle name="Normal 2 9 2 15" xfId="11761"/>
    <cellStyle name="Normal 2 9 2 16" xfId="11762"/>
    <cellStyle name="Normal 2 9 2 17" xfId="11763"/>
    <cellStyle name="Normal 2 9 2 18" xfId="11764"/>
    <cellStyle name="Normal 2 9 2 19" xfId="11765"/>
    <cellStyle name="Normal 2 9 2 2" xfId="11766"/>
    <cellStyle name="Normal 2 9 2 2 10" xfId="11767"/>
    <cellStyle name="Normal 2 9 2 2 11" xfId="11768"/>
    <cellStyle name="Normal 2 9 2 2 12" xfId="11769"/>
    <cellStyle name="Normal 2 9 2 2 13" xfId="11770"/>
    <cellStyle name="Normal 2 9 2 2 14" xfId="11771"/>
    <cellStyle name="Normal 2 9 2 2 15" xfId="11772"/>
    <cellStyle name="Normal 2 9 2 2 16" xfId="11773"/>
    <cellStyle name="Normal 2 9 2 2 17" xfId="11774"/>
    <cellStyle name="Normal 2 9 2 2 18" xfId="11775"/>
    <cellStyle name="Normal 2 9 2 2 19" xfId="11776"/>
    <cellStyle name="Normal 2 9 2 2 2" xfId="11777"/>
    <cellStyle name="Normal 2 9 2 2 2 10" xfId="11778"/>
    <cellStyle name="Normal 2 9 2 2 2 11" xfId="11779"/>
    <cellStyle name="Normal 2 9 2 2 2 12" xfId="11780"/>
    <cellStyle name="Normal 2 9 2 2 2 13" xfId="11781"/>
    <cellStyle name="Normal 2 9 2 2 2 14" xfId="11782"/>
    <cellStyle name="Normal 2 9 2 2 2 15" xfId="11783"/>
    <cellStyle name="Normal 2 9 2 2 2 16" xfId="11784"/>
    <cellStyle name="Normal 2 9 2 2 2 17" xfId="11785"/>
    <cellStyle name="Normal 2 9 2 2 2 18" xfId="11786"/>
    <cellStyle name="Normal 2 9 2 2 2 19" xfId="11787"/>
    <cellStyle name="Normal 2 9 2 2 2 2" xfId="11788"/>
    <cellStyle name="Normal 2 9 2 2 2 20" xfId="11789"/>
    <cellStyle name="Normal 2 9 2 2 2 21" xfId="11790"/>
    <cellStyle name="Normal 2 9 2 2 2 22" xfId="11791"/>
    <cellStyle name="Normal 2 9 2 2 2 23" xfId="11792"/>
    <cellStyle name="Normal 2 9 2 2 2 24" xfId="11793"/>
    <cellStyle name="Normal 2 9 2 2 2 25" xfId="11794"/>
    <cellStyle name="Normal 2 9 2 2 2 26" xfId="11795"/>
    <cellStyle name="Normal 2 9 2 2 2 27" xfId="11796"/>
    <cellStyle name="Normal 2 9 2 2 2 28" xfId="11797"/>
    <cellStyle name="Normal 2 9 2 2 2 29" xfId="11798"/>
    <cellStyle name="Normal 2 9 2 2 2 3" xfId="11799"/>
    <cellStyle name="Normal 2 9 2 2 2 30" xfId="11800"/>
    <cellStyle name="Normal 2 9 2 2 2 31" xfId="11801"/>
    <cellStyle name="Normal 2 9 2 2 2 32" xfId="11802"/>
    <cellStyle name="Normal 2 9 2 2 2 33" xfId="11803"/>
    <cellStyle name="Normal 2 9 2 2 2 34" xfId="11804"/>
    <cellStyle name="Normal 2 9 2 2 2 35" xfId="11805"/>
    <cellStyle name="Normal 2 9 2 2 2 36" xfId="11806"/>
    <cellStyle name="Normal 2 9 2 2 2 37" xfId="11807"/>
    <cellStyle name="Normal 2 9 2 2 2 38" xfId="11808"/>
    <cellStyle name="Normal 2 9 2 2 2 4" xfId="11809"/>
    <cellStyle name="Normal 2 9 2 2 2 5" xfId="11810"/>
    <cellStyle name="Normal 2 9 2 2 2 6" xfId="11811"/>
    <cellStyle name="Normal 2 9 2 2 2 7" xfId="11812"/>
    <cellStyle name="Normal 2 9 2 2 2 8" xfId="11813"/>
    <cellStyle name="Normal 2 9 2 2 2 9" xfId="11814"/>
    <cellStyle name="Normal 2 9 2 2 20" xfId="11815"/>
    <cellStyle name="Normal 2 9 2 2 21" xfId="11816"/>
    <cellStyle name="Normal 2 9 2 2 22" xfId="11817"/>
    <cellStyle name="Normal 2 9 2 2 23" xfId="11818"/>
    <cellStyle name="Normal 2 9 2 2 24" xfId="11819"/>
    <cellStyle name="Normal 2 9 2 2 25" xfId="11820"/>
    <cellStyle name="Normal 2 9 2 2 26" xfId="11821"/>
    <cellStyle name="Normal 2 9 2 2 27" xfId="11822"/>
    <cellStyle name="Normal 2 9 2 2 28" xfId="11823"/>
    <cellStyle name="Normal 2 9 2 2 29" xfId="11824"/>
    <cellStyle name="Normal 2 9 2 2 3" xfId="11825"/>
    <cellStyle name="Normal 2 9 2 2 30" xfId="11826"/>
    <cellStyle name="Normal 2 9 2 2 31" xfId="11827"/>
    <cellStyle name="Normal 2 9 2 2 32" xfId="11828"/>
    <cellStyle name="Normal 2 9 2 2 33" xfId="11829"/>
    <cellStyle name="Normal 2 9 2 2 34" xfId="11830"/>
    <cellStyle name="Normal 2 9 2 2 35" xfId="11831"/>
    <cellStyle name="Normal 2 9 2 2 36" xfId="11832"/>
    <cellStyle name="Normal 2 9 2 2 37" xfId="11833"/>
    <cellStyle name="Normal 2 9 2 2 38" xfId="11834"/>
    <cellStyle name="Normal 2 9 2 2 4" xfId="11835"/>
    <cellStyle name="Normal 2 9 2 2 5" xfId="11836"/>
    <cellStyle name="Normal 2 9 2 2 6" xfId="11837"/>
    <cellStyle name="Normal 2 9 2 2 7" xfId="11838"/>
    <cellStyle name="Normal 2 9 2 2 8" xfId="11839"/>
    <cellStyle name="Normal 2 9 2 2 9" xfId="11840"/>
    <cellStyle name="Normal 2 9 2 20" xfId="11841"/>
    <cellStyle name="Normal 2 9 2 21" xfId="11842"/>
    <cellStyle name="Normal 2 9 2 22" xfId="11843"/>
    <cellStyle name="Normal 2 9 2 23" xfId="11844"/>
    <cellStyle name="Normal 2 9 2 24" xfId="11845"/>
    <cellStyle name="Normal 2 9 2 25" xfId="11846"/>
    <cellStyle name="Normal 2 9 2 26" xfId="11847"/>
    <cellStyle name="Normal 2 9 2 27" xfId="11848"/>
    <cellStyle name="Normal 2 9 2 28" xfId="11849"/>
    <cellStyle name="Normal 2 9 2 29" xfId="11850"/>
    <cellStyle name="Normal 2 9 2 3" xfId="11851"/>
    <cellStyle name="Normal 2 9 2 30" xfId="11852"/>
    <cellStyle name="Normal 2 9 2 31" xfId="11853"/>
    <cellStyle name="Normal 2 9 2 32" xfId="11854"/>
    <cellStyle name="Normal 2 9 2 33" xfId="11855"/>
    <cellStyle name="Normal 2 9 2 34" xfId="11856"/>
    <cellStyle name="Normal 2 9 2 35" xfId="11857"/>
    <cellStyle name="Normal 2 9 2 36" xfId="11858"/>
    <cellStyle name="Normal 2 9 2 37" xfId="11859"/>
    <cellStyle name="Normal 2 9 2 38" xfId="11860"/>
    <cellStyle name="Normal 2 9 2 39" xfId="11861"/>
    <cellStyle name="Normal 2 9 2 4" xfId="11862"/>
    <cellStyle name="Normal 2 9 2 40" xfId="11863"/>
    <cellStyle name="Normal 2 9 2 5" xfId="11864"/>
    <cellStyle name="Normal 2 9 2 6" xfId="11865"/>
    <cellStyle name="Normal 2 9 2 7" xfId="11866"/>
    <cellStyle name="Normal 2 9 2 8" xfId="11867"/>
    <cellStyle name="Normal 2 9 2 9" xfId="11868"/>
    <cellStyle name="Normal 2 9 20" xfId="11869"/>
    <cellStyle name="Normal 2 9 21" xfId="11870"/>
    <cellStyle name="Normal 2 9 22" xfId="11871"/>
    <cellStyle name="Normal 2 9 23" xfId="11872"/>
    <cellStyle name="Normal 2 9 24" xfId="11873"/>
    <cellStyle name="Normal 2 9 25" xfId="11874"/>
    <cellStyle name="Normal 2 9 26" xfId="11875"/>
    <cellStyle name="Normal 2 9 27" xfId="11876"/>
    <cellStyle name="Normal 2 9 28" xfId="11877"/>
    <cellStyle name="Normal 2 9 29" xfId="11878"/>
    <cellStyle name="Normal 2 9 3" xfId="11879"/>
    <cellStyle name="Normal 2 9 3 10" xfId="11880"/>
    <cellStyle name="Normal 2 9 3 11" xfId="11881"/>
    <cellStyle name="Normal 2 9 3 12" xfId="11882"/>
    <cellStyle name="Normal 2 9 3 13" xfId="11883"/>
    <cellStyle name="Normal 2 9 3 14" xfId="11884"/>
    <cellStyle name="Normal 2 9 3 15" xfId="11885"/>
    <cellStyle name="Normal 2 9 3 16" xfId="11886"/>
    <cellStyle name="Normal 2 9 3 17" xfId="11887"/>
    <cellStyle name="Normal 2 9 3 18" xfId="11888"/>
    <cellStyle name="Normal 2 9 3 19" xfId="11889"/>
    <cellStyle name="Normal 2 9 3 2" xfId="11890"/>
    <cellStyle name="Normal 2 9 3 2 10" xfId="11891"/>
    <cellStyle name="Normal 2 9 3 2 11" xfId="11892"/>
    <cellStyle name="Normal 2 9 3 2 12" xfId="11893"/>
    <cellStyle name="Normal 2 9 3 2 13" xfId="11894"/>
    <cellStyle name="Normal 2 9 3 2 14" xfId="11895"/>
    <cellStyle name="Normal 2 9 3 2 15" xfId="11896"/>
    <cellStyle name="Normal 2 9 3 2 16" xfId="11897"/>
    <cellStyle name="Normal 2 9 3 2 17" xfId="11898"/>
    <cellStyle name="Normal 2 9 3 2 18" xfId="11899"/>
    <cellStyle name="Normal 2 9 3 2 19" xfId="11900"/>
    <cellStyle name="Normal 2 9 3 2 2" xfId="11901"/>
    <cellStyle name="Normal 2 9 3 2 20" xfId="11902"/>
    <cellStyle name="Normal 2 9 3 2 21" xfId="11903"/>
    <cellStyle name="Normal 2 9 3 2 22" xfId="11904"/>
    <cellStyle name="Normal 2 9 3 2 23" xfId="11905"/>
    <cellStyle name="Normal 2 9 3 2 24" xfId="11906"/>
    <cellStyle name="Normal 2 9 3 2 25" xfId="11907"/>
    <cellStyle name="Normal 2 9 3 2 26" xfId="11908"/>
    <cellStyle name="Normal 2 9 3 2 27" xfId="11909"/>
    <cellStyle name="Normal 2 9 3 2 28" xfId="11910"/>
    <cellStyle name="Normal 2 9 3 2 29" xfId="11911"/>
    <cellStyle name="Normal 2 9 3 2 3" xfId="11912"/>
    <cellStyle name="Normal 2 9 3 2 30" xfId="11913"/>
    <cellStyle name="Normal 2 9 3 2 31" xfId="11914"/>
    <cellStyle name="Normal 2 9 3 2 32" xfId="11915"/>
    <cellStyle name="Normal 2 9 3 2 33" xfId="11916"/>
    <cellStyle name="Normal 2 9 3 2 34" xfId="11917"/>
    <cellStyle name="Normal 2 9 3 2 35" xfId="11918"/>
    <cellStyle name="Normal 2 9 3 2 36" xfId="11919"/>
    <cellStyle name="Normal 2 9 3 2 37" xfId="11920"/>
    <cellStyle name="Normal 2 9 3 2 38" xfId="11921"/>
    <cellStyle name="Normal 2 9 3 2 4" xfId="11922"/>
    <cellStyle name="Normal 2 9 3 2 5" xfId="11923"/>
    <cellStyle name="Normal 2 9 3 2 6" xfId="11924"/>
    <cellStyle name="Normal 2 9 3 2 7" xfId="11925"/>
    <cellStyle name="Normal 2 9 3 2 8" xfId="11926"/>
    <cellStyle name="Normal 2 9 3 2 9" xfId="11927"/>
    <cellStyle name="Normal 2 9 3 20" xfId="11928"/>
    <cellStyle name="Normal 2 9 3 21" xfId="11929"/>
    <cellStyle name="Normal 2 9 3 22" xfId="11930"/>
    <cellStyle name="Normal 2 9 3 23" xfId="11931"/>
    <cellStyle name="Normal 2 9 3 24" xfId="11932"/>
    <cellStyle name="Normal 2 9 3 25" xfId="11933"/>
    <cellStyle name="Normal 2 9 3 26" xfId="11934"/>
    <cellStyle name="Normal 2 9 3 27" xfId="11935"/>
    <cellStyle name="Normal 2 9 3 28" xfId="11936"/>
    <cellStyle name="Normal 2 9 3 29" xfId="11937"/>
    <cellStyle name="Normal 2 9 3 3" xfId="11938"/>
    <cellStyle name="Normal 2 9 3 30" xfId="11939"/>
    <cellStyle name="Normal 2 9 3 31" xfId="11940"/>
    <cellStyle name="Normal 2 9 3 32" xfId="11941"/>
    <cellStyle name="Normal 2 9 3 33" xfId="11942"/>
    <cellStyle name="Normal 2 9 3 34" xfId="11943"/>
    <cellStyle name="Normal 2 9 3 35" xfId="11944"/>
    <cellStyle name="Normal 2 9 3 36" xfId="11945"/>
    <cellStyle name="Normal 2 9 3 37" xfId="11946"/>
    <cellStyle name="Normal 2 9 3 38" xfId="11947"/>
    <cellStyle name="Normal 2 9 3 4" xfId="11948"/>
    <cellStyle name="Normal 2 9 3 5" xfId="11949"/>
    <cellStyle name="Normal 2 9 3 6" xfId="11950"/>
    <cellStyle name="Normal 2 9 3 7" xfId="11951"/>
    <cellStyle name="Normal 2 9 3 8" xfId="11952"/>
    <cellStyle name="Normal 2 9 3 9" xfId="11953"/>
    <cellStyle name="Normal 2 9 30" xfId="11954"/>
    <cellStyle name="Normal 2 9 31" xfId="11955"/>
    <cellStyle name="Normal 2 9 32" xfId="11956"/>
    <cellStyle name="Normal 2 9 33" xfId="11957"/>
    <cellStyle name="Normal 2 9 34" xfId="11958"/>
    <cellStyle name="Normal 2 9 35" xfId="11959"/>
    <cellStyle name="Normal 2 9 36" xfId="11960"/>
    <cellStyle name="Normal 2 9 37" xfId="11961"/>
    <cellStyle name="Normal 2 9 38" xfId="11962"/>
    <cellStyle name="Normal 2 9 39" xfId="11963"/>
    <cellStyle name="Normal 2 9 4" xfId="11964"/>
    <cellStyle name="Normal 2 9 40" xfId="11965"/>
    <cellStyle name="Normal 2 9 5" xfId="11966"/>
    <cellStyle name="Normal 2 9 6" xfId="11967"/>
    <cellStyle name="Normal 2 9 7" xfId="11968"/>
    <cellStyle name="Normal 2 9 8" xfId="11969"/>
    <cellStyle name="Normal 2 9 9" xfId="11970"/>
    <cellStyle name="Normal 20" xfId="11971"/>
    <cellStyle name="Normal 21" xfId="11972"/>
    <cellStyle name="Normal 21 10" xfId="11973"/>
    <cellStyle name="Normal 21 11" xfId="11974"/>
    <cellStyle name="Normal 21 12" xfId="11975"/>
    <cellStyle name="Normal 21 13" xfId="11976"/>
    <cellStyle name="Normal 21 14" xfId="11977"/>
    <cellStyle name="Normal 21 15" xfId="11978"/>
    <cellStyle name="Normal 21 16" xfId="11979"/>
    <cellStyle name="Normal 21 17" xfId="11980"/>
    <cellStyle name="Normal 21 18" xfId="11981"/>
    <cellStyle name="Normal 21 19" xfId="11982"/>
    <cellStyle name="Normal 21 2" xfId="11983"/>
    <cellStyle name="Normal 21 20" xfId="11984"/>
    <cellStyle name="Normal 21 21" xfId="11985"/>
    <cellStyle name="Normal 21 22" xfId="11986"/>
    <cellStyle name="Normal 21 23" xfId="11987"/>
    <cellStyle name="Normal 21 24" xfId="11988"/>
    <cellStyle name="Normal 21 25" xfId="11989"/>
    <cellStyle name="Normal 21 26" xfId="11990"/>
    <cellStyle name="Normal 21 27" xfId="11991"/>
    <cellStyle name="Normal 21 28" xfId="11992"/>
    <cellStyle name="Normal 21 29" xfId="11993"/>
    <cellStyle name="Normal 21 3" xfId="11994"/>
    <cellStyle name="Normal 21 30" xfId="11995"/>
    <cellStyle name="Normal 21 31" xfId="11996"/>
    <cellStyle name="Normal 21 32" xfId="11997"/>
    <cellStyle name="Normal 21 33" xfId="11998"/>
    <cellStyle name="Normal 21 34" xfId="11999"/>
    <cellStyle name="Normal 21 35" xfId="12000"/>
    <cellStyle name="Normal 21 36" xfId="12001"/>
    <cellStyle name="Normal 21 37" xfId="12002"/>
    <cellStyle name="Normal 21 38" xfId="12003"/>
    <cellStyle name="Normal 21 39" xfId="12004"/>
    <cellStyle name="Normal 21 4" xfId="12005"/>
    <cellStyle name="Normal 21 40" xfId="12006"/>
    <cellStyle name="Normal 21 41" xfId="12007"/>
    <cellStyle name="Normal 21 42" xfId="12008"/>
    <cellStyle name="Normal 21 43" xfId="12009"/>
    <cellStyle name="Normal 21 44" xfId="12010"/>
    <cellStyle name="Normal 21 45" xfId="12011"/>
    <cellStyle name="Normal 21 46" xfId="12012"/>
    <cellStyle name="Normal 21 47" xfId="12013"/>
    <cellStyle name="Normal 21 48" xfId="12014"/>
    <cellStyle name="Normal 21 49" xfId="12015"/>
    <cellStyle name="Normal 21 5" xfId="12016"/>
    <cellStyle name="Normal 21 50" xfId="12017"/>
    <cellStyle name="Normal 21 51" xfId="12018"/>
    <cellStyle name="Normal 21 52" xfId="12019"/>
    <cellStyle name="Normal 21 53" xfId="12020"/>
    <cellStyle name="Normal 21 54" xfId="12021"/>
    <cellStyle name="Normal 21 55" xfId="12022"/>
    <cellStyle name="Normal 21 56" xfId="12023"/>
    <cellStyle name="Normal 21 57" xfId="12024"/>
    <cellStyle name="Normal 21 58" xfId="12025"/>
    <cellStyle name="Normal 21 59" xfId="12026"/>
    <cellStyle name="Normal 21 6" xfId="12027"/>
    <cellStyle name="Normal 21 60" xfId="12028"/>
    <cellStyle name="Normal 21 61" xfId="12029"/>
    <cellStyle name="Normal 21 62" xfId="12030"/>
    <cellStyle name="Normal 21 63" xfId="12031"/>
    <cellStyle name="Normal 21 64" xfId="12032"/>
    <cellStyle name="Normal 21 65" xfId="12033"/>
    <cellStyle name="Normal 21 66" xfId="12034"/>
    <cellStyle name="Normal 21 67" xfId="12035"/>
    <cellStyle name="Normal 21 68" xfId="12036"/>
    <cellStyle name="Normal 21 7" xfId="12037"/>
    <cellStyle name="Normal 21 8" xfId="12038"/>
    <cellStyle name="Normal 21 9" xfId="12039"/>
    <cellStyle name="Normal 3" xfId="12040"/>
    <cellStyle name="Normal 3 10" xfId="12041"/>
    <cellStyle name="Normal 3 10 10" xfId="12042"/>
    <cellStyle name="Normal 3 10 11" xfId="12043"/>
    <cellStyle name="Normal 3 10 12" xfId="12044"/>
    <cellStyle name="Normal 3 10 13" xfId="12045"/>
    <cellStyle name="Normal 3 10 14" xfId="12046"/>
    <cellStyle name="Normal 3 10 15" xfId="12047"/>
    <cellStyle name="Normal 3 10 16" xfId="12048"/>
    <cellStyle name="Normal 3 10 17" xfId="12049"/>
    <cellStyle name="Normal 3 10 18" xfId="12050"/>
    <cellStyle name="Normal 3 10 19" xfId="12051"/>
    <cellStyle name="Normal 3 10 2" xfId="12052"/>
    <cellStyle name="Normal 3 10 2 10" xfId="12053"/>
    <cellStyle name="Normal 3 10 2 11" xfId="12054"/>
    <cellStyle name="Normal 3 10 2 12" xfId="12055"/>
    <cellStyle name="Normal 3 10 2 13" xfId="12056"/>
    <cellStyle name="Normal 3 10 2 14" xfId="12057"/>
    <cellStyle name="Normal 3 10 2 15" xfId="12058"/>
    <cellStyle name="Normal 3 10 2 16" xfId="12059"/>
    <cellStyle name="Normal 3 10 2 17" xfId="12060"/>
    <cellStyle name="Normal 3 10 2 18" xfId="12061"/>
    <cellStyle name="Normal 3 10 2 19" xfId="12062"/>
    <cellStyle name="Normal 3 10 2 2" xfId="12063"/>
    <cellStyle name="Normal 3 10 2 20" xfId="12064"/>
    <cellStyle name="Normal 3 10 2 21" xfId="12065"/>
    <cellStyle name="Normal 3 10 2 22" xfId="12066"/>
    <cellStyle name="Normal 3 10 2 23" xfId="12067"/>
    <cellStyle name="Normal 3 10 2 24" xfId="12068"/>
    <cellStyle name="Normal 3 10 2 25" xfId="12069"/>
    <cellStyle name="Normal 3 10 2 26" xfId="12070"/>
    <cellStyle name="Normal 3 10 2 27" xfId="12071"/>
    <cellStyle name="Normal 3 10 2 28" xfId="12072"/>
    <cellStyle name="Normal 3 10 2 29" xfId="12073"/>
    <cellStyle name="Normal 3 10 2 3" xfId="12074"/>
    <cellStyle name="Normal 3 10 2 30" xfId="12075"/>
    <cellStyle name="Normal 3 10 2 31" xfId="12076"/>
    <cellStyle name="Normal 3 10 2 32" xfId="12077"/>
    <cellStyle name="Normal 3 10 2 4" xfId="12078"/>
    <cellStyle name="Normal 3 10 2 5" xfId="12079"/>
    <cellStyle name="Normal 3 10 2 6" xfId="12080"/>
    <cellStyle name="Normal 3 10 2 7" xfId="12081"/>
    <cellStyle name="Normal 3 10 2 8" xfId="12082"/>
    <cellStyle name="Normal 3 10 2 9" xfId="12083"/>
    <cellStyle name="Normal 3 10 20" xfId="12084"/>
    <cellStyle name="Normal 3 10 21" xfId="12085"/>
    <cellStyle name="Normal 3 10 22" xfId="12086"/>
    <cellStyle name="Normal 3 10 23" xfId="12087"/>
    <cellStyle name="Normal 3 10 24" xfId="12088"/>
    <cellStyle name="Normal 3 10 25" xfId="12089"/>
    <cellStyle name="Normal 3 10 26" xfId="12090"/>
    <cellStyle name="Normal 3 10 27" xfId="12091"/>
    <cellStyle name="Normal 3 10 28" xfId="12092"/>
    <cellStyle name="Normal 3 10 29" xfId="12093"/>
    <cellStyle name="Normal 3 10 3" xfId="12094"/>
    <cellStyle name="Normal 3 10 30" xfId="12095"/>
    <cellStyle name="Normal 3 10 31" xfId="12096"/>
    <cellStyle name="Normal 3 10 32" xfId="12097"/>
    <cellStyle name="Normal 3 10 33" xfId="12098"/>
    <cellStyle name="Normal 3 10 34" xfId="12099"/>
    <cellStyle name="Normal 3 10 4" xfId="12100"/>
    <cellStyle name="Normal 3 10 5" xfId="12101"/>
    <cellStyle name="Normal 3 10 6" xfId="12102"/>
    <cellStyle name="Normal 3 10 7" xfId="12103"/>
    <cellStyle name="Normal 3 10 8" xfId="12104"/>
    <cellStyle name="Normal 3 10 9" xfId="12105"/>
    <cellStyle name="Normal 3 11" xfId="12106"/>
    <cellStyle name="Normal 3 11 10" xfId="12107"/>
    <cellStyle name="Normal 3 11 11" xfId="12108"/>
    <cellStyle name="Normal 3 11 12" xfId="12109"/>
    <cellStyle name="Normal 3 11 13" xfId="12110"/>
    <cellStyle name="Normal 3 11 14" xfId="12111"/>
    <cellStyle name="Normal 3 11 15" xfId="12112"/>
    <cellStyle name="Normal 3 11 16" xfId="12113"/>
    <cellStyle name="Normal 3 11 17" xfId="12114"/>
    <cellStyle name="Normal 3 11 18" xfId="12115"/>
    <cellStyle name="Normal 3 11 19" xfId="12116"/>
    <cellStyle name="Normal 3 11 2" xfId="12117"/>
    <cellStyle name="Normal 3 11 2 10" xfId="12118"/>
    <cellStyle name="Normal 3 11 2 11" xfId="12119"/>
    <cellStyle name="Normal 3 11 2 12" xfId="12120"/>
    <cellStyle name="Normal 3 11 2 13" xfId="12121"/>
    <cellStyle name="Normal 3 11 2 14" xfId="12122"/>
    <cellStyle name="Normal 3 11 2 15" xfId="12123"/>
    <cellStyle name="Normal 3 11 2 16" xfId="12124"/>
    <cellStyle name="Normal 3 11 2 17" xfId="12125"/>
    <cellStyle name="Normal 3 11 2 18" xfId="12126"/>
    <cellStyle name="Normal 3 11 2 19" xfId="12127"/>
    <cellStyle name="Normal 3 11 2 2" xfId="12128"/>
    <cellStyle name="Normal 3 11 2 20" xfId="12129"/>
    <cellStyle name="Normal 3 11 2 21" xfId="12130"/>
    <cellStyle name="Normal 3 11 2 22" xfId="12131"/>
    <cellStyle name="Normal 3 11 2 23" xfId="12132"/>
    <cellStyle name="Normal 3 11 2 24" xfId="12133"/>
    <cellStyle name="Normal 3 11 2 25" xfId="12134"/>
    <cellStyle name="Normal 3 11 2 26" xfId="12135"/>
    <cellStyle name="Normal 3 11 2 27" xfId="12136"/>
    <cellStyle name="Normal 3 11 2 28" xfId="12137"/>
    <cellStyle name="Normal 3 11 2 29" xfId="12138"/>
    <cellStyle name="Normal 3 11 2 3" xfId="12139"/>
    <cellStyle name="Normal 3 11 2 30" xfId="12140"/>
    <cellStyle name="Normal 3 11 2 31" xfId="12141"/>
    <cellStyle name="Normal 3 11 2 32" xfId="12142"/>
    <cellStyle name="Normal 3 11 2 4" xfId="12143"/>
    <cellStyle name="Normal 3 11 2 5" xfId="12144"/>
    <cellStyle name="Normal 3 11 2 6" xfId="12145"/>
    <cellStyle name="Normal 3 11 2 7" xfId="12146"/>
    <cellStyle name="Normal 3 11 2 8" xfId="12147"/>
    <cellStyle name="Normal 3 11 2 9" xfId="12148"/>
    <cellStyle name="Normal 3 11 20" xfId="12149"/>
    <cellStyle name="Normal 3 11 21" xfId="12150"/>
    <cellStyle name="Normal 3 11 22" xfId="12151"/>
    <cellStyle name="Normal 3 11 23" xfId="12152"/>
    <cellStyle name="Normal 3 11 24" xfId="12153"/>
    <cellStyle name="Normal 3 11 25" xfId="12154"/>
    <cellStyle name="Normal 3 11 26" xfId="12155"/>
    <cellStyle name="Normal 3 11 27" xfId="12156"/>
    <cellStyle name="Normal 3 11 28" xfId="12157"/>
    <cellStyle name="Normal 3 11 29" xfId="12158"/>
    <cellStyle name="Normal 3 11 3" xfId="12159"/>
    <cellStyle name="Normal 3 11 30" xfId="12160"/>
    <cellStyle name="Normal 3 11 31" xfId="12161"/>
    <cellStyle name="Normal 3 11 32" xfId="12162"/>
    <cellStyle name="Normal 3 11 33" xfId="12163"/>
    <cellStyle name="Normal 3 11 34" xfId="12164"/>
    <cellStyle name="Normal 3 11 4" xfId="12165"/>
    <cellStyle name="Normal 3 11 5" xfId="12166"/>
    <cellStyle name="Normal 3 11 6" xfId="12167"/>
    <cellStyle name="Normal 3 11 7" xfId="12168"/>
    <cellStyle name="Normal 3 11 8" xfId="12169"/>
    <cellStyle name="Normal 3 11 9" xfId="12170"/>
    <cellStyle name="Normal 3 12" xfId="12171"/>
    <cellStyle name="Normal 3 12 10" xfId="12172"/>
    <cellStyle name="Normal 3 12 11" xfId="12173"/>
    <cellStyle name="Normal 3 12 12" xfId="12174"/>
    <cellStyle name="Normal 3 12 13" xfId="12175"/>
    <cellStyle name="Normal 3 12 14" xfId="12176"/>
    <cellStyle name="Normal 3 12 15" xfId="12177"/>
    <cellStyle name="Normal 3 12 16" xfId="12178"/>
    <cellStyle name="Normal 3 12 17" xfId="12179"/>
    <cellStyle name="Normal 3 12 18" xfId="12180"/>
    <cellStyle name="Normal 3 12 19" xfId="12181"/>
    <cellStyle name="Normal 3 12 2" xfId="12182"/>
    <cellStyle name="Normal 3 12 2 10" xfId="12183"/>
    <cellStyle name="Normal 3 12 2 11" xfId="12184"/>
    <cellStyle name="Normal 3 12 2 12" xfId="12185"/>
    <cellStyle name="Normal 3 12 2 13" xfId="12186"/>
    <cellStyle name="Normal 3 12 2 14" xfId="12187"/>
    <cellStyle name="Normal 3 12 2 15" xfId="12188"/>
    <cellStyle name="Normal 3 12 2 16" xfId="12189"/>
    <cellStyle name="Normal 3 12 2 17" xfId="12190"/>
    <cellStyle name="Normal 3 12 2 18" xfId="12191"/>
    <cellStyle name="Normal 3 12 2 19" xfId="12192"/>
    <cellStyle name="Normal 3 12 2 2" xfId="12193"/>
    <cellStyle name="Normal 3 12 2 20" xfId="12194"/>
    <cellStyle name="Normal 3 12 2 21" xfId="12195"/>
    <cellStyle name="Normal 3 12 2 22" xfId="12196"/>
    <cellStyle name="Normal 3 12 2 23" xfId="12197"/>
    <cellStyle name="Normal 3 12 2 24" xfId="12198"/>
    <cellStyle name="Normal 3 12 2 25" xfId="12199"/>
    <cellStyle name="Normal 3 12 2 26" xfId="12200"/>
    <cellStyle name="Normal 3 12 2 27" xfId="12201"/>
    <cellStyle name="Normal 3 12 2 28" xfId="12202"/>
    <cellStyle name="Normal 3 12 2 29" xfId="12203"/>
    <cellStyle name="Normal 3 12 2 3" xfId="12204"/>
    <cellStyle name="Normal 3 12 2 30" xfId="12205"/>
    <cellStyle name="Normal 3 12 2 31" xfId="12206"/>
    <cellStyle name="Normal 3 12 2 32" xfId="12207"/>
    <cellStyle name="Normal 3 12 2 4" xfId="12208"/>
    <cellStyle name="Normal 3 12 2 5" xfId="12209"/>
    <cellStyle name="Normal 3 12 2 6" xfId="12210"/>
    <cellStyle name="Normal 3 12 2 7" xfId="12211"/>
    <cellStyle name="Normal 3 12 2 8" xfId="12212"/>
    <cellStyle name="Normal 3 12 2 9" xfId="12213"/>
    <cellStyle name="Normal 3 12 20" xfId="12214"/>
    <cellStyle name="Normal 3 12 21" xfId="12215"/>
    <cellStyle name="Normal 3 12 22" xfId="12216"/>
    <cellStyle name="Normal 3 12 23" xfId="12217"/>
    <cellStyle name="Normal 3 12 24" xfId="12218"/>
    <cellStyle name="Normal 3 12 25" xfId="12219"/>
    <cellStyle name="Normal 3 12 26" xfId="12220"/>
    <cellStyle name="Normal 3 12 27" xfId="12221"/>
    <cellStyle name="Normal 3 12 28" xfId="12222"/>
    <cellStyle name="Normal 3 12 29" xfId="12223"/>
    <cellStyle name="Normal 3 12 3" xfId="12224"/>
    <cellStyle name="Normal 3 12 30" xfId="12225"/>
    <cellStyle name="Normal 3 12 31" xfId="12226"/>
    <cellStyle name="Normal 3 12 32" xfId="12227"/>
    <cellStyle name="Normal 3 12 33" xfId="12228"/>
    <cellStyle name="Normal 3 12 34" xfId="12229"/>
    <cellStyle name="Normal 3 12 4" xfId="12230"/>
    <cellStyle name="Normal 3 12 5" xfId="12231"/>
    <cellStyle name="Normal 3 12 6" xfId="12232"/>
    <cellStyle name="Normal 3 12 7" xfId="12233"/>
    <cellStyle name="Normal 3 12 8" xfId="12234"/>
    <cellStyle name="Normal 3 12 9" xfId="12235"/>
    <cellStyle name="Normal 3 13" xfId="12236"/>
    <cellStyle name="Normal 3 13 10" xfId="12237"/>
    <cellStyle name="Normal 3 13 11" xfId="12238"/>
    <cellStyle name="Normal 3 13 12" xfId="12239"/>
    <cellStyle name="Normal 3 13 13" xfId="12240"/>
    <cellStyle name="Normal 3 13 14" xfId="12241"/>
    <cellStyle name="Normal 3 13 15" xfId="12242"/>
    <cellStyle name="Normal 3 13 16" xfId="12243"/>
    <cellStyle name="Normal 3 13 17" xfId="12244"/>
    <cellStyle name="Normal 3 13 18" xfId="12245"/>
    <cellStyle name="Normal 3 13 19" xfId="12246"/>
    <cellStyle name="Normal 3 13 2" xfId="12247"/>
    <cellStyle name="Normal 3 13 2 10" xfId="12248"/>
    <cellStyle name="Normal 3 13 2 11" xfId="12249"/>
    <cellStyle name="Normal 3 13 2 12" xfId="12250"/>
    <cellStyle name="Normal 3 13 2 13" xfId="12251"/>
    <cellStyle name="Normal 3 13 2 14" xfId="12252"/>
    <cellStyle name="Normal 3 13 2 15" xfId="12253"/>
    <cellStyle name="Normal 3 13 2 16" xfId="12254"/>
    <cellStyle name="Normal 3 13 2 17" xfId="12255"/>
    <cellStyle name="Normal 3 13 2 18" xfId="12256"/>
    <cellStyle name="Normal 3 13 2 19" xfId="12257"/>
    <cellStyle name="Normal 3 13 2 2" xfId="12258"/>
    <cellStyle name="Normal 3 13 2 20" xfId="12259"/>
    <cellStyle name="Normal 3 13 2 21" xfId="12260"/>
    <cellStyle name="Normal 3 13 2 22" xfId="12261"/>
    <cellStyle name="Normal 3 13 2 23" xfId="12262"/>
    <cellStyle name="Normal 3 13 2 24" xfId="12263"/>
    <cellStyle name="Normal 3 13 2 25" xfId="12264"/>
    <cellStyle name="Normal 3 13 2 26" xfId="12265"/>
    <cellStyle name="Normal 3 13 2 27" xfId="12266"/>
    <cellStyle name="Normal 3 13 2 28" xfId="12267"/>
    <cellStyle name="Normal 3 13 2 29" xfId="12268"/>
    <cellStyle name="Normal 3 13 2 3" xfId="12269"/>
    <cellStyle name="Normal 3 13 2 30" xfId="12270"/>
    <cellStyle name="Normal 3 13 2 31" xfId="12271"/>
    <cellStyle name="Normal 3 13 2 32" xfId="12272"/>
    <cellStyle name="Normal 3 13 2 4" xfId="12273"/>
    <cellStyle name="Normal 3 13 2 5" xfId="12274"/>
    <cellStyle name="Normal 3 13 2 6" xfId="12275"/>
    <cellStyle name="Normal 3 13 2 7" xfId="12276"/>
    <cellStyle name="Normal 3 13 2 8" xfId="12277"/>
    <cellStyle name="Normal 3 13 2 9" xfId="12278"/>
    <cellStyle name="Normal 3 13 20" xfId="12279"/>
    <cellStyle name="Normal 3 13 21" xfId="12280"/>
    <cellStyle name="Normal 3 13 22" xfId="12281"/>
    <cellStyle name="Normal 3 13 23" xfId="12282"/>
    <cellStyle name="Normal 3 13 24" xfId="12283"/>
    <cellStyle name="Normal 3 13 25" xfId="12284"/>
    <cellStyle name="Normal 3 13 26" xfId="12285"/>
    <cellStyle name="Normal 3 13 27" xfId="12286"/>
    <cellStyle name="Normal 3 13 28" xfId="12287"/>
    <cellStyle name="Normal 3 13 29" xfId="12288"/>
    <cellStyle name="Normal 3 13 3" xfId="12289"/>
    <cellStyle name="Normal 3 13 30" xfId="12290"/>
    <cellStyle name="Normal 3 13 31" xfId="12291"/>
    <cellStyle name="Normal 3 13 32" xfId="12292"/>
    <cellStyle name="Normal 3 13 33" xfId="12293"/>
    <cellStyle name="Normal 3 13 34" xfId="12294"/>
    <cellStyle name="Normal 3 13 4" xfId="12295"/>
    <cellStyle name="Normal 3 13 5" xfId="12296"/>
    <cellStyle name="Normal 3 13 6" xfId="12297"/>
    <cellStyle name="Normal 3 13 7" xfId="12298"/>
    <cellStyle name="Normal 3 13 8" xfId="12299"/>
    <cellStyle name="Normal 3 13 9" xfId="12300"/>
    <cellStyle name="Normal 3 14" xfId="12301"/>
    <cellStyle name="Normal 3 14 10" xfId="12302"/>
    <cellStyle name="Normal 3 14 11" xfId="12303"/>
    <cellStyle name="Normal 3 14 12" xfId="12304"/>
    <cellStyle name="Normal 3 14 13" xfId="12305"/>
    <cellStyle name="Normal 3 14 14" xfId="12306"/>
    <cellStyle name="Normal 3 14 15" xfId="12307"/>
    <cellStyle name="Normal 3 14 16" xfId="12308"/>
    <cellStyle name="Normal 3 14 17" xfId="12309"/>
    <cellStyle name="Normal 3 14 18" xfId="12310"/>
    <cellStyle name="Normal 3 14 19" xfId="12311"/>
    <cellStyle name="Normal 3 14 2" xfId="12312"/>
    <cellStyle name="Normal 3 14 2 10" xfId="12313"/>
    <cellStyle name="Normal 3 14 2 11" xfId="12314"/>
    <cellStyle name="Normal 3 14 2 12" xfId="12315"/>
    <cellStyle name="Normal 3 14 2 13" xfId="12316"/>
    <cellStyle name="Normal 3 14 2 14" xfId="12317"/>
    <cellStyle name="Normal 3 14 2 15" xfId="12318"/>
    <cellStyle name="Normal 3 14 2 16" xfId="12319"/>
    <cellStyle name="Normal 3 14 2 17" xfId="12320"/>
    <cellStyle name="Normal 3 14 2 18" xfId="12321"/>
    <cellStyle name="Normal 3 14 2 19" xfId="12322"/>
    <cellStyle name="Normal 3 14 2 2" xfId="12323"/>
    <cellStyle name="Normal 3 14 2 20" xfId="12324"/>
    <cellStyle name="Normal 3 14 2 21" xfId="12325"/>
    <cellStyle name="Normal 3 14 2 22" xfId="12326"/>
    <cellStyle name="Normal 3 14 2 23" xfId="12327"/>
    <cellStyle name="Normal 3 14 2 24" xfId="12328"/>
    <cellStyle name="Normal 3 14 2 25" xfId="12329"/>
    <cellStyle name="Normal 3 14 2 26" xfId="12330"/>
    <cellStyle name="Normal 3 14 2 27" xfId="12331"/>
    <cellStyle name="Normal 3 14 2 28" xfId="12332"/>
    <cellStyle name="Normal 3 14 2 29" xfId="12333"/>
    <cellStyle name="Normal 3 14 2 3" xfId="12334"/>
    <cellStyle name="Normal 3 14 2 30" xfId="12335"/>
    <cellStyle name="Normal 3 14 2 31" xfId="12336"/>
    <cellStyle name="Normal 3 14 2 32" xfId="12337"/>
    <cellStyle name="Normal 3 14 2 4" xfId="12338"/>
    <cellStyle name="Normal 3 14 2 5" xfId="12339"/>
    <cellStyle name="Normal 3 14 2 6" xfId="12340"/>
    <cellStyle name="Normal 3 14 2 7" xfId="12341"/>
    <cellStyle name="Normal 3 14 2 8" xfId="12342"/>
    <cellStyle name="Normal 3 14 2 9" xfId="12343"/>
    <cellStyle name="Normal 3 14 20" xfId="12344"/>
    <cellStyle name="Normal 3 14 21" xfId="12345"/>
    <cellStyle name="Normal 3 14 22" xfId="12346"/>
    <cellStyle name="Normal 3 14 23" xfId="12347"/>
    <cellStyle name="Normal 3 14 24" xfId="12348"/>
    <cellStyle name="Normal 3 14 25" xfId="12349"/>
    <cellStyle name="Normal 3 14 26" xfId="12350"/>
    <cellStyle name="Normal 3 14 27" xfId="12351"/>
    <cellStyle name="Normal 3 14 28" xfId="12352"/>
    <cellStyle name="Normal 3 14 29" xfId="12353"/>
    <cellStyle name="Normal 3 14 3" xfId="12354"/>
    <cellStyle name="Normal 3 14 30" xfId="12355"/>
    <cellStyle name="Normal 3 14 31" xfId="12356"/>
    <cellStyle name="Normal 3 14 32" xfId="12357"/>
    <cellStyle name="Normal 3 14 33" xfId="12358"/>
    <cellStyle name="Normal 3 14 34" xfId="12359"/>
    <cellStyle name="Normal 3 14 4" xfId="12360"/>
    <cellStyle name="Normal 3 14 5" xfId="12361"/>
    <cellStyle name="Normal 3 14 6" xfId="12362"/>
    <cellStyle name="Normal 3 14 7" xfId="12363"/>
    <cellStyle name="Normal 3 14 8" xfId="12364"/>
    <cellStyle name="Normal 3 14 9" xfId="12365"/>
    <cellStyle name="Normal 3 15" xfId="12366"/>
    <cellStyle name="Normal 3 15 10" xfId="12367"/>
    <cellStyle name="Normal 3 15 11" xfId="12368"/>
    <cellStyle name="Normal 3 15 12" xfId="12369"/>
    <cellStyle name="Normal 3 15 13" xfId="12370"/>
    <cellStyle name="Normal 3 15 14" xfId="12371"/>
    <cellStyle name="Normal 3 15 15" xfId="12372"/>
    <cellStyle name="Normal 3 15 16" xfId="12373"/>
    <cellStyle name="Normal 3 15 17" xfId="12374"/>
    <cellStyle name="Normal 3 15 18" xfId="12375"/>
    <cellStyle name="Normal 3 15 19" xfId="12376"/>
    <cellStyle name="Normal 3 15 2" xfId="12377"/>
    <cellStyle name="Normal 3 15 20" xfId="12378"/>
    <cellStyle name="Normal 3 15 21" xfId="12379"/>
    <cellStyle name="Normal 3 15 22" xfId="12380"/>
    <cellStyle name="Normal 3 15 23" xfId="12381"/>
    <cellStyle name="Normal 3 15 24" xfId="12382"/>
    <cellStyle name="Normal 3 15 25" xfId="12383"/>
    <cellStyle name="Normal 3 15 26" xfId="12384"/>
    <cellStyle name="Normal 3 15 27" xfId="12385"/>
    <cellStyle name="Normal 3 15 28" xfId="12386"/>
    <cellStyle name="Normal 3 15 29" xfId="12387"/>
    <cellStyle name="Normal 3 15 3" xfId="12388"/>
    <cellStyle name="Normal 3 15 30" xfId="12389"/>
    <cellStyle name="Normal 3 15 31" xfId="12390"/>
    <cellStyle name="Normal 3 15 32" xfId="12391"/>
    <cellStyle name="Normal 3 15 4" xfId="12392"/>
    <cellStyle name="Normal 3 15 5" xfId="12393"/>
    <cellStyle name="Normal 3 15 6" xfId="12394"/>
    <cellStyle name="Normal 3 15 7" xfId="12395"/>
    <cellStyle name="Normal 3 15 8" xfId="12396"/>
    <cellStyle name="Normal 3 15 9" xfId="12397"/>
    <cellStyle name="Normal 3 16" xfId="12398"/>
    <cellStyle name="Normal 3 16 10" xfId="12399"/>
    <cellStyle name="Normal 3 16 11" xfId="12400"/>
    <cellStyle name="Normal 3 16 12" xfId="12401"/>
    <cellStyle name="Normal 3 16 13" xfId="12402"/>
    <cellStyle name="Normal 3 16 14" xfId="12403"/>
    <cellStyle name="Normal 3 16 15" xfId="12404"/>
    <cellStyle name="Normal 3 16 16" xfId="12405"/>
    <cellStyle name="Normal 3 16 17" xfId="12406"/>
    <cellStyle name="Normal 3 16 18" xfId="12407"/>
    <cellStyle name="Normal 3 16 19" xfId="12408"/>
    <cellStyle name="Normal 3 16 2" xfId="12409"/>
    <cellStyle name="Normal 3 16 20" xfId="12410"/>
    <cellStyle name="Normal 3 16 21" xfId="12411"/>
    <cellStyle name="Normal 3 16 22" xfId="12412"/>
    <cellStyle name="Normal 3 16 23" xfId="12413"/>
    <cellStyle name="Normal 3 16 24" xfId="12414"/>
    <cellStyle name="Normal 3 16 25" xfId="12415"/>
    <cellStyle name="Normal 3 16 26" xfId="12416"/>
    <cellStyle name="Normal 3 16 27" xfId="12417"/>
    <cellStyle name="Normal 3 16 28" xfId="12418"/>
    <cellStyle name="Normal 3 16 29" xfId="12419"/>
    <cellStyle name="Normal 3 16 3" xfId="12420"/>
    <cellStyle name="Normal 3 16 30" xfId="12421"/>
    <cellStyle name="Normal 3 16 31" xfId="12422"/>
    <cellStyle name="Normal 3 16 32" xfId="12423"/>
    <cellStyle name="Normal 3 16 4" xfId="12424"/>
    <cellStyle name="Normal 3 16 5" xfId="12425"/>
    <cellStyle name="Normal 3 16 6" xfId="12426"/>
    <cellStyle name="Normal 3 16 7" xfId="12427"/>
    <cellStyle name="Normal 3 16 8" xfId="12428"/>
    <cellStyle name="Normal 3 16 9" xfId="12429"/>
    <cellStyle name="Normal 3 17" xfId="12430"/>
    <cellStyle name="Normal 3 17 2" xfId="12431"/>
    <cellStyle name="Normal 3 17 3" xfId="12432"/>
    <cellStyle name="Normal 3 17 4" xfId="12433"/>
    <cellStyle name="Normal 3 17 5" xfId="12434"/>
    <cellStyle name="Normal 3 17 6" xfId="12435"/>
    <cellStyle name="Normal 3 18" xfId="12436"/>
    <cellStyle name="Normal 3 18 2" xfId="12437"/>
    <cellStyle name="Normal 3 18 3" xfId="12438"/>
    <cellStyle name="Normal 3 18 4" xfId="12439"/>
    <cellStyle name="Normal 3 18 5" xfId="12440"/>
    <cellStyle name="Normal 3 18 6" xfId="12441"/>
    <cellStyle name="Normal 3 19" xfId="12442"/>
    <cellStyle name="Normal 3 19 2" xfId="12443"/>
    <cellStyle name="Normal 3 19 3" xfId="12444"/>
    <cellStyle name="Normal 3 19 4" xfId="12445"/>
    <cellStyle name="Normal 3 19 5" xfId="12446"/>
    <cellStyle name="Normal 3 19 6" xfId="12447"/>
    <cellStyle name="Normal 3 2" xfId="12448"/>
    <cellStyle name="Normal 3 2 10" xfId="12449"/>
    <cellStyle name="Normal 3 2 11" xfId="12450"/>
    <cellStyle name="Normal 3 2 12" xfId="12451"/>
    <cellStyle name="Normal 3 2 13" xfId="12452"/>
    <cellStyle name="Normal 3 2 14" xfId="12453"/>
    <cellStyle name="Normal 3 2 15" xfId="12454"/>
    <cellStyle name="Normal 3 2 16" xfId="12455"/>
    <cellStyle name="Normal 3 2 17" xfId="12456"/>
    <cellStyle name="Normal 3 2 18" xfId="12457"/>
    <cellStyle name="Normal 3 2 19" xfId="12458"/>
    <cellStyle name="Normal 3 2 2" xfId="12459"/>
    <cellStyle name="Normal 3 2 2 10" xfId="12460"/>
    <cellStyle name="Normal 3 2 2 11" xfId="12461"/>
    <cellStyle name="Normal 3 2 2 12" xfId="12462"/>
    <cellStyle name="Normal 3 2 2 13" xfId="12463"/>
    <cellStyle name="Normal 3 2 2 14" xfId="12464"/>
    <cellStyle name="Normal 3 2 2 15" xfId="12465"/>
    <cellStyle name="Normal 3 2 2 16" xfId="12466"/>
    <cellStyle name="Normal 3 2 2 17" xfId="12467"/>
    <cellStyle name="Normal 3 2 2 18" xfId="12468"/>
    <cellStyle name="Normal 3 2 2 19" xfId="12469"/>
    <cellStyle name="Normal 3 2 2 2" xfId="12470"/>
    <cellStyle name="Normal 3 2 2 2 10" xfId="12471"/>
    <cellStyle name="Normal 3 2 2 2 11" xfId="12472"/>
    <cellStyle name="Normal 3 2 2 2 12" xfId="12473"/>
    <cellStyle name="Normal 3 2 2 2 13" xfId="12474"/>
    <cellStyle name="Normal 3 2 2 2 14" xfId="12475"/>
    <cellStyle name="Normal 3 2 2 2 15" xfId="12476"/>
    <cellStyle name="Normal 3 2 2 2 16" xfId="12477"/>
    <cellStyle name="Normal 3 2 2 2 17" xfId="12478"/>
    <cellStyle name="Normal 3 2 2 2 18" xfId="12479"/>
    <cellStyle name="Normal 3 2 2 2 19" xfId="12480"/>
    <cellStyle name="Normal 3 2 2 2 2" xfId="12481"/>
    <cellStyle name="Normal 3 2 2 2 2 10" xfId="12482"/>
    <cellStyle name="Normal 3 2 2 2 2 11" xfId="12483"/>
    <cellStyle name="Normal 3 2 2 2 2 12" xfId="12484"/>
    <cellStyle name="Normal 3 2 2 2 2 13" xfId="12485"/>
    <cellStyle name="Normal 3 2 2 2 2 14" xfId="12486"/>
    <cellStyle name="Normal 3 2 2 2 2 15" xfId="12487"/>
    <cellStyle name="Normal 3 2 2 2 2 16" xfId="12488"/>
    <cellStyle name="Normal 3 2 2 2 2 17" xfId="12489"/>
    <cellStyle name="Normal 3 2 2 2 2 18" xfId="12490"/>
    <cellStyle name="Normal 3 2 2 2 2 19" xfId="12491"/>
    <cellStyle name="Normal 3 2 2 2 2 2" xfId="12492"/>
    <cellStyle name="Normal 3 2 2 2 2 2 10" xfId="12493"/>
    <cellStyle name="Normal 3 2 2 2 2 2 11" xfId="12494"/>
    <cellStyle name="Normal 3 2 2 2 2 2 12" xfId="12495"/>
    <cellStyle name="Normal 3 2 2 2 2 2 13" xfId="12496"/>
    <cellStyle name="Normal 3 2 2 2 2 2 14" xfId="12497"/>
    <cellStyle name="Normal 3 2 2 2 2 2 15" xfId="12498"/>
    <cellStyle name="Normal 3 2 2 2 2 2 16" xfId="12499"/>
    <cellStyle name="Normal 3 2 2 2 2 2 17" xfId="12500"/>
    <cellStyle name="Normal 3 2 2 2 2 2 18" xfId="12501"/>
    <cellStyle name="Normal 3 2 2 2 2 2 19" xfId="12502"/>
    <cellStyle name="Normal 3 2 2 2 2 2 2" xfId="12503"/>
    <cellStyle name="Normal 3 2 2 2 2 2 20" xfId="12504"/>
    <cellStyle name="Normal 3 2 2 2 2 2 21" xfId="12505"/>
    <cellStyle name="Normal 3 2 2 2 2 2 22" xfId="12506"/>
    <cellStyle name="Normal 3 2 2 2 2 2 23" xfId="12507"/>
    <cellStyle name="Normal 3 2 2 2 2 2 24" xfId="12508"/>
    <cellStyle name="Normal 3 2 2 2 2 2 25" xfId="12509"/>
    <cellStyle name="Normal 3 2 2 2 2 2 26" xfId="12510"/>
    <cellStyle name="Normal 3 2 2 2 2 2 27" xfId="12511"/>
    <cellStyle name="Normal 3 2 2 2 2 2 28" xfId="12512"/>
    <cellStyle name="Normal 3 2 2 2 2 2 29" xfId="12513"/>
    <cellStyle name="Normal 3 2 2 2 2 2 3" xfId="12514"/>
    <cellStyle name="Normal 3 2 2 2 2 2 30" xfId="12515"/>
    <cellStyle name="Normal 3 2 2 2 2 2 31" xfId="12516"/>
    <cellStyle name="Normal 3 2 2 2 2 2 32" xfId="12517"/>
    <cellStyle name="Normal 3 2 2 2 2 2 33" xfId="12518"/>
    <cellStyle name="Normal 3 2 2 2 2 2 34" xfId="12519"/>
    <cellStyle name="Normal 3 2 2 2 2 2 35" xfId="12520"/>
    <cellStyle name="Normal 3 2 2 2 2 2 36" xfId="12521"/>
    <cellStyle name="Normal 3 2 2 2 2 2 37" xfId="12522"/>
    <cellStyle name="Normal 3 2 2 2 2 2 38" xfId="12523"/>
    <cellStyle name="Normal 3 2 2 2 2 2 39" xfId="12524"/>
    <cellStyle name="Normal 3 2 2 2 2 2 4" xfId="12525"/>
    <cellStyle name="Normal 3 2 2 2 2 2 40" xfId="12526"/>
    <cellStyle name="Normal 3 2 2 2 2 2 41" xfId="12527"/>
    <cellStyle name="Normal 3 2 2 2 2 2 42" xfId="12528"/>
    <cellStyle name="Normal 3 2 2 2 2 2 43" xfId="12529"/>
    <cellStyle name="Normal 3 2 2 2 2 2 44" xfId="12530"/>
    <cellStyle name="Normal 3 2 2 2 2 2 45" xfId="12531"/>
    <cellStyle name="Normal 3 2 2 2 2 2 46" xfId="12532"/>
    <cellStyle name="Normal 3 2 2 2 2 2 47" xfId="12533"/>
    <cellStyle name="Normal 3 2 2 2 2 2 5" xfId="12534"/>
    <cellStyle name="Normal 3 2 2 2 2 2 6" xfId="12535"/>
    <cellStyle name="Normal 3 2 2 2 2 2 7" xfId="12536"/>
    <cellStyle name="Normal 3 2 2 2 2 2 8" xfId="12537"/>
    <cellStyle name="Normal 3 2 2 2 2 2 9" xfId="12538"/>
    <cellStyle name="Normal 3 2 2 2 2 20" xfId="12539"/>
    <cellStyle name="Normal 3 2 2 2 2 21" xfId="12540"/>
    <cellStyle name="Normal 3 2 2 2 2 22" xfId="12541"/>
    <cellStyle name="Normal 3 2 2 2 2 23" xfId="12542"/>
    <cellStyle name="Normal 3 2 2 2 2 24" xfId="12543"/>
    <cellStyle name="Normal 3 2 2 2 2 25" xfId="12544"/>
    <cellStyle name="Normal 3 2 2 2 2 26" xfId="12545"/>
    <cellStyle name="Normal 3 2 2 2 2 27" xfId="12546"/>
    <cellStyle name="Normal 3 2 2 2 2 28" xfId="12547"/>
    <cellStyle name="Normal 3 2 2 2 2 29" xfId="12548"/>
    <cellStyle name="Normal 3 2 2 2 2 3" xfId="12549"/>
    <cellStyle name="Normal 3 2 2 2 2 30" xfId="12550"/>
    <cellStyle name="Normal 3 2 2 2 2 31" xfId="12551"/>
    <cellStyle name="Normal 3 2 2 2 2 32" xfId="12552"/>
    <cellStyle name="Normal 3 2 2 2 2 33" xfId="12553"/>
    <cellStyle name="Normal 3 2 2 2 2 34" xfId="12554"/>
    <cellStyle name="Normal 3 2 2 2 2 35" xfId="12555"/>
    <cellStyle name="Normal 3 2 2 2 2 36" xfId="12556"/>
    <cellStyle name="Normal 3 2 2 2 2 37" xfId="12557"/>
    <cellStyle name="Normal 3 2 2 2 2 38" xfId="12558"/>
    <cellStyle name="Normal 3 2 2 2 2 39" xfId="12559"/>
    <cellStyle name="Normal 3 2 2 2 2 4" xfId="12560"/>
    <cellStyle name="Normal 3 2 2 2 2 40" xfId="12561"/>
    <cellStyle name="Normal 3 2 2 2 2 41" xfId="12562"/>
    <cellStyle name="Normal 3 2 2 2 2 42" xfId="12563"/>
    <cellStyle name="Normal 3 2 2 2 2 43" xfId="12564"/>
    <cellStyle name="Normal 3 2 2 2 2 44" xfId="12565"/>
    <cellStyle name="Normal 3 2 2 2 2 45" xfId="12566"/>
    <cellStyle name="Normal 3 2 2 2 2 46" xfId="12567"/>
    <cellStyle name="Normal 3 2 2 2 2 47" xfId="12568"/>
    <cellStyle name="Normal 3 2 2 2 2 5" xfId="12569"/>
    <cellStyle name="Normal 3 2 2 2 2 6" xfId="12570"/>
    <cellStyle name="Normal 3 2 2 2 2 7" xfId="12571"/>
    <cellStyle name="Normal 3 2 2 2 2 8" xfId="12572"/>
    <cellStyle name="Normal 3 2 2 2 2 9" xfId="12573"/>
    <cellStyle name="Normal 3 2 2 2 20" xfId="12574"/>
    <cellStyle name="Normal 3 2 2 2 21" xfId="12575"/>
    <cellStyle name="Normal 3 2 2 2 22" xfId="12576"/>
    <cellStyle name="Normal 3 2 2 2 23" xfId="12577"/>
    <cellStyle name="Normal 3 2 2 2 24" xfId="12578"/>
    <cellStyle name="Normal 3 2 2 2 25" xfId="12579"/>
    <cellStyle name="Normal 3 2 2 2 26" xfId="12580"/>
    <cellStyle name="Normal 3 2 2 2 27" xfId="12581"/>
    <cellStyle name="Normal 3 2 2 2 28" xfId="12582"/>
    <cellStyle name="Normal 3 2 2 2 29" xfId="12583"/>
    <cellStyle name="Normal 3 2 2 2 3" xfId="12584"/>
    <cellStyle name="Normal 3 2 2 2 30" xfId="12585"/>
    <cellStyle name="Normal 3 2 2 2 31" xfId="12586"/>
    <cellStyle name="Normal 3 2 2 2 32" xfId="12587"/>
    <cellStyle name="Normal 3 2 2 2 33" xfId="12588"/>
    <cellStyle name="Normal 3 2 2 2 34" xfId="12589"/>
    <cellStyle name="Normal 3 2 2 2 35" xfId="12590"/>
    <cellStyle name="Normal 3 2 2 2 36" xfId="12591"/>
    <cellStyle name="Normal 3 2 2 2 37" xfId="12592"/>
    <cellStyle name="Normal 3 2 2 2 38" xfId="12593"/>
    <cellStyle name="Normal 3 2 2 2 39" xfId="12594"/>
    <cellStyle name="Normal 3 2 2 2 4" xfId="12595"/>
    <cellStyle name="Normal 3 2 2 2 40" xfId="12596"/>
    <cellStyle name="Normal 3 2 2 2 41" xfId="12597"/>
    <cellStyle name="Normal 3 2 2 2 42" xfId="12598"/>
    <cellStyle name="Normal 3 2 2 2 43" xfId="12599"/>
    <cellStyle name="Normal 3 2 2 2 44" xfId="12600"/>
    <cellStyle name="Normal 3 2 2 2 45" xfId="12601"/>
    <cellStyle name="Normal 3 2 2 2 46" xfId="12602"/>
    <cellStyle name="Normal 3 2 2 2 47" xfId="12603"/>
    <cellStyle name="Normal 3 2 2 2 48" xfId="12604"/>
    <cellStyle name="Normal 3 2 2 2 5" xfId="12605"/>
    <cellStyle name="Normal 3 2 2 2 6" xfId="12606"/>
    <cellStyle name="Normal 3 2 2 2 7" xfId="12607"/>
    <cellStyle name="Normal 3 2 2 2 8" xfId="12608"/>
    <cellStyle name="Normal 3 2 2 2 9" xfId="12609"/>
    <cellStyle name="Normal 3 2 2 20" xfId="12610"/>
    <cellStyle name="Normal 3 2 2 21" xfId="12611"/>
    <cellStyle name="Normal 3 2 2 22" xfId="12612"/>
    <cellStyle name="Normal 3 2 2 23" xfId="12613"/>
    <cellStyle name="Normal 3 2 2 24" xfId="12614"/>
    <cellStyle name="Normal 3 2 2 25" xfId="12615"/>
    <cellStyle name="Normal 3 2 2 26" xfId="12616"/>
    <cellStyle name="Normal 3 2 2 27" xfId="12617"/>
    <cellStyle name="Normal 3 2 2 28" xfId="12618"/>
    <cellStyle name="Normal 3 2 2 29" xfId="12619"/>
    <cellStyle name="Normal 3 2 2 3" xfId="12620"/>
    <cellStyle name="Normal 3 2 2 3 10" xfId="12621"/>
    <cellStyle name="Normal 3 2 2 3 11" xfId="12622"/>
    <cellStyle name="Normal 3 2 2 3 12" xfId="12623"/>
    <cellStyle name="Normal 3 2 2 3 13" xfId="12624"/>
    <cellStyle name="Normal 3 2 2 3 14" xfId="12625"/>
    <cellStyle name="Normal 3 2 2 3 15" xfId="12626"/>
    <cellStyle name="Normal 3 2 2 3 16" xfId="12627"/>
    <cellStyle name="Normal 3 2 2 3 17" xfId="12628"/>
    <cellStyle name="Normal 3 2 2 3 18" xfId="12629"/>
    <cellStyle name="Normal 3 2 2 3 19" xfId="12630"/>
    <cellStyle name="Normal 3 2 2 3 2" xfId="12631"/>
    <cellStyle name="Normal 3 2 2 3 20" xfId="12632"/>
    <cellStyle name="Normal 3 2 2 3 21" xfId="12633"/>
    <cellStyle name="Normal 3 2 2 3 22" xfId="12634"/>
    <cellStyle name="Normal 3 2 2 3 23" xfId="12635"/>
    <cellStyle name="Normal 3 2 2 3 24" xfId="12636"/>
    <cellStyle name="Normal 3 2 2 3 25" xfId="12637"/>
    <cellStyle name="Normal 3 2 2 3 26" xfId="12638"/>
    <cellStyle name="Normal 3 2 2 3 27" xfId="12639"/>
    <cellStyle name="Normal 3 2 2 3 28" xfId="12640"/>
    <cellStyle name="Normal 3 2 2 3 29" xfId="12641"/>
    <cellStyle name="Normal 3 2 2 3 3" xfId="12642"/>
    <cellStyle name="Normal 3 2 2 3 30" xfId="12643"/>
    <cellStyle name="Normal 3 2 2 3 31" xfId="12644"/>
    <cellStyle name="Normal 3 2 2 3 32" xfId="12645"/>
    <cellStyle name="Normal 3 2 2 3 33" xfId="12646"/>
    <cellStyle name="Normal 3 2 2 3 34" xfId="12647"/>
    <cellStyle name="Normal 3 2 2 3 35" xfId="12648"/>
    <cellStyle name="Normal 3 2 2 3 36" xfId="12649"/>
    <cellStyle name="Normal 3 2 2 3 37" xfId="12650"/>
    <cellStyle name="Normal 3 2 2 3 38" xfId="12651"/>
    <cellStyle name="Normal 3 2 2 3 39" xfId="12652"/>
    <cellStyle name="Normal 3 2 2 3 4" xfId="12653"/>
    <cellStyle name="Normal 3 2 2 3 40" xfId="12654"/>
    <cellStyle name="Normal 3 2 2 3 41" xfId="12655"/>
    <cellStyle name="Normal 3 2 2 3 42" xfId="12656"/>
    <cellStyle name="Normal 3 2 2 3 43" xfId="12657"/>
    <cellStyle name="Normal 3 2 2 3 44" xfId="12658"/>
    <cellStyle name="Normal 3 2 2 3 45" xfId="12659"/>
    <cellStyle name="Normal 3 2 2 3 46" xfId="12660"/>
    <cellStyle name="Normal 3 2 2 3 47" xfId="12661"/>
    <cellStyle name="Normal 3 2 2 3 5" xfId="12662"/>
    <cellStyle name="Normal 3 2 2 3 6" xfId="12663"/>
    <cellStyle name="Normal 3 2 2 3 7" xfId="12664"/>
    <cellStyle name="Normal 3 2 2 3 8" xfId="12665"/>
    <cellStyle name="Normal 3 2 2 3 9" xfId="12666"/>
    <cellStyle name="Normal 3 2 2 30" xfId="12667"/>
    <cellStyle name="Normal 3 2 2 31" xfId="12668"/>
    <cellStyle name="Normal 3 2 2 32" xfId="12669"/>
    <cellStyle name="Normal 3 2 2 33" xfId="12670"/>
    <cellStyle name="Normal 3 2 2 34" xfId="12671"/>
    <cellStyle name="Normal 3 2 2 35" xfId="12672"/>
    <cellStyle name="Normal 3 2 2 36" xfId="12673"/>
    <cellStyle name="Normal 3 2 2 37" xfId="12674"/>
    <cellStyle name="Normal 3 2 2 38" xfId="12675"/>
    <cellStyle name="Normal 3 2 2 39" xfId="12676"/>
    <cellStyle name="Normal 3 2 2 4" xfId="12677"/>
    <cellStyle name="Normal 3 2 2 40" xfId="12678"/>
    <cellStyle name="Normal 3 2 2 41" xfId="12679"/>
    <cellStyle name="Normal 3 2 2 42" xfId="12680"/>
    <cellStyle name="Normal 3 2 2 43" xfId="12681"/>
    <cellStyle name="Normal 3 2 2 44" xfId="12682"/>
    <cellStyle name="Normal 3 2 2 45" xfId="12683"/>
    <cellStyle name="Normal 3 2 2 46" xfId="12684"/>
    <cellStyle name="Normal 3 2 2 47" xfId="12685"/>
    <cellStyle name="Normal 3 2 2 48" xfId="12686"/>
    <cellStyle name="Normal 3 2 2 49" xfId="12687"/>
    <cellStyle name="Normal 3 2 2 5" xfId="12688"/>
    <cellStyle name="Normal 3 2 2 50" xfId="12689"/>
    <cellStyle name="Normal 3 2 2 51" xfId="12690"/>
    <cellStyle name="Normal 3 2 2 52" xfId="12691"/>
    <cellStyle name="Normal 3 2 2 53" xfId="12692"/>
    <cellStyle name="Normal 3 2 2 6" xfId="12693"/>
    <cellStyle name="Normal 3 2 2 7" xfId="12694"/>
    <cellStyle name="Normal 3 2 2 8" xfId="12695"/>
    <cellStyle name="Normal 3 2 2 9" xfId="12696"/>
    <cellStyle name="Normal 3 2 20" xfId="12697"/>
    <cellStyle name="Normal 3 2 21" xfId="12698"/>
    <cellStyle name="Normal 3 2 22" xfId="12699"/>
    <cellStyle name="Normal 3 2 23" xfId="12700"/>
    <cellStyle name="Normal 3 2 24" xfId="12701"/>
    <cellStyle name="Normal 3 2 25" xfId="12702"/>
    <cellStyle name="Normal 3 2 26" xfId="12703"/>
    <cellStyle name="Normal 3 2 27" xfId="12704"/>
    <cellStyle name="Normal 3 2 28" xfId="12705"/>
    <cellStyle name="Normal 3 2 29" xfId="12706"/>
    <cellStyle name="Normal 3 2 3" xfId="12707"/>
    <cellStyle name="Normal 3 2 3 10" xfId="12708"/>
    <cellStyle name="Normal 3 2 3 11" xfId="12709"/>
    <cellStyle name="Normal 3 2 3 12" xfId="12710"/>
    <cellStyle name="Normal 3 2 3 13" xfId="12711"/>
    <cellStyle name="Normal 3 2 3 14" xfId="12712"/>
    <cellStyle name="Normal 3 2 3 15" xfId="12713"/>
    <cellStyle name="Normal 3 2 3 16" xfId="12714"/>
    <cellStyle name="Normal 3 2 3 17" xfId="12715"/>
    <cellStyle name="Normal 3 2 3 18" xfId="12716"/>
    <cellStyle name="Normal 3 2 3 19" xfId="12717"/>
    <cellStyle name="Normal 3 2 3 2" xfId="12718"/>
    <cellStyle name="Normal 3 2 3 2 10" xfId="12719"/>
    <cellStyle name="Normal 3 2 3 2 11" xfId="12720"/>
    <cellStyle name="Normal 3 2 3 2 12" xfId="12721"/>
    <cellStyle name="Normal 3 2 3 2 13" xfId="12722"/>
    <cellStyle name="Normal 3 2 3 2 14" xfId="12723"/>
    <cellStyle name="Normal 3 2 3 2 15" xfId="12724"/>
    <cellStyle name="Normal 3 2 3 2 16" xfId="12725"/>
    <cellStyle name="Normal 3 2 3 2 17" xfId="12726"/>
    <cellStyle name="Normal 3 2 3 2 18" xfId="12727"/>
    <cellStyle name="Normal 3 2 3 2 19" xfId="12728"/>
    <cellStyle name="Normal 3 2 3 2 2" xfId="12729"/>
    <cellStyle name="Normal 3 2 3 2 20" xfId="12730"/>
    <cellStyle name="Normal 3 2 3 2 21" xfId="12731"/>
    <cellStyle name="Normal 3 2 3 2 22" xfId="12732"/>
    <cellStyle name="Normal 3 2 3 2 23" xfId="12733"/>
    <cellStyle name="Normal 3 2 3 2 24" xfId="12734"/>
    <cellStyle name="Normal 3 2 3 2 25" xfId="12735"/>
    <cellStyle name="Normal 3 2 3 2 26" xfId="12736"/>
    <cellStyle name="Normal 3 2 3 2 27" xfId="12737"/>
    <cellStyle name="Normal 3 2 3 2 28" xfId="12738"/>
    <cellStyle name="Normal 3 2 3 2 29" xfId="12739"/>
    <cellStyle name="Normal 3 2 3 2 3" xfId="12740"/>
    <cellStyle name="Normal 3 2 3 2 30" xfId="12741"/>
    <cellStyle name="Normal 3 2 3 2 31" xfId="12742"/>
    <cellStyle name="Normal 3 2 3 2 32" xfId="12743"/>
    <cellStyle name="Normal 3 2 3 2 33" xfId="12744"/>
    <cellStyle name="Normal 3 2 3 2 34" xfId="12745"/>
    <cellStyle name="Normal 3 2 3 2 35" xfId="12746"/>
    <cellStyle name="Normal 3 2 3 2 36" xfId="12747"/>
    <cellStyle name="Normal 3 2 3 2 37" xfId="12748"/>
    <cellStyle name="Normal 3 2 3 2 38" xfId="12749"/>
    <cellStyle name="Normal 3 2 3 2 39" xfId="12750"/>
    <cellStyle name="Normal 3 2 3 2 4" xfId="12751"/>
    <cellStyle name="Normal 3 2 3 2 40" xfId="12752"/>
    <cellStyle name="Normal 3 2 3 2 41" xfId="12753"/>
    <cellStyle name="Normal 3 2 3 2 42" xfId="12754"/>
    <cellStyle name="Normal 3 2 3 2 43" xfId="12755"/>
    <cellStyle name="Normal 3 2 3 2 44" xfId="12756"/>
    <cellStyle name="Normal 3 2 3 2 45" xfId="12757"/>
    <cellStyle name="Normal 3 2 3 2 46" xfId="12758"/>
    <cellStyle name="Normal 3 2 3 2 47" xfId="12759"/>
    <cellStyle name="Normal 3 2 3 2 5" xfId="12760"/>
    <cellStyle name="Normal 3 2 3 2 6" xfId="12761"/>
    <cellStyle name="Normal 3 2 3 2 7" xfId="12762"/>
    <cellStyle name="Normal 3 2 3 2 8" xfId="12763"/>
    <cellStyle name="Normal 3 2 3 2 9" xfId="12764"/>
    <cellStyle name="Normal 3 2 3 20" xfId="12765"/>
    <cellStyle name="Normal 3 2 3 21" xfId="12766"/>
    <cellStyle name="Normal 3 2 3 22" xfId="12767"/>
    <cellStyle name="Normal 3 2 3 23" xfId="12768"/>
    <cellStyle name="Normal 3 2 3 24" xfId="12769"/>
    <cellStyle name="Normal 3 2 3 25" xfId="12770"/>
    <cellStyle name="Normal 3 2 3 26" xfId="12771"/>
    <cellStyle name="Normal 3 2 3 27" xfId="12772"/>
    <cellStyle name="Normal 3 2 3 28" xfId="12773"/>
    <cellStyle name="Normal 3 2 3 29" xfId="12774"/>
    <cellStyle name="Normal 3 2 3 3" xfId="12775"/>
    <cellStyle name="Normal 3 2 3 30" xfId="12776"/>
    <cellStyle name="Normal 3 2 3 31" xfId="12777"/>
    <cellStyle name="Normal 3 2 3 32" xfId="12778"/>
    <cellStyle name="Normal 3 2 3 33" xfId="12779"/>
    <cellStyle name="Normal 3 2 3 34" xfId="12780"/>
    <cellStyle name="Normal 3 2 3 35" xfId="12781"/>
    <cellStyle name="Normal 3 2 3 36" xfId="12782"/>
    <cellStyle name="Normal 3 2 3 37" xfId="12783"/>
    <cellStyle name="Normal 3 2 3 38" xfId="12784"/>
    <cellStyle name="Normal 3 2 3 39" xfId="12785"/>
    <cellStyle name="Normal 3 2 3 4" xfId="12786"/>
    <cellStyle name="Normal 3 2 3 40" xfId="12787"/>
    <cellStyle name="Normal 3 2 3 41" xfId="12788"/>
    <cellStyle name="Normal 3 2 3 42" xfId="12789"/>
    <cellStyle name="Normal 3 2 3 43" xfId="12790"/>
    <cellStyle name="Normal 3 2 3 44" xfId="12791"/>
    <cellStyle name="Normal 3 2 3 45" xfId="12792"/>
    <cellStyle name="Normal 3 2 3 46" xfId="12793"/>
    <cellStyle name="Normal 3 2 3 47" xfId="12794"/>
    <cellStyle name="Normal 3 2 3 48" xfId="12795"/>
    <cellStyle name="Normal 3 2 3 49" xfId="12796"/>
    <cellStyle name="Normal 3 2 3 5" xfId="12797"/>
    <cellStyle name="Normal 3 2 3 50" xfId="12798"/>
    <cellStyle name="Normal 3 2 3 51" xfId="12799"/>
    <cellStyle name="Normal 3 2 3 52" xfId="12800"/>
    <cellStyle name="Normal 3 2 3 6" xfId="12801"/>
    <cellStyle name="Normal 3 2 3 7" xfId="12802"/>
    <cellStyle name="Normal 3 2 3 8" xfId="12803"/>
    <cellStyle name="Normal 3 2 3 9" xfId="12804"/>
    <cellStyle name="Normal 3 2 30" xfId="12805"/>
    <cellStyle name="Normal 3 2 31" xfId="12806"/>
    <cellStyle name="Normal 3 2 32" xfId="12807"/>
    <cellStyle name="Normal 3 2 33" xfId="12808"/>
    <cellStyle name="Normal 3 2 34" xfId="12809"/>
    <cellStyle name="Normal 3 2 35" xfId="12810"/>
    <cellStyle name="Normal 3 2 36" xfId="12811"/>
    <cellStyle name="Normal 3 2 37" xfId="12812"/>
    <cellStyle name="Normal 3 2 38" xfId="12813"/>
    <cellStyle name="Normal 3 2 39" xfId="12814"/>
    <cellStyle name="Normal 3 2 4" xfId="12815"/>
    <cellStyle name="Normal 3 2 4 2" xfId="12816"/>
    <cellStyle name="Normal 3 2 4 3" xfId="12817"/>
    <cellStyle name="Normal 3 2 4 4" xfId="12818"/>
    <cellStyle name="Normal 3 2 4 5" xfId="12819"/>
    <cellStyle name="Normal 3 2 4 6" xfId="12820"/>
    <cellStyle name="Normal 3 2 40" xfId="12821"/>
    <cellStyle name="Normal 3 2 41" xfId="12822"/>
    <cellStyle name="Normal 3 2 42" xfId="12823"/>
    <cellStyle name="Normal 3 2 43" xfId="12824"/>
    <cellStyle name="Normal 3 2 44" xfId="12825"/>
    <cellStyle name="Normal 3 2 45" xfId="12826"/>
    <cellStyle name="Normal 3 2 46" xfId="12827"/>
    <cellStyle name="Normal 3 2 47" xfId="12828"/>
    <cellStyle name="Normal 3 2 48" xfId="12829"/>
    <cellStyle name="Normal 3 2 49" xfId="12830"/>
    <cellStyle name="Normal 3 2 5" xfId="12831"/>
    <cellStyle name="Normal 3 2 5 2" xfId="12832"/>
    <cellStyle name="Normal 3 2 5 3" xfId="12833"/>
    <cellStyle name="Normal 3 2 5 4" xfId="12834"/>
    <cellStyle name="Normal 3 2 5 5" xfId="12835"/>
    <cellStyle name="Normal 3 2 5 6" xfId="12836"/>
    <cellStyle name="Normal 3 2 6" xfId="12837"/>
    <cellStyle name="Normal 3 2 7" xfId="12838"/>
    <cellStyle name="Normal 3 2 8" xfId="12839"/>
    <cellStyle name="Normal 3 2 9" xfId="12840"/>
    <cellStyle name="Normal 3 20" xfId="12841"/>
    <cellStyle name="Normal 3 20 2" xfId="12842"/>
    <cellStyle name="Normal 3 20 3" xfId="12843"/>
    <cellStyle name="Normal 3 20 4" xfId="12844"/>
    <cellStyle name="Normal 3 20 5" xfId="12845"/>
    <cellStyle name="Normal 3 20 6" xfId="12846"/>
    <cellStyle name="Normal 3 21" xfId="12847"/>
    <cellStyle name="Normal 3 21 2" xfId="12848"/>
    <cellStyle name="Normal 3 21 3" xfId="12849"/>
    <cellStyle name="Normal 3 21 4" xfId="12850"/>
    <cellStyle name="Normal 3 21 5" xfId="12851"/>
    <cellStyle name="Normal 3 21 6" xfId="12852"/>
    <cellStyle name="Normal 3 22" xfId="12853"/>
    <cellStyle name="Normal 3 22 2" xfId="12854"/>
    <cellStyle name="Normal 3 22 3" xfId="12855"/>
    <cellStyle name="Normal 3 22 4" xfId="12856"/>
    <cellStyle name="Normal 3 22 5" xfId="12857"/>
    <cellStyle name="Normal 3 22 6" xfId="12858"/>
    <cellStyle name="Normal 3 23" xfId="12859"/>
    <cellStyle name="Normal 3 23 2" xfId="12860"/>
    <cellStyle name="Normal 3 23 3" xfId="12861"/>
    <cellStyle name="Normal 3 23 4" xfId="12862"/>
    <cellStyle name="Normal 3 23 5" xfId="12863"/>
    <cellStyle name="Normal 3 23 6" xfId="12864"/>
    <cellStyle name="Normal 3 24" xfId="12865"/>
    <cellStyle name="Normal 3 24 2" xfId="12866"/>
    <cellStyle name="Normal 3 24 3" xfId="12867"/>
    <cellStyle name="Normal 3 24 4" xfId="12868"/>
    <cellStyle name="Normal 3 24 5" xfId="12869"/>
    <cellStyle name="Normal 3 24 6" xfId="12870"/>
    <cellStyle name="Normal 3 25" xfId="12871"/>
    <cellStyle name="Normal 3 25 2" xfId="12872"/>
    <cellStyle name="Normal 3 25 3" xfId="12873"/>
    <cellStyle name="Normal 3 25 4" xfId="12874"/>
    <cellStyle name="Normal 3 25 5" xfId="12875"/>
    <cellStyle name="Normal 3 25 6" xfId="12876"/>
    <cellStyle name="Normal 3 26" xfId="12877"/>
    <cellStyle name="Normal 3 26 2" xfId="12878"/>
    <cellStyle name="Normal 3 26 3" xfId="12879"/>
    <cellStyle name="Normal 3 26 4" xfId="12880"/>
    <cellStyle name="Normal 3 26 5" xfId="12881"/>
    <cellStyle name="Normal 3 26 6" xfId="12882"/>
    <cellStyle name="Normal 3 27" xfId="12883"/>
    <cellStyle name="Normal 3 27 2" xfId="12884"/>
    <cellStyle name="Normal 3 27 3" xfId="12885"/>
    <cellStyle name="Normal 3 27 4" xfId="12886"/>
    <cellStyle name="Normal 3 27 5" xfId="12887"/>
    <cellStyle name="Normal 3 27 6" xfId="12888"/>
    <cellStyle name="Normal 3 28" xfId="12889"/>
    <cellStyle name="Normal 3 28 2" xfId="12890"/>
    <cellStyle name="Normal 3 28 3" xfId="12891"/>
    <cellStyle name="Normal 3 28 4" xfId="12892"/>
    <cellStyle name="Normal 3 28 5" xfId="12893"/>
    <cellStyle name="Normal 3 28 6" xfId="12894"/>
    <cellStyle name="Normal 3 29" xfId="12895"/>
    <cellStyle name="Normal 3 29 2" xfId="12896"/>
    <cellStyle name="Normal 3 29 3" xfId="12897"/>
    <cellStyle name="Normal 3 29 4" xfId="12898"/>
    <cellStyle name="Normal 3 29 5" xfId="12899"/>
    <cellStyle name="Normal 3 29 6" xfId="12900"/>
    <cellStyle name="Normal 3 3" xfId="12901"/>
    <cellStyle name="Normal 3 3 2" xfId="12902"/>
    <cellStyle name="Normal 3 3 3" xfId="12903"/>
    <cellStyle name="Normal 3 3 4" xfId="12904"/>
    <cellStyle name="Normal 3 3 5" xfId="12905"/>
    <cellStyle name="Normal 3 3 5 10" xfId="12906"/>
    <cellStyle name="Normal 3 3 5 11" xfId="12907"/>
    <cellStyle name="Normal 3 3 5 12" xfId="12908"/>
    <cellStyle name="Normal 3 3 5 13" xfId="12909"/>
    <cellStyle name="Normal 3 3 5 14" xfId="12910"/>
    <cellStyle name="Normal 3 3 5 15" xfId="12911"/>
    <cellStyle name="Normal 3 3 5 16" xfId="12912"/>
    <cellStyle name="Normal 3 3 5 17" xfId="12913"/>
    <cellStyle name="Normal 3 3 5 18" xfId="12914"/>
    <cellStyle name="Normal 3 3 5 19" xfId="12915"/>
    <cellStyle name="Normal 3 3 5 2" xfId="12916"/>
    <cellStyle name="Normal 3 3 5 20" xfId="12917"/>
    <cellStyle name="Normal 3 3 5 21" xfId="12918"/>
    <cellStyle name="Normal 3 3 5 22" xfId="12919"/>
    <cellStyle name="Normal 3 3 5 23" xfId="12920"/>
    <cellStyle name="Normal 3 3 5 24" xfId="12921"/>
    <cellStyle name="Normal 3 3 5 25" xfId="12922"/>
    <cellStyle name="Normal 3 3 5 26" xfId="12923"/>
    <cellStyle name="Normal 3 3 5 27" xfId="12924"/>
    <cellStyle name="Normal 3 3 5 28" xfId="12925"/>
    <cellStyle name="Normal 3 3 5 29" xfId="12926"/>
    <cellStyle name="Normal 3 3 5 3" xfId="12927"/>
    <cellStyle name="Normal 3 3 5 30" xfId="12928"/>
    <cellStyle name="Normal 3 3 5 31" xfId="12929"/>
    <cellStyle name="Normal 3 3 5 32" xfId="12930"/>
    <cellStyle name="Normal 3 3 5 33" xfId="12931"/>
    <cellStyle name="Normal 3 3 5 34" xfId="12932"/>
    <cellStyle name="Normal 3 3 5 35" xfId="12933"/>
    <cellStyle name="Normal 3 3 5 36" xfId="12934"/>
    <cellStyle name="Normal 3 3 5 37" xfId="12935"/>
    <cellStyle name="Normal 3 3 5 38" xfId="12936"/>
    <cellStyle name="Normal 3 3 5 39" xfId="12937"/>
    <cellStyle name="Normal 3 3 5 4" xfId="12938"/>
    <cellStyle name="Normal 3 3 5 40" xfId="12939"/>
    <cellStyle name="Normal 3 3 5 41" xfId="12940"/>
    <cellStyle name="Normal 3 3 5 42" xfId="12941"/>
    <cellStyle name="Normal 3 3 5 43" xfId="12942"/>
    <cellStyle name="Normal 3 3 5 44" xfId="12943"/>
    <cellStyle name="Normal 3 3 5 45" xfId="12944"/>
    <cellStyle name="Normal 3 3 5 46" xfId="12945"/>
    <cellStyle name="Normal 3 3 5 47" xfId="12946"/>
    <cellStyle name="Normal 3 3 5 5" xfId="12947"/>
    <cellStyle name="Normal 3 3 5 6" xfId="12948"/>
    <cellStyle name="Normal 3 3 5 7" xfId="12949"/>
    <cellStyle name="Normal 3 3 5 8" xfId="12950"/>
    <cellStyle name="Normal 3 3 5 9" xfId="12951"/>
    <cellStyle name="Normal 3 30" xfId="12952"/>
    <cellStyle name="Normal 3 30 2" xfId="12953"/>
    <cellStyle name="Normal 3 30 3" xfId="12954"/>
    <cellStyle name="Normal 3 30 4" xfId="12955"/>
    <cellStyle name="Normal 3 30 5" xfId="12956"/>
    <cellStyle name="Normal 3 30 6" xfId="12957"/>
    <cellStyle name="Normal 3 31" xfId="12958"/>
    <cellStyle name="Normal 3 31 2" xfId="12959"/>
    <cellStyle name="Normal 3 31 3" xfId="12960"/>
    <cellStyle name="Normal 3 31 4" xfId="12961"/>
    <cellStyle name="Normal 3 31 5" xfId="12962"/>
    <cellStyle name="Normal 3 31 6" xfId="12963"/>
    <cellStyle name="Normal 3 32" xfId="12964"/>
    <cellStyle name="Normal 3 32 2" xfId="12965"/>
    <cellStyle name="Normal 3 32 3" xfId="12966"/>
    <cellStyle name="Normal 3 32 4" xfId="12967"/>
    <cellStyle name="Normal 3 32 5" xfId="12968"/>
    <cellStyle name="Normal 3 32 6" xfId="12969"/>
    <cellStyle name="Normal 3 33" xfId="12970"/>
    <cellStyle name="Normal 3 33 2" xfId="12971"/>
    <cellStyle name="Normal 3 33 3" xfId="12972"/>
    <cellStyle name="Normal 3 33 4" xfId="12973"/>
    <cellStyle name="Normal 3 33 5" xfId="12974"/>
    <cellStyle name="Normal 3 33 6" xfId="12975"/>
    <cellStyle name="Normal 3 34" xfId="12976"/>
    <cellStyle name="Normal 3 35" xfId="12977"/>
    <cellStyle name="Normal 3 36" xfId="12978"/>
    <cellStyle name="Normal 3 37" xfId="12979"/>
    <cellStyle name="Normal 3 38" xfId="12980"/>
    <cellStyle name="Normal 3 39" xfId="12981"/>
    <cellStyle name="Normal 3 4" xfId="12982"/>
    <cellStyle name="Normal 3 4 2" xfId="12983"/>
    <cellStyle name="Normal 3 4 3" xfId="12984"/>
    <cellStyle name="Normal 3 4 4" xfId="12985"/>
    <cellStyle name="Normal 3 4 5" xfId="12986"/>
    <cellStyle name="Normal 3 40" xfId="12987"/>
    <cellStyle name="Normal 3 41" xfId="12988"/>
    <cellStyle name="Normal 3 42" xfId="12989"/>
    <cellStyle name="Normal 3 43" xfId="12990"/>
    <cellStyle name="Normal 3 44" xfId="12991"/>
    <cellStyle name="Normal 3 45" xfId="12992"/>
    <cellStyle name="Normal 3 46" xfId="12993"/>
    <cellStyle name="Normal 3 47" xfId="12994"/>
    <cellStyle name="Normal 3 48" xfId="12995"/>
    <cellStyle name="Normal 3 49" xfId="12996"/>
    <cellStyle name="Normal 3 5" xfId="12997"/>
    <cellStyle name="Normal 3 5 2" xfId="12998"/>
    <cellStyle name="Normal 3 5 3" xfId="12999"/>
    <cellStyle name="Normal 3 5 4" xfId="13000"/>
    <cellStyle name="Normal 3 5 5" xfId="13001"/>
    <cellStyle name="Normal 3 50" xfId="13002"/>
    <cellStyle name="Normal 3 51" xfId="13003"/>
    <cellStyle name="Normal 3 52" xfId="13004"/>
    <cellStyle name="Normal 3 53" xfId="13005"/>
    <cellStyle name="Normal 3 54" xfId="13006"/>
    <cellStyle name="Normal 3 55" xfId="13007"/>
    <cellStyle name="Normal 3 56" xfId="13008"/>
    <cellStyle name="Normal 3 57" xfId="13009"/>
    <cellStyle name="Normal 3 58" xfId="13010"/>
    <cellStyle name="Normal 3 59" xfId="13011"/>
    <cellStyle name="Normal 3 6" xfId="13012"/>
    <cellStyle name="Normal 3 6 2" xfId="13013"/>
    <cellStyle name="Normal 3 6 3" xfId="13014"/>
    <cellStyle name="Normal 3 6 4" xfId="13015"/>
    <cellStyle name="Normal 3 6 5" xfId="13016"/>
    <cellStyle name="Normal 3 60" xfId="13017"/>
    <cellStyle name="Normal 3 61" xfId="13018"/>
    <cellStyle name="Normal 3 62" xfId="13019"/>
    <cellStyle name="Normal 3 63" xfId="13020"/>
    <cellStyle name="Normal 3 64" xfId="13021"/>
    <cellStyle name="Normal 3 7" xfId="13022"/>
    <cellStyle name="Normal 3 7 10" xfId="13023"/>
    <cellStyle name="Normal 3 7 11" xfId="13024"/>
    <cellStyle name="Normal 3 7 12" xfId="13025"/>
    <cellStyle name="Normal 3 7 13" xfId="13026"/>
    <cellStyle name="Normal 3 7 14" xfId="13027"/>
    <cellStyle name="Normal 3 7 15" xfId="13028"/>
    <cellStyle name="Normal 3 7 16" xfId="13029"/>
    <cellStyle name="Normal 3 7 17" xfId="13030"/>
    <cellStyle name="Normal 3 7 18" xfId="13031"/>
    <cellStyle name="Normal 3 7 19" xfId="13032"/>
    <cellStyle name="Normal 3 7 2" xfId="13033"/>
    <cellStyle name="Normal 3 7 2 10" xfId="13034"/>
    <cellStyle name="Normal 3 7 2 11" xfId="13035"/>
    <cellStyle name="Normal 3 7 2 12" xfId="13036"/>
    <cellStyle name="Normal 3 7 2 13" xfId="13037"/>
    <cellStyle name="Normal 3 7 2 14" xfId="13038"/>
    <cellStyle name="Normal 3 7 2 15" xfId="13039"/>
    <cellStyle name="Normal 3 7 2 16" xfId="13040"/>
    <cellStyle name="Normal 3 7 2 17" xfId="13041"/>
    <cellStyle name="Normal 3 7 2 18" xfId="13042"/>
    <cellStyle name="Normal 3 7 2 19" xfId="13043"/>
    <cellStyle name="Normal 3 7 2 2" xfId="13044"/>
    <cellStyle name="Normal 3 7 2 20" xfId="13045"/>
    <cellStyle name="Normal 3 7 2 21" xfId="13046"/>
    <cellStyle name="Normal 3 7 2 22" xfId="13047"/>
    <cellStyle name="Normal 3 7 2 23" xfId="13048"/>
    <cellStyle name="Normal 3 7 2 24" xfId="13049"/>
    <cellStyle name="Normal 3 7 2 25" xfId="13050"/>
    <cellStyle name="Normal 3 7 2 26" xfId="13051"/>
    <cellStyle name="Normal 3 7 2 27" xfId="13052"/>
    <cellStyle name="Normal 3 7 2 28" xfId="13053"/>
    <cellStyle name="Normal 3 7 2 29" xfId="13054"/>
    <cellStyle name="Normal 3 7 2 3" xfId="13055"/>
    <cellStyle name="Normal 3 7 2 30" xfId="13056"/>
    <cellStyle name="Normal 3 7 2 31" xfId="13057"/>
    <cellStyle name="Normal 3 7 2 32" xfId="13058"/>
    <cellStyle name="Normal 3 7 2 4" xfId="13059"/>
    <cellStyle name="Normal 3 7 2 5" xfId="13060"/>
    <cellStyle name="Normal 3 7 2 6" xfId="13061"/>
    <cellStyle name="Normal 3 7 2 7" xfId="13062"/>
    <cellStyle name="Normal 3 7 2 8" xfId="13063"/>
    <cellStyle name="Normal 3 7 2 9" xfId="13064"/>
    <cellStyle name="Normal 3 7 20" xfId="13065"/>
    <cellStyle name="Normal 3 7 21" xfId="13066"/>
    <cellStyle name="Normal 3 7 22" xfId="13067"/>
    <cellStyle name="Normal 3 7 23" xfId="13068"/>
    <cellStyle name="Normal 3 7 24" xfId="13069"/>
    <cellStyle name="Normal 3 7 25" xfId="13070"/>
    <cellStyle name="Normal 3 7 26" xfId="13071"/>
    <cellStyle name="Normal 3 7 27" xfId="13072"/>
    <cellStyle name="Normal 3 7 28" xfId="13073"/>
    <cellStyle name="Normal 3 7 29" xfId="13074"/>
    <cellStyle name="Normal 3 7 3" xfId="13075"/>
    <cellStyle name="Normal 3 7 30" xfId="13076"/>
    <cellStyle name="Normal 3 7 31" xfId="13077"/>
    <cellStyle name="Normal 3 7 32" xfId="13078"/>
    <cellStyle name="Normal 3 7 33" xfId="13079"/>
    <cellStyle name="Normal 3 7 34" xfId="13080"/>
    <cellStyle name="Normal 3 7 35" xfId="13081"/>
    <cellStyle name="Normal 3 7 4" xfId="13082"/>
    <cellStyle name="Normal 3 7 5" xfId="13083"/>
    <cellStyle name="Normal 3 7 6" xfId="13084"/>
    <cellStyle name="Normal 3 7 7" xfId="13085"/>
    <cellStyle name="Normal 3 7 8" xfId="13086"/>
    <cellStyle name="Normal 3 7 9" xfId="13087"/>
    <cellStyle name="Normal 3 8" xfId="13088"/>
    <cellStyle name="Normal 3 8 10" xfId="13089"/>
    <cellStyle name="Normal 3 8 11" xfId="13090"/>
    <cellStyle name="Normal 3 8 12" xfId="13091"/>
    <cellStyle name="Normal 3 8 13" xfId="13092"/>
    <cellStyle name="Normal 3 8 14" xfId="13093"/>
    <cellStyle name="Normal 3 8 15" xfId="13094"/>
    <cellStyle name="Normal 3 8 16" xfId="13095"/>
    <cellStyle name="Normal 3 8 17" xfId="13096"/>
    <cellStyle name="Normal 3 8 18" xfId="13097"/>
    <cellStyle name="Normal 3 8 19" xfId="13098"/>
    <cellStyle name="Normal 3 8 2" xfId="13099"/>
    <cellStyle name="Normal 3 8 2 10" xfId="13100"/>
    <cellStyle name="Normal 3 8 2 11" xfId="13101"/>
    <cellStyle name="Normal 3 8 2 12" xfId="13102"/>
    <cellStyle name="Normal 3 8 2 13" xfId="13103"/>
    <cellStyle name="Normal 3 8 2 14" xfId="13104"/>
    <cellStyle name="Normal 3 8 2 15" xfId="13105"/>
    <cellStyle name="Normal 3 8 2 16" xfId="13106"/>
    <cellStyle name="Normal 3 8 2 17" xfId="13107"/>
    <cellStyle name="Normal 3 8 2 18" xfId="13108"/>
    <cellStyle name="Normal 3 8 2 19" xfId="13109"/>
    <cellStyle name="Normal 3 8 2 2" xfId="13110"/>
    <cellStyle name="Normal 3 8 2 20" xfId="13111"/>
    <cellStyle name="Normal 3 8 2 21" xfId="13112"/>
    <cellStyle name="Normal 3 8 2 22" xfId="13113"/>
    <cellStyle name="Normal 3 8 2 23" xfId="13114"/>
    <cellStyle name="Normal 3 8 2 24" xfId="13115"/>
    <cellStyle name="Normal 3 8 2 25" xfId="13116"/>
    <cellStyle name="Normal 3 8 2 26" xfId="13117"/>
    <cellStyle name="Normal 3 8 2 27" xfId="13118"/>
    <cellStyle name="Normal 3 8 2 28" xfId="13119"/>
    <cellStyle name="Normal 3 8 2 29" xfId="13120"/>
    <cellStyle name="Normal 3 8 2 3" xfId="13121"/>
    <cellStyle name="Normal 3 8 2 30" xfId="13122"/>
    <cellStyle name="Normal 3 8 2 31" xfId="13123"/>
    <cellStyle name="Normal 3 8 2 32" xfId="13124"/>
    <cellStyle name="Normal 3 8 2 4" xfId="13125"/>
    <cellStyle name="Normal 3 8 2 5" xfId="13126"/>
    <cellStyle name="Normal 3 8 2 6" xfId="13127"/>
    <cellStyle name="Normal 3 8 2 7" xfId="13128"/>
    <cellStyle name="Normal 3 8 2 8" xfId="13129"/>
    <cellStyle name="Normal 3 8 2 9" xfId="13130"/>
    <cellStyle name="Normal 3 8 20" xfId="13131"/>
    <cellStyle name="Normal 3 8 21" xfId="13132"/>
    <cellStyle name="Normal 3 8 22" xfId="13133"/>
    <cellStyle name="Normal 3 8 23" xfId="13134"/>
    <cellStyle name="Normal 3 8 24" xfId="13135"/>
    <cellStyle name="Normal 3 8 25" xfId="13136"/>
    <cellStyle name="Normal 3 8 26" xfId="13137"/>
    <cellStyle name="Normal 3 8 27" xfId="13138"/>
    <cellStyle name="Normal 3 8 28" xfId="13139"/>
    <cellStyle name="Normal 3 8 29" xfId="13140"/>
    <cellStyle name="Normal 3 8 3" xfId="13141"/>
    <cellStyle name="Normal 3 8 30" xfId="13142"/>
    <cellStyle name="Normal 3 8 31" xfId="13143"/>
    <cellStyle name="Normal 3 8 32" xfId="13144"/>
    <cellStyle name="Normal 3 8 33" xfId="13145"/>
    <cellStyle name="Normal 3 8 34" xfId="13146"/>
    <cellStyle name="Normal 3 8 4" xfId="13147"/>
    <cellStyle name="Normal 3 8 5" xfId="13148"/>
    <cellStyle name="Normal 3 8 6" xfId="13149"/>
    <cellStyle name="Normal 3 8 7" xfId="13150"/>
    <cellStyle name="Normal 3 8 8" xfId="13151"/>
    <cellStyle name="Normal 3 8 9" xfId="13152"/>
    <cellStyle name="Normal 3 9" xfId="13153"/>
    <cellStyle name="Normal 3 9 10" xfId="13154"/>
    <cellStyle name="Normal 3 9 11" xfId="13155"/>
    <cellStyle name="Normal 3 9 12" xfId="13156"/>
    <cellStyle name="Normal 3 9 13" xfId="13157"/>
    <cellStyle name="Normal 3 9 14" xfId="13158"/>
    <cellStyle name="Normal 3 9 15" xfId="13159"/>
    <cellStyle name="Normal 3 9 16" xfId="13160"/>
    <cellStyle name="Normal 3 9 17" xfId="13161"/>
    <cellStyle name="Normal 3 9 18" xfId="13162"/>
    <cellStyle name="Normal 3 9 19" xfId="13163"/>
    <cellStyle name="Normal 3 9 2" xfId="13164"/>
    <cellStyle name="Normal 3 9 2 10" xfId="13165"/>
    <cellStyle name="Normal 3 9 2 11" xfId="13166"/>
    <cellStyle name="Normal 3 9 2 12" xfId="13167"/>
    <cellStyle name="Normal 3 9 2 13" xfId="13168"/>
    <cellStyle name="Normal 3 9 2 14" xfId="13169"/>
    <cellStyle name="Normal 3 9 2 15" xfId="13170"/>
    <cellStyle name="Normal 3 9 2 16" xfId="13171"/>
    <cellStyle name="Normal 3 9 2 17" xfId="13172"/>
    <cellStyle name="Normal 3 9 2 18" xfId="13173"/>
    <cellStyle name="Normal 3 9 2 19" xfId="13174"/>
    <cellStyle name="Normal 3 9 2 2" xfId="13175"/>
    <cellStyle name="Normal 3 9 2 20" xfId="13176"/>
    <cellStyle name="Normal 3 9 2 21" xfId="13177"/>
    <cellStyle name="Normal 3 9 2 22" xfId="13178"/>
    <cellStyle name="Normal 3 9 2 23" xfId="13179"/>
    <cellStyle name="Normal 3 9 2 24" xfId="13180"/>
    <cellStyle name="Normal 3 9 2 25" xfId="13181"/>
    <cellStyle name="Normal 3 9 2 26" xfId="13182"/>
    <cellStyle name="Normal 3 9 2 27" xfId="13183"/>
    <cellStyle name="Normal 3 9 2 28" xfId="13184"/>
    <cellStyle name="Normal 3 9 2 29" xfId="13185"/>
    <cellStyle name="Normal 3 9 2 3" xfId="13186"/>
    <cellStyle name="Normal 3 9 2 30" xfId="13187"/>
    <cellStyle name="Normal 3 9 2 31" xfId="13188"/>
    <cellStyle name="Normal 3 9 2 32" xfId="13189"/>
    <cellStyle name="Normal 3 9 2 4" xfId="13190"/>
    <cellStyle name="Normal 3 9 2 5" xfId="13191"/>
    <cellStyle name="Normal 3 9 2 6" xfId="13192"/>
    <cellStyle name="Normal 3 9 2 7" xfId="13193"/>
    <cellStyle name="Normal 3 9 2 8" xfId="13194"/>
    <cellStyle name="Normal 3 9 2 9" xfId="13195"/>
    <cellStyle name="Normal 3 9 20" xfId="13196"/>
    <cellStyle name="Normal 3 9 21" xfId="13197"/>
    <cellStyle name="Normal 3 9 22" xfId="13198"/>
    <cellStyle name="Normal 3 9 23" xfId="13199"/>
    <cellStyle name="Normal 3 9 24" xfId="13200"/>
    <cellStyle name="Normal 3 9 25" xfId="13201"/>
    <cellStyle name="Normal 3 9 26" xfId="13202"/>
    <cellStyle name="Normal 3 9 27" xfId="13203"/>
    <cellStyle name="Normal 3 9 28" xfId="13204"/>
    <cellStyle name="Normal 3 9 29" xfId="13205"/>
    <cellStyle name="Normal 3 9 3" xfId="13206"/>
    <cellStyle name="Normal 3 9 30" xfId="13207"/>
    <cellStyle name="Normal 3 9 31" xfId="13208"/>
    <cellStyle name="Normal 3 9 32" xfId="13209"/>
    <cellStyle name="Normal 3 9 33" xfId="13210"/>
    <cellStyle name="Normal 3 9 34" xfId="13211"/>
    <cellStyle name="Normal 3 9 4" xfId="13212"/>
    <cellStyle name="Normal 3 9 5" xfId="13213"/>
    <cellStyle name="Normal 3 9 6" xfId="13214"/>
    <cellStyle name="Normal 3 9 7" xfId="13215"/>
    <cellStyle name="Normal 3 9 8" xfId="13216"/>
    <cellStyle name="Normal 3 9 9" xfId="13217"/>
    <cellStyle name="Normal 4" xfId="13218"/>
    <cellStyle name="Normal 4 10" xfId="13219"/>
    <cellStyle name="Normal 4 10 10" xfId="13220"/>
    <cellStyle name="Normal 4 10 11" xfId="13221"/>
    <cellStyle name="Normal 4 10 12" xfId="13222"/>
    <cellStyle name="Normal 4 10 13" xfId="13223"/>
    <cellStyle name="Normal 4 10 14" xfId="13224"/>
    <cellStyle name="Normal 4 10 15" xfId="13225"/>
    <cellStyle name="Normal 4 10 16" xfId="13226"/>
    <cellStyle name="Normal 4 10 17" xfId="13227"/>
    <cellStyle name="Normal 4 10 18" xfId="13228"/>
    <cellStyle name="Normal 4 10 19" xfId="13229"/>
    <cellStyle name="Normal 4 10 2" xfId="13230"/>
    <cellStyle name="Normal 4 10 2 10" xfId="13231"/>
    <cellStyle name="Normal 4 10 2 11" xfId="13232"/>
    <cellStyle name="Normal 4 10 2 12" xfId="13233"/>
    <cellStyle name="Normal 4 10 2 13" xfId="13234"/>
    <cellStyle name="Normal 4 10 2 14" xfId="13235"/>
    <cellStyle name="Normal 4 10 2 15" xfId="13236"/>
    <cellStyle name="Normal 4 10 2 16" xfId="13237"/>
    <cellStyle name="Normal 4 10 2 17" xfId="13238"/>
    <cellStyle name="Normal 4 10 2 18" xfId="13239"/>
    <cellStyle name="Normal 4 10 2 19" xfId="13240"/>
    <cellStyle name="Normal 4 10 2 2" xfId="13241"/>
    <cellStyle name="Normal 4 10 2 2 10" xfId="13242"/>
    <cellStyle name="Normal 4 10 2 2 11" xfId="13243"/>
    <cellStyle name="Normal 4 10 2 2 12" xfId="13244"/>
    <cellStyle name="Normal 4 10 2 2 13" xfId="13245"/>
    <cellStyle name="Normal 4 10 2 2 14" xfId="13246"/>
    <cellStyle name="Normal 4 10 2 2 15" xfId="13247"/>
    <cellStyle name="Normal 4 10 2 2 16" xfId="13248"/>
    <cellStyle name="Normal 4 10 2 2 17" xfId="13249"/>
    <cellStyle name="Normal 4 10 2 2 18" xfId="13250"/>
    <cellStyle name="Normal 4 10 2 2 19" xfId="13251"/>
    <cellStyle name="Normal 4 10 2 2 2" xfId="13252"/>
    <cellStyle name="Normal 4 10 2 2 2 10" xfId="13253"/>
    <cellStyle name="Normal 4 10 2 2 2 11" xfId="13254"/>
    <cellStyle name="Normal 4 10 2 2 2 12" xfId="13255"/>
    <cellStyle name="Normal 4 10 2 2 2 13" xfId="13256"/>
    <cellStyle name="Normal 4 10 2 2 2 14" xfId="13257"/>
    <cellStyle name="Normal 4 10 2 2 2 15" xfId="13258"/>
    <cellStyle name="Normal 4 10 2 2 2 16" xfId="13259"/>
    <cellStyle name="Normal 4 10 2 2 2 17" xfId="13260"/>
    <cellStyle name="Normal 4 10 2 2 2 18" xfId="13261"/>
    <cellStyle name="Normal 4 10 2 2 2 19" xfId="13262"/>
    <cellStyle name="Normal 4 10 2 2 2 2" xfId="13263"/>
    <cellStyle name="Normal 4 10 2 2 2 20" xfId="13264"/>
    <cellStyle name="Normal 4 10 2 2 2 21" xfId="13265"/>
    <cellStyle name="Normal 4 10 2 2 2 22" xfId="13266"/>
    <cellStyle name="Normal 4 10 2 2 2 23" xfId="13267"/>
    <cellStyle name="Normal 4 10 2 2 2 24" xfId="13268"/>
    <cellStyle name="Normal 4 10 2 2 2 25" xfId="13269"/>
    <cellStyle name="Normal 4 10 2 2 2 26" xfId="13270"/>
    <cellStyle name="Normal 4 10 2 2 2 27" xfId="13271"/>
    <cellStyle name="Normal 4 10 2 2 2 28" xfId="13272"/>
    <cellStyle name="Normal 4 10 2 2 2 29" xfId="13273"/>
    <cellStyle name="Normal 4 10 2 2 2 3" xfId="13274"/>
    <cellStyle name="Normal 4 10 2 2 2 30" xfId="13275"/>
    <cellStyle name="Normal 4 10 2 2 2 31" xfId="13276"/>
    <cellStyle name="Normal 4 10 2 2 2 32" xfId="13277"/>
    <cellStyle name="Normal 4 10 2 2 2 33" xfId="13278"/>
    <cellStyle name="Normal 4 10 2 2 2 34" xfId="13279"/>
    <cellStyle name="Normal 4 10 2 2 2 35" xfId="13280"/>
    <cellStyle name="Normal 4 10 2 2 2 36" xfId="13281"/>
    <cellStyle name="Normal 4 10 2 2 2 37" xfId="13282"/>
    <cellStyle name="Normal 4 10 2 2 2 38" xfId="13283"/>
    <cellStyle name="Normal 4 10 2 2 2 4" xfId="13284"/>
    <cellStyle name="Normal 4 10 2 2 2 5" xfId="13285"/>
    <cellStyle name="Normal 4 10 2 2 2 6" xfId="13286"/>
    <cellStyle name="Normal 4 10 2 2 2 7" xfId="13287"/>
    <cellStyle name="Normal 4 10 2 2 2 8" xfId="13288"/>
    <cellStyle name="Normal 4 10 2 2 2 9" xfId="13289"/>
    <cellStyle name="Normal 4 10 2 2 20" xfId="13290"/>
    <cellStyle name="Normal 4 10 2 2 21" xfId="13291"/>
    <cellStyle name="Normal 4 10 2 2 22" xfId="13292"/>
    <cellStyle name="Normal 4 10 2 2 23" xfId="13293"/>
    <cellStyle name="Normal 4 10 2 2 24" xfId="13294"/>
    <cellStyle name="Normal 4 10 2 2 25" xfId="13295"/>
    <cellStyle name="Normal 4 10 2 2 26" xfId="13296"/>
    <cellStyle name="Normal 4 10 2 2 27" xfId="13297"/>
    <cellStyle name="Normal 4 10 2 2 28" xfId="13298"/>
    <cellStyle name="Normal 4 10 2 2 29" xfId="13299"/>
    <cellStyle name="Normal 4 10 2 2 3" xfId="13300"/>
    <cellStyle name="Normal 4 10 2 2 30" xfId="13301"/>
    <cellStyle name="Normal 4 10 2 2 31" xfId="13302"/>
    <cellStyle name="Normal 4 10 2 2 32" xfId="13303"/>
    <cellStyle name="Normal 4 10 2 2 33" xfId="13304"/>
    <cellStyle name="Normal 4 10 2 2 34" xfId="13305"/>
    <cellStyle name="Normal 4 10 2 2 35" xfId="13306"/>
    <cellStyle name="Normal 4 10 2 2 36" xfId="13307"/>
    <cellStyle name="Normal 4 10 2 2 37" xfId="13308"/>
    <cellStyle name="Normal 4 10 2 2 38" xfId="13309"/>
    <cellStyle name="Normal 4 10 2 2 4" xfId="13310"/>
    <cellStyle name="Normal 4 10 2 2 5" xfId="13311"/>
    <cellStyle name="Normal 4 10 2 2 6" xfId="13312"/>
    <cellStyle name="Normal 4 10 2 2 7" xfId="13313"/>
    <cellStyle name="Normal 4 10 2 2 8" xfId="13314"/>
    <cellStyle name="Normal 4 10 2 2 9" xfId="13315"/>
    <cellStyle name="Normal 4 10 2 20" xfId="13316"/>
    <cellStyle name="Normal 4 10 2 21" xfId="13317"/>
    <cellStyle name="Normal 4 10 2 22" xfId="13318"/>
    <cellStyle name="Normal 4 10 2 23" xfId="13319"/>
    <cellStyle name="Normal 4 10 2 24" xfId="13320"/>
    <cellStyle name="Normal 4 10 2 25" xfId="13321"/>
    <cellStyle name="Normal 4 10 2 26" xfId="13322"/>
    <cellStyle name="Normal 4 10 2 27" xfId="13323"/>
    <cellStyle name="Normal 4 10 2 28" xfId="13324"/>
    <cellStyle name="Normal 4 10 2 29" xfId="13325"/>
    <cellStyle name="Normal 4 10 2 3" xfId="13326"/>
    <cellStyle name="Normal 4 10 2 30" xfId="13327"/>
    <cellStyle name="Normal 4 10 2 31" xfId="13328"/>
    <cellStyle name="Normal 4 10 2 32" xfId="13329"/>
    <cellStyle name="Normal 4 10 2 33" xfId="13330"/>
    <cellStyle name="Normal 4 10 2 34" xfId="13331"/>
    <cellStyle name="Normal 4 10 2 35" xfId="13332"/>
    <cellStyle name="Normal 4 10 2 36" xfId="13333"/>
    <cellStyle name="Normal 4 10 2 37" xfId="13334"/>
    <cellStyle name="Normal 4 10 2 38" xfId="13335"/>
    <cellStyle name="Normal 4 10 2 39" xfId="13336"/>
    <cellStyle name="Normal 4 10 2 4" xfId="13337"/>
    <cellStyle name="Normal 4 10 2 40" xfId="13338"/>
    <cellStyle name="Normal 4 10 2 5" xfId="13339"/>
    <cellStyle name="Normal 4 10 2 6" xfId="13340"/>
    <cellStyle name="Normal 4 10 2 7" xfId="13341"/>
    <cellStyle name="Normal 4 10 2 8" xfId="13342"/>
    <cellStyle name="Normal 4 10 2 9" xfId="13343"/>
    <cellStyle name="Normal 4 10 20" xfId="13344"/>
    <cellStyle name="Normal 4 10 21" xfId="13345"/>
    <cellStyle name="Normal 4 10 22" xfId="13346"/>
    <cellStyle name="Normal 4 10 23" xfId="13347"/>
    <cellStyle name="Normal 4 10 24" xfId="13348"/>
    <cellStyle name="Normal 4 10 25" xfId="13349"/>
    <cellStyle name="Normal 4 10 26" xfId="13350"/>
    <cellStyle name="Normal 4 10 27" xfId="13351"/>
    <cellStyle name="Normal 4 10 28" xfId="13352"/>
    <cellStyle name="Normal 4 10 29" xfId="13353"/>
    <cellStyle name="Normal 4 10 3" xfId="13354"/>
    <cellStyle name="Normal 4 10 3 10" xfId="13355"/>
    <cellStyle name="Normal 4 10 3 11" xfId="13356"/>
    <cellStyle name="Normal 4 10 3 12" xfId="13357"/>
    <cellStyle name="Normal 4 10 3 13" xfId="13358"/>
    <cellStyle name="Normal 4 10 3 14" xfId="13359"/>
    <cellStyle name="Normal 4 10 3 15" xfId="13360"/>
    <cellStyle name="Normal 4 10 3 16" xfId="13361"/>
    <cellStyle name="Normal 4 10 3 17" xfId="13362"/>
    <cellStyle name="Normal 4 10 3 18" xfId="13363"/>
    <cellStyle name="Normal 4 10 3 19" xfId="13364"/>
    <cellStyle name="Normal 4 10 3 2" xfId="13365"/>
    <cellStyle name="Normal 4 10 3 2 10" xfId="13366"/>
    <cellStyle name="Normal 4 10 3 2 11" xfId="13367"/>
    <cellStyle name="Normal 4 10 3 2 12" xfId="13368"/>
    <cellStyle name="Normal 4 10 3 2 13" xfId="13369"/>
    <cellStyle name="Normal 4 10 3 2 14" xfId="13370"/>
    <cellStyle name="Normal 4 10 3 2 15" xfId="13371"/>
    <cellStyle name="Normal 4 10 3 2 16" xfId="13372"/>
    <cellStyle name="Normal 4 10 3 2 17" xfId="13373"/>
    <cellStyle name="Normal 4 10 3 2 18" xfId="13374"/>
    <cellStyle name="Normal 4 10 3 2 19" xfId="13375"/>
    <cellStyle name="Normal 4 10 3 2 2" xfId="13376"/>
    <cellStyle name="Normal 4 10 3 2 20" xfId="13377"/>
    <cellStyle name="Normal 4 10 3 2 21" xfId="13378"/>
    <cellStyle name="Normal 4 10 3 2 22" xfId="13379"/>
    <cellStyle name="Normal 4 10 3 2 23" xfId="13380"/>
    <cellStyle name="Normal 4 10 3 2 24" xfId="13381"/>
    <cellStyle name="Normal 4 10 3 2 25" xfId="13382"/>
    <cellStyle name="Normal 4 10 3 2 26" xfId="13383"/>
    <cellStyle name="Normal 4 10 3 2 27" xfId="13384"/>
    <cellStyle name="Normal 4 10 3 2 28" xfId="13385"/>
    <cellStyle name="Normal 4 10 3 2 29" xfId="13386"/>
    <cellStyle name="Normal 4 10 3 2 3" xfId="13387"/>
    <cellStyle name="Normal 4 10 3 2 30" xfId="13388"/>
    <cellStyle name="Normal 4 10 3 2 31" xfId="13389"/>
    <cellStyle name="Normal 4 10 3 2 32" xfId="13390"/>
    <cellStyle name="Normal 4 10 3 2 33" xfId="13391"/>
    <cellStyle name="Normal 4 10 3 2 34" xfId="13392"/>
    <cellStyle name="Normal 4 10 3 2 35" xfId="13393"/>
    <cellStyle name="Normal 4 10 3 2 36" xfId="13394"/>
    <cellStyle name="Normal 4 10 3 2 37" xfId="13395"/>
    <cellStyle name="Normal 4 10 3 2 38" xfId="13396"/>
    <cellStyle name="Normal 4 10 3 2 4" xfId="13397"/>
    <cellStyle name="Normal 4 10 3 2 5" xfId="13398"/>
    <cellStyle name="Normal 4 10 3 2 6" xfId="13399"/>
    <cellStyle name="Normal 4 10 3 2 7" xfId="13400"/>
    <cellStyle name="Normal 4 10 3 2 8" xfId="13401"/>
    <cellStyle name="Normal 4 10 3 2 9" xfId="13402"/>
    <cellStyle name="Normal 4 10 3 20" xfId="13403"/>
    <cellStyle name="Normal 4 10 3 21" xfId="13404"/>
    <cellStyle name="Normal 4 10 3 22" xfId="13405"/>
    <cellStyle name="Normal 4 10 3 23" xfId="13406"/>
    <cellStyle name="Normal 4 10 3 24" xfId="13407"/>
    <cellStyle name="Normal 4 10 3 25" xfId="13408"/>
    <cellStyle name="Normal 4 10 3 26" xfId="13409"/>
    <cellStyle name="Normal 4 10 3 27" xfId="13410"/>
    <cellStyle name="Normal 4 10 3 28" xfId="13411"/>
    <cellStyle name="Normal 4 10 3 29" xfId="13412"/>
    <cellStyle name="Normal 4 10 3 3" xfId="13413"/>
    <cellStyle name="Normal 4 10 3 30" xfId="13414"/>
    <cellStyle name="Normal 4 10 3 31" xfId="13415"/>
    <cellStyle name="Normal 4 10 3 32" xfId="13416"/>
    <cellStyle name="Normal 4 10 3 33" xfId="13417"/>
    <cellStyle name="Normal 4 10 3 34" xfId="13418"/>
    <cellStyle name="Normal 4 10 3 35" xfId="13419"/>
    <cellStyle name="Normal 4 10 3 36" xfId="13420"/>
    <cellStyle name="Normal 4 10 3 37" xfId="13421"/>
    <cellStyle name="Normal 4 10 3 38" xfId="13422"/>
    <cellStyle name="Normal 4 10 3 4" xfId="13423"/>
    <cellStyle name="Normal 4 10 3 5" xfId="13424"/>
    <cellStyle name="Normal 4 10 3 6" xfId="13425"/>
    <cellStyle name="Normal 4 10 3 7" xfId="13426"/>
    <cellStyle name="Normal 4 10 3 8" xfId="13427"/>
    <cellStyle name="Normal 4 10 3 9" xfId="13428"/>
    <cellStyle name="Normal 4 10 30" xfId="13429"/>
    <cellStyle name="Normal 4 10 31" xfId="13430"/>
    <cellStyle name="Normal 4 10 32" xfId="13431"/>
    <cellStyle name="Normal 4 10 33" xfId="13432"/>
    <cellStyle name="Normal 4 10 34" xfId="13433"/>
    <cellStyle name="Normal 4 10 35" xfId="13434"/>
    <cellStyle name="Normal 4 10 36" xfId="13435"/>
    <cellStyle name="Normal 4 10 37" xfId="13436"/>
    <cellStyle name="Normal 4 10 38" xfId="13437"/>
    <cellStyle name="Normal 4 10 39" xfId="13438"/>
    <cellStyle name="Normal 4 10 4" xfId="13439"/>
    <cellStyle name="Normal 4 10 40" xfId="13440"/>
    <cellStyle name="Normal 4 10 41" xfId="13441"/>
    <cellStyle name="Normal 4 10 42" xfId="13442"/>
    <cellStyle name="Normal 4 10 43" xfId="13443"/>
    <cellStyle name="Normal 4 10 44" xfId="13444"/>
    <cellStyle name="Normal 4 10 45" xfId="13445"/>
    <cellStyle name="Normal 4 10 46" xfId="13446"/>
    <cellStyle name="Normal 4 10 47" xfId="13447"/>
    <cellStyle name="Normal 4 10 5" xfId="13448"/>
    <cellStyle name="Normal 4 10 6" xfId="13449"/>
    <cellStyle name="Normal 4 10 7" xfId="13450"/>
    <cellStyle name="Normal 4 10 8" xfId="13451"/>
    <cellStyle name="Normal 4 10 9" xfId="13452"/>
    <cellStyle name="Normal 4 11" xfId="13453"/>
    <cellStyle name="Normal 4 11 10" xfId="13454"/>
    <cellStyle name="Normal 4 11 11" xfId="13455"/>
    <cellStyle name="Normal 4 11 12" xfId="13456"/>
    <cellStyle name="Normal 4 11 13" xfId="13457"/>
    <cellStyle name="Normal 4 11 14" xfId="13458"/>
    <cellStyle name="Normal 4 11 15" xfId="13459"/>
    <cellStyle name="Normal 4 11 16" xfId="13460"/>
    <cellStyle name="Normal 4 11 17" xfId="13461"/>
    <cellStyle name="Normal 4 11 18" xfId="13462"/>
    <cellStyle name="Normal 4 11 19" xfId="13463"/>
    <cellStyle name="Normal 4 11 2" xfId="13464"/>
    <cellStyle name="Normal 4 11 2 10" xfId="13465"/>
    <cellStyle name="Normal 4 11 2 11" xfId="13466"/>
    <cellStyle name="Normal 4 11 2 12" xfId="13467"/>
    <cellStyle name="Normal 4 11 2 13" xfId="13468"/>
    <cellStyle name="Normal 4 11 2 14" xfId="13469"/>
    <cellStyle name="Normal 4 11 2 15" xfId="13470"/>
    <cellStyle name="Normal 4 11 2 16" xfId="13471"/>
    <cellStyle name="Normal 4 11 2 17" xfId="13472"/>
    <cellStyle name="Normal 4 11 2 18" xfId="13473"/>
    <cellStyle name="Normal 4 11 2 19" xfId="13474"/>
    <cellStyle name="Normal 4 11 2 2" xfId="13475"/>
    <cellStyle name="Normal 4 11 2 2 10" xfId="13476"/>
    <cellStyle name="Normal 4 11 2 2 11" xfId="13477"/>
    <cellStyle name="Normal 4 11 2 2 12" xfId="13478"/>
    <cellStyle name="Normal 4 11 2 2 13" xfId="13479"/>
    <cellStyle name="Normal 4 11 2 2 14" xfId="13480"/>
    <cellStyle name="Normal 4 11 2 2 15" xfId="13481"/>
    <cellStyle name="Normal 4 11 2 2 16" xfId="13482"/>
    <cellStyle name="Normal 4 11 2 2 17" xfId="13483"/>
    <cellStyle name="Normal 4 11 2 2 18" xfId="13484"/>
    <cellStyle name="Normal 4 11 2 2 19" xfId="13485"/>
    <cellStyle name="Normal 4 11 2 2 2" xfId="13486"/>
    <cellStyle name="Normal 4 11 2 2 2 10" xfId="13487"/>
    <cellStyle name="Normal 4 11 2 2 2 11" xfId="13488"/>
    <cellStyle name="Normal 4 11 2 2 2 12" xfId="13489"/>
    <cellStyle name="Normal 4 11 2 2 2 13" xfId="13490"/>
    <cellStyle name="Normal 4 11 2 2 2 14" xfId="13491"/>
    <cellStyle name="Normal 4 11 2 2 2 15" xfId="13492"/>
    <cellStyle name="Normal 4 11 2 2 2 16" xfId="13493"/>
    <cellStyle name="Normal 4 11 2 2 2 17" xfId="13494"/>
    <cellStyle name="Normal 4 11 2 2 2 18" xfId="13495"/>
    <cellStyle name="Normal 4 11 2 2 2 19" xfId="13496"/>
    <cellStyle name="Normal 4 11 2 2 2 2" xfId="13497"/>
    <cellStyle name="Normal 4 11 2 2 2 20" xfId="13498"/>
    <cellStyle name="Normal 4 11 2 2 2 21" xfId="13499"/>
    <cellStyle name="Normal 4 11 2 2 2 22" xfId="13500"/>
    <cellStyle name="Normal 4 11 2 2 2 23" xfId="13501"/>
    <cellStyle name="Normal 4 11 2 2 2 24" xfId="13502"/>
    <cellStyle name="Normal 4 11 2 2 2 25" xfId="13503"/>
    <cellStyle name="Normal 4 11 2 2 2 26" xfId="13504"/>
    <cellStyle name="Normal 4 11 2 2 2 27" xfId="13505"/>
    <cellStyle name="Normal 4 11 2 2 2 28" xfId="13506"/>
    <cellStyle name="Normal 4 11 2 2 2 29" xfId="13507"/>
    <cellStyle name="Normal 4 11 2 2 2 3" xfId="13508"/>
    <cellStyle name="Normal 4 11 2 2 2 30" xfId="13509"/>
    <cellStyle name="Normal 4 11 2 2 2 31" xfId="13510"/>
    <cellStyle name="Normal 4 11 2 2 2 32" xfId="13511"/>
    <cellStyle name="Normal 4 11 2 2 2 33" xfId="13512"/>
    <cellStyle name="Normal 4 11 2 2 2 34" xfId="13513"/>
    <cellStyle name="Normal 4 11 2 2 2 35" xfId="13514"/>
    <cellStyle name="Normal 4 11 2 2 2 36" xfId="13515"/>
    <cellStyle name="Normal 4 11 2 2 2 37" xfId="13516"/>
    <cellStyle name="Normal 4 11 2 2 2 38" xfId="13517"/>
    <cellStyle name="Normal 4 11 2 2 2 4" xfId="13518"/>
    <cellStyle name="Normal 4 11 2 2 2 5" xfId="13519"/>
    <cellStyle name="Normal 4 11 2 2 2 6" xfId="13520"/>
    <cellStyle name="Normal 4 11 2 2 2 7" xfId="13521"/>
    <cellStyle name="Normal 4 11 2 2 2 8" xfId="13522"/>
    <cellStyle name="Normal 4 11 2 2 2 9" xfId="13523"/>
    <cellStyle name="Normal 4 11 2 2 20" xfId="13524"/>
    <cellStyle name="Normal 4 11 2 2 21" xfId="13525"/>
    <cellStyle name="Normal 4 11 2 2 22" xfId="13526"/>
    <cellStyle name="Normal 4 11 2 2 23" xfId="13527"/>
    <cellStyle name="Normal 4 11 2 2 24" xfId="13528"/>
    <cellStyle name="Normal 4 11 2 2 25" xfId="13529"/>
    <cellStyle name="Normal 4 11 2 2 26" xfId="13530"/>
    <cellStyle name="Normal 4 11 2 2 27" xfId="13531"/>
    <cellStyle name="Normal 4 11 2 2 28" xfId="13532"/>
    <cellStyle name="Normal 4 11 2 2 29" xfId="13533"/>
    <cellStyle name="Normal 4 11 2 2 3" xfId="13534"/>
    <cellStyle name="Normal 4 11 2 2 30" xfId="13535"/>
    <cellStyle name="Normal 4 11 2 2 31" xfId="13536"/>
    <cellStyle name="Normal 4 11 2 2 32" xfId="13537"/>
    <cellStyle name="Normal 4 11 2 2 33" xfId="13538"/>
    <cellStyle name="Normal 4 11 2 2 34" xfId="13539"/>
    <cellStyle name="Normal 4 11 2 2 35" xfId="13540"/>
    <cellStyle name="Normal 4 11 2 2 36" xfId="13541"/>
    <cellStyle name="Normal 4 11 2 2 37" xfId="13542"/>
    <cellStyle name="Normal 4 11 2 2 38" xfId="13543"/>
    <cellStyle name="Normal 4 11 2 2 4" xfId="13544"/>
    <cellStyle name="Normal 4 11 2 2 5" xfId="13545"/>
    <cellStyle name="Normal 4 11 2 2 6" xfId="13546"/>
    <cellStyle name="Normal 4 11 2 2 7" xfId="13547"/>
    <cellStyle name="Normal 4 11 2 2 8" xfId="13548"/>
    <cellStyle name="Normal 4 11 2 2 9" xfId="13549"/>
    <cellStyle name="Normal 4 11 2 20" xfId="13550"/>
    <cellStyle name="Normal 4 11 2 21" xfId="13551"/>
    <cellStyle name="Normal 4 11 2 22" xfId="13552"/>
    <cellStyle name="Normal 4 11 2 23" xfId="13553"/>
    <cellStyle name="Normal 4 11 2 24" xfId="13554"/>
    <cellStyle name="Normal 4 11 2 25" xfId="13555"/>
    <cellStyle name="Normal 4 11 2 26" xfId="13556"/>
    <cellStyle name="Normal 4 11 2 27" xfId="13557"/>
    <cellStyle name="Normal 4 11 2 28" xfId="13558"/>
    <cellStyle name="Normal 4 11 2 29" xfId="13559"/>
    <cellStyle name="Normal 4 11 2 3" xfId="13560"/>
    <cellStyle name="Normal 4 11 2 30" xfId="13561"/>
    <cellStyle name="Normal 4 11 2 31" xfId="13562"/>
    <cellStyle name="Normal 4 11 2 32" xfId="13563"/>
    <cellStyle name="Normal 4 11 2 33" xfId="13564"/>
    <cellStyle name="Normal 4 11 2 34" xfId="13565"/>
    <cellStyle name="Normal 4 11 2 35" xfId="13566"/>
    <cellStyle name="Normal 4 11 2 36" xfId="13567"/>
    <cellStyle name="Normal 4 11 2 37" xfId="13568"/>
    <cellStyle name="Normal 4 11 2 38" xfId="13569"/>
    <cellStyle name="Normal 4 11 2 39" xfId="13570"/>
    <cellStyle name="Normal 4 11 2 4" xfId="13571"/>
    <cellStyle name="Normal 4 11 2 40" xfId="13572"/>
    <cellStyle name="Normal 4 11 2 5" xfId="13573"/>
    <cellStyle name="Normal 4 11 2 6" xfId="13574"/>
    <cellStyle name="Normal 4 11 2 7" xfId="13575"/>
    <cellStyle name="Normal 4 11 2 8" xfId="13576"/>
    <cellStyle name="Normal 4 11 2 9" xfId="13577"/>
    <cellStyle name="Normal 4 11 20" xfId="13578"/>
    <cellStyle name="Normal 4 11 21" xfId="13579"/>
    <cellStyle name="Normal 4 11 22" xfId="13580"/>
    <cellStyle name="Normal 4 11 23" xfId="13581"/>
    <cellStyle name="Normal 4 11 24" xfId="13582"/>
    <cellStyle name="Normal 4 11 25" xfId="13583"/>
    <cellStyle name="Normal 4 11 26" xfId="13584"/>
    <cellStyle name="Normal 4 11 27" xfId="13585"/>
    <cellStyle name="Normal 4 11 28" xfId="13586"/>
    <cellStyle name="Normal 4 11 29" xfId="13587"/>
    <cellStyle name="Normal 4 11 3" xfId="13588"/>
    <cellStyle name="Normal 4 11 3 10" xfId="13589"/>
    <cellStyle name="Normal 4 11 3 11" xfId="13590"/>
    <cellStyle name="Normal 4 11 3 12" xfId="13591"/>
    <cellStyle name="Normal 4 11 3 13" xfId="13592"/>
    <cellStyle name="Normal 4 11 3 14" xfId="13593"/>
    <cellStyle name="Normal 4 11 3 15" xfId="13594"/>
    <cellStyle name="Normal 4 11 3 16" xfId="13595"/>
    <cellStyle name="Normal 4 11 3 17" xfId="13596"/>
    <cellStyle name="Normal 4 11 3 18" xfId="13597"/>
    <cellStyle name="Normal 4 11 3 19" xfId="13598"/>
    <cellStyle name="Normal 4 11 3 2" xfId="13599"/>
    <cellStyle name="Normal 4 11 3 2 10" xfId="13600"/>
    <cellStyle name="Normal 4 11 3 2 11" xfId="13601"/>
    <cellStyle name="Normal 4 11 3 2 12" xfId="13602"/>
    <cellStyle name="Normal 4 11 3 2 13" xfId="13603"/>
    <cellStyle name="Normal 4 11 3 2 14" xfId="13604"/>
    <cellStyle name="Normal 4 11 3 2 15" xfId="13605"/>
    <cellStyle name="Normal 4 11 3 2 16" xfId="13606"/>
    <cellStyle name="Normal 4 11 3 2 17" xfId="13607"/>
    <cellStyle name="Normal 4 11 3 2 18" xfId="13608"/>
    <cellStyle name="Normal 4 11 3 2 19" xfId="13609"/>
    <cellStyle name="Normal 4 11 3 2 2" xfId="13610"/>
    <cellStyle name="Normal 4 11 3 2 20" xfId="13611"/>
    <cellStyle name="Normal 4 11 3 2 21" xfId="13612"/>
    <cellStyle name="Normal 4 11 3 2 22" xfId="13613"/>
    <cellStyle name="Normal 4 11 3 2 23" xfId="13614"/>
    <cellStyle name="Normal 4 11 3 2 24" xfId="13615"/>
    <cellStyle name="Normal 4 11 3 2 25" xfId="13616"/>
    <cellStyle name="Normal 4 11 3 2 26" xfId="13617"/>
    <cellStyle name="Normal 4 11 3 2 27" xfId="13618"/>
    <cellStyle name="Normal 4 11 3 2 28" xfId="13619"/>
    <cellStyle name="Normal 4 11 3 2 29" xfId="13620"/>
    <cellStyle name="Normal 4 11 3 2 3" xfId="13621"/>
    <cellStyle name="Normal 4 11 3 2 30" xfId="13622"/>
    <cellStyle name="Normal 4 11 3 2 31" xfId="13623"/>
    <cellStyle name="Normal 4 11 3 2 32" xfId="13624"/>
    <cellStyle name="Normal 4 11 3 2 33" xfId="13625"/>
    <cellStyle name="Normal 4 11 3 2 34" xfId="13626"/>
    <cellStyle name="Normal 4 11 3 2 35" xfId="13627"/>
    <cellStyle name="Normal 4 11 3 2 36" xfId="13628"/>
    <cellStyle name="Normal 4 11 3 2 37" xfId="13629"/>
    <cellStyle name="Normal 4 11 3 2 38" xfId="13630"/>
    <cellStyle name="Normal 4 11 3 2 4" xfId="13631"/>
    <cellStyle name="Normal 4 11 3 2 5" xfId="13632"/>
    <cellStyle name="Normal 4 11 3 2 6" xfId="13633"/>
    <cellStyle name="Normal 4 11 3 2 7" xfId="13634"/>
    <cellStyle name="Normal 4 11 3 2 8" xfId="13635"/>
    <cellStyle name="Normal 4 11 3 2 9" xfId="13636"/>
    <cellStyle name="Normal 4 11 3 20" xfId="13637"/>
    <cellStyle name="Normal 4 11 3 21" xfId="13638"/>
    <cellStyle name="Normal 4 11 3 22" xfId="13639"/>
    <cellStyle name="Normal 4 11 3 23" xfId="13640"/>
    <cellStyle name="Normal 4 11 3 24" xfId="13641"/>
    <cellStyle name="Normal 4 11 3 25" xfId="13642"/>
    <cellStyle name="Normal 4 11 3 26" xfId="13643"/>
    <cellStyle name="Normal 4 11 3 27" xfId="13644"/>
    <cellStyle name="Normal 4 11 3 28" xfId="13645"/>
    <cellStyle name="Normal 4 11 3 29" xfId="13646"/>
    <cellStyle name="Normal 4 11 3 3" xfId="13647"/>
    <cellStyle name="Normal 4 11 3 30" xfId="13648"/>
    <cellStyle name="Normal 4 11 3 31" xfId="13649"/>
    <cellStyle name="Normal 4 11 3 32" xfId="13650"/>
    <cellStyle name="Normal 4 11 3 33" xfId="13651"/>
    <cellStyle name="Normal 4 11 3 34" xfId="13652"/>
    <cellStyle name="Normal 4 11 3 35" xfId="13653"/>
    <cellStyle name="Normal 4 11 3 36" xfId="13654"/>
    <cellStyle name="Normal 4 11 3 37" xfId="13655"/>
    <cellStyle name="Normal 4 11 3 38" xfId="13656"/>
    <cellStyle name="Normal 4 11 3 4" xfId="13657"/>
    <cellStyle name="Normal 4 11 3 5" xfId="13658"/>
    <cellStyle name="Normal 4 11 3 6" xfId="13659"/>
    <cellStyle name="Normal 4 11 3 7" xfId="13660"/>
    <cellStyle name="Normal 4 11 3 8" xfId="13661"/>
    <cellStyle name="Normal 4 11 3 9" xfId="13662"/>
    <cellStyle name="Normal 4 11 30" xfId="13663"/>
    <cellStyle name="Normal 4 11 31" xfId="13664"/>
    <cellStyle name="Normal 4 11 32" xfId="13665"/>
    <cellStyle name="Normal 4 11 33" xfId="13666"/>
    <cellStyle name="Normal 4 11 34" xfId="13667"/>
    <cellStyle name="Normal 4 11 35" xfId="13668"/>
    <cellStyle name="Normal 4 11 36" xfId="13669"/>
    <cellStyle name="Normal 4 11 37" xfId="13670"/>
    <cellStyle name="Normal 4 11 38" xfId="13671"/>
    <cellStyle name="Normal 4 11 39" xfId="13672"/>
    <cellStyle name="Normal 4 11 4" xfId="13673"/>
    <cellStyle name="Normal 4 11 40" xfId="13674"/>
    <cellStyle name="Normal 4 11 41" xfId="13675"/>
    <cellStyle name="Normal 4 11 42" xfId="13676"/>
    <cellStyle name="Normal 4 11 43" xfId="13677"/>
    <cellStyle name="Normal 4 11 44" xfId="13678"/>
    <cellStyle name="Normal 4 11 45" xfId="13679"/>
    <cellStyle name="Normal 4 11 46" xfId="13680"/>
    <cellStyle name="Normal 4 11 47" xfId="13681"/>
    <cellStyle name="Normal 4 11 5" xfId="13682"/>
    <cellStyle name="Normal 4 11 6" xfId="13683"/>
    <cellStyle name="Normal 4 11 7" xfId="13684"/>
    <cellStyle name="Normal 4 11 8" xfId="13685"/>
    <cellStyle name="Normal 4 11 9" xfId="13686"/>
    <cellStyle name="Normal 4 12" xfId="13687"/>
    <cellStyle name="Normal 4 12 10" xfId="13688"/>
    <cellStyle name="Normal 4 12 11" xfId="13689"/>
    <cellStyle name="Normal 4 12 12" xfId="13690"/>
    <cellStyle name="Normal 4 12 13" xfId="13691"/>
    <cellStyle name="Normal 4 12 14" xfId="13692"/>
    <cellStyle name="Normal 4 12 15" xfId="13693"/>
    <cellStyle name="Normal 4 12 16" xfId="13694"/>
    <cellStyle name="Normal 4 12 17" xfId="13695"/>
    <cellStyle name="Normal 4 12 18" xfId="13696"/>
    <cellStyle name="Normal 4 12 19" xfId="13697"/>
    <cellStyle name="Normal 4 12 2" xfId="13698"/>
    <cellStyle name="Normal 4 12 2 10" xfId="13699"/>
    <cellStyle name="Normal 4 12 2 11" xfId="13700"/>
    <cellStyle name="Normal 4 12 2 12" xfId="13701"/>
    <cellStyle name="Normal 4 12 2 13" xfId="13702"/>
    <cellStyle name="Normal 4 12 2 14" xfId="13703"/>
    <cellStyle name="Normal 4 12 2 15" xfId="13704"/>
    <cellStyle name="Normal 4 12 2 16" xfId="13705"/>
    <cellStyle name="Normal 4 12 2 17" xfId="13706"/>
    <cellStyle name="Normal 4 12 2 18" xfId="13707"/>
    <cellStyle name="Normal 4 12 2 19" xfId="13708"/>
    <cellStyle name="Normal 4 12 2 2" xfId="13709"/>
    <cellStyle name="Normal 4 12 2 2 10" xfId="13710"/>
    <cellStyle name="Normal 4 12 2 2 11" xfId="13711"/>
    <cellStyle name="Normal 4 12 2 2 12" xfId="13712"/>
    <cellStyle name="Normal 4 12 2 2 13" xfId="13713"/>
    <cellStyle name="Normal 4 12 2 2 14" xfId="13714"/>
    <cellStyle name="Normal 4 12 2 2 15" xfId="13715"/>
    <cellStyle name="Normal 4 12 2 2 16" xfId="13716"/>
    <cellStyle name="Normal 4 12 2 2 17" xfId="13717"/>
    <cellStyle name="Normal 4 12 2 2 18" xfId="13718"/>
    <cellStyle name="Normal 4 12 2 2 19" xfId="13719"/>
    <cellStyle name="Normal 4 12 2 2 2" xfId="13720"/>
    <cellStyle name="Normal 4 12 2 2 2 10" xfId="13721"/>
    <cellStyle name="Normal 4 12 2 2 2 11" xfId="13722"/>
    <cellStyle name="Normal 4 12 2 2 2 12" xfId="13723"/>
    <cellStyle name="Normal 4 12 2 2 2 13" xfId="13724"/>
    <cellStyle name="Normal 4 12 2 2 2 14" xfId="13725"/>
    <cellStyle name="Normal 4 12 2 2 2 15" xfId="13726"/>
    <cellStyle name="Normal 4 12 2 2 2 16" xfId="13727"/>
    <cellStyle name="Normal 4 12 2 2 2 17" xfId="13728"/>
    <cellStyle name="Normal 4 12 2 2 2 18" xfId="13729"/>
    <cellStyle name="Normal 4 12 2 2 2 19" xfId="13730"/>
    <cellStyle name="Normal 4 12 2 2 2 2" xfId="13731"/>
    <cellStyle name="Normal 4 12 2 2 2 20" xfId="13732"/>
    <cellStyle name="Normal 4 12 2 2 2 21" xfId="13733"/>
    <cellStyle name="Normal 4 12 2 2 2 22" xfId="13734"/>
    <cellStyle name="Normal 4 12 2 2 2 23" xfId="13735"/>
    <cellStyle name="Normal 4 12 2 2 2 24" xfId="13736"/>
    <cellStyle name="Normal 4 12 2 2 2 25" xfId="13737"/>
    <cellStyle name="Normal 4 12 2 2 2 26" xfId="13738"/>
    <cellStyle name="Normal 4 12 2 2 2 27" xfId="13739"/>
    <cellStyle name="Normal 4 12 2 2 2 28" xfId="13740"/>
    <cellStyle name="Normal 4 12 2 2 2 29" xfId="13741"/>
    <cellStyle name="Normal 4 12 2 2 2 3" xfId="13742"/>
    <cellStyle name="Normal 4 12 2 2 2 30" xfId="13743"/>
    <cellStyle name="Normal 4 12 2 2 2 31" xfId="13744"/>
    <cellStyle name="Normal 4 12 2 2 2 32" xfId="13745"/>
    <cellStyle name="Normal 4 12 2 2 2 33" xfId="13746"/>
    <cellStyle name="Normal 4 12 2 2 2 34" xfId="13747"/>
    <cellStyle name="Normal 4 12 2 2 2 35" xfId="13748"/>
    <cellStyle name="Normal 4 12 2 2 2 36" xfId="13749"/>
    <cellStyle name="Normal 4 12 2 2 2 37" xfId="13750"/>
    <cellStyle name="Normal 4 12 2 2 2 38" xfId="13751"/>
    <cellStyle name="Normal 4 12 2 2 2 4" xfId="13752"/>
    <cellStyle name="Normal 4 12 2 2 2 5" xfId="13753"/>
    <cellStyle name="Normal 4 12 2 2 2 6" xfId="13754"/>
    <cellStyle name="Normal 4 12 2 2 2 7" xfId="13755"/>
    <cellStyle name="Normal 4 12 2 2 2 8" xfId="13756"/>
    <cellStyle name="Normal 4 12 2 2 2 9" xfId="13757"/>
    <cellStyle name="Normal 4 12 2 2 20" xfId="13758"/>
    <cellStyle name="Normal 4 12 2 2 21" xfId="13759"/>
    <cellStyle name="Normal 4 12 2 2 22" xfId="13760"/>
    <cellStyle name="Normal 4 12 2 2 23" xfId="13761"/>
    <cellStyle name="Normal 4 12 2 2 24" xfId="13762"/>
    <cellStyle name="Normal 4 12 2 2 25" xfId="13763"/>
    <cellStyle name="Normal 4 12 2 2 26" xfId="13764"/>
    <cellStyle name="Normal 4 12 2 2 27" xfId="13765"/>
    <cellStyle name="Normal 4 12 2 2 28" xfId="13766"/>
    <cellStyle name="Normal 4 12 2 2 29" xfId="13767"/>
    <cellStyle name="Normal 4 12 2 2 3" xfId="13768"/>
    <cellStyle name="Normal 4 12 2 2 30" xfId="13769"/>
    <cellStyle name="Normal 4 12 2 2 31" xfId="13770"/>
    <cellStyle name="Normal 4 12 2 2 32" xfId="13771"/>
    <cellStyle name="Normal 4 12 2 2 33" xfId="13772"/>
    <cellStyle name="Normal 4 12 2 2 34" xfId="13773"/>
    <cellStyle name="Normal 4 12 2 2 35" xfId="13774"/>
    <cellStyle name="Normal 4 12 2 2 36" xfId="13775"/>
    <cellStyle name="Normal 4 12 2 2 37" xfId="13776"/>
    <cellStyle name="Normal 4 12 2 2 38" xfId="13777"/>
    <cellStyle name="Normal 4 12 2 2 4" xfId="13778"/>
    <cellStyle name="Normal 4 12 2 2 5" xfId="13779"/>
    <cellStyle name="Normal 4 12 2 2 6" xfId="13780"/>
    <cellStyle name="Normal 4 12 2 2 7" xfId="13781"/>
    <cellStyle name="Normal 4 12 2 2 8" xfId="13782"/>
    <cellStyle name="Normal 4 12 2 2 9" xfId="13783"/>
    <cellStyle name="Normal 4 12 2 20" xfId="13784"/>
    <cellStyle name="Normal 4 12 2 21" xfId="13785"/>
    <cellStyle name="Normal 4 12 2 22" xfId="13786"/>
    <cellStyle name="Normal 4 12 2 23" xfId="13787"/>
    <cellStyle name="Normal 4 12 2 24" xfId="13788"/>
    <cellStyle name="Normal 4 12 2 25" xfId="13789"/>
    <cellStyle name="Normal 4 12 2 26" xfId="13790"/>
    <cellStyle name="Normal 4 12 2 27" xfId="13791"/>
    <cellStyle name="Normal 4 12 2 28" xfId="13792"/>
    <cellStyle name="Normal 4 12 2 29" xfId="13793"/>
    <cellStyle name="Normal 4 12 2 3" xfId="13794"/>
    <cellStyle name="Normal 4 12 2 30" xfId="13795"/>
    <cellStyle name="Normal 4 12 2 31" xfId="13796"/>
    <cellStyle name="Normal 4 12 2 32" xfId="13797"/>
    <cellStyle name="Normal 4 12 2 33" xfId="13798"/>
    <cellStyle name="Normal 4 12 2 34" xfId="13799"/>
    <cellStyle name="Normal 4 12 2 35" xfId="13800"/>
    <cellStyle name="Normal 4 12 2 36" xfId="13801"/>
    <cellStyle name="Normal 4 12 2 37" xfId="13802"/>
    <cellStyle name="Normal 4 12 2 38" xfId="13803"/>
    <cellStyle name="Normal 4 12 2 39" xfId="13804"/>
    <cellStyle name="Normal 4 12 2 4" xfId="13805"/>
    <cellStyle name="Normal 4 12 2 40" xfId="13806"/>
    <cellStyle name="Normal 4 12 2 5" xfId="13807"/>
    <cellStyle name="Normal 4 12 2 6" xfId="13808"/>
    <cellStyle name="Normal 4 12 2 7" xfId="13809"/>
    <cellStyle name="Normal 4 12 2 8" xfId="13810"/>
    <cellStyle name="Normal 4 12 2 9" xfId="13811"/>
    <cellStyle name="Normal 4 12 20" xfId="13812"/>
    <cellStyle name="Normal 4 12 21" xfId="13813"/>
    <cellStyle name="Normal 4 12 22" xfId="13814"/>
    <cellStyle name="Normal 4 12 23" xfId="13815"/>
    <cellStyle name="Normal 4 12 24" xfId="13816"/>
    <cellStyle name="Normal 4 12 25" xfId="13817"/>
    <cellStyle name="Normal 4 12 26" xfId="13818"/>
    <cellStyle name="Normal 4 12 27" xfId="13819"/>
    <cellStyle name="Normal 4 12 28" xfId="13820"/>
    <cellStyle name="Normal 4 12 29" xfId="13821"/>
    <cellStyle name="Normal 4 12 3" xfId="13822"/>
    <cellStyle name="Normal 4 12 3 10" xfId="13823"/>
    <cellStyle name="Normal 4 12 3 11" xfId="13824"/>
    <cellStyle name="Normal 4 12 3 12" xfId="13825"/>
    <cellStyle name="Normal 4 12 3 13" xfId="13826"/>
    <cellStyle name="Normal 4 12 3 14" xfId="13827"/>
    <cellStyle name="Normal 4 12 3 15" xfId="13828"/>
    <cellStyle name="Normal 4 12 3 16" xfId="13829"/>
    <cellStyle name="Normal 4 12 3 17" xfId="13830"/>
    <cellStyle name="Normal 4 12 3 18" xfId="13831"/>
    <cellStyle name="Normal 4 12 3 19" xfId="13832"/>
    <cellStyle name="Normal 4 12 3 2" xfId="13833"/>
    <cellStyle name="Normal 4 12 3 2 10" xfId="13834"/>
    <cellStyle name="Normal 4 12 3 2 11" xfId="13835"/>
    <cellStyle name="Normal 4 12 3 2 12" xfId="13836"/>
    <cellStyle name="Normal 4 12 3 2 13" xfId="13837"/>
    <cellStyle name="Normal 4 12 3 2 14" xfId="13838"/>
    <cellStyle name="Normal 4 12 3 2 15" xfId="13839"/>
    <cellStyle name="Normal 4 12 3 2 16" xfId="13840"/>
    <cellStyle name="Normal 4 12 3 2 17" xfId="13841"/>
    <cellStyle name="Normal 4 12 3 2 18" xfId="13842"/>
    <cellStyle name="Normal 4 12 3 2 19" xfId="13843"/>
    <cellStyle name="Normal 4 12 3 2 2" xfId="13844"/>
    <cellStyle name="Normal 4 12 3 2 20" xfId="13845"/>
    <cellStyle name="Normal 4 12 3 2 21" xfId="13846"/>
    <cellStyle name="Normal 4 12 3 2 22" xfId="13847"/>
    <cellStyle name="Normal 4 12 3 2 23" xfId="13848"/>
    <cellStyle name="Normal 4 12 3 2 24" xfId="13849"/>
    <cellStyle name="Normal 4 12 3 2 25" xfId="13850"/>
    <cellStyle name="Normal 4 12 3 2 26" xfId="13851"/>
    <cellStyle name="Normal 4 12 3 2 27" xfId="13852"/>
    <cellStyle name="Normal 4 12 3 2 28" xfId="13853"/>
    <cellStyle name="Normal 4 12 3 2 29" xfId="13854"/>
    <cellStyle name="Normal 4 12 3 2 3" xfId="13855"/>
    <cellStyle name="Normal 4 12 3 2 30" xfId="13856"/>
    <cellStyle name="Normal 4 12 3 2 31" xfId="13857"/>
    <cellStyle name="Normal 4 12 3 2 32" xfId="13858"/>
    <cellStyle name="Normal 4 12 3 2 33" xfId="13859"/>
    <cellStyle name="Normal 4 12 3 2 34" xfId="13860"/>
    <cellStyle name="Normal 4 12 3 2 35" xfId="13861"/>
    <cellStyle name="Normal 4 12 3 2 36" xfId="13862"/>
    <cellStyle name="Normal 4 12 3 2 37" xfId="13863"/>
    <cellStyle name="Normal 4 12 3 2 38" xfId="13864"/>
    <cellStyle name="Normal 4 12 3 2 4" xfId="13865"/>
    <cellStyle name="Normal 4 12 3 2 5" xfId="13866"/>
    <cellStyle name="Normal 4 12 3 2 6" xfId="13867"/>
    <cellStyle name="Normal 4 12 3 2 7" xfId="13868"/>
    <cellStyle name="Normal 4 12 3 2 8" xfId="13869"/>
    <cellStyle name="Normal 4 12 3 2 9" xfId="13870"/>
    <cellStyle name="Normal 4 12 3 20" xfId="13871"/>
    <cellStyle name="Normal 4 12 3 21" xfId="13872"/>
    <cellStyle name="Normal 4 12 3 22" xfId="13873"/>
    <cellStyle name="Normal 4 12 3 23" xfId="13874"/>
    <cellStyle name="Normal 4 12 3 24" xfId="13875"/>
    <cellStyle name="Normal 4 12 3 25" xfId="13876"/>
    <cellStyle name="Normal 4 12 3 26" xfId="13877"/>
    <cellStyle name="Normal 4 12 3 27" xfId="13878"/>
    <cellStyle name="Normal 4 12 3 28" xfId="13879"/>
    <cellStyle name="Normal 4 12 3 29" xfId="13880"/>
    <cellStyle name="Normal 4 12 3 3" xfId="13881"/>
    <cellStyle name="Normal 4 12 3 30" xfId="13882"/>
    <cellStyle name="Normal 4 12 3 31" xfId="13883"/>
    <cellStyle name="Normal 4 12 3 32" xfId="13884"/>
    <cellStyle name="Normal 4 12 3 33" xfId="13885"/>
    <cellStyle name="Normal 4 12 3 34" xfId="13886"/>
    <cellStyle name="Normal 4 12 3 35" xfId="13887"/>
    <cellStyle name="Normal 4 12 3 36" xfId="13888"/>
    <cellStyle name="Normal 4 12 3 37" xfId="13889"/>
    <cellStyle name="Normal 4 12 3 38" xfId="13890"/>
    <cellStyle name="Normal 4 12 3 4" xfId="13891"/>
    <cellStyle name="Normal 4 12 3 5" xfId="13892"/>
    <cellStyle name="Normal 4 12 3 6" xfId="13893"/>
    <cellStyle name="Normal 4 12 3 7" xfId="13894"/>
    <cellStyle name="Normal 4 12 3 8" xfId="13895"/>
    <cellStyle name="Normal 4 12 3 9" xfId="13896"/>
    <cellStyle name="Normal 4 12 30" xfId="13897"/>
    <cellStyle name="Normal 4 12 31" xfId="13898"/>
    <cellStyle name="Normal 4 12 32" xfId="13899"/>
    <cellStyle name="Normal 4 12 33" xfId="13900"/>
    <cellStyle name="Normal 4 12 34" xfId="13901"/>
    <cellStyle name="Normal 4 12 35" xfId="13902"/>
    <cellStyle name="Normal 4 12 36" xfId="13903"/>
    <cellStyle name="Normal 4 12 37" xfId="13904"/>
    <cellStyle name="Normal 4 12 38" xfId="13905"/>
    <cellStyle name="Normal 4 12 39" xfId="13906"/>
    <cellStyle name="Normal 4 12 4" xfId="13907"/>
    <cellStyle name="Normal 4 12 40" xfId="13908"/>
    <cellStyle name="Normal 4 12 41" xfId="13909"/>
    <cellStyle name="Normal 4 12 42" xfId="13910"/>
    <cellStyle name="Normal 4 12 43" xfId="13911"/>
    <cellStyle name="Normal 4 12 44" xfId="13912"/>
    <cellStyle name="Normal 4 12 45" xfId="13913"/>
    <cellStyle name="Normal 4 12 46" xfId="13914"/>
    <cellStyle name="Normal 4 12 47" xfId="13915"/>
    <cellStyle name="Normal 4 12 5" xfId="13916"/>
    <cellStyle name="Normal 4 12 6" xfId="13917"/>
    <cellStyle name="Normal 4 12 7" xfId="13918"/>
    <cellStyle name="Normal 4 12 8" xfId="13919"/>
    <cellStyle name="Normal 4 12 9" xfId="13920"/>
    <cellStyle name="Normal 4 13" xfId="13921"/>
    <cellStyle name="Normal 4 13 2" xfId="13922"/>
    <cellStyle name="Normal 4 13 3" xfId="13923"/>
    <cellStyle name="Normal 4 13 4" xfId="13924"/>
    <cellStyle name="Normal 4 13 5" xfId="13925"/>
    <cellStyle name="Normal 4 13 6" xfId="13926"/>
    <cellStyle name="Normal 4 14" xfId="13927"/>
    <cellStyle name="Normal 4 14 2" xfId="13928"/>
    <cellStyle name="Normal 4 14 3" xfId="13929"/>
    <cellStyle name="Normal 4 14 4" xfId="13930"/>
    <cellStyle name="Normal 4 14 5" xfId="13931"/>
    <cellStyle name="Normal 4 14 6" xfId="13932"/>
    <cellStyle name="Normal 4 15" xfId="13933"/>
    <cellStyle name="Normal 4 15 2" xfId="13934"/>
    <cellStyle name="Normal 4 15 3" xfId="13935"/>
    <cellStyle name="Normal 4 15 4" xfId="13936"/>
    <cellStyle name="Normal 4 15 5" xfId="13937"/>
    <cellStyle name="Normal 4 15 6" xfId="13938"/>
    <cellStyle name="Normal 4 16" xfId="13939"/>
    <cellStyle name="Normal 4 16 2" xfId="13940"/>
    <cellStyle name="Normal 4 16 3" xfId="13941"/>
    <cellStyle name="Normal 4 16 4" xfId="13942"/>
    <cellStyle name="Normal 4 16 5" xfId="13943"/>
    <cellStyle name="Normal 4 16 6" xfId="13944"/>
    <cellStyle name="Normal 4 17" xfId="13945"/>
    <cellStyle name="Normal 4 17 2" xfId="13946"/>
    <cellStyle name="Normal 4 17 3" xfId="13947"/>
    <cellStyle name="Normal 4 17 4" xfId="13948"/>
    <cellStyle name="Normal 4 17 5" xfId="13949"/>
    <cellStyle name="Normal 4 17 6" xfId="13950"/>
    <cellStyle name="Normal 4 18" xfId="13951"/>
    <cellStyle name="Normal 4 18 2" xfId="13952"/>
    <cellStyle name="Normal 4 18 3" xfId="13953"/>
    <cellStyle name="Normal 4 18 4" xfId="13954"/>
    <cellStyle name="Normal 4 18 5" xfId="13955"/>
    <cellStyle name="Normal 4 18 6" xfId="13956"/>
    <cellStyle name="Normal 4 19" xfId="13957"/>
    <cellStyle name="Normal 4 19 2" xfId="13958"/>
    <cellStyle name="Normal 4 19 3" xfId="13959"/>
    <cellStyle name="Normal 4 19 4" xfId="13960"/>
    <cellStyle name="Normal 4 19 5" xfId="13961"/>
    <cellStyle name="Normal 4 19 6" xfId="13962"/>
    <cellStyle name="Normal 4 2" xfId="13963"/>
    <cellStyle name="Normal 4 2 2" xfId="13964"/>
    <cellStyle name="Normal 4 2 3" xfId="13965"/>
    <cellStyle name="Normal 4 2 4" xfId="13966"/>
    <cellStyle name="Normal 4 20" xfId="13967"/>
    <cellStyle name="Normal 4 20 2" xfId="13968"/>
    <cellStyle name="Normal 4 20 3" xfId="13969"/>
    <cellStyle name="Normal 4 20 4" xfId="13970"/>
    <cellStyle name="Normal 4 20 5" xfId="13971"/>
    <cellStyle name="Normal 4 20 6" xfId="13972"/>
    <cellStyle name="Normal 4 21" xfId="13973"/>
    <cellStyle name="Normal 4 21 2" xfId="13974"/>
    <cellStyle name="Normal 4 21 3" xfId="13975"/>
    <cellStyle name="Normal 4 21 4" xfId="13976"/>
    <cellStyle name="Normal 4 21 5" xfId="13977"/>
    <cellStyle name="Normal 4 21 6" xfId="13978"/>
    <cellStyle name="Normal 4 22" xfId="13979"/>
    <cellStyle name="Normal 4 22 2" xfId="13980"/>
    <cellStyle name="Normal 4 22 3" xfId="13981"/>
    <cellStyle name="Normal 4 22 4" xfId="13982"/>
    <cellStyle name="Normal 4 22 5" xfId="13983"/>
    <cellStyle name="Normal 4 22 6" xfId="13984"/>
    <cellStyle name="Normal 4 23" xfId="13985"/>
    <cellStyle name="Normal 4 23 2" xfId="13986"/>
    <cellStyle name="Normal 4 23 3" xfId="13987"/>
    <cellStyle name="Normal 4 23 4" xfId="13988"/>
    <cellStyle name="Normal 4 23 5" xfId="13989"/>
    <cellStyle name="Normal 4 23 6" xfId="13990"/>
    <cellStyle name="Normal 4 24" xfId="13991"/>
    <cellStyle name="Normal 4 24 2" xfId="13992"/>
    <cellStyle name="Normal 4 24 3" xfId="13993"/>
    <cellStyle name="Normal 4 24 4" xfId="13994"/>
    <cellStyle name="Normal 4 24 5" xfId="13995"/>
    <cellStyle name="Normal 4 24 6" xfId="13996"/>
    <cellStyle name="Normal 4 25" xfId="13997"/>
    <cellStyle name="Normal 4 25 2" xfId="13998"/>
    <cellStyle name="Normal 4 25 3" xfId="13999"/>
    <cellStyle name="Normal 4 25 4" xfId="14000"/>
    <cellStyle name="Normal 4 25 5" xfId="14001"/>
    <cellStyle name="Normal 4 25 6" xfId="14002"/>
    <cellStyle name="Normal 4 26" xfId="14003"/>
    <cellStyle name="Normal 4 26 2" xfId="14004"/>
    <cellStyle name="Normal 4 26 3" xfId="14005"/>
    <cellStyle name="Normal 4 26 4" xfId="14006"/>
    <cellStyle name="Normal 4 26 5" xfId="14007"/>
    <cellStyle name="Normal 4 26 6" xfId="14008"/>
    <cellStyle name="Normal 4 27" xfId="14009"/>
    <cellStyle name="Normal 4 27 2" xfId="14010"/>
    <cellStyle name="Normal 4 27 3" xfId="14011"/>
    <cellStyle name="Normal 4 27 4" xfId="14012"/>
    <cellStyle name="Normal 4 27 5" xfId="14013"/>
    <cellStyle name="Normal 4 27 6" xfId="14014"/>
    <cellStyle name="Normal 4 28" xfId="14015"/>
    <cellStyle name="Normal 4 28 2" xfId="14016"/>
    <cellStyle name="Normal 4 28 3" xfId="14017"/>
    <cellStyle name="Normal 4 28 4" xfId="14018"/>
    <cellStyle name="Normal 4 28 5" xfId="14019"/>
    <cellStyle name="Normal 4 28 6" xfId="14020"/>
    <cellStyle name="Normal 4 29" xfId="14021"/>
    <cellStyle name="Normal 4 29 2" xfId="14022"/>
    <cellStyle name="Normal 4 29 3" xfId="14023"/>
    <cellStyle name="Normal 4 29 4" xfId="14024"/>
    <cellStyle name="Normal 4 29 5" xfId="14025"/>
    <cellStyle name="Normal 4 29 6" xfId="14026"/>
    <cellStyle name="Normal 4 3" xfId="14027"/>
    <cellStyle name="Normal 4 30" xfId="14028"/>
    <cellStyle name="Normal 4 30 2" xfId="14029"/>
    <cellStyle name="Normal 4 30 3" xfId="14030"/>
    <cellStyle name="Normal 4 30 4" xfId="14031"/>
    <cellStyle name="Normal 4 30 5" xfId="14032"/>
    <cellStyle name="Normal 4 30 6" xfId="14033"/>
    <cellStyle name="Normal 4 31" xfId="14034"/>
    <cellStyle name="Normal 4 31 2" xfId="14035"/>
    <cellStyle name="Normal 4 31 3" xfId="14036"/>
    <cellStyle name="Normal 4 31 4" xfId="14037"/>
    <cellStyle name="Normal 4 31 5" xfId="14038"/>
    <cellStyle name="Normal 4 31 6" xfId="14039"/>
    <cellStyle name="Normal 4 32" xfId="14040"/>
    <cellStyle name="Normal 4 32 2" xfId="14041"/>
    <cellStyle name="Normal 4 32 3" xfId="14042"/>
    <cellStyle name="Normal 4 32 4" xfId="14043"/>
    <cellStyle name="Normal 4 32 5" xfId="14044"/>
    <cellStyle name="Normal 4 32 6" xfId="14045"/>
    <cellStyle name="Normal 4 33" xfId="14046"/>
    <cellStyle name="Normal 4 34" xfId="14047"/>
    <cellStyle name="Normal 4 35" xfId="14048"/>
    <cellStyle name="Normal 4 36" xfId="14049"/>
    <cellStyle name="Normal 4 37" xfId="14050"/>
    <cellStyle name="Normal 4 38" xfId="14051"/>
    <cellStyle name="Normal 4 39" xfId="14052"/>
    <cellStyle name="Normal 4 4" xfId="14053"/>
    <cellStyle name="Normal 4 4 2" xfId="14054"/>
    <cellStyle name="Normal 4 4 3" xfId="14055"/>
    <cellStyle name="Normal 4 4 4" xfId="14056"/>
    <cellStyle name="Normal 4 4 5" xfId="14057"/>
    <cellStyle name="Normal 4 4 6" xfId="14058"/>
    <cellStyle name="Normal 4 40" xfId="14059"/>
    <cellStyle name="Normal 4 41" xfId="14060"/>
    <cellStyle name="Normal 4 42" xfId="14061"/>
    <cellStyle name="Normal 4 43" xfId="14062"/>
    <cellStyle name="Normal 4 44" xfId="14063"/>
    <cellStyle name="Normal 4 45" xfId="14064"/>
    <cellStyle name="Normal 4 46" xfId="14065"/>
    <cellStyle name="Normal 4 47" xfId="14066"/>
    <cellStyle name="Normal 4 48" xfId="14067"/>
    <cellStyle name="Normal 4 49" xfId="14068"/>
    <cellStyle name="Normal 4 5" xfId="14069"/>
    <cellStyle name="Normal 4 5 2" xfId="14070"/>
    <cellStyle name="Normal 4 5 3" xfId="14071"/>
    <cellStyle name="Normal 4 5 4" xfId="14072"/>
    <cellStyle name="Normal 4 5 5" xfId="14073"/>
    <cellStyle name="Normal 4 5 6" xfId="14074"/>
    <cellStyle name="Normal 4 50" xfId="14075"/>
    <cellStyle name="Normal 4 51" xfId="14076"/>
    <cellStyle name="Normal 4 6" xfId="14077"/>
    <cellStyle name="Normal 4 6 2" xfId="14078"/>
    <cellStyle name="Normal 4 6 3" xfId="14079"/>
    <cellStyle name="Normal 4 6 4" xfId="14080"/>
    <cellStyle name="Normal 4 6 5" xfId="14081"/>
    <cellStyle name="Normal 4 6 6" xfId="14082"/>
    <cellStyle name="Normal 4 7" xfId="14083"/>
    <cellStyle name="Normal 4 7 2" xfId="14084"/>
    <cellStyle name="Normal 4 7 3" xfId="14085"/>
    <cellStyle name="Normal 4 7 4" xfId="14086"/>
    <cellStyle name="Normal 4 7 5" xfId="14087"/>
    <cellStyle name="Normal 4 7 6" xfId="14088"/>
    <cellStyle name="Normal 4 8" xfId="14089"/>
    <cellStyle name="Normal 4 8 2" xfId="14090"/>
    <cellStyle name="Normal 4 8 3" xfId="14091"/>
    <cellStyle name="Normal 4 8 4" xfId="14092"/>
    <cellStyle name="Normal 4 8 5" xfId="14093"/>
    <cellStyle name="Normal 4 8 6" xfId="14094"/>
    <cellStyle name="Normal 4 9" xfId="14095"/>
    <cellStyle name="Normal 4 9 2" xfId="14096"/>
    <cellStyle name="Normal 4 9 3" xfId="14097"/>
    <cellStyle name="Normal 4 9 4" xfId="14098"/>
    <cellStyle name="Normal 4 9 5" xfId="14099"/>
    <cellStyle name="Normal 4 9 6" xfId="14100"/>
    <cellStyle name="Normal 5" xfId="1"/>
    <cellStyle name="Normal 5 10" xfId="14101"/>
    <cellStyle name="Normal 5 11" xfId="14102"/>
    <cellStyle name="Normal 5 12" xfId="14103"/>
    <cellStyle name="Normal 5 13" xfId="14104"/>
    <cellStyle name="Normal 5 14" xfId="14105"/>
    <cellStyle name="Normal 5 15" xfId="14106"/>
    <cellStyle name="Normal 5 16" xfId="14107"/>
    <cellStyle name="Normal 5 17" xfId="14108"/>
    <cellStyle name="Normal 5 18" xfId="14109"/>
    <cellStyle name="Normal 5 19" xfId="14110"/>
    <cellStyle name="Normal 5 2" xfId="14111"/>
    <cellStyle name="Normal 5 20" xfId="14112"/>
    <cellStyle name="Normal 5 21" xfId="14113"/>
    <cellStyle name="Normal 5 22" xfId="14114"/>
    <cellStyle name="Normal 5 23" xfId="14115"/>
    <cellStyle name="Normal 5 24" xfId="14116"/>
    <cellStyle name="Normal 5 25" xfId="14117"/>
    <cellStyle name="Normal 5 26" xfId="14118"/>
    <cellStyle name="Normal 5 27" xfId="14119"/>
    <cellStyle name="Normal 5 28" xfId="14120"/>
    <cellStyle name="Normal 5 29" xfId="14121"/>
    <cellStyle name="Normal 5 3" xfId="14122"/>
    <cellStyle name="Normal 5 30" xfId="14123"/>
    <cellStyle name="Normal 5 31" xfId="14124"/>
    <cellStyle name="Normal 5 32" xfId="14125"/>
    <cellStyle name="Normal 5 4" xfId="14126"/>
    <cellStyle name="Normal 5 5" xfId="14127"/>
    <cellStyle name="Normal 5 6" xfId="14128"/>
    <cellStyle name="Normal 5 7" xfId="14129"/>
    <cellStyle name="Normal 5 8" xfId="14130"/>
    <cellStyle name="Normal 5 9" xfId="14131"/>
    <cellStyle name="Normal 6" xfId="14132"/>
    <cellStyle name="Normal 6 10" xfId="14133"/>
    <cellStyle name="Normal 6 10 10" xfId="14134"/>
    <cellStyle name="Normal 6 10 11" xfId="14135"/>
    <cellStyle name="Normal 6 10 12" xfId="14136"/>
    <cellStyle name="Normal 6 10 13" xfId="14137"/>
    <cellStyle name="Normal 6 10 14" xfId="14138"/>
    <cellStyle name="Normal 6 10 15" xfId="14139"/>
    <cellStyle name="Normal 6 10 16" xfId="14140"/>
    <cellStyle name="Normal 6 10 17" xfId="14141"/>
    <cellStyle name="Normal 6 10 18" xfId="14142"/>
    <cellStyle name="Normal 6 10 19" xfId="14143"/>
    <cellStyle name="Normal 6 10 2" xfId="14144"/>
    <cellStyle name="Normal 6 10 2 10" xfId="14145"/>
    <cellStyle name="Normal 6 10 2 11" xfId="14146"/>
    <cellStyle name="Normal 6 10 2 12" xfId="14147"/>
    <cellStyle name="Normal 6 10 2 13" xfId="14148"/>
    <cellStyle name="Normal 6 10 2 14" xfId="14149"/>
    <cellStyle name="Normal 6 10 2 15" xfId="14150"/>
    <cellStyle name="Normal 6 10 2 16" xfId="14151"/>
    <cellStyle name="Normal 6 10 2 17" xfId="14152"/>
    <cellStyle name="Normal 6 10 2 18" xfId="14153"/>
    <cellStyle name="Normal 6 10 2 19" xfId="14154"/>
    <cellStyle name="Normal 6 10 2 2" xfId="14155"/>
    <cellStyle name="Normal 6 10 2 2 10" xfId="14156"/>
    <cellStyle name="Normal 6 10 2 2 11" xfId="14157"/>
    <cellStyle name="Normal 6 10 2 2 12" xfId="14158"/>
    <cellStyle name="Normal 6 10 2 2 13" xfId="14159"/>
    <cellStyle name="Normal 6 10 2 2 14" xfId="14160"/>
    <cellStyle name="Normal 6 10 2 2 15" xfId="14161"/>
    <cellStyle name="Normal 6 10 2 2 16" xfId="14162"/>
    <cellStyle name="Normal 6 10 2 2 17" xfId="14163"/>
    <cellStyle name="Normal 6 10 2 2 18" xfId="14164"/>
    <cellStyle name="Normal 6 10 2 2 19" xfId="14165"/>
    <cellStyle name="Normal 6 10 2 2 2" xfId="14166"/>
    <cellStyle name="Normal 6 10 2 2 2 10" xfId="14167"/>
    <cellStyle name="Normal 6 10 2 2 2 11" xfId="14168"/>
    <cellStyle name="Normal 6 10 2 2 2 12" xfId="14169"/>
    <cellStyle name="Normal 6 10 2 2 2 13" xfId="14170"/>
    <cellStyle name="Normal 6 10 2 2 2 14" xfId="14171"/>
    <cellStyle name="Normal 6 10 2 2 2 15" xfId="14172"/>
    <cellStyle name="Normal 6 10 2 2 2 16" xfId="14173"/>
    <cellStyle name="Normal 6 10 2 2 2 17" xfId="14174"/>
    <cellStyle name="Normal 6 10 2 2 2 18" xfId="14175"/>
    <cellStyle name="Normal 6 10 2 2 2 19" xfId="14176"/>
    <cellStyle name="Normal 6 10 2 2 2 2" xfId="14177"/>
    <cellStyle name="Normal 6 10 2 2 2 20" xfId="14178"/>
    <cellStyle name="Normal 6 10 2 2 2 21" xfId="14179"/>
    <cellStyle name="Normal 6 10 2 2 2 22" xfId="14180"/>
    <cellStyle name="Normal 6 10 2 2 2 23" xfId="14181"/>
    <cellStyle name="Normal 6 10 2 2 2 24" xfId="14182"/>
    <cellStyle name="Normal 6 10 2 2 2 25" xfId="14183"/>
    <cellStyle name="Normal 6 10 2 2 2 26" xfId="14184"/>
    <cellStyle name="Normal 6 10 2 2 2 27" xfId="14185"/>
    <cellStyle name="Normal 6 10 2 2 2 28" xfId="14186"/>
    <cellStyle name="Normal 6 10 2 2 2 29" xfId="14187"/>
    <cellStyle name="Normal 6 10 2 2 2 3" xfId="14188"/>
    <cellStyle name="Normal 6 10 2 2 2 30" xfId="14189"/>
    <cellStyle name="Normal 6 10 2 2 2 31" xfId="14190"/>
    <cellStyle name="Normal 6 10 2 2 2 32" xfId="14191"/>
    <cellStyle name="Normal 6 10 2 2 2 33" xfId="14192"/>
    <cellStyle name="Normal 6 10 2 2 2 34" xfId="14193"/>
    <cellStyle name="Normal 6 10 2 2 2 35" xfId="14194"/>
    <cellStyle name="Normal 6 10 2 2 2 36" xfId="14195"/>
    <cellStyle name="Normal 6 10 2 2 2 37" xfId="14196"/>
    <cellStyle name="Normal 6 10 2 2 2 38" xfId="14197"/>
    <cellStyle name="Normal 6 10 2 2 2 4" xfId="14198"/>
    <cellStyle name="Normal 6 10 2 2 2 5" xfId="14199"/>
    <cellStyle name="Normal 6 10 2 2 2 6" xfId="14200"/>
    <cellStyle name="Normal 6 10 2 2 2 7" xfId="14201"/>
    <cellStyle name="Normal 6 10 2 2 2 8" xfId="14202"/>
    <cellStyle name="Normal 6 10 2 2 2 9" xfId="14203"/>
    <cellStyle name="Normal 6 10 2 2 20" xfId="14204"/>
    <cellStyle name="Normal 6 10 2 2 21" xfId="14205"/>
    <cellStyle name="Normal 6 10 2 2 22" xfId="14206"/>
    <cellStyle name="Normal 6 10 2 2 23" xfId="14207"/>
    <cellStyle name="Normal 6 10 2 2 24" xfId="14208"/>
    <cellStyle name="Normal 6 10 2 2 25" xfId="14209"/>
    <cellStyle name="Normal 6 10 2 2 26" xfId="14210"/>
    <cellStyle name="Normal 6 10 2 2 27" xfId="14211"/>
    <cellStyle name="Normal 6 10 2 2 28" xfId="14212"/>
    <cellStyle name="Normal 6 10 2 2 29" xfId="14213"/>
    <cellStyle name="Normal 6 10 2 2 3" xfId="14214"/>
    <cellStyle name="Normal 6 10 2 2 30" xfId="14215"/>
    <cellStyle name="Normal 6 10 2 2 31" xfId="14216"/>
    <cellStyle name="Normal 6 10 2 2 32" xfId="14217"/>
    <cellStyle name="Normal 6 10 2 2 33" xfId="14218"/>
    <cellStyle name="Normal 6 10 2 2 34" xfId="14219"/>
    <cellStyle name="Normal 6 10 2 2 35" xfId="14220"/>
    <cellStyle name="Normal 6 10 2 2 36" xfId="14221"/>
    <cellStyle name="Normal 6 10 2 2 37" xfId="14222"/>
    <cellStyle name="Normal 6 10 2 2 38" xfId="14223"/>
    <cellStyle name="Normal 6 10 2 2 4" xfId="14224"/>
    <cellStyle name="Normal 6 10 2 2 5" xfId="14225"/>
    <cellStyle name="Normal 6 10 2 2 6" xfId="14226"/>
    <cellStyle name="Normal 6 10 2 2 7" xfId="14227"/>
    <cellStyle name="Normal 6 10 2 2 8" xfId="14228"/>
    <cellStyle name="Normal 6 10 2 2 9" xfId="14229"/>
    <cellStyle name="Normal 6 10 2 20" xfId="14230"/>
    <cellStyle name="Normal 6 10 2 21" xfId="14231"/>
    <cellStyle name="Normal 6 10 2 22" xfId="14232"/>
    <cellStyle name="Normal 6 10 2 23" xfId="14233"/>
    <cellStyle name="Normal 6 10 2 24" xfId="14234"/>
    <cellStyle name="Normal 6 10 2 25" xfId="14235"/>
    <cellStyle name="Normal 6 10 2 26" xfId="14236"/>
    <cellStyle name="Normal 6 10 2 27" xfId="14237"/>
    <cellStyle name="Normal 6 10 2 28" xfId="14238"/>
    <cellStyle name="Normal 6 10 2 29" xfId="14239"/>
    <cellStyle name="Normal 6 10 2 3" xfId="14240"/>
    <cellStyle name="Normal 6 10 2 30" xfId="14241"/>
    <cellStyle name="Normal 6 10 2 31" xfId="14242"/>
    <cellStyle name="Normal 6 10 2 32" xfId="14243"/>
    <cellStyle name="Normal 6 10 2 33" xfId="14244"/>
    <cellStyle name="Normal 6 10 2 34" xfId="14245"/>
    <cellStyle name="Normal 6 10 2 35" xfId="14246"/>
    <cellStyle name="Normal 6 10 2 36" xfId="14247"/>
    <cellStyle name="Normal 6 10 2 37" xfId="14248"/>
    <cellStyle name="Normal 6 10 2 38" xfId="14249"/>
    <cellStyle name="Normal 6 10 2 39" xfId="14250"/>
    <cellStyle name="Normal 6 10 2 4" xfId="14251"/>
    <cellStyle name="Normal 6 10 2 40" xfId="14252"/>
    <cellStyle name="Normal 6 10 2 5" xfId="14253"/>
    <cellStyle name="Normal 6 10 2 6" xfId="14254"/>
    <cellStyle name="Normal 6 10 2 7" xfId="14255"/>
    <cellStyle name="Normal 6 10 2 8" xfId="14256"/>
    <cellStyle name="Normal 6 10 2 9" xfId="14257"/>
    <cellStyle name="Normal 6 10 20" xfId="14258"/>
    <cellStyle name="Normal 6 10 21" xfId="14259"/>
    <cellStyle name="Normal 6 10 22" xfId="14260"/>
    <cellStyle name="Normal 6 10 23" xfId="14261"/>
    <cellStyle name="Normal 6 10 24" xfId="14262"/>
    <cellStyle name="Normal 6 10 25" xfId="14263"/>
    <cellStyle name="Normal 6 10 26" xfId="14264"/>
    <cellStyle name="Normal 6 10 27" xfId="14265"/>
    <cellStyle name="Normal 6 10 28" xfId="14266"/>
    <cellStyle name="Normal 6 10 29" xfId="14267"/>
    <cellStyle name="Normal 6 10 3" xfId="14268"/>
    <cellStyle name="Normal 6 10 3 10" xfId="14269"/>
    <cellStyle name="Normal 6 10 3 11" xfId="14270"/>
    <cellStyle name="Normal 6 10 3 12" xfId="14271"/>
    <cellStyle name="Normal 6 10 3 13" xfId="14272"/>
    <cellStyle name="Normal 6 10 3 14" xfId="14273"/>
    <cellStyle name="Normal 6 10 3 15" xfId="14274"/>
    <cellStyle name="Normal 6 10 3 16" xfId="14275"/>
    <cellStyle name="Normal 6 10 3 17" xfId="14276"/>
    <cellStyle name="Normal 6 10 3 18" xfId="14277"/>
    <cellStyle name="Normal 6 10 3 19" xfId="14278"/>
    <cellStyle name="Normal 6 10 3 2" xfId="14279"/>
    <cellStyle name="Normal 6 10 3 2 10" xfId="14280"/>
    <cellStyle name="Normal 6 10 3 2 11" xfId="14281"/>
    <cellStyle name="Normal 6 10 3 2 12" xfId="14282"/>
    <cellStyle name="Normal 6 10 3 2 13" xfId="14283"/>
    <cellStyle name="Normal 6 10 3 2 14" xfId="14284"/>
    <cellStyle name="Normal 6 10 3 2 15" xfId="14285"/>
    <cellStyle name="Normal 6 10 3 2 16" xfId="14286"/>
    <cellStyle name="Normal 6 10 3 2 17" xfId="14287"/>
    <cellStyle name="Normal 6 10 3 2 18" xfId="14288"/>
    <cellStyle name="Normal 6 10 3 2 19" xfId="14289"/>
    <cellStyle name="Normal 6 10 3 2 2" xfId="14290"/>
    <cellStyle name="Normal 6 10 3 2 20" xfId="14291"/>
    <cellStyle name="Normal 6 10 3 2 21" xfId="14292"/>
    <cellStyle name="Normal 6 10 3 2 22" xfId="14293"/>
    <cellStyle name="Normal 6 10 3 2 23" xfId="14294"/>
    <cellStyle name="Normal 6 10 3 2 24" xfId="14295"/>
    <cellStyle name="Normal 6 10 3 2 25" xfId="14296"/>
    <cellStyle name="Normal 6 10 3 2 26" xfId="14297"/>
    <cellStyle name="Normal 6 10 3 2 27" xfId="14298"/>
    <cellStyle name="Normal 6 10 3 2 28" xfId="14299"/>
    <cellStyle name="Normal 6 10 3 2 29" xfId="14300"/>
    <cellStyle name="Normal 6 10 3 2 3" xfId="14301"/>
    <cellStyle name="Normal 6 10 3 2 30" xfId="14302"/>
    <cellStyle name="Normal 6 10 3 2 31" xfId="14303"/>
    <cellStyle name="Normal 6 10 3 2 32" xfId="14304"/>
    <cellStyle name="Normal 6 10 3 2 33" xfId="14305"/>
    <cellStyle name="Normal 6 10 3 2 34" xfId="14306"/>
    <cellStyle name="Normal 6 10 3 2 35" xfId="14307"/>
    <cellStyle name="Normal 6 10 3 2 36" xfId="14308"/>
    <cellStyle name="Normal 6 10 3 2 37" xfId="14309"/>
    <cellStyle name="Normal 6 10 3 2 38" xfId="14310"/>
    <cellStyle name="Normal 6 10 3 2 4" xfId="14311"/>
    <cellStyle name="Normal 6 10 3 2 5" xfId="14312"/>
    <cellStyle name="Normal 6 10 3 2 6" xfId="14313"/>
    <cellStyle name="Normal 6 10 3 2 7" xfId="14314"/>
    <cellStyle name="Normal 6 10 3 2 8" xfId="14315"/>
    <cellStyle name="Normal 6 10 3 2 9" xfId="14316"/>
    <cellStyle name="Normal 6 10 3 20" xfId="14317"/>
    <cellStyle name="Normal 6 10 3 21" xfId="14318"/>
    <cellStyle name="Normal 6 10 3 22" xfId="14319"/>
    <cellStyle name="Normal 6 10 3 23" xfId="14320"/>
    <cellStyle name="Normal 6 10 3 24" xfId="14321"/>
    <cellStyle name="Normal 6 10 3 25" xfId="14322"/>
    <cellStyle name="Normal 6 10 3 26" xfId="14323"/>
    <cellStyle name="Normal 6 10 3 27" xfId="14324"/>
    <cellStyle name="Normal 6 10 3 28" xfId="14325"/>
    <cellStyle name="Normal 6 10 3 29" xfId="14326"/>
    <cellStyle name="Normal 6 10 3 3" xfId="14327"/>
    <cellStyle name="Normal 6 10 3 30" xfId="14328"/>
    <cellStyle name="Normal 6 10 3 31" xfId="14329"/>
    <cellStyle name="Normal 6 10 3 32" xfId="14330"/>
    <cellStyle name="Normal 6 10 3 33" xfId="14331"/>
    <cellStyle name="Normal 6 10 3 34" xfId="14332"/>
    <cellStyle name="Normal 6 10 3 35" xfId="14333"/>
    <cellStyle name="Normal 6 10 3 36" xfId="14334"/>
    <cellStyle name="Normal 6 10 3 37" xfId="14335"/>
    <cellStyle name="Normal 6 10 3 38" xfId="14336"/>
    <cellStyle name="Normal 6 10 3 4" xfId="14337"/>
    <cellStyle name="Normal 6 10 3 5" xfId="14338"/>
    <cellStyle name="Normal 6 10 3 6" xfId="14339"/>
    <cellStyle name="Normal 6 10 3 7" xfId="14340"/>
    <cellStyle name="Normal 6 10 3 8" xfId="14341"/>
    <cellStyle name="Normal 6 10 3 9" xfId="14342"/>
    <cellStyle name="Normal 6 10 30" xfId="14343"/>
    <cellStyle name="Normal 6 10 31" xfId="14344"/>
    <cellStyle name="Normal 6 10 32" xfId="14345"/>
    <cellStyle name="Normal 6 10 33" xfId="14346"/>
    <cellStyle name="Normal 6 10 34" xfId="14347"/>
    <cellStyle name="Normal 6 10 35" xfId="14348"/>
    <cellStyle name="Normal 6 10 36" xfId="14349"/>
    <cellStyle name="Normal 6 10 37" xfId="14350"/>
    <cellStyle name="Normal 6 10 38" xfId="14351"/>
    <cellStyle name="Normal 6 10 39" xfId="14352"/>
    <cellStyle name="Normal 6 10 4" xfId="14353"/>
    <cellStyle name="Normal 6 10 40" xfId="14354"/>
    <cellStyle name="Normal 6 10 5" xfId="14355"/>
    <cellStyle name="Normal 6 10 6" xfId="14356"/>
    <cellStyle name="Normal 6 10 7" xfId="14357"/>
    <cellStyle name="Normal 6 10 8" xfId="14358"/>
    <cellStyle name="Normal 6 10 9" xfId="14359"/>
    <cellStyle name="Normal 6 11" xfId="14360"/>
    <cellStyle name="Normal 6 12" xfId="14361"/>
    <cellStyle name="Normal 6 13" xfId="14362"/>
    <cellStyle name="Normal 6 14" xfId="14363"/>
    <cellStyle name="Normal 6 15" xfId="14364"/>
    <cellStyle name="Normal 6 16" xfId="14365"/>
    <cellStyle name="Normal 6 17" xfId="14366"/>
    <cellStyle name="Normal 6 18" xfId="14367"/>
    <cellStyle name="Normal 6 19" xfId="14368"/>
    <cellStyle name="Normal 6 2" xfId="14369"/>
    <cellStyle name="Normal 6 20" xfId="14370"/>
    <cellStyle name="Normal 6 21" xfId="14371"/>
    <cellStyle name="Normal 6 22" xfId="14372"/>
    <cellStyle name="Normal 6 23" xfId="14373"/>
    <cellStyle name="Normal 6 24" xfId="14374"/>
    <cellStyle name="Normal 6 25" xfId="14375"/>
    <cellStyle name="Normal 6 26" xfId="14376"/>
    <cellStyle name="Normal 6 27" xfId="14377"/>
    <cellStyle name="Normal 6 28" xfId="14378"/>
    <cellStyle name="Normal 6 29" xfId="14379"/>
    <cellStyle name="Normal 6 3" xfId="14380"/>
    <cellStyle name="Normal 6 30" xfId="14381"/>
    <cellStyle name="Normal 6 31" xfId="14382"/>
    <cellStyle name="Normal 6 32" xfId="14383"/>
    <cellStyle name="Normal 6 33" xfId="14384"/>
    <cellStyle name="Normal 6 34" xfId="14385"/>
    <cellStyle name="Normal 6 35" xfId="14386"/>
    <cellStyle name="Normal 6 36" xfId="14387"/>
    <cellStyle name="Normal 6 37" xfId="14388"/>
    <cellStyle name="Normal 6 38" xfId="14389"/>
    <cellStyle name="Normal 6 39" xfId="14390"/>
    <cellStyle name="Normal 6 4" xfId="14391"/>
    <cellStyle name="Normal 6 40" xfId="14392"/>
    <cellStyle name="Normal 6 41" xfId="14393"/>
    <cellStyle name="Normal 6 42" xfId="14394"/>
    <cellStyle name="Normal 6 43" xfId="14395"/>
    <cellStyle name="Normal 6 44" xfId="14396"/>
    <cellStyle name="Normal 6 45" xfId="14397"/>
    <cellStyle name="Normal 6 46" xfId="14398"/>
    <cellStyle name="Normal 6 47" xfId="14399"/>
    <cellStyle name="Normal 6 48" xfId="14400"/>
    <cellStyle name="Normal 6 49" xfId="14401"/>
    <cellStyle name="Normal 6 5" xfId="14402"/>
    <cellStyle name="Normal 6 50" xfId="14403"/>
    <cellStyle name="Normal 6 51" xfId="14404"/>
    <cellStyle name="Normal 6 52" xfId="14405"/>
    <cellStyle name="Normal 6 53" xfId="14406"/>
    <cellStyle name="Normal 6 54" xfId="14407"/>
    <cellStyle name="Normal 6 55" xfId="14408"/>
    <cellStyle name="Normal 6 56" xfId="14409"/>
    <cellStyle name="Normal 6 57" xfId="14410"/>
    <cellStyle name="Normal 6 58" xfId="14411"/>
    <cellStyle name="Normal 6 59" xfId="14412"/>
    <cellStyle name="Normal 6 6" xfId="14413"/>
    <cellStyle name="Normal 6 60" xfId="14414"/>
    <cellStyle name="Normal 6 61" xfId="14415"/>
    <cellStyle name="Normal 6 62" xfId="14416"/>
    <cellStyle name="Normal 6 7" xfId="14417"/>
    <cellStyle name="Normal 6 8" xfId="14418"/>
    <cellStyle name="Normal 6 9" xfId="14419"/>
    <cellStyle name="Normal 7" xfId="14420"/>
    <cellStyle name="Normal 7 2" xfId="14421"/>
    <cellStyle name="Normal 7 2 10" xfId="14422"/>
    <cellStyle name="Normal 7 2 11" xfId="14423"/>
    <cellStyle name="Normal 7 2 12" xfId="14424"/>
    <cellStyle name="Normal 7 2 13" xfId="14425"/>
    <cellStyle name="Normal 7 2 14" xfId="14426"/>
    <cellStyle name="Normal 7 2 15" xfId="14427"/>
    <cellStyle name="Normal 7 2 16" xfId="14428"/>
    <cellStyle name="Normal 7 2 17" xfId="14429"/>
    <cellStyle name="Normal 7 2 18" xfId="14430"/>
    <cellStyle name="Normal 7 2 19" xfId="14431"/>
    <cellStyle name="Normal 7 2 2" xfId="14432"/>
    <cellStyle name="Normal 7 2 2 10" xfId="14433"/>
    <cellStyle name="Normal 7 2 2 11" xfId="14434"/>
    <cellStyle name="Normal 7 2 2 12" xfId="14435"/>
    <cellStyle name="Normal 7 2 2 13" xfId="14436"/>
    <cellStyle name="Normal 7 2 2 14" xfId="14437"/>
    <cellStyle name="Normal 7 2 2 15" xfId="14438"/>
    <cellStyle name="Normal 7 2 2 16" xfId="14439"/>
    <cellStyle name="Normal 7 2 2 17" xfId="14440"/>
    <cellStyle name="Normal 7 2 2 18" xfId="14441"/>
    <cellStyle name="Normal 7 2 2 19" xfId="14442"/>
    <cellStyle name="Normal 7 2 2 2" xfId="14443"/>
    <cellStyle name="Normal 7 2 2 2 10" xfId="14444"/>
    <cellStyle name="Normal 7 2 2 2 11" xfId="14445"/>
    <cellStyle name="Normal 7 2 2 2 12" xfId="14446"/>
    <cellStyle name="Normal 7 2 2 2 13" xfId="14447"/>
    <cellStyle name="Normal 7 2 2 2 14" xfId="14448"/>
    <cellStyle name="Normal 7 2 2 2 15" xfId="14449"/>
    <cellStyle name="Normal 7 2 2 2 16" xfId="14450"/>
    <cellStyle name="Normal 7 2 2 2 17" xfId="14451"/>
    <cellStyle name="Normal 7 2 2 2 18" xfId="14452"/>
    <cellStyle name="Normal 7 2 2 2 19" xfId="14453"/>
    <cellStyle name="Normal 7 2 2 2 2" xfId="14454"/>
    <cellStyle name="Normal 7 2 2 2 2 10" xfId="14455"/>
    <cellStyle name="Normal 7 2 2 2 2 11" xfId="14456"/>
    <cellStyle name="Normal 7 2 2 2 2 12" xfId="14457"/>
    <cellStyle name="Normal 7 2 2 2 2 13" xfId="14458"/>
    <cellStyle name="Normal 7 2 2 2 2 14" xfId="14459"/>
    <cellStyle name="Normal 7 2 2 2 2 15" xfId="14460"/>
    <cellStyle name="Normal 7 2 2 2 2 16" xfId="14461"/>
    <cellStyle name="Normal 7 2 2 2 2 17" xfId="14462"/>
    <cellStyle name="Normal 7 2 2 2 2 18" xfId="14463"/>
    <cellStyle name="Normal 7 2 2 2 2 19" xfId="14464"/>
    <cellStyle name="Normal 7 2 2 2 2 2" xfId="14465"/>
    <cellStyle name="Normal 7 2 2 2 2 20" xfId="14466"/>
    <cellStyle name="Normal 7 2 2 2 2 21" xfId="14467"/>
    <cellStyle name="Normal 7 2 2 2 2 22" xfId="14468"/>
    <cellStyle name="Normal 7 2 2 2 2 23" xfId="14469"/>
    <cellStyle name="Normal 7 2 2 2 2 24" xfId="14470"/>
    <cellStyle name="Normal 7 2 2 2 2 25" xfId="14471"/>
    <cellStyle name="Normal 7 2 2 2 2 26" xfId="14472"/>
    <cellStyle name="Normal 7 2 2 2 2 27" xfId="14473"/>
    <cellStyle name="Normal 7 2 2 2 2 28" xfId="14474"/>
    <cellStyle name="Normal 7 2 2 2 2 29" xfId="14475"/>
    <cellStyle name="Normal 7 2 2 2 2 3" xfId="14476"/>
    <cellStyle name="Normal 7 2 2 2 2 30" xfId="14477"/>
    <cellStyle name="Normal 7 2 2 2 2 31" xfId="14478"/>
    <cellStyle name="Normal 7 2 2 2 2 32" xfId="14479"/>
    <cellStyle name="Normal 7 2 2 2 2 33" xfId="14480"/>
    <cellStyle name="Normal 7 2 2 2 2 34" xfId="14481"/>
    <cellStyle name="Normal 7 2 2 2 2 35" xfId="14482"/>
    <cellStyle name="Normal 7 2 2 2 2 36" xfId="14483"/>
    <cellStyle name="Normal 7 2 2 2 2 37" xfId="14484"/>
    <cellStyle name="Normal 7 2 2 2 2 38" xfId="14485"/>
    <cellStyle name="Normal 7 2 2 2 2 4" xfId="14486"/>
    <cellStyle name="Normal 7 2 2 2 2 5" xfId="14487"/>
    <cellStyle name="Normal 7 2 2 2 2 6" xfId="14488"/>
    <cellStyle name="Normal 7 2 2 2 2 7" xfId="14489"/>
    <cellStyle name="Normal 7 2 2 2 2 8" xfId="14490"/>
    <cellStyle name="Normal 7 2 2 2 2 9" xfId="14491"/>
    <cellStyle name="Normal 7 2 2 2 20" xfId="14492"/>
    <cellStyle name="Normal 7 2 2 2 21" xfId="14493"/>
    <cellStyle name="Normal 7 2 2 2 22" xfId="14494"/>
    <cellStyle name="Normal 7 2 2 2 23" xfId="14495"/>
    <cellStyle name="Normal 7 2 2 2 24" xfId="14496"/>
    <cellStyle name="Normal 7 2 2 2 25" xfId="14497"/>
    <cellStyle name="Normal 7 2 2 2 26" xfId="14498"/>
    <cellStyle name="Normal 7 2 2 2 27" xfId="14499"/>
    <cellStyle name="Normal 7 2 2 2 28" xfId="14500"/>
    <cellStyle name="Normal 7 2 2 2 29" xfId="14501"/>
    <cellStyle name="Normal 7 2 2 2 3" xfId="14502"/>
    <cellStyle name="Normal 7 2 2 2 30" xfId="14503"/>
    <cellStyle name="Normal 7 2 2 2 31" xfId="14504"/>
    <cellStyle name="Normal 7 2 2 2 32" xfId="14505"/>
    <cellStyle name="Normal 7 2 2 2 33" xfId="14506"/>
    <cellStyle name="Normal 7 2 2 2 34" xfId="14507"/>
    <cellStyle name="Normal 7 2 2 2 35" xfId="14508"/>
    <cellStyle name="Normal 7 2 2 2 36" xfId="14509"/>
    <cellStyle name="Normal 7 2 2 2 37" xfId="14510"/>
    <cellStyle name="Normal 7 2 2 2 38" xfId="14511"/>
    <cellStyle name="Normal 7 2 2 2 4" xfId="14512"/>
    <cellStyle name="Normal 7 2 2 2 5" xfId="14513"/>
    <cellStyle name="Normal 7 2 2 2 6" xfId="14514"/>
    <cellStyle name="Normal 7 2 2 2 7" xfId="14515"/>
    <cellStyle name="Normal 7 2 2 2 8" xfId="14516"/>
    <cellStyle name="Normal 7 2 2 2 9" xfId="14517"/>
    <cellStyle name="Normal 7 2 2 20" xfId="14518"/>
    <cellStyle name="Normal 7 2 2 21" xfId="14519"/>
    <cellStyle name="Normal 7 2 2 22" xfId="14520"/>
    <cellStyle name="Normal 7 2 2 23" xfId="14521"/>
    <cellStyle name="Normal 7 2 2 24" xfId="14522"/>
    <cellStyle name="Normal 7 2 2 25" xfId="14523"/>
    <cellStyle name="Normal 7 2 2 26" xfId="14524"/>
    <cellStyle name="Normal 7 2 2 27" xfId="14525"/>
    <cellStyle name="Normal 7 2 2 28" xfId="14526"/>
    <cellStyle name="Normal 7 2 2 29" xfId="14527"/>
    <cellStyle name="Normal 7 2 2 3" xfId="14528"/>
    <cellStyle name="Normal 7 2 2 30" xfId="14529"/>
    <cellStyle name="Normal 7 2 2 31" xfId="14530"/>
    <cellStyle name="Normal 7 2 2 32" xfId="14531"/>
    <cellStyle name="Normal 7 2 2 33" xfId="14532"/>
    <cellStyle name="Normal 7 2 2 34" xfId="14533"/>
    <cellStyle name="Normal 7 2 2 35" xfId="14534"/>
    <cellStyle name="Normal 7 2 2 36" xfId="14535"/>
    <cellStyle name="Normal 7 2 2 37" xfId="14536"/>
    <cellStyle name="Normal 7 2 2 38" xfId="14537"/>
    <cellStyle name="Normal 7 2 2 39" xfId="14538"/>
    <cellStyle name="Normal 7 2 2 4" xfId="14539"/>
    <cellStyle name="Normal 7 2 2 40" xfId="14540"/>
    <cellStyle name="Normal 7 2 2 5" xfId="14541"/>
    <cellStyle name="Normal 7 2 2 6" xfId="14542"/>
    <cellStyle name="Normal 7 2 2 7" xfId="14543"/>
    <cellStyle name="Normal 7 2 2 8" xfId="14544"/>
    <cellStyle name="Normal 7 2 2 9" xfId="14545"/>
    <cellStyle name="Normal 7 2 20" xfId="14546"/>
    <cellStyle name="Normal 7 2 21" xfId="14547"/>
    <cellStyle name="Normal 7 2 22" xfId="14548"/>
    <cellStyle name="Normal 7 2 23" xfId="14549"/>
    <cellStyle name="Normal 7 2 24" xfId="14550"/>
    <cellStyle name="Normal 7 2 25" xfId="14551"/>
    <cellStyle name="Normal 7 2 26" xfId="14552"/>
    <cellStyle name="Normal 7 2 27" xfId="14553"/>
    <cellStyle name="Normal 7 2 28" xfId="14554"/>
    <cellStyle name="Normal 7 2 29" xfId="14555"/>
    <cellStyle name="Normal 7 2 3" xfId="14556"/>
    <cellStyle name="Normal 7 2 3 10" xfId="14557"/>
    <cellStyle name="Normal 7 2 3 11" xfId="14558"/>
    <cellStyle name="Normal 7 2 3 12" xfId="14559"/>
    <cellStyle name="Normal 7 2 3 13" xfId="14560"/>
    <cellStyle name="Normal 7 2 3 14" xfId="14561"/>
    <cellStyle name="Normal 7 2 3 15" xfId="14562"/>
    <cellStyle name="Normal 7 2 3 16" xfId="14563"/>
    <cellStyle name="Normal 7 2 3 17" xfId="14564"/>
    <cellStyle name="Normal 7 2 3 18" xfId="14565"/>
    <cellStyle name="Normal 7 2 3 19" xfId="14566"/>
    <cellStyle name="Normal 7 2 3 2" xfId="14567"/>
    <cellStyle name="Normal 7 2 3 2 10" xfId="14568"/>
    <cellStyle name="Normal 7 2 3 2 11" xfId="14569"/>
    <cellStyle name="Normal 7 2 3 2 12" xfId="14570"/>
    <cellStyle name="Normal 7 2 3 2 13" xfId="14571"/>
    <cellStyle name="Normal 7 2 3 2 14" xfId="14572"/>
    <cellStyle name="Normal 7 2 3 2 15" xfId="14573"/>
    <cellStyle name="Normal 7 2 3 2 16" xfId="14574"/>
    <cellStyle name="Normal 7 2 3 2 17" xfId="14575"/>
    <cellStyle name="Normal 7 2 3 2 18" xfId="14576"/>
    <cellStyle name="Normal 7 2 3 2 19" xfId="14577"/>
    <cellStyle name="Normal 7 2 3 2 2" xfId="14578"/>
    <cellStyle name="Normal 7 2 3 2 20" xfId="14579"/>
    <cellStyle name="Normal 7 2 3 2 21" xfId="14580"/>
    <cellStyle name="Normal 7 2 3 2 22" xfId="14581"/>
    <cellStyle name="Normal 7 2 3 2 23" xfId="14582"/>
    <cellStyle name="Normal 7 2 3 2 24" xfId="14583"/>
    <cellStyle name="Normal 7 2 3 2 25" xfId="14584"/>
    <cellStyle name="Normal 7 2 3 2 26" xfId="14585"/>
    <cellStyle name="Normal 7 2 3 2 27" xfId="14586"/>
    <cellStyle name="Normal 7 2 3 2 28" xfId="14587"/>
    <cellStyle name="Normal 7 2 3 2 29" xfId="14588"/>
    <cellStyle name="Normal 7 2 3 2 3" xfId="14589"/>
    <cellStyle name="Normal 7 2 3 2 30" xfId="14590"/>
    <cellStyle name="Normal 7 2 3 2 31" xfId="14591"/>
    <cellStyle name="Normal 7 2 3 2 32" xfId="14592"/>
    <cellStyle name="Normal 7 2 3 2 33" xfId="14593"/>
    <cellStyle name="Normal 7 2 3 2 34" xfId="14594"/>
    <cellStyle name="Normal 7 2 3 2 35" xfId="14595"/>
    <cellStyle name="Normal 7 2 3 2 36" xfId="14596"/>
    <cellStyle name="Normal 7 2 3 2 37" xfId="14597"/>
    <cellStyle name="Normal 7 2 3 2 38" xfId="14598"/>
    <cellStyle name="Normal 7 2 3 2 4" xfId="14599"/>
    <cellStyle name="Normal 7 2 3 2 5" xfId="14600"/>
    <cellStyle name="Normal 7 2 3 2 6" xfId="14601"/>
    <cellStyle name="Normal 7 2 3 2 7" xfId="14602"/>
    <cellStyle name="Normal 7 2 3 2 8" xfId="14603"/>
    <cellStyle name="Normal 7 2 3 2 9" xfId="14604"/>
    <cellStyle name="Normal 7 2 3 20" xfId="14605"/>
    <cellStyle name="Normal 7 2 3 21" xfId="14606"/>
    <cellStyle name="Normal 7 2 3 22" xfId="14607"/>
    <cellStyle name="Normal 7 2 3 23" xfId="14608"/>
    <cellStyle name="Normal 7 2 3 24" xfId="14609"/>
    <cellStyle name="Normal 7 2 3 25" xfId="14610"/>
    <cellStyle name="Normal 7 2 3 26" xfId="14611"/>
    <cellStyle name="Normal 7 2 3 27" xfId="14612"/>
    <cellStyle name="Normal 7 2 3 28" xfId="14613"/>
    <cellStyle name="Normal 7 2 3 29" xfId="14614"/>
    <cellStyle name="Normal 7 2 3 3" xfId="14615"/>
    <cellStyle name="Normal 7 2 3 30" xfId="14616"/>
    <cellStyle name="Normal 7 2 3 31" xfId="14617"/>
    <cellStyle name="Normal 7 2 3 32" xfId="14618"/>
    <cellStyle name="Normal 7 2 3 33" xfId="14619"/>
    <cellStyle name="Normal 7 2 3 34" xfId="14620"/>
    <cellStyle name="Normal 7 2 3 35" xfId="14621"/>
    <cellStyle name="Normal 7 2 3 36" xfId="14622"/>
    <cellStyle name="Normal 7 2 3 37" xfId="14623"/>
    <cellStyle name="Normal 7 2 3 38" xfId="14624"/>
    <cellStyle name="Normal 7 2 3 4" xfId="14625"/>
    <cellStyle name="Normal 7 2 3 5" xfId="14626"/>
    <cellStyle name="Normal 7 2 3 6" xfId="14627"/>
    <cellStyle name="Normal 7 2 3 7" xfId="14628"/>
    <cellStyle name="Normal 7 2 3 8" xfId="14629"/>
    <cellStyle name="Normal 7 2 3 9" xfId="14630"/>
    <cellStyle name="Normal 7 2 30" xfId="14631"/>
    <cellStyle name="Normal 7 2 31" xfId="14632"/>
    <cellStyle name="Normal 7 2 32" xfId="14633"/>
    <cellStyle name="Normal 7 2 33" xfId="14634"/>
    <cellStyle name="Normal 7 2 34" xfId="14635"/>
    <cellStyle name="Normal 7 2 35" xfId="14636"/>
    <cellStyle name="Normal 7 2 36" xfId="14637"/>
    <cellStyle name="Normal 7 2 37" xfId="14638"/>
    <cellStyle name="Normal 7 2 38" xfId="14639"/>
    <cellStyle name="Normal 7 2 39" xfId="14640"/>
    <cellStyle name="Normal 7 2 4" xfId="14641"/>
    <cellStyle name="Normal 7 2 40" xfId="14642"/>
    <cellStyle name="Normal 7 2 41" xfId="14643"/>
    <cellStyle name="Normal 7 2 42" xfId="14644"/>
    <cellStyle name="Normal 7 2 43" xfId="14645"/>
    <cellStyle name="Normal 7 2 44" xfId="14646"/>
    <cellStyle name="Normal 7 2 45" xfId="14647"/>
    <cellStyle name="Normal 7 2 46" xfId="14648"/>
    <cellStyle name="Normal 7 2 47" xfId="14649"/>
    <cellStyle name="Normal 7 2 5" xfId="14650"/>
    <cellStyle name="Normal 7 2 6" xfId="14651"/>
    <cellStyle name="Normal 7 2 7" xfId="14652"/>
    <cellStyle name="Normal 7 2 8" xfId="14653"/>
    <cellStyle name="Normal 7 2 9" xfId="14654"/>
    <cellStyle name="Normal 7 3" xfId="14655"/>
    <cellStyle name="Normal 7 3 10" xfId="14656"/>
    <cellStyle name="Normal 7 3 11" xfId="14657"/>
    <cellStyle name="Normal 7 3 12" xfId="14658"/>
    <cellStyle name="Normal 7 3 13" xfId="14659"/>
    <cellStyle name="Normal 7 3 14" xfId="14660"/>
    <cellStyle name="Normal 7 3 15" xfId="14661"/>
    <cellStyle name="Normal 7 3 16" xfId="14662"/>
    <cellStyle name="Normal 7 3 17" xfId="14663"/>
    <cellStyle name="Normal 7 3 18" xfId="14664"/>
    <cellStyle name="Normal 7 3 19" xfId="14665"/>
    <cellStyle name="Normal 7 3 2" xfId="14666"/>
    <cellStyle name="Normal 7 3 2 10" xfId="14667"/>
    <cellStyle name="Normal 7 3 2 11" xfId="14668"/>
    <cellStyle name="Normal 7 3 2 12" xfId="14669"/>
    <cellStyle name="Normal 7 3 2 13" xfId="14670"/>
    <cellStyle name="Normal 7 3 2 14" xfId="14671"/>
    <cellStyle name="Normal 7 3 2 15" xfId="14672"/>
    <cellStyle name="Normal 7 3 2 16" xfId="14673"/>
    <cellStyle name="Normal 7 3 2 17" xfId="14674"/>
    <cellStyle name="Normal 7 3 2 18" xfId="14675"/>
    <cellStyle name="Normal 7 3 2 19" xfId="14676"/>
    <cellStyle name="Normal 7 3 2 2" xfId="14677"/>
    <cellStyle name="Normal 7 3 2 2 10" xfId="14678"/>
    <cellStyle name="Normal 7 3 2 2 11" xfId="14679"/>
    <cellStyle name="Normal 7 3 2 2 12" xfId="14680"/>
    <cellStyle name="Normal 7 3 2 2 13" xfId="14681"/>
    <cellStyle name="Normal 7 3 2 2 14" xfId="14682"/>
    <cellStyle name="Normal 7 3 2 2 15" xfId="14683"/>
    <cellStyle name="Normal 7 3 2 2 16" xfId="14684"/>
    <cellStyle name="Normal 7 3 2 2 17" xfId="14685"/>
    <cellStyle name="Normal 7 3 2 2 18" xfId="14686"/>
    <cellStyle name="Normal 7 3 2 2 19" xfId="14687"/>
    <cellStyle name="Normal 7 3 2 2 2" xfId="14688"/>
    <cellStyle name="Normal 7 3 2 2 2 10" xfId="14689"/>
    <cellStyle name="Normal 7 3 2 2 2 11" xfId="14690"/>
    <cellStyle name="Normal 7 3 2 2 2 12" xfId="14691"/>
    <cellStyle name="Normal 7 3 2 2 2 13" xfId="14692"/>
    <cellStyle name="Normal 7 3 2 2 2 14" xfId="14693"/>
    <cellStyle name="Normal 7 3 2 2 2 15" xfId="14694"/>
    <cellStyle name="Normal 7 3 2 2 2 16" xfId="14695"/>
    <cellStyle name="Normal 7 3 2 2 2 17" xfId="14696"/>
    <cellStyle name="Normal 7 3 2 2 2 18" xfId="14697"/>
    <cellStyle name="Normal 7 3 2 2 2 19" xfId="14698"/>
    <cellStyle name="Normal 7 3 2 2 2 2" xfId="14699"/>
    <cellStyle name="Normal 7 3 2 2 2 20" xfId="14700"/>
    <cellStyle name="Normal 7 3 2 2 2 21" xfId="14701"/>
    <cellStyle name="Normal 7 3 2 2 2 22" xfId="14702"/>
    <cellStyle name="Normal 7 3 2 2 2 23" xfId="14703"/>
    <cellStyle name="Normal 7 3 2 2 2 24" xfId="14704"/>
    <cellStyle name="Normal 7 3 2 2 2 25" xfId="14705"/>
    <cellStyle name="Normal 7 3 2 2 2 26" xfId="14706"/>
    <cellStyle name="Normal 7 3 2 2 2 27" xfId="14707"/>
    <cellStyle name="Normal 7 3 2 2 2 28" xfId="14708"/>
    <cellStyle name="Normal 7 3 2 2 2 29" xfId="14709"/>
    <cellStyle name="Normal 7 3 2 2 2 3" xfId="14710"/>
    <cellStyle name="Normal 7 3 2 2 2 30" xfId="14711"/>
    <cellStyle name="Normal 7 3 2 2 2 31" xfId="14712"/>
    <cellStyle name="Normal 7 3 2 2 2 32" xfId="14713"/>
    <cellStyle name="Normal 7 3 2 2 2 33" xfId="14714"/>
    <cellStyle name="Normal 7 3 2 2 2 34" xfId="14715"/>
    <cellStyle name="Normal 7 3 2 2 2 35" xfId="14716"/>
    <cellStyle name="Normal 7 3 2 2 2 36" xfId="14717"/>
    <cellStyle name="Normal 7 3 2 2 2 37" xfId="14718"/>
    <cellStyle name="Normal 7 3 2 2 2 38" xfId="14719"/>
    <cellStyle name="Normal 7 3 2 2 2 4" xfId="14720"/>
    <cellStyle name="Normal 7 3 2 2 2 5" xfId="14721"/>
    <cellStyle name="Normal 7 3 2 2 2 6" xfId="14722"/>
    <cellStyle name="Normal 7 3 2 2 2 7" xfId="14723"/>
    <cellStyle name="Normal 7 3 2 2 2 8" xfId="14724"/>
    <cellStyle name="Normal 7 3 2 2 2 9" xfId="14725"/>
    <cellStyle name="Normal 7 3 2 2 20" xfId="14726"/>
    <cellStyle name="Normal 7 3 2 2 21" xfId="14727"/>
    <cellStyle name="Normal 7 3 2 2 22" xfId="14728"/>
    <cellStyle name="Normal 7 3 2 2 23" xfId="14729"/>
    <cellStyle name="Normal 7 3 2 2 24" xfId="14730"/>
    <cellStyle name="Normal 7 3 2 2 25" xfId="14731"/>
    <cellStyle name="Normal 7 3 2 2 26" xfId="14732"/>
    <cellStyle name="Normal 7 3 2 2 27" xfId="14733"/>
    <cellStyle name="Normal 7 3 2 2 28" xfId="14734"/>
    <cellStyle name="Normal 7 3 2 2 29" xfId="14735"/>
    <cellStyle name="Normal 7 3 2 2 3" xfId="14736"/>
    <cellStyle name="Normal 7 3 2 2 30" xfId="14737"/>
    <cellStyle name="Normal 7 3 2 2 31" xfId="14738"/>
    <cellStyle name="Normal 7 3 2 2 32" xfId="14739"/>
    <cellStyle name="Normal 7 3 2 2 33" xfId="14740"/>
    <cellStyle name="Normal 7 3 2 2 34" xfId="14741"/>
    <cellStyle name="Normal 7 3 2 2 35" xfId="14742"/>
    <cellStyle name="Normal 7 3 2 2 36" xfId="14743"/>
    <cellStyle name="Normal 7 3 2 2 37" xfId="14744"/>
    <cellStyle name="Normal 7 3 2 2 38" xfId="14745"/>
    <cellStyle name="Normal 7 3 2 2 4" xfId="14746"/>
    <cellStyle name="Normal 7 3 2 2 5" xfId="14747"/>
    <cellStyle name="Normal 7 3 2 2 6" xfId="14748"/>
    <cellStyle name="Normal 7 3 2 2 7" xfId="14749"/>
    <cellStyle name="Normal 7 3 2 2 8" xfId="14750"/>
    <cellStyle name="Normal 7 3 2 2 9" xfId="14751"/>
    <cellStyle name="Normal 7 3 2 20" xfId="14752"/>
    <cellStyle name="Normal 7 3 2 21" xfId="14753"/>
    <cellStyle name="Normal 7 3 2 22" xfId="14754"/>
    <cellStyle name="Normal 7 3 2 23" xfId="14755"/>
    <cellStyle name="Normal 7 3 2 24" xfId="14756"/>
    <cellStyle name="Normal 7 3 2 25" xfId="14757"/>
    <cellStyle name="Normal 7 3 2 26" xfId="14758"/>
    <cellStyle name="Normal 7 3 2 27" xfId="14759"/>
    <cellStyle name="Normal 7 3 2 28" xfId="14760"/>
    <cellStyle name="Normal 7 3 2 29" xfId="14761"/>
    <cellStyle name="Normal 7 3 2 3" xfId="14762"/>
    <cellStyle name="Normal 7 3 2 30" xfId="14763"/>
    <cellStyle name="Normal 7 3 2 31" xfId="14764"/>
    <cellStyle name="Normal 7 3 2 32" xfId="14765"/>
    <cellStyle name="Normal 7 3 2 33" xfId="14766"/>
    <cellStyle name="Normal 7 3 2 34" xfId="14767"/>
    <cellStyle name="Normal 7 3 2 35" xfId="14768"/>
    <cellStyle name="Normal 7 3 2 36" xfId="14769"/>
    <cellStyle name="Normal 7 3 2 37" xfId="14770"/>
    <cellStyle name="Normal 7 3 2 38" xfId="14771"/>
    <cellStyle name="Normal 7 3 2 39" xfId="14772"/>
    <cellStyle name="Normal 7 3 2 4" xfId="14773"/>
    <cellStyle name="Normal 7 3 2 40" xfId="14774"/>
    <cellStyle name="Normal 7 3 2 5" xfId="14775"/>
    <cellStyle name="Normal 7 3 2 6" xfId="14776"/>
    <cellStyle name="Normal 7 3 2 7" xfId="14777"/>
    <cellStyle name="Normal 7 3 2 8" xfId="14778"/>
    <cellStyle name="Normal 7 3 2 9" xfId="14779"/>
    <cellStyle name="Normal 7 3 20" xfId="14780"/>
    <cellStyle name="Normal 7 3 21" xfId="14781"/>
    <cellStyle name="Normal 7 3 22" xfId="14782"/>
    <cellStyle name="Normal 7 3 23" xfId="14783"/>
    <cellStyle name="Normal 7 3 24" xfId="14784"/>
    <cellStyle name="Normal 7 3 25" xfId="14785"/>
    <cellStyle name="Normal 7 3 26" xfId="14786"/>
    <cellStyle name="Normal 7 3 27" xfId="14787"/>
    <cellStyle name="Normal 7 3 28" xfId="14788"/>
    <cellStyle name="Normal 7 3 29" xfId="14789"/>
    <cellStyle name="Normal 7 3 3" xfId="14790"/>
    <cellStyle name="Normal 7 3 3 10" xfId="14791"/>
    <cellStyle name="Normal 7 3 3 11" xfId="14792"/>
    <cellStyle name="Normal 7 3 3 12" xfId="14793"/>
    <cellStyle name="Normal 7 3 3 13" xfId="14794"/>
    <cellStyle name="Normal 7 3 3 14" xfId="14795"/>
    <cellStyle name="Normal 7 3 3 15" xfId="14796"/>
    <cellStyle name="Normal 7 3 3 16" xfId="14797"/>
    <cellStyle name="Normal 7 3 3 17" xfId="14798"/>
    <cellStyle name="Normal 7 3 3 18" xfId="14799"/>
    <cellStyle name="Normal 7 3 3 19" xfId="14800"/>
    <cellStyle name="Normal 7 3 3 2" xfId="14801"/>
    <cellStyle name="Normal 7 3 3 2 10" xfId="14802"/>
    <cellStyle name="Normal 7 3 3 2 11" xfId="14803"/>
    <cellStyle name="Normal 7 3 3 2 12" xfId="14804"/>
    <cellStyle name="Normal 7 3 3 2 13" xfId="14805"/>
    <cellStyle name="Normal 7 3 3 2 14" xfId="14806"/>
    <cellStyle name="Normal 7 3 3 2 15" xfId="14807"/>
    <cellStyle name="Normal 7 3 3 2 16" xfId="14808"/>
    <cellStyle name="Normal 7 3 3 2 17" xfId="14809"/>
    <cellStyle name="Normal 7 3 3 2 18" xfId="14810"/>
    <cellStyle name="Normal 7 3 3 2 19" xfId="14811"/>
    <cellStyle name="Normal 7 3 3 2 2" xfId="14812"/>
    <cellStyle name="Normal 7 3 3 2 20" xfId="14813"/>
    <cellStyle name="Normal 7 3 3 2 21" xfId="14814"/>
    <cellStyle name="Normal 7 3 3 2 22" xfId="14815"/>
    <cellStyle name="Normal 7 3 3 2 23" xfId="14816"/>
    <cellStyle name="Normal 7 3 3 2 24" xfId="14817"/>
    <cellStyle name="Normal 7 3 3 2 25" xfId="14818"/>
    <cellStyle name="Normal 7 3 3 2 26" xfId="14819"/>
    <cellStyle name="Normal 7 3 3 2 27" xfId="14820"/>
    <cellStyle name="Normal 7 3 3 2 28" xfId="14821"/>
    <cellStyle name="Normal 7 3 3 2 29" xfId="14822"/>
    <cellStyle name="Normal 7 3 3 2 3" xfId="14823"/>
    <cellStyle name="Normal 7 3 3 2 30" xfId="14824"/>
    <cellStyle name="Normal 7 3 3 2 31" xfId="14825"/>
    <cellStyle name="Normal 7 3 3 2 32" xfId="14826"/>
    <cellStyle name="Normal 7 3 3 2 33" xfId="14827"/>
    <cellStyle name="Normal 7 3 3 2 34" xfId="14828"/>
    <cellStyle name="Normal 7 3 3 2 35" xfId="14829"/>
    <cellStyle name="Normal 7 3 3 2 36" xfId="14830"/>
    <cellStyle name="Normal 7 3 3 2 37" xfId="14831"/>
    <cellStyle name="Normal 7 3 3 2 38" xfId="14832"/>
    <cellStyle name="Normal 7 3 3 2 4" xfId="14833"/>
    <cellStyle name="Normal 7 3 3 2 5" xfId="14834"/>
    <cellStyle name="Normal 7 3 3 2 6" xfId="14835"/>
    <cellStyle name="Normal 7 3 3 2 7" xfId="14836"/>
    <cellStyle name="Normal 7 3 3 2 8" xfId="14837"/>
    <cellStyle name="Normal 7 3 3 2 9" xfId="14838"/>
    <cellStyle name="Normal 7 3 3 20" xfId="14839"/>
    <cellStyle name="Normal 7 3 3 21" xfId="14840"/>
    <cellStyle name="Normal 7 3 3 22" xfId="14841"/>
    <cellStyle name="Normal 7 3 3 23" xfId="14842"/>
    <cellStyle name="Normal 7 3 3 24" xfId="14843"/>
    <cellStyle name="Normal 7 3 3 25" xfId="14844"/>
    <cellStyle name="Normal 7 3 3 26" xfId="14845"/>
    <cellStyle name="Normal 7 3 3 27" xfId="14846"/>
    <cellStyle name="Normal 7 3 3 28" xfId="14847"/>
    <cellStyle name="Normal 7 3 3 29" xfId="14848"/>
    <cellStyle name="Normal 7 3 3 3" xfId="14849"/>
    <cellStyle name="Normal 7 3 3 30" xfId="14850"/>
    <cellStyle name="Normal 7 3 3 31" xfId="14851"/>
    <cellStyle name="Normal 7 3 3 32" xfId="14852"/>
    <cellStyle name="Normal 7 3 3 33" xfId="14853"/>
    <cellStyle name="Normal 7 3 3 34" xfId="14854"/>
    <cellStyle name="Normal 7 3 3 35" xfId="14855"/>
    <cellStyle name="Normal 7 3 3 36" xfId="14856"/>
    <cellStyle name="Normal 7 3 3 37" xfId="14857"/>
    <cellStyle name="Normal 7 3 3 38" xfId="14858"/>
    <cellStyle name="Normal 7 3 3 4" xfId="14859"/>
    <cellStyle name="Normal 7 3 3 5" xfId="14860"/>
    <cellStyle name="Normal 7 3 3 6" xfId="14861"/>
    <cellStyle name="Normal 7 3 3 7" xfId="14862"/>
    <cellStyle name="Normal 7 3 3 8" xfId="14863"/>
    <cellStyle name="Normal 7 3 3 9" xfId="14864"/>
    <cellStyle name="Normal 7 3 30" xfId="14865"/>
    <cellStyle name="Normal 7 3 31" xfId="14866"/>
    <cellStyle name="Normal 7 3 32" xfId="14867"/>
    <cellStyle name="Normal 7 3 33" xfId="14868"/>
    <cellStyle name="Normal 7 3 34" xfId="14869"/>
    <cellStyle name="Normal 7 3 35" xfId="14870"/>
    <cellStyle name="Normal 7 3 36" xfId="14871"/>
    <cellStyle name="Normal 7 3 37" xfId="14872"/>
    <cellStyle name="Normal 7 3 38" xfId="14873"/>
    <cellStyle name="Normal 7 3 39" xfId="14874"/>
    <cellStyle name="Normal 7 3 4" xfId="14875"/>
    <cellStyle name="Normal 7 3 40" xfId="14876"/>
    <cellStyle name="Normal 7 3 41" xfId="14877"/>
    <cellStyle name="Normal 7 3 42" xfId="14878"/>
    <cellStyle name="Normal 7 3 43" xfId="14879"/>
    <cellStyle name="Normal 7 3 44" xfId="14880"/>
    <cellStyle name="Normal 7 3 45" xfId="14881"/>
    <cellStyle name="Normal 7 3 46" xfId="14882"/>
    <cellStyle name="Normal 7 3 47" xfId="14883"/>
    <cellStyle name="Normal 7 3 5" xfId="14884"/>
    <cellStyle name="Normal 7 3 6" xfId="14885"/>
    <cellStyle name="Normal 7 3 7" xfId="14886"/>
    <cellStyle name="Normal 7 3 8" xfId="14887"/>
    <cellStyle name="Normal 7 3 9" xfId="14888"/>
    <cellStyle name="Normal 7 4" xfId="14889"/>
    <cellStyle name="Normal 7 4 10" xfId="14890"/>
    <cellStyle name="Normal 7 4 11" xfId="14891"/>
    <cellStyle name="Normal 7 4 12" xfId="14892"/>
    <cellStyle name="Normal 7 4 13" xfId="14893"/>
    <cellStyle name="Normal 7 4 14" xfId="14894"/>
    <cellStyle name="Normal 7 4 15" xfId="14895"/>
    <cellStyle name="Normal 7 4 16" xfId="14896"/>
    <cellStyle name="Normal 7 4 17" xfId="14897"/>
    <cellStyle name="Normal 7 4 18" xfId="14898"/>
    <cellStyle name="Normal 7 4 19" xfId="14899"/>
    <cellStyle name="Normal 7 4 2" xfId="14900"/>
    <cellStyle name="Normal 7 4 20" xfId="14901"/>
    <cellStyle name="Normal 7 4 21" xfId="14902"/>
    <cellStyle name="Normal 7 4 22" xfId="14903"/>
    <cellStyle name="Normal 7 4 23" xfId="14904"/>
    <cellStyle name="Normal 7 4 24" xfId="14905"/>
    <cellStyle name="Normal 7 4 25" xfId="14906"/>
    <cellStyle name="Normal 7 4 26" xfId="14907"/>
    <cellStyle name="Normal 7 4 27" xfId="14908"/>
    <cellStyle name="Normal 7 4 28" xfId="14909"/>
    <cellStyle name="Normal 7 4 29" xfId="14910"/>
    <cellStyle name="Normal 7 4 3" xfId="14911"/>
    <cellStyle name="Normal 7 4 30" xfId="14912"/>
    <cellStyle name="Normal 7 4 31" xfId="14913"/>
    <cellStyle name="Normal 7 4 32" xfId="14914"/>
    <cellStyle name="Normal 7 4 33" xfId="14915"/>
    <cellStyle name="Normal 7 4 34" xfId="14916"/>
    <cellStyle name="Normal 7 4 35" xfId="14917"/>
    <cellStyle name="Normal 7 4 36" xfId="14918"/>
    <cellStyle name="Normal 7 4 37" xfId="14919"/>
    <cellStyle name="Normal 7 4 38" xfId="14920"/>
    <cellStyle name="Normal 7 4 39" xfId="14921"/>
    <cellStyle name="Normal 7 4 4" xfId="14922"/>
    <cellStyle name="Normal 7 4 40" xfId="14923"/>
    <cellStyle name="Normal 7 4 41" xfId="14924"/>
    <cellStyle name="Normal 7 4 42" xfId="14925"/>
    <cellStyle name="Normal 7 4 43" xfId="14926"/>
    <cellStyle name="Normal 7 4 44" xfId="14927"/>
    <cellStyle name="Normal 7 4 45" xfId="14928"/>
    <cellStyle name="Normal 7 4 46" xfId="14929"/>
    <cellStyle name="Normal 7 4 47" xfId="14930"/>
    <cellStyle name="Normal 7 4 5" xfId="14931"/>
    <cellStyle name="Normal 7 4 6" xfId="14932"/>
    <cellStyle name="Normal 7 4 7" xfId="14933"/>
    <cellStyle name="Normal 7 4 8" xfId="14934"/>
    <cellStyle name="Normal 7 4 9" xfId="14935"/>
    <cellStyle name="Normal 7 5" xfId="14936"/>
    <cellStyle name="Normal 8" xfId="14937"/>
    <cellStyle name="Normal 8 10" xfId="14938"/>
    <cellStyle name="Normal 8 11" xfId="14939"/>
    <cellStyle name="Normal 8 12" xfId="14940"/>
    <cellStyle name="Normal 8 13" xfId="14941"/>
    <cellStyle name="Normal 8 14" xfId="14942"/>
    <cellStyle name="Normal 8 15" xfId="14943"/>
    <cellStyle name="Normal 8 16" xfId="14944"/>
    <cellStyle name="Normal 8 17" xfId="14945"/>
    <cellStyle name="Normal 8 18" xfId="14946"/>
    <cellStyle name="Normal 8 19" xfId="14947"/>
    <cellStyle name="Normal 8 2" xfId="14948"/>
    <cellStyle name="Normal 8 2 10" xfId="14949"/>
    <cellStyle name="Normal 8 2 11" xfId="14950"/>
    <cellStyle name="Normal 8 2 12" xfId="14951"/>
    <cellStyle name="Normal 8 2 13" xfId="14952"/>
    <cellStyle name="Normal 8 2 14" xfId="14953"/>
    <cellStyle name="Normal 8 2 15" xfId="14954"/>
    <cellStyle name="Normal 8 2 16" xfId="14955"/>
    <cellStyle name="Normal 8 2 17" xfId="14956"/>
    <cellStyle name="Normal 8 2 18" xfId="14957"/>
    <cellStyle name="Normal 8 2 19" xfId="14958"/>
    <cellStyle name="Normal 8 2 2" xfId="14959"/>
    <cellStyle name="Normal 8 2 2 10" xfId="14960"/>
    <cellStyle name="Normal 8 2 2 11" xfId="14961"/>
    <cellStyle name="Normal 8 2 2 12" xfId="14962"/>
    <cellStyle name="Normal 8 2 2 13" xfId="14963"/>
    <cellStyle name="Normal 8 2 2 14" xfId="14964"/>
    <cellStyle name="Normal 8 2 2 15" xfId="14965"/>
    <cellStyle name="Normal 8 2 2 16" xfId="14966"/>
    <cellStyle name="Normal 8 2 2 17" xfId="14967"/>
    <cellStyle name="Normal 8 2 2 18" xfId="14968"/>
    <cellStyle name="Normal 8 2 2 19" xfId="14969"/>
    <cellStyle name="Normal 8 2 2 2" xfId="14970"/>
    <cellStyle name="Normal 8 2 2 2 10" xfId="14971"/>
    <cellStyle name="Normal 8 2 2 2 11" xfId="14972"/>
    <cellStyle name="Normal 8 2 2 2 12" xfId="14973"/>
    <cellStyle name="Normal 8 2 2 2 13" xfId="14974"/>
    <cellStyle name="Normal 8 2 2 2 14" xfId="14975"/>
    <cellStyle name="Normal 8 2 2 2 15" xfId="14976"/>
    <cellStyle name="Normal 8 2 2 2 16" xfId="14977"/>
    <cellStyle name="Normal 8 2 2 2 17" xfId="14978"/>
    <cellStyle name="Normal 8 2 2 2 18" xfId="14979"/>
    <cellStyle name="Normal 8 2 2 2 19" xfId="14980"/>
    <cellStyle name="Normal 8 2 2 2 2" xfId="14981"/>
    <cellStyle name="Normal 8 2 2 2 2 10" xfId="14982"/>
    <cellStyle name="Normal 8 2 2 2 2 11" xfId="14983"/>
    <cellStyle name="Normal 8 2 2 2 2 12" xfId="14984"/>
    <cellStyle name="Normal 8 2 2 2 2 13" xfId="14985"/>
    <cellStyle name="Normal 8 2 2 2 2 14" xfId="14986"/>
    <cellStyle name="Normal 8 2 2 2 2 15" xfId="14987"/>
    <cellStyle name="Normal 8 2 2 2 2 16" xfId="14988"/>
    <cellStyle name="Normal 8 2 2 2 2 17" xfId="14989"/>
    <cellStyle name="Normal 8 2 2 2 2 18" xfId="14990"/>
    <cellStyle name="Normal 8 2 2 2 2 19" xfId="14991"/>
    <cellStyle name="Normal 8 2 2 2 2 2" xfId="14992"/>
    <cellStyle name="Normal 8 2 2 2 2 20" xfId="14993"/>
    <cellStyle name="Normal 8 2 2 2 2 21" xfId="14994"/>
    <cellStyle name="Normal 8 2 2 2 2 22" xfId="14995"/>
    <cellStyle name="Normal 8 2 2 2 2 23" xfId="14996"/>
    <cellStyle name="Normal 8 2 2 2 2 24" xfId="14997"/>
    <cellStyle name="Normal 8 2 2 2 2 25" xfId="14998"/>
    <cellStyle name="Normal 8 2 2 2 2 26" xfId="14999"/>
    <cellStyle name="Normal 8 2 2 2 2 27" xfId="15000"/>
    <cellStyle name="Normal 8 2 2 2 2 28" xfId="15001"/>
    <cellStyle name="Normal 8 2 2 2 2 29" xfId="15002"/>
    <cellStyle name="Normal 8 2 2 2 2 3" xfId="15003"/>
    <cellStyle name="Normal 8 2 2 2 2 30" xfId="15004"/>
    <cellStyle name="Normal 8 2 2 2 2 31" xfId="15005"/>
    <cellStyle name="Normal 8 2 2 2 2 32" xfId="15006"/>
    <cellStyle name="Normal 8 2 2 2 2 33" xfId="15007"/>
    <cellStyle name="Normal 8 2 2 2 2 34" xfId="15008"/>
    <cellStyle name="Normal 8 2 2 2 2 35" xfId="15009"/>
    <cellStyle name="Normal 8 2 2 2 2 36" xfId="15010"/>
    <cellStyle name="Normal 8 2 2 2 2 37" xfId="15011"/>
    <cellStyle name="Normal 8 2 2 2 2 38" xfId="15012"/>
    <cellStyle name="Normal 8 2 2 2 2 4" xfId="15013"/>
    <cellStyle name="Normal 8 2 2 2 2 5" xfId="15014"/>
    <cellStyle name="Normal 8 2 2 2 2 6" xfId="15015"/>
    <cellStyle name="Normal 8 2 2 2 2 7" xfId="15016"/>
    <cellStyle name="Normal 8 2 2 2 2 8" xfId="15017"/>
    <cellStyle name="Normal 8 2 2 2 2 9" xfId="15018"/>
    <cellStyle name="Normal 8 2 2 2 20" xfId="15019"/>
    <cellStyle name="Normal 8 2 2 2 21" xfId="15020"/>
    <cellStyle name="Normal 8 2 2 2 22" xfId="15021"/>
    <cellStyle name="Normal 8 2 2 2 23" xfId="15022"/>
    <cellStyle name="Normal 8 2 2 2 24" xfId="15023"/>
    <cellStyle name="Normal 8 2 2 2 25" xfId="15024"/>
    <cellStyle name="Normal 8 2 2 2 26" xfId="15025"/>
    <cellStyle name="Normal 8 2 2 2 27" xfId="15026"/>
    <cellStyle name="Normal 8 2 2 2 28" xfId="15027"/>
    <cellStyle name="Normal 8 2 2 2 29" xfId="15028"/>
    <cellStyle name="Normal 8 2 2 2 3" xfId="15029"/>
    <cellStyle name="Normal 8 2 2 2 30" xfId="15030"/>
    <cellStyle name="Normal 8 2 2 2 31" xfId="15031"/>
    <cellStyle name="Normal 8 2 2 2 32" xfId="15032"/>
    <cellStyle name="Normal 8 2 2 2 33" xfId="15033"/>
    <cellStyle name="Normal 8 2 2 2 34" xfId="15034"/>
    <cellStyle name="Normal 8 2 2 2 35" xfId="15035"/>
    <cellStyle name="Normal 8 2 2 2 36" xfId="15036"/>
    <cellStyle name="Normal 8 2 2 2 37" xfId="15037"/>
    <cellStyle name="Normal 8 2 2 2 38" xfId="15038"/>
    <cellStyle name="Normal 8 2 2 2 4" xfId="15039"/>
    <cellStyle name="Normal 8 2 2 2 5" xfId="15040"/>
    <cellStyle name="Normal 8 2 2 2 6" xfId="15041"/>
    <cellStyle name="Normal 8 2 2 2 7" xfId="15042"/>
    <cellStyle name="Normal 8 2 2 2 8" xfId="15043"/>
    <cellStyle name="Normal 8 2 2 2 9" xfId="15044"/>
    <cellStyle name="Normal 8 2 2 20" xfId="15045"/>
    <cellStyle name="Normal 8 2 2 21" xfId="15046"/>
    <cellStyle name="Normal 8 2 2 22" xfId="15047"/>
    <cellStyle name="Normal 8 2 2 23" xfId="15048"/>
    <cellStyle name="Normal 8 2 2 24" xfId="15049"/>
    <cellStyle name="Normal 8 2 2 25" xfId="15050"/>
    <cellStyle name="Normal 8 2 2 26" xfId="15051"/>
    <cellStyle name="Normal 8 2 2 27" xfId="15052"/>
    <cellStyle name="Normal 8 2 2 28" xfId="15053"/>
    <cellStyle name="Normal 8 2 2 29" xfId="15054"/>
    <cellStyle name="Normal 8 2 2 3" xfId="15055"/>
    <cellStyle name="Normal 8 2 2 30" xfId="15056"/>
    <cellStyle name="Normal 8 2 2 31" xfId="15057"/>
    <cellStyle name="Normal 8 2 2 32" xfId="15058"/>
    <cellStyle name="Normal 8 2 2 33" xfId="15059"/>
    <cellStyle name="Normal 8 2 2 34" xfId="15060"/>
    <cellStyle name="Normal 8 2 2 35" xfId="15061"/>
    <cellStyle name="Normal 8 2 2 36" xfId="15062"/>
    <cellStyle name="Normal 8 2 2 37" xfId="15063"/>
    <cellStyle name="Normal 8 2 2 38" xfId="15064"/>
    <cellStyle name="Normal 8 2 2 39" xfId="15065"/>
    <cellStyle name="Normal 8 2 2 4" xfId="15066"/>
    <cellStyle name="Normal 8 2 2 40" xfId="15067"/>
    <cellStyle name="Normal 8 2 2 5" xfId="15068"/>
    <cellStyle name="Normal 8 2 2 6" xfId="15069"/>
    <cellStyle name="Normal 8 2 2 7" xfId="15070"/>
    <cellStyle name="Normal 8 2 2 8" xfId="15071"/>
    <cellStyle name="Normal 8 2 2 9" xfId="15072"/>
    <cellStyle name="Normal 8 2 20" xfId="15073"/>
    <cellStyle name="Normal 8 2 21" xfId="15074"/>
    <cellStyle name="Normal 8 2 22" xfId="15075"/>
    <cellStyle name="Normal 8 2 23" xfId="15076"/>
    <cellStyle name="Normal 8 2 24" xfId="15077"/>
    <cellStyle name="Normal 8 2 25" xfId="15078"/>
    <cellStyle name="Normal 8 2 26" xfId="15079"/>
    <cellStyle name="Normal 8 2 27" xfId="15080"/>
    <cellStyle name="Normal 8 2 28" xfId="15081"/>
    <cellStyle name="Normal 8 2 29" xfId="15082"/>
    <cellStyle name="Normal 8 2 3" xfId="15083"/>
    <cellStyle name="Normal 8 2 3 10" xfId="15084"/>
    <cellStyle name="Normal 8 2 3 11" xfId="15085"/>
    <cellStyle name="Normal 8 2 3 12" xfId="15086"/>
    <cellStyle name="Normal 8 2 3 13" xfId="15087"/>
    <cellStyle name="Normal 8 2 3 14" xfId="15088"/>
    <cellStyle name="Normal 8 2 3 15" xfId="15089"/>
    <cellStyle name="Normal 8 2 3 16" xfId="15090"/>
    <cellStyle name="Normal 8 2 3 17" xfId="15091"/>
    <cellStyle name="Normal 8 2 3 18" xfId="15092"/>
    <cellStyle name="Normal 8 2 3 19" xfId="15093"/>
    <cellStyle name="Normal 8 2 3 2" xfId="15094"/>
    <cellStyle name="Normal 8 2 3 2 10" xfId="15095"/>
    <cellStyle name="Normal 8 2 3 2 11" xfId="15096"/>
    <cellStyle name="Normal 8 2 3 2 12" xfId="15097"/>
    <cellStyle name="Normal 8 2 3 2 13" xfId="15098"/>
    <cellStyle name="Normal 8 2 3 2 14" xfId="15099"/>
    <cellStyle name="Normal 8 2 3 2 15" xfId="15100"/>
    <cellStyle name="Normal 8 2 3 2 16" xfId="15101"/>
    <cellStyle name="Normal 8 2 3 2 17" xfId="15102"/>
    <cellStyle name="Normal 8 2 3 2 18" xfId="15103"/>
    <cellStyle name="Normal 8 2 3 2 19" xfId="15104"/>
    <cellStyle name="Normal 8 2 3 2 2" xfId="15105"/>
    <cellStyle name="Normal 8 2 3 2 20" xfId="15106"/>
    <cellStyle name="Normal 8 2 3 2 21" xfId="15107"/>
    <cellStyle name="Normal 8 2 3 2 22" xfId="15108"/>
    <cellStyle name="Normal 8 2 3 2 23" xfId="15109"/>
    <cellStyle name="Normal 8 2 3 2 24" xfId="15110"/>
    <cellStyle name="Normal 8 2 3 2 25" xfId="15111"/>
    <cellStyle name="Normal 8 2 3 2 26" xfId="15112"/>
    <cellStyle name="Normal 8 2 3 2 27" xfId="15113"/>
    <cellStyle name="Normal 8 2 3 2 28" xfId="15114"/>
    <cellStyle name="Normal 8 2 3 2 29" xfId="15115"/>
    <cellStyle name="Normal 8 2 3 2 3" xfId="15116"/>
    <cellStyle name="Normal 8 2 3 2 30" xfId="15117"/>
    <cellStyle name="Normal 8 2 3 2 31" xfId="15118"/>
    <cellStyle name="Normal 8 2 3 2 32" xfId="15119"/>
    <cellStyle name="Normal 8 2 3 2 33" xfId="15120"/>
    <cellStyle name="Normal 8 2 3 2 34" xfId="15121"/>
    <cellStyle name="Normal 8 2 3 2 35" xfId="15122"/>
    <cellStyle name="Normal 8 2 3 2 36" xfId="15123"/>
    <cellStyle name="Normal 8 2 3 2 37" xfId="15124"/>
    <cellStyle name="Normal 8 2 3 2 38" xfId="15125"/>
    <cellStyle name="Normal 8 2 3 2 4" xfId="15126"/>
    <cellStyle name="Normal 8 2 3 2 5" xfId="15127"/>
    <cellStyle name="Normal 8 2 3 2 6" xfId="15128"/>
    <cellStyle name="Normal 8 2 3 2 7" xfId="15129"/>
    <cellStyle name="Normal 8 2 3 2 8" xfId="15130"/>
    <cellStyle name="Normal 8 2 3 2 9" xfId="15131"/>
    <cellStyle name="Normal 8 2 3 20" xfId="15132"/>
    <cellStyle name="Normal 8 2 3 21" xfId="15133"/>
    <cellStyle name="Normal 8 2 3 22" xfId="15134"/>
    <cellStyle name="Normal 8 2 3 23" xfId="15135"/>
    <cellStyle name="Normal 8 2 3 24" xfId="15136"/>
    <cellStyle name="Normal 8 2 3 25" xfId="15137"/>
    <cellStyle name="Normal 8 2 3 26" xfId="15138"/>
    <cellStyle name="Normal 8 2 3 27" xfId="15139"/>
    <cellStyle name="Normal 8 2 3 28" xfId="15140"/>
    <cellStyle name="Normal 8 2 3 29" xfId="15141"/>
    <cellStyle name="Normal 8 2 3 3" xfId="15142"/>
    <cellStyle name="Normal 8 2 3 30" xfId="15143"/>
    <cellStyle name="Normal 8 2 3 31" xfId="15144"/>
    <cellStyle name="Normal 8 2 3 32" xfId="15145"/>
    <cellStyle name="Normal 8 2 3 33" xfId="15146"/>
    <cellStyle name="Normal 8 2 3 34" xfId="15147"/>
    <cellStyle name="Normal 8 2 3 35" xfId="15148"/>
    <cellStyle name="Normal 8 2 3 36" xfId="15149"/>
    <cellStyle name="Normal 8 2 3 37" xfId="15150"/>
    <cellStyle name="Normal 8 2 3 38" xfId="15151"/>
    <cellStyle name="Normal 8 2 3 4" xfId="15152"/>
    <cellStyle name="Normal 8 2 3 5" xfId="15153"/>
    <cellStyle name="Normal 8 2 3 6" xfId="15154"/>
    <cellStyle name="Normal 8 2 3 7" xfId="15155"/>
    <cellStyle name="Normal 8 2 3 8" xfId="15156"/>
    <cellStyle name="Normal 8 2 3 9" xfId="15157"/>
    <cellStyle name="Normal 8 2 30" xfId="15158"/>
    <cellStyle name="Normal 8 2 31" xfId="15159"/>
    <cellStyle name="Normal 8 2 32" xfId="15160"/>
    <cellStyle name="Normal 8 2 33" xfId="15161"/>
    <cellStyle name="Normal 8 2 34" xfId="15162"/>
    <cellStyle name="Normal 8 2 35" xfId="15163"/>
    <cellStyle name="Normal 8 2 36" xfId="15164"/>
    <cellStyle name="Normal 8 2 37" xfId="15165"/>
    <cellStyle name="Normal 8 2 38" xfId="15166"/>
    <cellStyle name="Normal 8 2 39" xfId="15167"/>
    <cellStyle name="Normal 8 2 4" xfId="15168"/>
    <cellStyle name="Normal 8 2 40" xfId="15169"/>
    <cellStyle name="Normal 8 2 41" xfId="15170"/>
    <cellStyle name="Normal 8 2 42" xfId="15171"/>
    <cellStyle name="Normal 8 2 43" xfId="15172"/>
    <cellStyle name="Normal 8 2 44" xfId="15173"/>
    <cellStyle name="Normal 8 2 45" xfId="15174"/>
    <cellStyle name="Normal 8 2 46" xfId="15175"/>
    <cellStyle name="Normal 8 2 47" xfId="15176"/>
    <cellStyle name="Normal 8 2 5" xfId="15177"/>
    <cellStyle name="Normal 8 2 6" xfId="15178"/>
    <cellStyle name="Normal 8 2 7" xfId="15179"/>
    <cellStyle name="Normal 8 2 8" xfId="15180"/>
    <cellStyle name="Normal 8 2 9" xfId="15181"/>
    <cellStyle name="Normal 8 20" xfId="15182"/>
    <cellStyle name="Normal 8 21" xfId="15183"/>
    <cellStyle name="Normal 8 22" xfId="15184"/>
    <cellStyle name="Normal 8 23" xfId="15185"/>
    <cellStyle name="Normal 8 24" xfId="15186"/>
    <cellStyle name="Normal 8 25" xfId="15187"/>
    <cellStyle name="Normal 8 26" xfId="15188"/>
    <cellStyle name="Normal 8 27" xfId="15189"/>
    <cellStyle name="Normal 8 28" xfId="15190"/>
    <cellStyle name="Normal 8 29" xfId="15191"/>
    <cellStyle name="Normal 8 3" xfId="15192"/>
    <cellStyle name="Normal 8 3 10" xfId="15193"/>
    <cellStyle name="Normal 8 3 11" xfId="15194"/>
    <cellStyle name="Normal 8 3 12" xfId="15195"/>
    <cellStyle name="Normal 8 3 13" xfId="15196"/>
    <cellStyle name="Normal 8 3 14" xfId="15197"/>
    <cellStyle name="Normal 8 3 15" xfId="15198"/>
    <cellStyle name="Normal 8 3 16" xfId="15199"/>
    <cellStyle name="Normal 8 3 17" xfId="15200"/>
    <cellStyle name="Normal 8 3 18" xfId="15201"/>
    <cellStyle name="Normal 8 3 19" xfId="15202"/>
    <cellStyle name="Normal 8 3 2" xfId="15203"/>
    <cellStyle name="Normal 8 3 2 10" xfId="15204"/>
    <cellStyle name="Normal 8 3 2 11" xfId="15205"/>
    <cellStyle name="Normal 8 3 2 12" xfId="15206"/>
    <cellStyle name="Normal 8 3 2 13" xfId="15207"/>
    <cellStyle name="Normal 8 3 2 14" xfId="15208"/>
    <cellStyle name="Normal 8 3 2 15" xfId="15209"/>
    <cellStyle name="Normal 8 3 2 16" xfId="15210"/>
    <cellStyle name="Normal 8 3 2 17" xfId="15211"/>
    <cellStyle name="Normal 8 3 2 18" xfId="15212"/>
    <cellStyle name="Normal 8 3 2 19" xfId="15213"/>
    <cellStyle name="Normal 8 3 2 2" xfId="15214"/>
    <cellStyle name="Normal 8 3 2 2 10" xfId="15215"/>
    <cellStyle name="Normal 8 3 2 2 11" xfId="15216"/>
    <cellStyle name="Normal 8 3 2 2 12" xfId="15217"/>
    <cellStyle name="Normal 8 3 2 2 13" xfId="15218"/>
    <cellStyle name="Normal 8 3 2 2 14" xfId="15219"/>
    <cellStyle name="Normal 8 3 2 2 15" xfId="15220"/>
    <cellStyle name="Normal 8 3 2 2 16" xfId="15221"/>
    <cellStyle name="Normal 8 3 2 2 17" xfId="15222"/>
    <cellStyle name="Normal 8 3 2 2 18" xfId="15223"/>
    <cellStyle name="Normal 8 3 2 2 19" xfId="15224"/>
    <cellStyle name="Normal 8 3 2 2 2" xfId="15225"/>
    <cellStyle name="Normal 8 3 2 2 2 10" xfId="15226"/>
    <cellStyle name="Normal 8 3 2 2 2 11" xfId="15227"/>
    <cellStyle name="Normal 8 3 2 2 2 12" xfId="15228"/>
    <cellStyle name="Normal 8 3 2 2 2 13" xfId="15229"/>
    <cellStyle name="Normal 8 3 2 2 2 14" xfId="15230"/>
    <cellStyle name="Normal 8 3 2 2 2 15" xfId="15231"/>
    <cellStyle name="Normal 8 3 2 2 2 16" xfId="15232"/>
    <cellStyle name="Normal 8 3 2 2 2 17" xfId="15233"/>
    <cellStyle name="Normal 8 3 2 2 2 18" xfId="15234"/>
    <cellStyle name="Normal 8 3 2 2 2 19" xfId="15235"/>
    <cellStyle name="Normal 8 3 2 2 2 2" xfId="15236"/>
    <cellStyle name="Normal 8 3 2 2 2 20" xfId="15237"/>
    <cellStyle name="Normal 8 3 2 2 2 21" xfId="15238"/>
    <cellStyle name="Normal 8 3 2 2 2 22" xfId="15239"/>
    <cellStyle name="Normal 8 3 2 2 2 23" xfId="15240"/>
    <cellStyle name="Normal 8 3 2 2 2 24" xfId="15241"/>
    <cellStyle name="Normal 8 3 2 2 2 25" xfId="15242"/>
    <cellStyle name="Normal 8 3 2 2 2 26" xfId="15243"/>
    <cellStyle name="Normal 8 3 2 2 2 27" xfId="15244"/>
    <cellStyle name="Normal 8 3 2 2 2 28" xfId="15245"/>
    <cellStyle name="Normal 8 3 2 2 2 29" xfId="15246"/>
    <cellStyle name="Normal 8 3 2 2 2 3" xfId="15247"/>
    <cellStyle name="Normal 8 3 2 2 2 30" xfId="15248"/>
    <cellStyle name="Normal 8 3 2 2 2 31" xfId="15249"/>
    <cellStyle name="Normal 8 3 2 2 2 32" xfId="15250"/>
    <cellStyle name="Normal 8 3 2 2 2 33" xfId="15251"/>
    <cellStyle name="Normal 8 3 2 2 2 34" xfId="15252"/>
    <cellStyle name="Normal 8 3 2 2 2 35" xfId="15253"/>
    <cellStyle name="Normal 8 3 2 2 2 36" xfId="15254"/>
    <cellStyle name="Normal 8 3 2 2 2 37" xfId="15255"/>
    <cellStyle name="Normal 8 3 2 2 2 38" xfId="15256"/>
    <cellStyle name="Normal 8 3 2 2 2 4" xfId="15257"/>
    <cellStyle name="Normal 8 3 2 2 2 5" xfId="15258"/>
    <cellStyle name="Normal 8 3 2 2 2 6" xfId="15259"/>
    <cellStyle name="Normal 8 3 2 2 2 7" xfId="15260"/>
    <cellStyle name="Normal 8 3 2 2 2 8" xfId="15261"/>
    <cellStyle name="Normal 8 3 2 2 2 9" xfId="15262"/>
    <cellStyle name="Normal 8 3 2 2 20" xfId="15263"/>
    <cellStyle name="Normal 8 3 2 2 21" xfId="15264"/>
    <cellStyle name="Normal 8 3 2 2 22" xfId="15265"/>
    <cellStyle name="Normal 8 3 2 2 23" xfId="15266"/>
    <cellStyle name="Normal 8 3 2 2 24" xfId="15267"/>
    <cellStyle name="Normal 8 3 2 2 25" xfId="15268"/>
    <cellStyle name="Normal 8 3 2 2 26" xfId="15269"/>
    <cellStyle name="Normal 8 3 2 2 27" xfId="15270"/>
    <cellStyle name="Normal 8 3 2 2 28" xfId="15271"/>
    <cellStyle name="Normal 8 3 2 2 29" xfId="15272"/>
    <cellStyle name="Normal 8 3 2 2 3" xfId="15273"/>
    <cellStyle name="Normal 8 3 2 2 30" xfId="15274"/>
    <cellStyle name="Normal 8 3 2 2 31" xfId="15275"/>
    <cellStyle name="Normal 8 3 2 2 32" xfId="15276"/>
    <cellStyle name="Normal 8 3 2 2 33" xfId="15277"/>
    <cellStyle name="Normal 8 3 2 2 34" xfId="15278"/>
    <cellStyle name="Normal 8 3 2 2 35" xfId="15279"/>
    <cellStyle name="Normal 8 3 2 2 36" xfId="15280"/>
    <cellStyle name="Normal 8 3 2 2 37" xfId="15281"/>
    <cellStyle name="Normal 8 3 2 2 38" xfId="15282"/>
    <cellStyle name="Normal 8 3 2 2 4" xfId="15283"/>
    <cellStyle name="Normal 8 3 2 2 5" xfId="15284"/>
    <cellStyle name="Normal 8 3 2 2 6" xfId="15285"/>
    <cellStyle name="Normal 8 3 2 2 7" xfId="15286"/>
    <cellStyle name="Normal 8 3 2 2 8" xfId="15287"/>
    <cellStyle name="Normal 8 3 2 2 9" xfId="15288"/>
    <cellStyle name="Normal 8 3 2 20" xfId="15289"/>
    <cellStyle name="Normal 8 3 2 21" xfId="15290"/>
    <cellStyle name="Normal 8 3 2 22" xfId="15291"/>
    <cellStyle name="Normal 8 3 2 23" xfId="15292"/>
    <cellStyle name="Normal 8 3 2 24" xfId="15293"/>
    <cellStyle name="Normal 8 3 2 25" xfId="15294"/>
    <cellStyle name="Normal 8 3 2 26" xfId="15295"/>
    <cellStyle name="Normal 8 3 2 27" xfId="15296"/>
    <cellStyle name="Normal 8 3 2 28" xfId="15297"/>
    <cellStyle name="Normal 8 3 2 29" xfId="15298"/>
    <cellStyle name="Normal 8 3 2 3" xfId="15299"/>
    <cellStyle name="Normal 8 3 2 30" xfId="15300"/>
    <cellStyle name="Normal 8 3 2 31" xfId="15301"/>
    <cellStyle name="Normal 8 3 2 32" xfId="15302"/>
    <cellStyle name="Normal 8 3 2 33" xfId="15303"/>
    <cellStyle name="Normal 8 3 2 34" xfId="15304"/>
    <cellStyle name="Normal 8 3 2 35" xfId="15305"/>
    <cellStyle name="Normal 8 3 2 36" xfId="15306"/>
    <cellStyle name="Normal 8 3 2 37" xfId="15307"/>
    <cellStyle name="Normal 8 3 2 38" xfId="15308"/>
    <cellStyle name="Normal 8 3 2 39" xfId="15309"/>
    <cellStyle name="Normal 8 3 2 4" xfId="15310"/>
    <cellStyle name="Normal 8 3 2 40" xfId="15311"/>
    <cellStyle name="Normal 8 3 2 5" xfId="15312"/>
    <cellStyle name="Normal 8 3 2 6" xfId="15313"/>
    <cellStyle name="Normal 8 3 2 7" xfId="15314"/>
    <cellStyle name="Normal 8 3 2 8" xfId="15315"/>
    <cellStyle name="Normal 8 3 2 9" xfId="15316"/>
    <cellStyle name="Normal 8 3 20" xfId="15317"/>
    <cellStyle name="Normal 8 3 21" xfId="15318"/>
    <cellStyle name="Normal 8 3 22" xfId="15319"/>
    <cellStyle name="Normal 8 3 23" xfId="15320"/>
    <cellStyle name="Normal 8 3 24" xfId="15321"/>
    <cellStyle name="Normal 8 3 25" xfId="15322"/>
    <cellStyle name="Normal 8 3 26" xfId="15323"/>
    <cellStyle name="Normal 8 3 27" xfId="15324"/>
    <cellStyle name="Normal 8 3 28" xfId="15325"/>
    <cellStyle name="Normal 8 3 29" xfId="15326"/>
    <cellStyle name="Normal 8 3 3" xfId="15327"/>
    <cellStyle name="Normal 8 3 3 10" xfId="15328"/>
    <cellStyle name="Normal 8 3 3 11" xfId="15329"/>
    <cellStyle name="Normal 8 3 3 12" xfId="15330"/>
    <cellStyle name="Normal 8 3 3 13" xfId="15331"/>
    <cellStyle name="Normal 8 3 3 14" xfId="15332"/>
    <cellStyle name="Normal 8 3 3 15" xfId="15333"/>
    <cellStyle name="Normal 8 3 3 16" xfId="15334"/>
    <cellStyle name="Normal 8 3 3 17" xfId="15335"/>
    <cellStyle name="Normal 8 3 3 18" xfId="15336"/>
    <cellStyle name="Normal 8 3 3 19" xfId="15337"/>
    <cellStyle name="Normal 8 3 3 2" xfId="15338"/>
    <cellStyle name="Normal 8 3 3 2 10" xfId="15339"/>
    <cellStyle name="Normal 8 3 3 2 11" xfId="15340"/>
    <cellStyle name="Normal 8 3 3 2 12" xfId="15341"/>
    <cellStyle name="Normal 8 3 3 2 13" xfId="15342"/>
    <cellStyle name="Normal 8 3 3 2 14" xfId="15343"/>
    <cellStyle name="Normal 8 3 3 2 15" xfId="15344"/>
    <cellStyle name="Normal 8 3 3 2 16" xfId="15345"/>
    <cellStyle name="Normal 8 3 3 2 17" xfId="15346"/>
    <cellStyle name="Normal 8 3 3 2 18" xfId="15347"/>
    <cellStyle name="Normal 8 3 3 2 19" xfId="15348"/>
    <cellStyle name="Normal 8 3 3 2 2" xfId="15349"/>
    <cellStyle name="Normal 8 3 3 2 20" xfId="15350"/>
    <cellStyle name="Normal 8 3 3 2 21" xfId="15351"/>
    <cellStyle name="Normal 8 3 3 2 22" xfId="15352"/>
    <cellStyle name="Normal 8 3 3 2 23" xfId="15353"/>
    <cellStyle name="Normal 8 3 3 2 24" xfId="15354"/>
    <cellStyle name="Normal 8 3 3 2 25" xfId="15355"/>
    <cellStyle name="Normal 8 3 3 2 26" xfId="15356"/>
    <cellStyle name="Normal 8 3 3 2 27" xfId="15357"/>
    <cellStyle name="Normal 8 3 3 2 28" xfId="15358"/>
    <cellStyle name="Normal 8 3 3 2 29" xfId="15359"/>
    <cellStyle name="Normal 8 3 3 2 3" xfId="15360"/>
    <cellStyle name="Normal 8 3 3 2 30" xfId="15361"/>
    <cellStyle name="Normal 8 3 3 2 31" xfId="15362"/>
    <cellStyle name="Normal 8 3 3 2 32" xfId="15363"/>
    <cellStyle name="Normal 8 3 3 2 33" xfId="15364"/>
    <cellStyle name="Normal 8 3 3 2 34" xfId="15365"/>
    <cellStyle name="Normal 8 3 3 2 35" xfId="15366"/>
    <cellStyle name="Normal 8 3 3 2 36" xfId="15367"/>
    <cellStyle name="Normal 8 3 3 2 37" xfId="15368"/>
    <cellStyle name="Normal 8 3 3 2 38" xfId="15369"/>
    <cellStyle name="Normal 8 3 3 2 4" xfId="15370"/>
    <cellStyle name="Normal 8 3 3 2 5" xfId="15371"/>
    <cellStyle name="Normal 8 3 3 2 6" xfId="15372"/>
    <cellStyle name="Normal 8 3 3 2 7" xfId="15373"/>
    <cellStyle name="Normal 8 3 3 2 8" xfId="15374"/>
    <cellStyle name="Normal 8 3 3 2 9" xfId="15375"/>
    <cellStyle name="Normal 8 3 3 20" xfId="15376"/>
    <cellStyle name="Normal 8 3 3 21" xfId="15377"/>
    <cellStyle name="Normal 8 3 3 22" xfId="15378"/>
    <cellStyle name="Normal 8 3 3 23" xfId="15379"/>
    <cellStyle name="Normal 8 3 3 24" xfId="15380"/>
    <cellStyle name="Normal 8 3 3 25" xfId="15381"/>
    <cellStyle name="Normal 8 3 3 26" xfId="15382"/>
    <cellStyle name="Normal 8 3 3 27" xfId="15383"/>
    <cellStyle name="Normal 8 3 3 28" xfId="15384"/>
    <cellStyle name="Normal 8 3 3 29" xfId="15385"/>
    <cellStyle name="Normal 8 3 3 3" xfId="15386"/>
    <cellStyle name="Normal 8 3 3 30" xfId="15387"/>
    <cellStyle name="Normal 8 3 3 31" xfId="15388"/>
    <cellStyle name="Normal 8 3 3 32" xfId="15389"/>
    <cellStyle name="Normal 8 3 3 33" xfId="15390"/>
    <cellStyle name="Normal 8 3 3 34" xfId="15391"/>
    <cellStyle name="Normal 8 3 3 35" xfId="15392"/>
    <cellStyle name="Normal 8 3 3 36" xfId="15393"/>
    <cellStyle name="Normal 8 3 3 37" xfId="15394"/>
    <cellStyle name="Normal 8 3 3 38" xfId="15395"/>
    <cellStyle name="Normal 8 3 3 4" xfId="15396"/>
    <cellStyle name="Normal 8 3 3 5" xfId="15397"/>
    <cellStyle name="Normal 8 3 3 6" xfId="15398"/>
    <cellStyle name="Normal 8 3 3 7" xfId="15399"/>
    <cellStyle name="Normal 8 3 3 8" xfId="15400"/>
    <cellStyle name="Normal 8 3 3 9" xfId="15401"/>
    <cellStyle name="Normal 8 3 30" xfId="15402"/>
    <cellStyle name="Normal 8 3 31" xfId="15403"/>
    <cellStyle name="Normal 8 3 32" xfId="15404"/>
    <cellStyle name="Normal 8 3 33" xfId="15405"/>
    <cellStyle name="Normal 8 3 34" xfId="15406"/>
    <cellStyle name="Normal 8 3 35" xfId="15407"/>
    <cellStyle name="Normal 8 3 36" xfId="15408"/>
    <cellStyle name="Normal 8 3 37" xfId="15409"/>
    <cellStyle name="Normal 8 3 38" xfId="15410"/>
    <cellStyle name="Normal 8 3 39" xfId="15411"/>
    <cellStyle name="Normal 8 3 4" xfId="15412"/>
    <cellStyle name="Normal 8 3 40" xfId="15413"/>
    <cellStyle name="Normal 8 3 41" xfId="15414"/>
    <cellStyle name="Normal 8 3 42" xfId="15415"/>
    <cellStyle name="Normal 8 3 43" xfId="15416"/>
    <cellStyle name="Normal 8 3 44" xfId="15417"/>
    <cellStyle name="Normal 8 3 45" xfId="15418"/>
    <cellStyle name="Normal 8 3 46" xfId="15419"/>
    <cellStyle name="Normal 8 3 47" xfId="15420"/>
    <cellStyle name="Normal 8 3 5" xfId="15421"/>
    <cellStyle name="Normal 8 3 6" xfId="15422"/>
    <cellStyle name="Normal 8 3 7" xfId="15423"/>
    <cellStyle name="Normal 8 3 8" xfId="15424"/>
    <cellStyle name="Normal 8 3 9" xfId="15425"/>
    <cellStyle name="Normal 8 30" xfId="15426"/>
    <cellStyle name="Normal 8 31" xfId="15427"/>
    <cellStyle name="Normal 8 32" xfId="15428"/>
    <cellStyle name="Normal 8 33" xfId="15429"/>
    <cellStyle name="Normal 8 34" xfId="15430"/>
    <cellStyle name="Normal 8 35" xfId="15431"/>
    <cellStyle name="Normal 8 36" xfId="15432"/>
    <cellStyle name="Normal 8 37" xfId="15433"/>
    <cellStyle name="Normal 8 38" xfId="15434"/>
    <cellStyle name="Normal 8 39" xfId="15435"/>
    <cellStyle name="Normal 8 4" xfId="15436"/>
    <cellStyle name="Normal 8 4 10" xfId="15437"/>
    <cellStyle name="Normal 8 4 11" xfId="15438"/>
    <cellStyle name="Normal 8 4 12" xfId="15439"/>
    <cellStyle name="Normal 8 4 13" xfId="15440"/>
    <cellStyle name="Normal 8 4 14" xfId="15441"/>
    <cellStyle name="Normal 8 4 15" xfId="15442"/>
    <cellStyle name="Normal 8 4 16" xfId="15443"/>
    <cellStyle name="Normal 8 4 17" xfId="15444"/>
    <cellStyle name="Normal 8 4 18" xfId="15445"/>
    <cellStyle name="Normal 8 4 19" xfId="15446"/>
    <cellStyle name="Normal 8 4 2" xfId="15447"/>
    <cellStyle name="Normal 8 4 20" xfId="15448"/>
    <cellStyle name="Normal 8 4 21" xfId="15449"/>
    <cellStyle name="Normal 8 4 22" xfId="15450"/>
    <cellStyle name="Normal 8 4 23" xfId="15451"/>
    <cellStyle name="Normal 8 4 24" xfId="15452"/>
    <cellStyle name="Normal 8 4 25" xfId="15453"/>
    <cellStyle name="Normal 8 4 26" xfId="15454"/>
    <cellStyle name="Normal 8 4 27" xfId="15455"/>
    <cellStyle name="Normal 8 4 28" xfId="15456"/>
    <cellStyle name="Normal 8 4 29" xfId="15457"/>
    <cellStyle name="Normal 8 4 3" xfId="15458"/>
    <cellStyle name="Normal 8 4 30" xfId="15459"/>
    <cellStyle name="Normal 8 4 31" xfId="15460"/>
    <cellStyle name="Normal 8 4 32" xfId="15461"/>
    <cellStyle name="Normal 8 4 33" xfId="15462"/>
    <cellStyle name="Normal 8 4 34" xfId="15463"/>
    <cellStyle name="Normal 8 4 35" xfId="15464"/>
    <cellStyle name="Normal 8 4 36" xfId="15465"/>
    <cellStyle name="Normal 8 4 37" xfId="15466"/>
    <cellStyle name="Normal 8 4 38" xfId="15467"/>
    <cellStyle name="Normal 8 4 39" xfId="15468"/>
    <cellStyle name="Normal 8 4 4" xfId="15469"/>
    <cellStyle name="Normal 8 4 40" xfId="15470"/>
    <cellStyle name="Normal 8 4 41" xfId="15471"/>
    <cellStyle name="Normal 8 4 42" xfId="15472"/>
    <cellStyle name="Normal 8 4 43" xfId="15473"/>
    <cellStyle name="Normal 8 4 44" xfId="15474"/>
    <cellStyle name="Normal 8 4 45" xfId="15475"/>
    <cellStyle name="Normal 8 4 46" xfId="15476"/>
    <cellStyle name="Normal 8 4 47" xfId="15477"/>
    <cellStyle name="Normal 8 4 5" xfId="15478"/>
    <cellStyle name="Normal 8 4 6" xfId="15479"/>
    <cellStyle name="Normal 8 4 7" xfId="15480"/>
    <cellStyle name="Normal 8 4 8" xfId="15481"/>
    <cellStyle name="Normal 8 4 9" xfId="15482"/>
    <cellStyle name="Normal 8 40" xfId="15483"/>
    <cellStyle name="Normal 8 41" xfId="15484"/>
    <cellStyle name="Normal 8 42" xfId="15485"/>
    <cellStyle name="Normal 8 43" xfId="15486"/>
    <cellStyle name="Normal 8 44" xfId="15487"/>
    <cellStyle name="Normal 8 45" xfId="15488"/>
    <cellStyle name="Normal 8 46" xfId="15489"/>
    <cellStyle name="Normal 8 47" xfId="15490"/>
    <cellStyle name="Normal 8 48" xfId="15491"/>
    <cellStyle name="Normal 8 5" xfId="15492"/>
    <cellStyle name="Normal 8 5 2" xfId="15493"/>
    <cellStyle name="Normal 8 5 3" xfId="15494"/>
    <cellStyle name="Normal 8 5 4" xfId="15495"/>
    <cellStyle name="Normal 8 5 5" xfId="15496"/>
    <cellStyle name="Normal 8 5 6" xfId="15497"/>
    <cellStyle name="Normal 8 6" xfId="15498"/>
    <cellStyle name="Normal 8 7" xfId="15499"/>
    <cellStyle name="Normal 8 8" xfId="15500"/>
    <cellStyle name="Normal 8 9" xfId="15501"/>
    <cellStyle name="Normal 9" xfId="15502"/>
    <cellStyle name="Normal 9 10" xfId="15503"/>
    <cellStyle name="Normal 9 11" xfId="15504"/>
    <cellStyle name="Normal 9 12" xfId="15505"/>
    <cellStyle name="Normal 9 13" xfId="15506"/>
    <cellStyle name="Normal 9 14" xfId="15507"/>
    <cellStyle name="Normal 9 15" xfId="15508"/>
    <cellStyle name="Normal 9 16" xfId="15509"/>
    <cellStyle name="Normal 9 17" xfId="15510"/>
    <cellStyle name="Normal 9 18" xfId="15511"/>
    <cellStyle name="Normal 9 19" xfId="15512"/>
    <cellStyle name="Normal 9 2" xfId="15513"/>
    <cellStyle name="Normal 9 2 10" xfId="15514"/>
    <cellStyle name="Normal 9 2 11" xfId="15515"/>
    <cellStyle name="Normal 9 2 12" xfId="15516"/>
    <cellStyle name="Normal 9 2 13" xfId="15517"/>
    <cellStyle name="Normal 9 2 14" xfId="15518"/>
    <cellStyle name="Normal 9 2 15" xfId="15519"/>
    <cellStyle name="Normal 9 2 16" xfId="15520"/>
    <cellStyle name="Normal 9 2 17" xfId="15521"/>
    <cellStyle name="Normal 9 2 18" xfId="15522"/>
    <cellStyle name="Normal 9 2 19" xfId="15523"/>
    <cellStyle name="Normal 9 2 2" xfId="15524"/>
    <cellStyle name="Normal 9 2 2 10" xfId="15525"/>
    <cellStyle name="Normal 9 2 2 11" xfId="15526"/>
    <cellStyle name="Normal 9 2 2 12" xfId="15527"/>
    <cellStyle name="Normal 9 2 2 13" xfId="15528"/>
    <cellStyle name="Normal 9 2 2 14" xfId="15529"/>
    <cellStyle name="Normal 9 2 2 15" xfId="15530"/>
    <cellStyle name="Normal 9 2 2 16" xfId="15531"/>
    <cellStyle name="Normal 9 2 2 17" xfId="15532"/>
    <cellStyle name="Normal 9 2 2 18" xfId="15533"/>
    <cellStyle name="Normal 9 2 2 19" xfId="15534"/>
    <cellStyle name="Normal 9 2 2 2" xfId="15535"/>
    <cellStyle name="Normal 9 2 2 2 10" xfId="15536"/>
    <cellStyle name="Normal 9 2 2 2 11" xfId="15537"/>
    <cellStyle name="Normal 9 2 2 2 12" xfId="15538"/>
    <cellStyle name="Normal 9 2 2 2 13" xfId="15539"/>
    <cellStyle name="Normal 9 2 2 2 14" xfId="15540"/>
    <cellStyle name="Normal 9 2 2 2 15" xfId="15541"/>
    <cellStyle name="Normal 9 2 2 2 16" xfId="15542"/>
    <cellStyle name="Normal 9 2 2 2 17" xfId="15543"/>
    <cellStyle name="Normal 9 2 2 2 18" xfId="15544"/>
    <cellStyle name="Normal 9 2 2 2 19" xfId="15545"/>
    <cellStyle name="Normal 9 2 2 2 2" xfId="15546"/>
    <cellStyle name="Normal 9 2 2 2 2 10" xfId="15547"/>
    <cellStyle name="Normal 9 2 2 2 2 11" xfId="15548"/>
    <cellStyle name="Normal 9 2 2 2 2 12" xfId="15549"/>
    <cellStyle name="Normal 9 2 2 2 2 13" xfId="15550"/>
    <cellStyle name="Normal 9 2 2 2 2 14" xfId="15551"/>
    <cellStyle name="Normal 9 2 2 2 2 15" xfId="15552"/>
    <cellStyle name="Normal 9 2 2 2 2 16" xfId="15553"/>
    <cellStyle name="Normal 9 2 2 2 2 17" xfId="15554"/>
    <cellStyle name="Normal 9 2 2 2 2 18" xfId="15555"/>
    <cellStyle name="Normal 9 2 2 2 2 19" xfId="15556"/>
    <cellStyle name="Normal 9 2 2 2 2 2" xfId="15557"/>
    <cellStyle name="Normal 9 2 2 2 2 20" xfId="15558"/>
    <cellStyle name="Normal 9 2 2 2 2 21" xfId="15559"/>
    <cellStyle name="Normal 9 2 2 2 2 22" xfId="15560"/>
    <cellStyle name="Normal 9 2 2 2 2 23" xfId="15561"/>
    <cellStyle name="Normal 9 2 2 2 2 24" xfId="15562"/>
    <cellStyle name="Normal 9 2 2 2 2 25" xfId="15563"/>
    <cellStyle name="Normal 9 2 2 2 2 26" xfId="15564"/>
    <cellStyle name="Normal 9 2 2 2 2 27" xfId="15565"/>
    <cellStyle name="Normal 9 2 2 2 2 28" xfId="15566"/>
    <cellStyle name="Normal 9 2 2 2 2 29" xfId="15567"/>
    <cellStyle name="Normal 9 2 2 2 2 3" xfId="15568"/>
    <cellStyle name="Normal 9 2 2 2 2 30" xfId="15569"/>
    <cellStyle name="Normal 9 2 2 2 2 31" xfId="15570"/>
    <cellStyle name="Normal 9 2 2 2 2 32" xfId="15571"/>
    <cellStyle name="Normal 9 2 2 2 2 33" xfId="15572"/>
    <cellStyle name="Normal 9 2 2 2 2 34" xfId="15573"/>
    <cellStyle name="Normal 9 2 2 2 2 35" xfId="15574"/>
    <cellStyle name="Normal 9 2 2 2 2 36" xfId="15575"/>
    <cellStyle name="Normal 9 2 2 2 2 37" xfId="15576"/>
    <cellStyle name="Normal 9 2 2 2 2 38" xfId="15577"/>
    <cellStyle name="Normal 9 2 2 2 2 4" xfId="15578"/>
    <cellStyle name="Normal 9 2 2 2 2 5" xfId="15579"/>
    <cellStyle name="Normal 9 2 2 2 2 6" xfId="15580"/>
    <cellStyle name="Normal 9 2 2 2 2 7" xfId="15581"/>
    <cellStyle name="Normal 9 2 2 2 2 8" xfId="15582"/>
    <cellStyle name="Normal 9 2 2 2 2 9" xfId="15583"/>
    <cellStyle name="Normal 9 2 2 2 20" xfId="15584"/>
    <cellStyle name="Normal 9 2 2 2 21" xfId="15585"/>
    <cellStyle name="Normal 9 2 2 2 22" xfId="15586"/>
    <cellStyle name="Normal 9 2 2 2 23" xfId="15587"/>
    <cellStyle name="Normal 9 2 2 2 24" xfId="15588"/>
    <cellStyle name="Normal 9 2 2 2 25" xfId="15589"/>
    <cellStyle name="Normal 9 2 2 2 26" xfId="15590"/>
    <cellStyle name="Normal 9 2 2 2 27" xfId="15591"/>
    <cellStyle name="Normal 9 2 2 2 28" xfId="15592"/>
    <cellStyle name="Normal 9 2 2 2 29" xfId="15593"/>
    <cellStyle name="Normal 9 2 2 2 3" xfId="15594"/>
    <cellStyle name="Normal 9 2 2 2 30" xfId="15595"/>
    <cellStyle name="Normal 9 2 2 2 31" xfId="15596"/>
    <cellStyle name="Normal 9 2 2 2 32" xfId="15597"/>
    <cellStyle name="Normal 9 2 2 2 33" xfId="15598"/>
    <cellStyle name="Normal 9 2 2 2 34" xfId="15599"/>
    <cellStyle name="Normal 9 2 2 2 35" xfId="15600"/>
    <cellStyle name="Normal 9 2 2 2 36" xfId="15601"/>
    <cellStyle name="Normal 9 2 2 2 37" xfId="15602"/>
    <cellStyle name="Normal 9 2 2 2 38" xfId="15603"/>
    <cellStyle name="Normal 9 2 2 2 4" xfId="15604"/>
    <cellStyle name="Normal 9 2 2 2 5" xfId="15605"/>
    <cellStyle name="Normal 9 2 2 2 6" xfId="15606"/>
    <cellStyle name="Normal 9 2 2 2 7" xfId="15607"/>
    <cellStyle name="Normal 9 2 2 2 8" xfId="15608"/>
    <cellStyle name="Normal 9 2 2 2 9" xfId="15609"/>
    <cellStyle name="Normal 9 2 2 20" xfId="15610"/>
    <cellStyle name="Normal 9 2 2 21" xfId="15611"/>
    <cellStyle name="Normal 9 2 2 22" xfId="15612"/>
    <cellStyle name="Normal 9 2 2 23" xfId="15613"/>
    <cellStyle name="Normal 9 2 2 24" xfId="15614"/>
    <cellStyle name="Normal 9 2 2 25" xfId="15615"/>
    <cellStyle name="Normal 9 2 2 26" xfId="15616"/>
    <cellStyle name="Normal 9 2 2 27" xfId="15617"/>
    <cellStyle name="Normal 9 2 2 28" xfId="15618"/>
    <cellStyle name="Normal 9 2 2 29" xfId="15619"/>
    <cellStyle name="Normal 9 2 2 3" xfId="15620"/>
    <cellStyle name="Normal 9 2 2 30" xfId="15621"/>
    <cellStyle name="Normal 9 2 2 31" xfId="15622"/>
    <cellStyle name="Normal 9 2 2 32" xfId="15623"/>
    <cellStyle name="Normal 9 2 2 33" xfId="15624"/>
    <cellStyle name="Normal 9 2 2 34" xfId="15625"/>
    <cellStyle name="Normal 9 2 2 35" xfId="15626"/>
    <cellStyle name="Normal 9 2 2 36" xfId="15627"/>
    <cellStyle name="Normal 9 2 2 37" xfId="15628"/>
    <cellStyle name="Normal 9 2 2 38" xfId="15629"/>
    <cellStyle name="Normal 9 2 2 39" xfId="15630"/>
    <cellStyle name="Normal 9 2 2 4" xfId="15631"/>
    <cellStyle name="Normal 9 2 2 40" xfId="15632"/>
    <cellStyle name="Normal 9 2 2 5" xfId="15633"/>
    <cellStyle name="Normal 9 2 2 6" xfId="15634"/>
    <cellStyle name="Normal 9 2 2 7" xfId="15635"/>
    <cellStyle name="Normal 9 2 2 8" xfId="15636"/>
    <cellStyle name="Normal 9 2 2 9" xfId="15637"/>
    <cellStyle name="Normal 9 2 20" xfId="15638"/>
    <cellStyle name="Normal 9 2 21" xfId="15639"/>
    <cellStyle name="Normal 9 2 22" xfId="15640"/>
    <cellStyle name="Normal 9 2 23" xfId="15641"/>
    <cellStyle name="Normal 9 2 24" xfId="15642"/>
    <cellStyle name="Normal 9 2 25" xfId="15643"/>
    <cellStyle name="Normal 9 2 26" xfId="15644"/>
    <cellStyle name="Normal 9 2 27" xfId="15645"/>
    <cellStyle name="Normal 9 2 28" xfId="15646"/>
    <cellStyle name="Normal 9 2 29" xfId="15647"/>
    <cellStyle name="Normal 9 2 3" xfId="15648"/>
    <cellStyle name="Normal 9 2 3 10" xfId="15649"/>
    <cellStyle name="Normal 9 2 3 11" xfId="15650"/>
    <cellStyle name="Normal 9 2 3 12" xfId="15651"/>
    <cellStyle name="Normal 9 2 3 13" xfId="15652"/>
    <cellStyle name="Normal 9 2 3 14" xfId="15653"/>
    <cellStyle name="Normal 9 2 3 15" xfId="15654"/>
    <cellStyle name="Normal 9 2 3 16" xfId="15655"/>
    <cellStyle name="Normal 9 2 3 17" xfId="15656"/>
    <cellStyle name="Normal 9 2 3 18" xfId="15657"/>
    <cellStyle name="Normal 9 2 3 19" xfId="15658"/>
    <cellStyle name="Normal 9 2 3 2" xfId="15659"/>
    <cellStyle name="Normal 9 2 3 2 10" xfId="15660"/>
    <cellStyle name="Normal 9 2 3 2 11" xfId="15661"/>
    <cellStyle name="Normal 9 2 3 2 12" xfId="15662"/>
    <cellStyle name="Normal 9 2 3 2 13" xfId="15663"/>
    <cellStyle name="Normal 9 2 3 2 14" xfId="15664"/>
    <cellStyle name="Normal 9 2 3 2 15" xfId="15665"/>
    <cellStyle name="Normal 9 2 3 2 16" xfId="15666"/>
    <cellStyle name="Normal 9 2 3 2 17" xfId="15667"/>
    <cellStyle name="Normal 9 2 3 2 18" xfId="15668"/>
    <cellStyle name="Normal 9 2 3 2 19" xfId="15669"/>
    <cellStyle name="Normal 9 2 3 2 2" xfId="15670"/>
    <cellStyle name="Normal 9 2 3 2 20" xfId="15671"/>
    <cellStyle name="Normal 9 2 3 2 21" xfId="15672"/>
    <cellStyle name="Normal 9 2 3 2 22" xfId="15673"/>
    <cellStyle name="Normal 9 2 3 2 23" xfId="15674"/>
    <cellStyle name="Normal 9 2 3 2 24" xfId="15675"/>
    <cellStyle name="Normal 9 2 3 2 25" xfId="15676"/>
    <cellStyle name="Normal 9 2 3 2 26" xfId="15677"/>
    <cellStyle name="Normal 9 2 3 2 27" xfId="15678"/>
    <cellStyle name="Normal 9 2 3 2 28" xfId="15679"/>
    <cellStyle name="Normal 9 2 3 2 29" xfId="15680"/>
    <cellStyle name="Normal 9 2 3 2 3" xfId="15681"/>
    <cellStyle name="Normal 9 2 3 2 30" xfId="15682"/>
    <cellStyle name="Normal 9 2 3 2 31" xfId="15683"/>
    <cellStyle name="Normal 9 2 3 2 32" xfId="15684"/>
    <cellStyle name="Normal 9 2 3 2 33" xfId="15685"/>
    <cellStyle name="Normal 9 2 3 2 34" xfId="15686"/>
    <cellStyle name="Normal 9 2 3 2 35" xfId="15687"/>
    <cellStyle name="Normal 9 2 3 2 36" xfId="15688"/>
    <cellStyle name="Normal 9 2 3 2 37" xfId="15689"/>
    <cellStyle name="Normal 9 2 3 2 38" xfId="15690"/>
    <cellStyle name="Normal 9 2 3 2 4" xfId="15691"/>
    <cellStyle name="Normal 9 2 3 2 5" xfId="15692"/>
    <cellStyle name="Normal 9 2 3 2 6" xfId="15693"/>
    <cellStyle name="Normal 9 2 3 2 7" xfId="15694"/>
    <cellStyle name="Normal 9 2 3 2 8" xfId="15695"/>
    <cellStyle name="Normal 9 2 3 2 9" xfId="15696"/>
    <cellStyle name="Normal 9 2 3 20" xfId="15697"/>
    <cellStyle name="Normal 9 2 3 21" xfId="15698"/>
    <cellStyle name="Normal 9 2 3 22" xfId="15699"/>
    <cellStyle name="Normal 9 2 3 23" xfId="15700"/>
    <cellStyle name="Normal 9 2 3 24" xfId="15701"/>
    <cellStyle name="Normal 9 2 3 25" xfId="15702"/>
    <cellStyle name="Normal 9 2 3 26" xfId="15703"/>
    <cellStyle name="Normal 9 2 3 27" xfId="15704"/>
    <cellStyle name="Normal 9 2 3 28" xfId="15705"/>
    <cellStyle name="Normal 9 2 3 29" xfId="15706"/>
    <cellStyle name="Normal 9 2 3 3" xfId="15707"/>
    <cellStyle name="Normal 9 2 3 30" xfId="15708"/>
    <cellStyle name="Normal 9 2 3 31" xfId="15709"/>
    <cellStyle name="Normal 9 2 3 32" xfId="15710"/>
    <cellStyle name="Normal 9 2 3 33" xfId="15711"/>
    <cellStyle name="Normal 9 2 3 34" xfId="15712"/>
    <cellStyle name="Normal 9 2 3 35" xfId="15713"/>
    <cellStyle name="Normal 9 2 3 36" xfId="15714"/>
    <cellStyle name="Normal 9 2 3 37" xfId="15715"/>
    <cellStyle name="Normal 9 2 3 38" xfId="15716"/>
    <cellStyle name="Normal 9 2 3 4" xfId="15717"/>
    <cellStyle name="Normal 9 2 3 5" xfId="15718"/>
    <cellStyle name="Normal 9 2 3 6" xfId="15719"/>
    <cellStyle name="Normal 9 2 3 7" xfId="15720"/>
    <cellStyle name="Normal 9 2 3 8" xfId="15721"/>
    <cellStyle name="Normal 9 2 3 9" xfId="15722"/>
    <cellStyle name="Normal 9 2 30" xfId="15723"/>
    <cellStyle name="Normal 9 2 31" xfId="15724"/>
    <cellStyle name="Normal 9 2 32" xfId="15725"/>
    <cellStyle name="Normal 9 2 33" xfId="15726"/>
    <cellStyle name="Normal 9 2 34" xfId="15727"/>
    <cellStyle name="Normal 9 2 35" xfId="15728"/>
    <cellStyle name="Normal 9 2 36" xfId="15729"/>
    <cellStyle name="Normal 9 2 37" xfId="15730"/>
    <cellStyle name="Normal 9 2 38" xfId="15731"/>
    <cellStyle name="Normal 9 2 39" xfId="15732"/>
    <cellStyle name="Normal 9 2 4" xfId="15733"/>
    <cellStyle name="Normal 9 2 40" xfId="15734"/>
    <cellStyle name="Normal 9 2 41" xfId="15735"/>
    <cellStyle name="Normal 9 2 42" xfId="15736"/>
    <cellStyle name="Normal 9 2 43" xfId="15737"/>
    <cellStyle name="Normal 9 2 44" xfId="15738"/>
    <cellStyle name="Normal 9 2 45" xfId="15739"/>
    <cellStyle name="Normal 9 2 46" xfId="15740"/>
    <cellStyle name="Normal 9 2 47" xfId="15741"/>
    <cellStyle name="Normal 9 2 5" xfId="15742"/>
    <cellStyle name="Normal 9 2 6" xfId="15743"/>
    <cellStyle name="Normal 9 2 7" xfId="15744"/>
    <cellStyle name="Normal 9 2 8" xfId="15745"/>
    <cellStyle name="Normal 9 2 9" xfId="15746"/>
    <cellStyle name="Normal 9 20" xfId="15747"/>
    <cellStyle name="Normal 9 21" xfId="15748"/>
    <cellStyle name="Normal 9 22" xfId="15749"/>
    <cellStyle name="Normal 9 23" xfId="15750"/>
    <cellStyle name="Normal 9 24" xfId="15751"/>
    <cellStyle name="Normal 9 25" xfId="15752"/>
    <cellStyle name="Normal 9 26" xfId="15753"/>
    <cellStyle name="Normal 9 27" xfId="15754"/>
    <cellStyle name="Normal 9 28" xfId="15755"/>
    <cellStyle name="Normal 9 29" xfId="15756"/>
    <cellStyle name="Normal 9 3" xfId="15757"/>
    <cellStyle name="Normal 9 3 10" xfId="15758"/>
    <cellStyle name="Normal 9 3 11" xfId="15759"/>
    <cellStyle name="Normal 9 3 12" xfId="15760"/>
    <cellStyle name="Normal 9 3 13" xfId="15761"/>
    <cellStyle name="Normal 9 3 14" xfId="15762"/>
    <cellStyle name="Normal 9 3 15" xfId="15763"/>
    <cellStyle name="Normal 9 3 16" xfId="15764"/>
    <cellStyle name="Normal 9 3 17" xfId="15765"/>
    <cellStyle name="Normal 9 3 18" xfId="15766"/>
    <cellStyle name="Normal 9 3 19" xfId="15767"/>
    <cellStyle name="Normal 9 3 2" xfId="15768"/>
    <cellStyle name="Normal 9 3 2 10" xfId="15769"/>
    <cellStyle name="Normal 9 3 2 11" xfId="15770"/>
    <cellStyle name="Normal 9 3 2 12" xfId="15771"/>
    <cellStyle name="Normal 9 3 2 13" xfId="15772"/>
    <cellStyle name="Normal 9 3 2 14" xfId="15773"/>
    <cellStyle name="Normal 9 3 2 15" xfId="15774"/>
    <cellStyle name="Normal 9 3 2 16" xfId="15775"/>
    <cellStyle name="Normal 9 3 2 17" xfId="15776"/>
    <cellStyle name="Normal 9 3 2 18" xfId="15777"/>
    <cellStyle name="Normal 9 3 2 19" xfId="15778"/>
    <cellStyle name="Normal 9 3 2 2" xfId="15779"/>
    <cellStyle name="Normal 9 3 2 2 10" xfId="15780"/>
    <cellStyle name="Normal 9 3 2 2 11" xfId="15781"/>
    <cellStyle name="Normal 9 3 2 2 12" xfId="15782"/>
    <cellStyle name="Normal 9 3 2 2 13" xfId="15783"/>
    <cellStyle name="Normal 9 3 2 2 14" xfId="15784"/>
    <cellStyle name="Normal 9 3 2 2 15" xfId="15785"/>
    <cellStyle name="Normal 9 3 2 2 16" xfId="15786"/>
    <cellStyle name="Normal 9 3 2 2 17" xfId="15787"/>
    <cellStyle name="Normal 9 3 2 2 18" xfId="15788"/>
    <cellStyle name="Normal 9 3 2 2 19" xfId="15789"/>
    <cellStyle name="Normal 9 3 2 2 2" xfId="15790"/>
    <cellStyle name="Normal 9 3 2 2 2 10" xfId="15791"/>
    <cellStyle name="Normal 9 3 2 2 2 11" xfId="15792"/>
    <cellStyle name="Normal 9 3 2 2 2 12" xfId="15793"/>
    <cellStyle name="Normal 9 3 2 2 2 13" xfId="15794"/>
    <cellStyle name="Normal 9 3 2 2 2 14" xfId="15795"/>
    <cellStyle name="Normal 9 3 2 2 2 15" xfId="15796"/>
    <cellStyle name="Normal 9 3 2 2 2 16" xfId="15797"/>
    <cellStyle name="Normal 9 3 2 2 2 17" xfId="15798"/>
    <cellStyle name="Normal 9 3 2 2 2 18" xfId="15799"/>
    <cellStyle name="Normal 9 3 2 2 2 19" xfId="15800"/>
    <cellStyle name="Normal 9 3 2 2 2 2" xfId="15801"/>
    <cellStyle name="Normal 9 3 2 2 2 20" xfId="15802"/>
    <cellStyle name="Normal 9 3 2 2 2 21" xfId="15803"/>
    <cellStyle name="Normal 9 3 2 2 2 22" xfId="15804"/>
    <cellStyle name="Normal 9 3 2 2 2 23" xfId="15805"/>
    <cellStyle name="Normal 9 3 2 2 2 24" xfId="15806"/>
    <cellStyle name="Normal 9 3 2 2 2 25" xfId="15807"/>
    <cellStyle name="Normal 9 3 2 2 2 26" xfId="15808"/>
    <cellStyle name="Normal 9 3 2 2 2 27" xfId="15809"/>
    <cellStyle name="Normal 9 3 2 2 2 28" xfId="15810"/>
    <cellStyle name="Normal 9 3 2 2 2 29" xfId="15811"/>
    <cellStyle name="Normal 9 3 2 2 2 3" xfId="15812"/>
    <cellStyle name="Normal 9 3 2 2 2 30" xfId="15813"/>
    <cellStyle name="Normal 9 3 2 2 2 31" xfId="15814"/>
    <cellStyle name="Normal 9 3 2 2 2 32" xfId="15815"/>
    <cellStyle name="Normal 9 3 2 2 2 33" xfId="15816"/>
    <cellStyle name="Normal 9 3 2 2 2 34" xfId="15817"/>
    <cellStyle name="Normal 9 3 2 2 2 35" xfId="15818"/>
    <cellStyle name="Normal 9 3 2 2 2 36" xfId="15819"/>
    <cellStyle name="Normal 9 3 2 2 2 37" xfId="15820"/>
    <cellStyle name="Normal 9 3 2 2 2 38" xfId="15821"/>
    <cellStyle name="Normal 9 3 2 2 2 4" xfId="15822"/>
    <cellStyle name="Normal 9 3 2 2 2 5" xfId="15823"/>
    <cellStyle name="Normal 9 3 2 2 2 6" xfId="15824"/>
    <cellStyle name="Normal 9 3 2 2 2 7" xfId="15825"/>
    <cellStyle name="Normal 9 3 2 2 2 8" xfId="15826"/>
    <cellStyle name="Normal 9 3 2 2 2 9" xfId="15827"/>
    <cellStyle name="Normal 9 3 2 2 20" xfId="15828"/>
    <cellStyle name="Normal 9 3 2 2 21" xfId="15829"/>
    <cellStyle name="Normal 9 3 2 2 22" xfId="15830"/>
    <cellStyle name="Normal 9 3 2 2 23" xfId="15831"/>
    <cellStyle name="Normal 9 3 2 2 24" xfId="15832"/>
    <cellStyle name="Normal 9 3 2 2 25" xfId="15833"/>
    <cellStyle name="Normal 9 3 2 2 26" xfId="15834"/>
    <cellStyle name="Normal 9 3 2 2 27" xfId="15835"/>
    <cellStyle name="Normal 9 3 2 2 28" xfId="15836"/>
    <cellStyle name="Normal 9 3 2 2 29" xfId="15837"/>
    <cellStyle name="Normal 9 3 2 2 3" xfId="15838"/>
    <cellStyle name="Normal 9 3 2 2 30" xfId="15839"/>
    <cellStyle name="Normal 9 3 2 2 31" xfId="15840"/>
    <cellStyle name="Normal 9 3 2 2 32" xfId="15841"/>
    <cellStyle name="Normal 9 3 2 2 33" xfId="15842"/>
    <cellStyle name="Normal 9 3 2 2 34" xfId="15843"/>
    <cellStyle name="Normal 9 3 2 2 35" xfId="15844"/>
    <cellStyle name="Normal 9 3 2 2 36" xfId="15845"/>
    <cellStyle name="Normal 9 3 2 2 37" xfId="15846"/>
    <cellStyle name="Normal 9 3 2 2 38" xfId="15847"/>
    <cellStyle name="Normal 9 3 2 2 4" xfId="15848"/>
    <cellStyle name="Normal 9 3 2 2 5" xfId="15849"/>
    <cellStyle name="Normal 9 3 2 2 6" xfId="15850"/>
    <cellStyle name="Normal 9 3 2 2 7" xfId="15851"/>
    <cellStyle name="Normal 9 3 2 2 8" xfId="15852"/>
    <cellStyle name="Normal 9 3 2 2 9" xfId="15853"/>
    <cellStyle name="Normal 9 3 2 20" xfId="15854"/>
    <cellStyle name="Normal 9 3 2 21" xfId="15855"/>
    <cellStyle name="Normal 9 3 2 22" xfId="15856"/>
    <cellStyle name="Normal 9 3 2 23" xfId="15857"/>
    <cellStyle name="Normal 9 3 2 24" xfId="15858"/>
    <cellStyle name="Normal 9 3 2 25" xfId="15859"/>
    <cellStyle name="Normal 9 3 2 26" xfId="15860"/>
    <cellStyle name="Normal 9 3 2 27" xfId="15861"/>
    <cellStyle name="Normal 9 3 2 28" xfId="15862"/>
    <cellStyle name="Normal 9 3 2 29" xfId="15863"/>
    <cellStyle name="Normal 9 3 2 3" xfId="15864"/>
    <cellStyle name="Normal 9 3 2 30" xfId="15865"/>
    <cellStyle name="Normal 9 3 2 31" xfId="15866"/>
    <cellStyle name="Normal 9 3 2 32" xfId="15867"/>
    <cellStyle name="Normal 9 3 2 33" xfId="15868"/>
    <cellStyle name="Normal 9 3 2 34" xfId="15869"/>
    <cellStyle name="Normal 9 3 2 35" xfId="15870"/>
    <cellStyle name="Normal 9 3 2 36" xfId="15871"/>
    <cellStyle name="Normal 9 3 2 37" xfId="15872"/>
    <cellStyle name="Normal 9 3 2 38" xfId="15873"/>
    <cellStyle name="Normal 9 3 2 39" xfId="15874"/>
    <cellStyle name="Normal 9 3 2 4" xfId="15875"/>
    <cellStyle name="Normal 9 3 2 40" xfId="15876"/>
    <cellStyle name="Normal 9 3 2 5" xfId="15877"/>
    <cellStyle name="Normal 9 3 2 6" xfId="15878"/>
    <cellStyle name="Normal 9 3 2 7" xfId="15879"/>
    <cellStyle name="Normal 9 3 2 8" xfId="15880"/>
    <cellStyle name="Normal 9 3 2 9" xfId="15881"/>
    <cellStyle name="Normal 9 3 20" xfId="15882"/>
    <cellStyle name="Normal 9 3 21" xfId="15883"/>
    <cellStyle name="Normal 9 3 22" xfId="15884"/>
    <cellStyle name="Normal 9 3 23" xfId="15885"/>
    <cellStyle name="Normal 9 3 24" xfId="15886"/>
    <cellStyle name="Normal 9 3 25" xfId="15887"/>
    <cellStyle name="Normal 9 3 26" xfId="15888"/>
    <cellStyle name="Normal 9 3 27" xfId="15889"/>
    <cellStyle name="Normal 9 3 28" xfId="15890"/>
    <cellStyle name="Normal 9 3 29" xfId="15891"/>
    <cellStyle name="Normal 9 3 3" xfId="15892"/>
    <cellStyle name="Normal 9 3 3 10" xfId="15893"/>
    <cellStyle name="Normal 9 3 3 11" xfId="15894"/>
    <cellStyle name="Normal 9 3 3 12" xfId="15895"/>
    <cellStyle name="Normal 9 3 3 13" xfId="15896"/>
    <cellStyle name="Normal 9 3 3 14" xfId="15897"/>
    <cellStyle name="Normal 9 3 3 15" xfId="15898"/>
    <cellStyle name="Normal 9 3 3 16" xfId="15899"/>
    <cellStyle name="Normal 9 3 3 17" xfId="15900"/>
    <cellStyle name="Normal 9 3 3 18" xfId="15901"/>
    <cellStyle name="Normal 9 3 3 19" xfId="15902"/>
    <cellStyle name="Normal 9 3 3 2" xfId="15903"/>
    <cellStyle name="Normal 9 3 3 2 10" xfId="15904"/>
    <cellStyle name="Normal 9 3 3 2 11" xfId="15905"/>
    <cellStyle name="Normal 9 3 3 2 12" xfId="15906"/>
    <cellStyle name="Normal 9 3 3 2 13" xfId="15907"/>
    <cellStyle name="Normal 9 3 3 2 14" xfId="15908"/>
    <cellStyle name="Normal 9 3 3 2 15" xfId="15909"/>
    <cellStyle name="Normal 9 3 3 2 16" xfId="15910"/>
    <cellStyle name="Normal 9 3 3 2 17" xfId="15911"/>
    <cellStyle name="Normal 9 3 3 2 18" xfId="15912"/>
    <cellStyle name="Normal 9 3 3 2 19" xfId="15913"/>
    <cellStyle name="Normal 9 3 3 2 2" xfId="15914"/>
    <cellStyle name="Normal 9 3 3 2 20" xfId="15915"/>
    <cellStyle name="Normal 9 3 3 2 21" xfId="15916"/>
    <cellStyle name="Normal 9 3 3 2 22" xfId="15917"/>
    <cellStyle name="Normal 9 3 3 2 23" xfId="15918"/>
    <cellStyle name="Normal 9 3 3 2 24" xfId="15919"/>
    <cellStyle name="Normal 9 3 3 2 25" xfId="15920"/>
    <cellStyle name="Normal 9 3 3 2 26" xfId="15921"/>
    <cellStyle name="Normal 9 3 3 2 27" xfId="15922"/>
    <cellStyle name="Normal 9 3 3 2 28" xfId="15923"/>
    <cellStyle name="Normal 9 3 3 2 29" xfId="15924"/>
    <cellStyle name="Normal 9 3 3 2 3" xfId="15925"/>
    <cellStyle name="Normal 9 3 3 2 30" xfId="15926"/>
    <cellStyle name="Normal 9 3 3 2 31" xfId="15927"/>
    <cellStyle name="Normal 9 3 3 2 32" xfId="15928"/>
    <cellStyle name="Normal 9 3 3 2 33" xfId="15929"/>
    <cellStyle name="Normal 9 3 3 2 34" xfId="15930"/>
    <cellStyle name="Normal 9 3 3 2 35" xfId="15931"/>
    <cellStyle name="Normal 9 3 3 2 36" xfId="15932"/>
    <cellStyle name="Normal 9 3 3 2 37" xfId="15933"/>
    <cellStyle name="Normal 9 3 3 2 38" xfId="15934"/>
    <cellStyle name="Normal 9 3 3 2 4" xfId="15935"/>
    <cellStyle name="Normal 9 3 3 2 5" xfId="15936"/>
    <cellStyle name="Normal 9 3 3 2 6" xfId="15937"/>
    <cellStyle name="Normal 9 3 3 2 7" xfId="15938"/>
    <cellStyle name="Normal 9 3 3 2 8" xfId="15939"/>
    <cellStyle name="Normal 9 3 3 2 9" xfId="15940"/>
    <cellStyle name="Normal 9 3 3 20" xfId="15941"/>
    <cellStyle name="Normal 9 3 3 21" xfId="15942"/>
    <cellStyle name="Normal 9 3 3 22" xfId="15943"/>
    <cellStyle name="Normal 9 3 3 23" xfId="15944"/>
    <cellStyle name="Normal 9 3 3 24" xfId="15945"/>
    <cellStyle name="Normal 9 3 3 25" xfId="15946"/>
    <cellStyle name="Normal 9 3 3 26" xfId="15947"/>
    <cellStyle name="Normal 9 3 3 27" xfId="15948"/>
    <cellStyle name="Normal 9 3 3 28" xfId="15949"/>
    <cellStyle name="Normal 9 3 3 29" xfId="15950"/>
    <cellStyle name="Normal 9 3 3 3" xfId="15951"/>
    <cellStyle name="Normal 9 3 3 30" xfId="15952"/>
    <cellStyle name="Normal 9 3 3 31" xfId="15953"/>
    <cellStyle name="Normal 9 3 3 32" xfId="15954"/>
    <cellStyle name="Normal 9 3 3 33" xfId="15955"/>
    <cellStyle name="Normal 9 3 3 34" xfId="15956"/>
    <cellStyle name="Normal 9 3 3 35" xfId="15957"/>
    <cellStyle name="Normal 9 3 3 36" xfId="15958"/>
    <cellStyle name="Normal 9 3 3 37" xfId="15959"/>
    <cellStyle name="Normal 9 3 3 38" xfId="15960"/>
    <cellStyle name="Normal 9 3 3 4" xfId="15961"/>
    <cellStyle name="Normal 9 3 3 5" xfId="15962"/>
    <cellStyle name="Normal 9 3 3 6" xfId="15963"/>
    <cellStyle name="Normal 9 3 3 7" xfId="15964"/>
    <cellStyle name="Normal 9 3 3 8" xfId="15965"/>
    <cellStyle name="Normal 9 3 3 9" xfId="15966"/>
    <cellStyle name="Normal 9 3 30" xfId="15967"/>
    <cellStyle name="Normal 9 3 31" xfId="15968"/>
    <cellStyle name="Normal 9 3 32" xfId="15969"/>
    <cellStyle name="Normal 9 3 33" xfId="15970"/>
    <cellStyle name="Normal 9 3 34" xfId="15971"/>
    <cellStyle name="Normal 9 3 35" xfId="15972"/>
    <cellStyle name="Normal 9 3 36" xfId="15973"/>
    <cellStyle name="Normal 9 3 37" xfId="15974"/>
    <cellStyle name="Normal 9 3 38" xfId="15975"/>
    <cellStyle name="Normal 9 3 39" xfId="15976"/>
    <cellStyle name="Normal 9 3 4" xfId="15977"/>
    <cellStyle name="Normal 9 3 40" xfId="15978"/>
    <cellStyle name="Normal 9 3 41" xfId="15979"/>
    <cellStyle name="Normal 9 3 42" xfId="15980"/>
    <cellStyle name="Normal 9 3 43" xfId="15981"/>
    <cellStyle name="Normal 9 3 44" xfId="15982"/>
    <cellStyle name="Normal 9 3 45" xfId="15983"/>
    <cellStyle name="Normal 9 3 46" xfId="15984"/>
    <cellStyle name="Normal 9 3 47" xfId="15985"/>
    <cellStyle name="Normal 9 3 5" xfId="15986"/>
    <cellStyle name="Normal 9 3 6" xfId="15987"/>
    <cellStyle name="Normal 9 3 7" xfId="15988"/>
    <cellStyle name="Normal 9 3 8" xfId="15989"/>
    <cellStyle name="Normal 9 3 9" xfId="15990"/>
    <cellStyle name="Normal 9 30" xfId="15991"/>
    <cellStyle name="Normal 9 31" xfId="15992"/>
    <cellStyle name="Normal 9 32" xfId="15993"/>
    <cellStyle name="Normal 9 33" xfId="15994"/>
    <cellStyle name="Normal 9 34" xfId="15995"/>
    <cellStyle name="Normal 9 35" xfId="15996"/>
    <cellStyle name="Normal 9 36" xfId="15997"/>
    <cellStyle name="Normal 9 37" xfId="15998"/>
    <cellStyle name="Normal 9 38" xfId="15999"/>
    <cellStyle name="Normal 9 39" xfId="16000"/>
    <cellStyle name="Normal 9 4" xfId="16001"/>
    <cellStyle name="Normal 9 4 10" xfId="16002"/>
    <cellStyle name="Normal 9 4 11" xfId="16003"/>
    <cellStyle name="Normal 9 4 12" xfId="16004"/>
    <cellStyle name="Normal 9 4 13" xfId="16005"/>
    <cellStyle name="Normal 9 4 14" xfId="16006"/>
    <cellStyle name="Normal 9 4 15" xfId="16007"/>
    <cellStyle name="Normal 9 4 16" xfId="16008"/>
    <cellStyle name="Normal 9 4 17" xfId="16009"/>
    <cellStyle name="Normal 9 4 18" xfId="16010"/>
    <cellStyle name="Normal 9 4 19" xfId="16011"/>
    <cellStyle name="Normal 9 4 2" xfId="16012"/>
    <cellStyle name="Normal 9 4 2 10" xfId="16013"/>
    <cellStyle name="Normal 9 4 2 11" xfId="16014"/>
    <cellStyle name="Normal 9 4 2 12" xfId="16015"/>
    <cellStyle name="Normal 9 4 2 13" xfId="16016"/>
    <cellStyle name="Normal 9 4 2 14" xfId="16017"/>
    <cellStyle name="Normal 9 4 2 15" xfId="16018"/>
    <cellStyle name="Normal 9 4 2 16" xfId="16019"/>
    <cellStyle name="Normal 9 4 2 17" xfId="16020"/>
    <cellStyle name="Normal 9 4 2 18" xfId="16021"/>
    <cellStyle name="Normal 9 4 2 19" xfId="16022"/>
    <cellStyle name="Normal 9 4 2 2" xfId="16023"/>
    <cellStyle name="Normal 9 4 2 2 10" xfId="16024"/>
    <cellStyle name="Normal 9 4 2 2 11" xfId="16025"/>
    <cellStyle name="Normal 9 4 2 2 12" xfId="16026"/>
    <cellStyle name="Normal 9 4 2 2 13" xfId="16027"/>
    <cellStyle name="Normal 9 4 2 2 14" xfId="16028"/>
    <cellStyle name="Normal 9 4 2 2 15" xfId="16029"/>
    <cellStyle name="Normal 9 4 2 2 16" xfId="16030"/>
    <cellStyle name="Normal 9 4 2 2 17" xfId="16031"/>
    <cellStyle name="Normal 9 4 2 2 18" xfId="16032"/>
    <cellStyle name="Normal 9 4 2 2 19" xfId="16033"/>
    <cellStyle name="Normal 9 4 2 2 2" xfId="16034"/>
    <cellStyle name="Normal 9 4 2 2 2 10" xfId="16035"/>
    <cellStyle name="Normal 9 4 2 2 2 11" xfId="16036"/>
    <cellStyle name="Normal 9 4 2 2 2 12" xfId="16037"/>
    <cellStyle name="Normal 9 4 2 2 2 13" xfId="16038"/>
    <cellStyle name="Normal 9 4 2 2 2 14" xfId="16039"/>
    <cellStyle name="Normal 9 4 2 2 2 15" xfId="16040"/>
    <cellStyle name="Normal 9 4 2 2 2 16" xfId="16041"/>
    <cellStyle name="Normal 9 4 2 2 2 17" xfId="16042"/>
    <cellStyle name="Normal 9 4 2 2 2 18" xfId="16043"/>
    <cellStyle name="Normal 9 4 2 2 2 19" xfId="16044"/>
    <cellStyle name="Normal 9 4 2 2 2 2" xfId="16045"/>
    <cellStyle name="Normal 9 4 2 2 2 20" xfId="16046"/>
    <cellStyle name="Normal 9 4 2 2 2 21" xfId="16047"/>
    <cellStyle name="Normal 9 4 2 2 2 22" xfId="16048"/>
    <cellStyle name="Normal 9 4 2 2 2 23" xfId="16049"/>
    <cellStyle name="Normal 9 4 2 2 2 24" xfId="16050"/>
    <cellStyle name="Normal 9 4 2 2 2 25" xfId="16051"/>
    <cellStyle name="Normal 9 4 2 2 2 26" xfId="16052"/>
    <cellStyle name="Normal 9 4 2 2 2 27" xfId="16053"/>
    <cellStyle name="Normal 9 4 2 2 2 28" xfId="16054"/>
    <cellStyle name="Normal 9 4 2 2 2 29" xfId="16055"/>
    <cellStyle name="Normal 9 4 2 2 2 3" xfId="16056"/>
    <cellStyle name="Normal 9 4 2 2 2 30" xfId="16057"/>
    <cellStyle name="Normal 9 4 2 2 2 31" xfId="16058"/>
    <cellStyle name="Normal 9 4 2 2 2 32" xfId="16059"/>
    <cellStyle name="Normal 9 4 2 2 2 33" xfId="16060"/>
    <cellStyle name="Normal 9 4 2 2 2 34" xfId="16061"/>
    <cellStyle name="Normal 9 4 2 2 2 35" xfId="16062"/>
    <cellStyle name="Normal 9 4 2 2 2 36" xfId="16063"/>
    <cellStyle name="Normal 9 4 2 2 2 37" xfId="16064"/>
    <cellStyle name="Normal 9 4 2 2 2 38" xfId="16065"/>
    <cellStyle name="Normal 9 4 2 2 2 4" xfId="16066"/>
    <cellStyle name="Normal 9 4 2 2 2 5" xfId="16067"/>
    <cellStyle name="Normal 9 4 2 2 2 6" xfId="16068"/>
    <cellStyle name="Normal 9 4 2 2 2 7" xfId="16069"/>
    <cellStyle name="Normal 9 4 2 2 2 8" xfId="16070"/>
    <cellStyle name="Normal 9 4 2 2 2 9" xfId="16071"/>
    <cellStyle name="Normal 9 4 2 2 20" xfId="16072"/>
    <cellStyle name="Normal 9 4 2 2 21" xfId="16073"/>
    <cellStyle name="Normal 9 4 2 2 22" xfId="16074"/>
    <cellStyle name="Normal 9 4 2 2 23" xfId="16075"/>
    <cellStyle name="Normal 9 4 2 2 24" xfId="16076"/>
    <cellStyle name="Normal 9 4 2 2 25" xfId="16077"/>
    <cellStyle name="Normal 9 4 2 2 26" xfId="16078"/>
    <cellStyle name="Normal 9 4 2 2 27" xfId="16079"/>
    <cellStyle name="Normal 9 4 2 2 28" xfId="16080"/>
    <cellStyle name="Normal 9 4 2 2 29" xfId="16081"/>
    <cellStyle name="Normal 9 4 2 2 3" xfId="16082"/>
    <cellStyle name="Normal 9 4 2 2 30" xfId="16083"/>
    <cellStyle name="Normal 9 4 2 2 31" xfId="16084"/>
    <cellStyle name="Normal 9 4 2 2 32" xfId="16085"/>
    <cellStyle name="Normal 9 4 2 2 33" xfId="16086"/>
    <cellStyle name="Normal 9 4 2 2 34" xfId="16087"/>
    <cellStyle name="Normal 9 4 2 2 35" xfId="16088"/>
    <cellStyle name="Normal 9 4 2 2 36" xfId="16089"/>
    <cellStyle name="Normal 9 4 2 2 37" xfId="16090"/>
    <cellStyle name="Normal 9 4 2 2 38" xfId="16091"/>
    <cellStyle name="Normal 9 4 2 2 4" xfId="16092"/>
    <cellStyle name="Normal 9 4 2 2 5" xfId="16093"/>
    <cellStyle name="Normal 9 4 2 2 6" xfId="16094"/>
    <cellStyle name="Normal 9 4 2 2 7" xfId="16095"/>
    <cellStyle name="Normal 9 4 2 2 8" xfId="16096"/>
    <cellStyle name="Normal 9 4 2 2 9" xfId="16097"/>
    <cellStyle name="Normal 9 4 2 20" xfId="16098"/>
    <cellStyle name="Normal 9 4 2 21" xfId="16099"/>
    <cellStyle name="Normal 9 4 2 22" xfId="16100"/>
    <cellStyle name="Normal 9 4 2 23" xfId="16101"/>
    <cellStyle name="Normal 9 4 2 24" xfId="16102"/>
    <cellStyle name="Normal 9 4 2 25" xfId="16103"/>
    <cellStyle name="Normal 9 4 2 26" xfId="16104"/>
    <cellStyle name="Normal 9 4 2 27" xfId="16105"/>
    <cellStyle name="Normal 9 4 2 28" xfId="16106"/>
    <cellStyle name="Normal 9 4 2 29" xfId="16107"/>
    <cellStyle name="Normal 9 4 2 3" xfId="16108"/>
    <cellStyle name="Normal 9 4 2 30" xfId="16109"/>
    <cellStyle name="Normal 9 4 2 31" xfId="16110"/>
    <cellStyle name="Normal 9 4 2 32" xfId="16111"/>
    <cellStyle name="Normal 9 4 2 33" xfId="16112"/>
    <cellStyle name="Normal 9 4 2 34" xfId="16113"/>
    <cellStyle name="Normal 9 4 2 35" xfId="16114"/>
    <cellStyle name="Normal 9 4 2 36" xfId="16115"/>
    <cellStyle name="Normal 9 4 2 37" xfId="16116"/>
    <cellStyle name="Normal 9 4 2 38" xfId="16117"/>
    <cellStyle name="Normal 9 4 2 39" xfId="16118"/>
    <cellStyle name="Normal 9 4 2 4" xfId="16119"/>
    <cellStyle name="Normal 9 4 2 40" xfId="16120"/>
    <cellStyle name="Normal 9 4 2 5" xfId="16121"/>
    <cellStyle name="Normal 9 4 2 6" xfId="16122"/>
    <cellStyle name="Normal 9 4 2 7" xfId="16123"/>
    <cellStyle name="Normal 9 4 2 8" xfId="16124"/>
    <cellStyle name="Normal 9 4 2 9" xfId="16125"/>
    <cellStyle name="Normal 9 4 20" xfId="16126"/>
    <cellStyle name="Normal 9 4 21" xfId="16127"/>
    <cellStyle name="Normal 9 4 22" xfId="16128"/>
    <cellStyle name="Normal 9 4 23" xfId="16129"/>
    <cellStyle name="Normal 9 4 24" xfId="16130"/>
    <cellStyle name="Normal 9 4 25" xfId="16131"/>
    <cellStyle name="Normal 9 4 26" xfId="16132"/>
    <cellStyle name="Normal 9 4 27" xfId="16133"/>
    <cellStyle name="Normal 9 4 28" xfId="16134"/>
    <cellStyle name="Normal 9 4 29" xfId="16135"/>
    <cellStyle name="Normal 9 4 3" xfId="16136"/>
    <cellStyle name="Normal 9 4 3 10" xfId="16137"/>
    <cellStyle name="Normal 9 4 3 11" xfId="16138"/>
    <cellStyle name="Normal 9 4 3 12" xfId="16139"/>
    <cellStyle name="Normal 9 4 3 13" xfId="16140"/>
    <cellStyle name="Normal 9 4 3 14" xfId="16141"/>
    <cellStyle name="Normal 9 4 3 15" xfId="16142"/>
    <cellStyle name="Normal 9 4 3 16" xfId="16143"/>
    <cellStyle name="Normal 9 4 3 17" xfId="16144"/>
    <cellStyle name="Normal 9 4 3 18" xfId="16145"/>
    <cellStyle name="Normal 9 4 3 19" xfId="16146"/>
    <cellStyle name="Normal 9 4 3 2" xfId="16147"/>
    <cellStyle name="Normal 9 4 3 2 10" xfId="16148"/>
    <cellStyle name="Normal 9 4 3 2 11" xfId="16149"/>
    <cellStyle name="Normal 9 4 3 2 12" xfId="16150"/>
    <cellStyle name="Normal 9 4 3 2 13" xfId="16151"/>
    <cellStyle name="Normal 9 4 3 2 14" xfId="16152"/>
    <cellStyle name="Normal 9 4 3 2 15" xfId="16153"/>
    <cellStyle name="Normal 9 4 3 2 16" xfId="16154"/>
    <cellStyle name="Normal 9 4 3 2 17" xfId="16155"/>
    <cellStyle name="Normal 9 4 3 2 18" xfId="16156"/>
    <cellStyle name="Normal 9 4 3 2 19" xfId="16157"/>
    <cellStyle name="Normal 9 4 3 2 2" xfId="16158"/>
    <cellStyle name="Normal 9 4 3 2 20" xfId="16159"/>
    <cellStyle name="Normal 9 4 3 2 21" xfId="16160"/>
    <cellStyle name="Normal 9 4 3 2 22" xfId="16161"/>
    <cellStyle name="Normal 9 4 3 2 23" xfId="16162"/>
    <cellStyle name="Normal 9 4 3 2 24" xfId="16163"/>
    <cellStyle name="Normal 9 4 3 2 25" xfId="16164"/>
    <cellStyle name="Normal 9 4 3 2 26" xfId="16165"/>
    <cellStyle name="Normal 9 4 3 2 27" xfId="16166"/>
    <cellStyle name="Normal 9 4 3 2 28" xfId="16167"/>
    <cellStyle name="Normal 9 4 3 2 29" xfId="16168"/>
    <cellStyle name="Normal 9 4 3 2 3" xfId="16169"/>
    <cellStyle name="Normal 9 4 3 2 30" xfId="16170"/>
    <cellStyle name="Normal 9 4 3 2 31" xfId="16171"/>
    <cellStyle name="Normal 9 4 3 2 32" xfId="16172"/>
    <cellStyle name="Normal 9 4 3 2 33" xfId="16173"/>
    <cellStyle name="Normal 9 4 3 2 34" xfId="16174"/>
    <cellStyle name="Normal 9 4 3 2 35" xfId="16175"/>
    <cellStyle name="Normal 9 4 3 2 36" xfId="16176"/>
    <cellStyle name="Normal 9 4 3 2 37" xfId="16177"/>
    <cellStyle name="Normal 9 4 3 2 38" xfId="16178"/>
    <cellStyle name="Normal 9 4 3 2 4" xfId="16179"/>
    <cellStyle name="Normal 9 4 3 2 5" xfId="16180"/>
    <cellStyle name="Normal 9 4 3 2 6" xfId="16181"/>
    <cellStyle name="Normal 9 4 3 2 7" xfId="16182"/>
    <cellStyle name="Normal 9 4 3 2 8" xfId="16183"/>
    <cellStyle name="Normal 9 4 3 2 9" xfId="16184"/>
    <cellStyle name="Normal 9 4 3 20" xfId="16185"/>
    <cellStyle name="Normal 9 4 3 21" xfId="16186"/>
    <cellStyle name="Normal 9 4 3 22" xfId="16187"/>
    <cellStyle name="Normal 9 4 3 23" xfId="16188"/>
    <cellStyle name="Normal 9 4 3 24" xfId="16189"/>
    <cellStyle name="Normal 9 4 3 25" xfId="16190"/>
    <cellStyle name="Normal 9 4 3 26" xfId="16191"/>
    <cellStyle name="Normal 9 4 3 27" xfId="16192"/>
    <cellStyle name="Normal 9 4 3 28" xfId="16193"/>
    <cellStyle name="Normal 9 4 3 29" xfId="16194"/>
    <cellStyle name="Normal 9 4 3 3" xfId="16195"/>
    <cellStyle name="Normal 9 4 3 30" xfId="16196"/>
    <cellStyle name="Normal 9 4 3 31" xfId="16197"/>
    <cellStyle name="Normal 9 4 3 32" xfId="16198"/>
    <cellStyle name="Normal 9 4 3 33" xfId="16199"/>
    <cellStyle name="Normal 9 4 3 34" xfId="16200"/>
    <cellStyle name="Normal 9 4 3 35" xfId="16201"/>
    <cellStyle name="Normal 9 4 3 36" xfId="16202"/>
    <cellStyle name="Normal 9 4 3 37" xfId="16203"/>
    <cellStyle name="Normal 9 4 3 38" xfId="16204"/>
    <cellStyle name="Normal 9 4 3 4" xfId="16205"/>
    <cellStyle name="Normal 9 4 3 5" xfId="16206"/>
    <cellStyle name="Normal 9 4 3 6" xfId="16207"/>
    <cellStyle name="Normal 9 4 3 7" xfId="16208"/>
    <cellStyle name="Normal 9 4 3 8" xfId="16209"/>
    <cellStyle name="Normal 9 4 3 9" xfId="16210"/>
    <cellStyle name="Normal 9 4 30" xfId="16211"/>
    <cellStyle name="Normal 9 4 31" xfId="16212"/>
    <cellStyle name="Normal 9 4 32" xfId="16213"/>
    <cellStyle name="Normal 9 4 33" xfId="16214"/>
    <cellStyle name="Normal 9 4 34" xfId="16215"/>
    <cellStyle name="Normal 9 4 35" xfId="16216"/>
    <cellStyle name="Normal 9 4 36" xfId="16217"/>
    <cellStyle name="Normal 9 4 37" xfId="16218"/>
    <cellStyle name="Normal 9 4 38" xfId="16219"/>
    <cellStyle name="Normal 9 4 39" xfId="16220"/>
    <cellStyle name="Normal 9 4 4" xfId="16221"/>
    <cellStyle name="Normal 9 4 40" xfId="16222"/>
    <cellStyle name="Normal 9 4 41" xfId="16223"/>
    <cellStyle name="Normal 9 4 42" xfId="16224"/>
    <cellStyle name="Normal 9 4 43" xfId="16225"/>
    <cellStyle name="Normal 9 4 44" xfId="16226"/>
    <cellStyle name="Normal 9 4 45" xfId="16227"/>
    <cellStyle name="Normal 9 4 46" xfId="16228"/>
    <cellStyle name="Normal 9 4 47" xfId="16229"/>
    <cellStyle name="Normal 9 4 5" xfId="16230"/>
    <cellStyle name="Normal 9 4 6" xfId="16231"/>
    <cellStyle name="Normal 9 4 7" xfId="16232"/>
    <cellStyle name="Normal 9 4 8" xfId="16233"/>
    <cellStyle name="Normal 9 4 9" xfId="16234"/>
    <cellStyle name="Normal 9 40" xfId="16235"/>
    <cellStyle name="Normal 9 41" xfId="16236"/>
    <cellStyle name="Normal 9 42" xfId="16237"/>
    <cellStyle name="Normal 9 43" xfId="16238"/>
    <cellStyle name="Normal 9 44" xfId="16239"/>
    <cellStyle name="Normal 9 45" xfId="16240"/>
    <cellStyle name="Normal 9 46" xfId="16241"/>
    <cellStyle name="Normal 9 47" xfId="16242"/>
    <cellStyle name="Normal 9 48" xfId="16243"/>
    <cellStyle name="Normal 9 49" xfId="16244"/>
    <cellStyle name="Normal 9 5" xfId="16245"/>
    <cellStyle name="Normal 9 50" xfId="16246"/>
    <cellStyle name="Normal 9 51" xfId="16247"/>
    <cellStyle name="Normal 9 52" xfId="16248"/>
    <cellStyle name="Normal 9 53" xfId="16249"/>
    <cellStyle name="Normal 9 6" xfId="16250"/>
    <cellStyle name="Normal 9 7" xfId="16251"/>
    <cellStyle name="Normal 9 8" xfId="16252"/>
    <cellStyle name="Normal 9 9" xfId="16253"/>
    <cellStyle name="Normal_A 3" xfId="16687"/>
    <cellStyle name="Normal_A_2" xfId="16686"/>
    <cellStyle name="Normal_A_2 2" xfId="16696"/>
    <cellStyle name="Normal_A_3" xfId="16697"/>
    <cellStyle name="Normal_A_4" xfId="16705"/>
    <cellStyle name="Normal_A_4 2" xfId="16700"/>
    <cellStyle name="Normal_A_6" xfId="16701"/>
    <cellStyle name="Normal_A_7" xfId="16702"/>
    <cellStyle name="Normal_tab002" xfId="16689"/>
    <cellStyle name="Normal_TAB02" xfId="16695"/>
    <cellStyle name="Normal_tab021" xfId="16707"/>
    <cellStyle name="Normal_tab023" xfId="16706"/>
    <cellStyle name="Normal_TAB05" xfId="16688"/>
    <cellStyle name="Normal_TAB05 10" xfId="16699"/>
    <cellStyle name="Normal_TAB05 11" xfId="16704"/>
    <cellStyle name="Normal_TAB05 2" xfId="16709"/>
    <cellStyle name="Normal_TAB05 29" xfId="16708"/>
    <cellStyle name="Normal_TAB11" xfId="16698"/>
    <cellStyle name="Normal_Yrbk2001_3 2" xfId="16692"/>
    <cellStyle name="Normal_Yrbk2002_3 2" xfId="16691"/>
    <cellStyle name="Normal_Yrbk2004_3 2" xfId="16694"/>
    <cellStyle name="Normal_Yrbk2008_3 2" xfId="16690"/>
    <cellStyle name="Note 10" xfId="16254"/>
    <cellStyle name="Note 11" xfId="16255"/>
    <cellStyle name="Note 12" xfId="16256"/>
    <cellStyle name="Note 13" xfId="16257"/>
    <cellStyle name="Note 14" xfId="16258"/>
    <cellStyle name="Note 15" xfId="16259"/>
    <cellStyle name="Note 16" xfId="16260"/>
    <cellStyle name="Note 2" xfId="16261"/>
    <cellStyle name="Note 2 10" xfId="16262"/>
    <cellStyle name="Note 2 11" xfId="16263"/>
    <cellStyle name="Note 2 12" xfId="16264"/>
    <cellStyle name="Note 2 13" xfId="16265"/>
    <cellStyle name="Note 2 14" xfId="16266"/>
    <cellStyle name="Note 2 15" xfId="16267"/>
    <cellStyle name="Note 2 16" xfId="16268"/>
    <cellStyle name="Note 2 16 10" xfId="16269"/>
    <cellStyle name="Note 2 16 11" xfId="16270"/>
    <cellStyle name="Note 2 16 12" xfId="16271"/>
    <cellStyle name="Note 2 16 13" xfId="16272"/>
    <cellStyle name="Note 2 16 14" xfId="16273"/>
    <cellStyle name="Note 2 16 15" xfId="16274"/>
    <cellStyle name="Note 2 16 16" xfId="16275"/>
    <cellStyle name="Note 2 16 17" xfId="16276"/>
    <cellStyle name="Note 2 16 18" xfId="16277"/>
    <cellStyle name="Note 2 16 19" xfId="16278"/>
    <cellStyle name="Note 2 16 2" xfId="16279"/>
    <cellStyle name="Note 2 16 20" xfId="16280"/>
    <cellStyle name="Note 2 16 21" xfId="16281"/>
    <cellStyle name="Note 2 16 22" xfId="16282"/>
    <cellStyle name="Note 2 16 23" xfId="16283"/>
    <cellStyle name="Note 2 16 24" xfId="16284"/>
    <cellStyle name="Note 2 16 25" xfId="16285"/>
    <cellStyle name="Note 2 16 26" xfId="16286"/>
    <cellStyle name="Note 2 16 27" xfId="16287"/>
    <cellStyle name="Note 2 16 28" xfId="16288"/>
    <cellStyle name="Note 2 16 29" xfId="16289"/>
    <cellStyle name="Note 2 16 3" xfId="16290"/>
    <cellStyle name="Note 2 16 30" xfId="16291"/>
    <cellStyle name="Note 2 16 31" xfId="16292"/>
    <cellStyle name="Note 2 16 32" xfId="16293"/>
    <cellStyle name="Note 2 16 33" xfId="16294"/>
    <cellStyle name="Note 2 16 34" xfId="16295"/>
    <cellStyle name="Note 2 16 35" xfId="16296"/>
    <cellStyle name="Note 2 16 36" xfId="16297"/>
    <cellStyle name="Note 2 16 37" xfId="16298"/>
    <cellStyle name="Note 2 16 38" xfId="16299"/>
    <cellStyle name="Note 2 16 39" xfId="16300"/>
    <cellStyle name="Note 2 16 4" xfId="16301"/>
    <cellStyle name="Note 2 16 40" xfId="16302"/>
    <cellStyle name="Note 2 16 41" xfId="16303"/>
    <cellStyle name="Note 2 16 42" xfId="16304"/>
    <cellStyle name="Note 2 16 43" xfId="16305"/>
    <cellStyle name="Note 2 16 44" xfId="16306"/>
    <cellStyle name="Note 2 16 45" xfId="16307"/>
    <cellStyle name="Note 2 16 46" xfId="16308"/>
    <cellStyle name="Note 2 16 47" xfId="16309"/>
    <cellStyle name="Note 2 16 5" xfId="16310"/>
    <cellStyle name="Note 2 16 6" xfId="16311"/>
    <cellStyle name="Note 2 16 7" xfId="16312"/>
    <cellStyle name="Note 2 16 8" xfId="16313"/>
    <cellStyle name="Note 2 16 9" xfId="16314"/>
    <cellStyle name="Note 2 2" xfId="16315"/>
    <cellStyle name="Note 2 2 10" xfId="16316"/>
    <cellStyle name="Note 2 2 2" xfId="16317"/>
    <cellStyle name="Note 2 2 2 2" xfId="16318"/>
    <cellStyle name="Note 2 2 3" xfId="16319"/>
    <cellStyle name="Note 2 2 4" xfId="16320"/>
    <cellStyle name="Note 2 2 5" xfId="16321"/>
    <cellStyle name="Note 2 2 6" xfId="16322"/>
    <cellStyle name="Note 2 2 7" xfId="16323"/>
    <cellStyle name="Note 2 2 8" xfId="16324"/>
    <cellStyle name="Note 2 2 9" xfId="16325"/>
    <cellStyle name="Note 2 3" xfId="16326"/>
    <cellStyle name="Note 2 3 2" xfId="16327"/>
    <cellStyle name="Note 2 4" xfId="16328"/>
    <cellStyle name="Note 2 4 2" xfId="16329"/>
    <cellStyle name="Note 2 5" xfId="16330"/>
    <cellStyle name="Note 2 6" xfId="16331"/>
    <cellStyle name="Note 2 7" xfId="16332"/>
    <cellStyle name="Note 2 8" xfId="16333"/>
    <cellStyle name="Note 2 9" xfId="16334"/>
    <cellStyle name="Note 3 10" xfId="16335"/>
    <cellStyle name="Note 3 10 10" xfId="16336"/>
    <cellStyle name="Note 3 10 11" xfId="16337"/>
    <cellStyle name="Note 3 10 12" xfId="16338"/>
    <cellStyle name="Note 3 10 13" xfId="16339"/>
    <cellStyle name="Note 3 10 14" xfId="16340"/>
    <cellStyle name="Note 3 10 15" xfId="16341"/>
    <cellStyle name="Note 3 10 16" xfId="16342"/>
    <cellStyle name="Note 3 10 17" xfId="16343"/>
    <cellStyle name="Note 3 10 18" xfId="16344"/>
    <cellStyle name="Note 3 10 19" xfId="16345"/>
    <cellStyle name="Note 3 10 2" xfId="16346"/>
    <cellStyle name="Note 3 10 20" xfId="16347"/>
    <cellStyle name="Note 3 10 21" xfId="16348"/>
    <cellStyle name="Note 3 10 22" xfId="16349"/>
    <cellStyle name="Note 3 10 23" xfId="16350"/>
    <cellStyle name="Note 3 10 24" xfId="16351"/>
    <cellStyle name="Note 3 10 25" xfId="16352"/>
    <cellStyle name="Note 3 10 26" xfId="16353"/>
    <cellStyle name="Note 3 10 27" xfId="16354"/>
    <cellStyle name="Note 3 10 28" xfId="16355"/>
    <cellStyle name="Note 3 10 29" xfId="16356"/>
    <cellStyle name="Note 3 10 3" xfId="16357"/>
    <cellStyle name="Note 3 10 30" xfId="16358"/>
    <cellStyle name="Note 3 10 31" xfId="16359"/>
    <cellStyle name="Note 3 10 32" xfId="16360"/>
    <cellStyle name="Note 3 10 33" xfId="16361"/>
    <cellStyle name="Note 3 10 34" xfId="16362"/>
    <cellStyle name="Note 3 10 35" xfId="16363"/>
    <cellStyle name="Note 3 10 36" xfId="16364"/>
    <cellStyle name="Note 3 10 37" xfId="16365"/>
    <cellStyle name="Note 3 10 38" xfId="16366"/>
    <cellStyle name="Note 3 10 39" xfId="16367"/>
    <cellStyle name="Note 3 10 4" xfId="16368"/>
    <cellStyle name="Note 3 10 40" xfId="16369"/>
    <cellStyle name="Note 3 10 41" xfId="16370"/>
    <cellStyle name="Note 3 10 42" xfId="16371"/>
    <cellStyle name="Note 3 10 43" xfId="16372"/>
    <cellStyle name="Note 3 10 44" xfId="16373"/>
    <cellStyle name="Note 3 10 45" xfId="16374"/>
    <cellStyle name="Note 3 10 46" xfId="16375"/>
    <cellStyle name="Note 3 10 47" xfId="16376"/>
    <cellStyle name="Note 3 10 5" xfId="16377"/>
    <cellStyle name="Note 3 10 6" xfId="16378"/>
    <cellStyle name="Note 3 10 7" xfId="16379"/>
    <cellStyle name="Note 3 10 8" xfId="16380"/>
    <cellStyle name="Note 3 10 9" xfId="16381"/>
    <cellStyle name="Note 3 2" xfId="16382"/>
    <cellStyle name="Note 3 3" xfId="16383"/>
    <cellStyle name="Note 3 4" xfId="16384"/>
    <cellStyle name="Note 3 5" xfId="16385"/>
    <cellStyle name="Note 3 6" xfId="16386"/>
    <cellStyle name="Note 3 7" xfId="16387"/>
    <cellStyle name="Note 3 8" xfId="16388"/>
    <cellStyle name="Note 3 9" xfId="16389"/>
    <cellStyle name="Note 4 10" xfId="16390"/>
    <cellStyle name="Note 4 11" xfId="16391"/>
    <cellStyle name="Note 4 12" xfId="16392"/>
    <cellStyle name="Note 4 2" xfId="16393"/>
    <cellStyle name="Note 4 3" xfId="16394"/>
    <cellStyle name="Note 4 4" xfId="16395"/>
    <cellStyle name="Note 4 5" xfId="16396"/>
    <cellStyle name="Note 4 6" xfId="16397"/>
    <cellStyle name="Note 4 7" xfId="16398"/>
    <cellStyle name="Note 4 8" xfId="16399"/>
    <cellStyle name="Note 4 9" xfId="16400"/>
    <cellStyle name="Note 5" xfId="16401"/>
    <cellStyle name="Note 5 10" xfId="16402"/>
    <cellStyle name="Note 5 2" xfId="16403"/>
    <cellStyle name="Note 5 3" xfId="16404"/>
    <cellStyle name="Note 5 4" xfId="16405"/>
    <cellStyle name="Note 5 5" xfId="16406"/>
    <cellStyle name="Note 5 6" xfId="16407"/>
    <cellStyle name="Note 5 7" xfId="16408"/>
    <cellStyle name="Note 5 8" xfId="16409"/>
    <cellStyle name="Note 5 9" xfId="16410"/>
    <cellStyle name="Note 6" xfId="16411"/>
    <cellStyle name="Note 6 10" xfId="16412"/>
    <cellStyle name="Note 6 2" xfId="16413"/>
    <cellStyle name="Note 6 3" xfId="16414"/>
    <cellStyle name="Note 6 4" xfId="16415"/>
    <cellStyle name="Note 6 5" xfId="16416"/>
    <cellStyle name="Note 6 6" xfId="16417"/>
    <cellStyle name="Note 6 7" xfId="16418"/>
    <cellStyle name="Note 6 8" xfId="16419"/>
    <cellStyle name="Note 6 9" xfId="16420"/>
    <cellStyle name="Note 7" xfId="16421"/>
    <cellStyle name="Note 7 10" xfId="16422"/>
    <cellStyle name="Note 7 2" xfId="16423"/>
    <cellStyle name="Note 7 3" xfId="16424"/>
    <cellStyle name="Note 7 4" xfId="16425"/>
    <cellStyle name="Note 7 5" xfId="16426"/>
    <cellStyle name="Note 7 6" xfId="16427"/>
    <cellStyle name="Note 7 7" xfId="16428"/>
    <cellStyle name="Note 7 8" xfId="16429"/>
    <cellStyle name="Note 7 9" xfId="16430"/>
    <cellStyle name="Note 8 2" xfId="16431"/>
    <cellStyle name="Note 9 2" xfId="16432"/>
    <cellStyle name="Output 10" xfId="16433"/>
    <cellStyle name="Output 11" xfId="16434"/>
    <cellStyle name="Output 12" xfId="16435"/>
    <cellStyle name="Output 13" xfId="16436"/>
    <cellStyle name="Output 14" xfId="16437"/>
    <cellStyle name="Output 2 10" xfId="16438"/>
    <cellStyle name="Output 2 11" xfId="16439"/>
    <cellStyle name="Output 2 12" xfId="16440"/>
    <cellStyle name="Output 2 13" xfId="16441"/>
    <cellStyle name="Output 2 2" xfId="16442"/>
    <cellStyle name="Output 2 2 10" xfId="16443"/>
    <cellStyle name="Output 2 2 2" xfId="16444"/>
    <cellStyle name="Output 2 2 2 2" xfId="16445"/>
    <cellStyle name="Output 2 2 3" xfId="16446"/>
    <cellStyle name="Output 2 2 4" xfId="16447"/>
    <cellStyle name="Output 2 2 5" xfId="16448"/>
    <cellStyle name="Output 2 2 6" xfId="16449"/>
    <cellStyle name="Output 2 2 7" xfId="16450"/>
    <cellStyle name="Output 2 2 8" xfId="16451"/>
    <cellStyle name="Output 2 2 9" xfId="16452"/>
    <cellStyle name="Output 2 3" xfId="16453"/>
    <cellStyle name="Output 2 3 2" xfId="16454"/>
    <cellStyle name="Output 2 4" xfId="16455"/>
    <cellStyle name="Output 2 4 2" xfId="16456"/>
    <cellStyle name="Output 2 5" xfId="16457"/>
    <cellStyle name="Output 2 6" xfId="16458"/>
    <cellStyle name="Output 2 7" xfId="16459"/>
    <cellStyle name="Output 2 8" xfId="16460"/>
    <cellStyle name="Output 2 9" xfId="16461"/>
    <cellStyle name="Output 3" xfId="16462"/>
    <cellStyle name="Output 3 10" xfId="16463"/>
    <cellStyle name="Output 3 2" xfId="16464"/>
    <cellStyle name="Output 3 3" xfId="16465"/>
    <cellStyle name="Output 3 4" xfId="16466"/>
    <cellStyle name="Output 3 5" xfId="16467"/>
    <cellStyle name="Output 3 6" xfId="16468"/>
    <cellStyle name="Output 3 7" xfId="16469"/>
    <cellStyle name="Output 3 8" xfId="16470"/>
    <cellStyle name="Output 3 9" xfId="16471"/>
    <cellStyle name="Output 4" xfId="16472"/>
    <cellStyle name="Output 4 10" xfId="16473"/>
    <cellStyle name="Output 4 2" xfId="16474"/>
    <cellStyle name="Output 4 3" xfId="16475"/>
    <cellStyle name="Output 4 4" xfId="16476"/>
    <cellStyle name="Output 4 5" xfId="16477"/>
    <cellStyle name="Output 4 6" xfId="16478"/>
    <cellStyle name="Output 4 7" xfId="16479"/>
    <cellStyle name="Output 4 8" xfId="16480"/>
    <cellStyle name="Output 4 9" xfId="16481"/>
    <cellStyle name="Output 5" xfId="16482"/>
    <cellStyle name="Output 5 10" xfId="16483"/>
    <cellStyle name="Output 5 2" xfId="16484"/>
    <cellStyle name="Output 5 3" xfId="16485"/>
    <cellStyle name="Output 5 4" xfId="16486"/>
    <cellStyle name="Output 5 5" xfId="16487"/>
    <cellStyle name="Output 5 6" xfId="16488"/>
    <cellStyle name="Output 5 7" xfId="16489"/>
    <cellStyle name="Output 5 8" xfId="16490"/>
    <cellStyle name="Output 5 9" xfId="16491"/>
    <cellStyle name="Output 6 2" xfId="16492"/>
    <cellStyle name="Output 7 2" xfId="16493"/>
    <cellStyle name="Output 8" xfId="16494"/>
    <cellStyle name="Output 9" xfId="16495"/>
    <cellStyle name="Percent 2" xfId="16496"/>
    <cellStyle name="Title 10" xfId="16497"/>
    <cellStyle name="Title 11" xfId="16498"/>
    <cellStyle name="Title 12" xfId="16499"/>
    <cellStyle name="Title 13" xfId="16500"/>
    <cellStyle name="Title 14" xfId="16501"/>
    <cellStyle name="Title 2 10" xfId="16502"/>
    <cellStyle name="Title 2 11" xfId="16503"/>
    <cellStyle name="Title 2 12" xfId="16504"/>
    <cellStyle name="Title 2 2" xfId="16505"/>
    <cellStyle name="Title 2 2 10" xfId="16506"/>
    <cellStyle name="Title 2 2 2" xfId="16507"/>
    <cellStyle name="Title 2 2 2 2" xfId="16508"/>
    <cellStyle name="Title 2 2 3" xfId="16509"/>
    <cellStyle name="Title 2 2 4" xfId="16510"/>
    <cellStyle name="Title 2 2 5" xfId="16511"/>
    <cellStyle name="Title 2 2 6" xfId="16512"/>
    <cellStyle name="Title 2 2 7" xfId="16513"/>
    <cellStyle name="Title 2 2 8" xfId="16514"/>
    <cellStyle name="Title 2 2 9" xfId="16515"/>
    <cellStyle name="Title 2 3" xfId="16516"/>
    <cellStyle name="Title 2 3 2" xfId="16517"/>
    <cellStyle name="Title 2 4" xfId="16518"/>
    <cellStyle name="Title 2 4 2" xfId="16519"/>
    <cellStyle name="Title 2 5" xfId="16520"/>
    <cellStyle name="Title 2 6" xfId="16521"/>
    <cellStyle name="Title 2 7" xfId="16522"/>
    <cellStyle name="Title 2 8" xfId="16523"/>
    <cellStyle name="Title 2 9" xfId="16524"/>
    <cellStyle name="Title 3" xfId="16525"/>
    <cellStyle name="Title 3 10" xfId="16526"/>
    <cellStyle name="Title 3 2" xfId="16527"/>
    <cellStyle name="Title 3 3" xfId="16528"/>
    <cellStyle name="Title 3 4" xfId="16529"/>
    <cellStyle name="Title 3 5" xfId="16530"/>
    <cellStyle name="Title 3 6" xfId="16531"/>
    <cellStyle name="Title 3 7" xfId="16532"/>
    <cellStyle name="Title 3 8" xfId="16533"/>
    <cellStyle name="Title 3 9" xfId="16534"/>
    <cellStyle name="Title 4" xfId="16535"/>
    <cellStyle name="Title 4 10" xfId="16536"/>
    <cellStyle name="Title 4 2" xfId="16537"/>
    <cellStyle name="Title 4 3" xfId="16538"/>
    <cellStyle name="Title 4 4" xfId="16539"/>
    <cellStyle name="Title 4 5" xfId="16540"/>
    <cellStyle name="Title 4 6" xfId="16541"/>
    <cellStyle name="Title 4 7" xfId="16542"/>
    <cellStyle name="Title 4 8" xfId="16543"/>
    <cellStyle name="Title 4 9" xfId="16544"/>
    <cellStyle name="Title 5" xfId="16545"/>
    <cellStyle name="Title 5 10" xfId="16546"/>
    <cellStyle name="Title 5 2" xfId="16547"/>
    <cellStyle name="Title 5 3" xfId="16548"/>
    <cellStyle name="Title 5 4" xfId="16549"/>
    <cellStyle name="Title 5 5" xfId="16550"/>
    <cellStyle name="Title 5 6" xfId="16551"/>
    <cellStyle name="Title 5 7" xfId="16552"/>
    <cellStyle name="Title 5 8" xfId="16553"/>
    <cellStyle name="Title 5 9" xfId="16554"/>
    <cellStyle name="Title 6 2" xfId="16555"/>
    <cellStyle name="Title 7 2" xfId="16556"/>
    <cellStyle name="Title 8" xfId="16557"/>
    <cellStyle name="Title 9" xfId="16558"/>
    <cellStyle name="Total 10" xfId="16559"/>
    <cellStyle name="Total 11" xfId="16560"/>
    <cellStyle name="Total 12" xfId="16561"/>
    <cellStyle name="Total 13" xfId="16562"/>
    <cellStyle name="Total 14" xfId="16563"/>
    <cellStyle name="Total 2 10" xfId="16564"/>
    <cellStyle name="Total 2 11" xfId="16565"/>
    <cellStyle name="Total 2 12" xfId="16566"/>
    <cellStyle name="Total 2 13" xfId="16567"/>
    <cellStyle name="Total 2 2" xfId="16568"/>
    <cellStyle name="Total 2 2 10" xfId="16569"/>
    <cellStyle name="Total 2 2 2" xfId="16570"/>
    <cellStyle name="Total 2 2 2 2" xfId="16571"/>
    <cellStyle name="Total 2 2 3" xfId="16572"/>
    <cellStyle name="Total 2 2 4" xfId="16573"/>
    <cellStyle name="Total 2 2 5" xfId="16574"/>
    <cellStyle name="Total 2 2 6" xfId="16575"/>
    <cellStyle name="Total 2 2 7" xfId="16576"/>
    <cellStyle name="Total 2 2 8" xfId="16577"/>
    <cellStyle name="Total 2 2 9" xfId="16578"/>
    <cellStyle name="Total 2 3" xfId="16579"/>
    <cellStyle name="Total 2 3 2" xfId="16580"/>
    <cellStyle name="Total 2 4" xfId="16581"/>
    <cellStyle name="Total 2 4 2" xfId="16582"/>
    <cellStyle name="Total 2 5" xfId="16583"/>
    <cellStyle name="Total 2 6" xfId="16584"/>
    <cellStyle name="Total 2 7" xfId="16585"/>
    <cellStyle name="Total 2 8" xfId="16586"/>
    <cellStyle name="Total 2 9" xfId="16587"/>
    <cellStyle name="Total 3" xfId="16588"/>
    <cellStyle name="Total 3 10" xfId="16589"/>
    <cellStyle name="Total 3 2" xfId="16590"/>
    <cellStyle name="Total 3 3" xfId="16591"/>
    <cellStyle name="Total 3 4" xfId="16592"/>
    <cellStyle name="Total 3 5" xfId="16593"/>
    <cellStyle name="Total 3 6" xfId="16594"/>
    <cellStyle name="Total 3 7" xfId="16595"/>
    <cellStyle name="Total 3 8" xfId="16596"/>
    <cellStyle name="Total 3 9" xfId="16597"/>
    <cellStyle name="Total 4" xfId="16598"/>
    <cellStyle name="Total 4 10" xfId="16599"/>
    <cellStyle name="Total 4 2" xfId="16600"/>
    <cellStyle name="Total 4 3" xfId="16601"/>
    <cellStyle name="Total 4 4" xfId="16602"/>
    <cellStyle name="Total 4 5" xfId="16603"/>
    <cellStyle name="Total 4 6" xfId="16604"/>
    <cellStyle name="Total 4 7" xfId="16605"/>
    <cellStyle name="Total 4 8" xfId="16606"/>
    <cellStyle name="Total 4 9" xfId="16607"/>
    <cellStyle name="Total 5" xfId="16608"/>
    <cellStyle name="Total 5 10" xfId="16609"/>
    <cellStyle name="Total 5 2" xfId="16610"/>
    <cellStyle name="Total 5 3" xfId="16611"/>
    <cellStyle name="Total 5 4" xfId="16612"/>
    <cellStyle name="Total 5 5" xfId="16613"/>
    <cellStyle name="Total 5 6" xfId="16614"/>
    <cellStyle name="Total 5 7" xfId="16615"/>
    <cellStyle name="Total 5 8" xfId="16616"/>
    <cellStyle name="Total 5 9" xfId="16617"/>
    <cellStyle name="Total 6 2" xfId="16618"/>
    <cellStyle name="Total 7 2" xfId="16619"/>
    <cellStyle name="Total 8" xfId="16620"/>
    <cellStyle name="Total 9" xfId="16621"/>
    <cellStyle name="Warning Text 10" xfId="16622"/>
    <cellStyle name="Warning Text 11" xfId="16623"/>
    <cellStyle name="Warning Text 12" xfId="16624"/>
    <cellStyle name="Warning Text 13" xfId="16625"/>
    <cellStyle name="Warning Text 14" xfId="16626"/>
    <cellStyle name="Warning Text 2 10" xfId="16627"/>
    <cellStyle name="Warning Text 2 11" xfId="16628"/>
    <cellStyle name="Warning Text 2 12" xfId="16629"/>
    <cellStyle name="Warning Text 2 13" xfId="16630"/>
    <cellStyle name="Warning Text 2 2" xfId="16631"/>
    <cellStyle name="Warning Text 2 2 10" xfId="16632"/>
    <cellStyle name="Warning Text 2 2 2" xfId="16633"/>
    <cellStyle name="Warning Text 2 2 2 2" xfId="16634"/>
    <cellStyle name="Warning Text 2 2 3" xfId="16635"/>
    <cellStyle name="Warning Text 2 2 4" xfId="16636"/>
    <cellStyle name="Warning Text 2 2 5" xfId="16637"/>
    <cellStyle name="Warning Text 2 2 6" xfId="16638"/>
    <cellStyle name="Warning Text 2 2 7" xfId="16639"/>
    <cellStyle name="Warning Text 2 2 8" xfId="16640"/>
    <cellStyle name="Warning Text 2 2 9" xfId="16641"/>
    <cellStyle name="Warning Text 2 3" xfId="16642"/>
    <cellStyle name="Warning Text 2 3 2" xfId="16643"/>
    <cellStyle name="Warning Text 2 4" xfId="16644"/>
    <cellStyle name="Warning Text 2 4 2" xfId="16645"/>
    <cellStyle name="Warning Text 2 5" xfId="16646"/>
    <cellStyle name="Warning Text 2 6" xfId="16647"/>
    <cellStyle name="Warning Text 2 7" xfId="16648"/>
    <cellStyle name="Warning Text 2 8" xfId="16649"/>
    <cellStyle name="Warning Text 2 9" xfId="16650"/>
    <cellStyle name="Warning Text 3" xfId="16651"/>
    <cellStyle name="Warning Text 3 10" xfId="16652"/>
    <cellStyle name="Warning Text 3 2" xfId="16653"/>
    <cellStyle name="Warning Text 3 3" xfId="16654"/>
    <cellStyle name="Warning Text 3 4" xfId="16655"/>
    <cellStyle name="Warning Text 3 5" xfId="16656"/>
    <cellStyle name="Warning Text 3 6" xfId="16657"/>
    <cellStyle name="Warning Text 3 7" xfId="16658"/>
    <cellStyle name="Warning Text 3 8" xfId="16659"/>
    <cellStyle name="Warning Text 3 9" xfId="16660"/>
    <cellStyle name="Warning Text 4" xfId="16661"/>
    <cellStyle name="Warning Text 4 10" xfId="16662"/>
    <cellStyle name="Warning Text 4 2" xfId="16663"/>
    <cellStyle name="Warning Text 4 3" xfId="16664"/>
    <cellStyle name="Warning Text 4 4" xfId="16665"/>
    <cellStyle name="Warning Text 4 5" xfId="16666"/>
    <cellStyle name="Warning Text 4 6" xfId="16667"/>
    <cellStyle name="Warning Text 4 7" xfId="16668"/>
    <cellStyle name="Warning Text 4 8" xfId="16669"/>
    <cellStyle name="Warning Text 4 9" xfId="16670"/>
    <cellStyle name="Warning Text 5" xfId="16671"/>
    <cellStyle name="Warning Text 5 10" xfId="16672"/>
    <cellStyle name="Warning Text 5 2" xfId="16673"/>
    <cellStyle name="Warning Text 5 3" xfId="16674"/>
    <cellStyle name="Warning Text 5 4" xfId="16675"/>
    <cellStyle name="Warning Text 5 5" xfId="16676"/>
    <cellStyle name="Warning Text 5 6" xfId="16677"/>
    <cellStyle name="Warning Text 5 7" xfId="16678"/>
    <cellStyle name="Warning Text 5 8" xfId="16679"/>
    <cellStyle name="Warning Text 5 9" xfId="16680"/>
    <cellStyle name="Warning Text 6 2" xfId="16681"/>
    <cellStyle name="Warning Text 7 2" xfId="16682"/>
    <cellStyle name="Warning Text 8" xfId="16683"/>
    <cellStyle name="Warning Text 9" xfId="1668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6.xml"/><Relationship Id="rId39" Type="http://schemas.openxmlformats.org/officeDocument/2006/relationships/calcChain" Target="calcChain.xml"/><Relationship Id="rId21" Type="http://schemas.openxmlformats.org/officeDocument/2006/relationships/externalLink" Target="externalLinks/externalLink1.xml"/><Relationship Id="rId34" Type="http://schemas.openxmlformats.org/officeDocument/2006/relationships/externalLink" Target="externalLinks/externalLink1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5.xml"/><Relationship Id="rId33" Type="http://schemas.openxmlformats.org/officeDocument/2006/relationships/externalLink" Target="externalLinks/externalLink1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4.xml"/><Relationship Id="rId32" Type="http://schemas.openxmlformats.org/officeDocument/2006/relationships/externalLink" Target="externalLinks/externalLink1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3.xml"/><Relationship Id="rId28" Type="http://schemas.openxmlformats.org/officeDocument/2006/relationships/externalLink" Target="externalLinks/externalLink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externalLink" Target="externalLinks/externalLink7.xml"/><Relationship Id="rId30" Type="http://schemas.openxmlformats.org/officeDocument/2006/relationships/externalLink" Target="externalLinks/externalLink10.xml"/><Relationship Id="rId35" Type="http://schemas.openxmlformats.org/officeDocument/2006/relationships/externalLink" Target="externalLinks/externalLink1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05nt10\MTEDCOMMON\SC\VEGEYS\S&amp;OTABS\YEARBOOK\2001Tables\Yrbk2001_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SC/FRUIT/YRBOOK/yrbook2012/Melons/Melon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05nt10\MTEDCOMMON\SC\FRUIT\YRBOOK\yrbook2013\YRBK2012_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SC/FRUIT/YRBOOK/yrbook2013/YRBK2012_2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05nt10\MTEDCOMMON\SC\VEGEYS\S&amp;OTABS\APRIL\2001tables\APR2001TAB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05nt10\MTEDCOMMON\SC\FRUIT\YRBOOK\yrbook2012\Melons\MelonsSection%204_Fresh_FMT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05nt10\MTEDCOMMON\SC\FRUIT\YRBOOK\yrbook2012\Melons\Mel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C/FRUIT/YRBOOK/yrbook2012/Melons/MelonsSection%204_Fresh_FM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C\VEGEYS\S&amp;OTABS\YEARBOOK\2000Tables\Yrbk2000_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sthornsbury\Desktop\Yrbk2012_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05nt10\MTEDCOMMON\SC\VEGEYS\VegMelonOutlook\AApr10\AppendixTabs\ANewsLetter\Yearbook\YB2004\Yrbk2004_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05nt10\MTEDCOMMON\SC\VEGEYS\VegMelonOutlook\AApr10\AppendixTabs\ANewsLetter\Yearbook\YB2008\Finals\Yrbk2008_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05nt10\MTEDCOMMON\SC\VEGEYS\S&amp;OTABS\NOVEMBER\2000Tables\NOV2000TAB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C\VEGEYS\S&amp;OTABS\NOVEMBER\2000Tables\NOV2000TAB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on16\Preview\August01\Tables\Trad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007"/>
      <sheetName val="tab002"/>
      <sheetName val="tab003"/>
      <sheetName val="tab004"/>
      <sheetName val="tab005"/>
      <sheetName val="tab006"/>
      <sheetName val="tab008"/>
      <sheetName val="tab009"/>
      <sheetName val="tab010"/>
      <sheetName val="tab011"/>
      <sheetName val="tab012"/>
      <sheetName val="tab013"/>
      <sheetName val="tab015"/>
      <sheetName val="tab016 "/>
      <sheetName val="tab017"/>
      <sheetName val="tab018"/>
      <sheetName val="tab019"/>
      <sheetName val="tab020"/>
      <sheetName val="tab021"/>
      <sheetName val="tab022"/>
      <sheetName val="tab023"/>
      <sheetName val="tab024"/>
      <sheetName val="tab025"/>
      <sheetName val="tab026"/>
      <sheetName val="tab027"/>
      <sheetName val="tab028"/>
      <sheetName val="tab029"/>
      <sheetName val="tab030"/>
      <sheetName val="tab031"/>
      <sheetName val="tab032"/>
      <sheetName val="tab033"/>
      <sheetName val="tab034"/>
      <sheetName val="tab035"/>
      <sheetName val="tab036"/>
      <sheetName val="tab037"/>
      <sheetName val="tab038"/>
      <sheetName val="tab039"/>
      <sheetName val="tab040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E-1"/>
      <sheetName val="Table E-2A"/>
      <sheetName val="Table E-2B"/>
      <sheetName val="Table E-3"/>
      <sheetName val="Table E-4"/>
      <sheetName val="Table E-5"/>
      <sheetName val="Table E-6"/>
      <sheetName val="Table E-7"/>
      <sheetName val="Table E-8"/>
      <sheetName val="Table E-9"/>
      <sheetName val="Table E-10"/>
      <sheetName val="Table E-11"/>
      <sheetName val="Table E-12"/>
      <sheetName val="Table E-13"/>
      <sheetName val="Table E-14"/>
      <sheetName val="Table E-15"/>
      <sheetName val="Table E-16"/>
      <sheetName val="Table E-17"/>
      <sheetName val="Table E-18"/>
      <sheetName val="Table E-19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-d1"/>
      <sheetName val="tab-d2a"/>
      <sheetName val="tab-d2b"/>
      <sheetName val="tab-d2c"/>
      <sheetName val="tab-d2d"/>
      <sheetName val="tab-d3a"/>
      <sheetName val="tab-d3b"/>
      <sheetName val="tab-d4"/>
      <sheetName val="tab-d5"/>
      <sheetName val="tab-d6"/>
      <sheetName val="tab-d7"/>
      <sheetName val="tab-d8"/>
      <sheetName val="tab-d9"/>
      <sheetName val="tab-d10"/>
      <sheetName val="Table E-1"/>
      <sheetName val="Table E-2A"/>
      <sheetName val="Table E-2B"/>
      <sheetName val="Table E-3"/>
      <sheetName val="Table E-4"/>
      <sheetName val="Table E-5"/>
      <sheetName val="Table E-6"/>
      <sheetName val="Table E-7"/>
      <sheetName val="Table E-8"/>
      <sheetName val="Table E-9"/>
      <sheetName val="Table E-10"/>
      <sheetName val="Table E-11"/>
      <sheetName val="Table E-12"/>
      <sheetName val="Table E-13"/>
      <sheetName val="Table E-14"/>
      <sheetName val="Table E-15"/>
      <sheetName val="Table E-16"/>
      <sheetName val="Table E-17"/>
      <sheetName val="Table E-18"/>
      <sheetName val="Table E-19"/>
      <sheetName val="tab-f1"/>
      <sheetName val="tab-f2"/>
      <sheetName val="tab-f3"/>
      <sheetName val="tab-f4"/>
      <sheetName val="tab-f5"/>
      <sheetName val="tab-f6"/>
      <sheetName val="tab-f7"/>
      <sheetName val="tab-f8"/>
      <sheetName val="tab-f9"/>
      <sheetName val="tab-f10"/>
      <sheetName val="tab-f11"/>
      <sheetName val="tab-f12"/>
      <sheetName val="tab-f13"/>
      <sheetName val="tab-f14"/>
      <sheetName val="tab-f15"/>
      <sheetName val="tab-f16"/>
      <sheetName val="tab-f17"/>
      <sheetName val="tab-f18"/>
      <sheetName val="tab-g1"/>
      <sheetName val="tab-g2"/>
      <sheetName val="tab-g3"/>
      <sheetName val="tab-g4"/>
      <sheetName val="tab-g5"/>
      <sheetName val="tab-g6"/>
      <sheetName val="tab-g7"/>
      <sheetName val="tab-g8"/>
      <sheetName val="tab-g9"/>
      <sheetName val="tab-g10"/>
      <sheetName val="tab-g11"/>
      <sheetName val="tab-g12"/>
      <sheetName val="tab-g13"/>
      <sheetName val="tab-g14"/>
      <sheetName val="tab-g15"/>
      <sheetName val="tab-g16"/>
      <sheetName val="tab-g17"/>
      <sheetName val="tab-g18"/>
      <sheetName val="tab-g19"/>
      <sheetName val="tab-g20"/>
      <sheetName val="tab-g21"/>
      <sheetName val="tab-g22"/>
      <sheetName val="tab-g23"/>
      <sheetName val="tab-g24"/>
      <sheetName val="tab-g25"/>
      <sheetName val="tab-g26"/>
      <sheetName val="tab-g27"/>
      <sheetName val="tab-g28"/>
      <sheetName val="tab-g29"/>
      <sheetName val="tab-g30"/>
      <sheetName val="tab-g31"/>
      <sheetName val="tab-g32"/>
      <sheetName val="tab-g33"/>
      <sheetName val="tab-g34"/>
      <sheetName val="tab-g35"/>
      <sheetName val="tab-g36"/>
      <sheetName val="tab-g37"/>
      <sheetName val="tab-g38"/>
      <sheetName val="tab-g39"/>
      <sheetName val="tab-g40"/>
      <sheetName val="tab-g41"/>
      <sheetName val="tab-g42"/>
      <sheetName val="tab-g43"/>
      <sheetName val="tab-g44"/>
      <sheetName val="tab-g45"/>
      <sheetName val="tab-H1imports"/>
      <sheetName val="tab-h1b"/>
      <sheetName val="tab-H1c"/>
      <sheetName val="tab-h1d"/>
      <sheetName val="tab-h1e"/>
      <sheetName val="tab-H2export"/>
      <sheetName val="tab-H2b"/>
      <sheetName val="tab-H2c"/>
      <sheetName val="tab-h2d"/>
      <sheetName val="tab-h2e"/>
      <sheetName val="tab-h3"/>
      <sheetName val="tab-h4"/>
      <sheetName val="tab-h5"/>
      <sheetName val="tab-H6"/>
      <sheetName val="tab-H7"/>
      <sheetName val="tab-H8"/>
      <sheetName val="tab-H9"/>
      <sheetName val="tab-H10"/>
      <sheetName val="tab-H11"/>
      <sheetName val="tab-h12"/>
      <sheetName val="tab-h13"/>
      <sheetName val="tab-h14"/>
      <sheetName val="tab-h15"/>
      <sheetName val="tab-h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7">
          <cell r="K7">
            <v>5</v>
          </cell>
        </row>
      </sheetData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-d1"/>
      <sheetName val="tab-d2a"/>
      <sheetName val="tab-d2b"/>
      <sheetName val="tab-d2c"/>
      <sheetName val="tab-d2d"/>
      <sheetName val="tab-d3a"/>
      <sheetName val="tab-d3b"/>
      <sheetName val="tab-d4"/>
      <sheetName val="tab-d5"/>
      <sheetName val="tab-d6"/>
      <sheetName val="tab-d7"/>
      <sheetName val="tab-d8"/>
      <sheetName val="tab-d9"/>
      <sheetName val="tab-d10"/>
      <sheetName val="Table E-1"/>
      <sheetName val="Table E-2A"/>
      <sheetName val="Table E-2B"/>
      <sheetName val="Table E-3"/>
      <sheetName val="Table E-4"/>
      <sheetName val="Table E-5"/>
      <sheetName val="Table E-6"/>
      <sheetName val="Table E-7"/>
      <sheetName val="Table E-8"/>
      <sheetName val="Table E-9"/>
      <sheetName val="Table E-10"/>
      <sheetName val="Table E-11"/>
      <sheetName val="Table E-12"/>
      <sheetName val="Table E-13"/>
      <sheetName val="Table E-14"/>
      <sheetName val="Table E-15"/>
      <sheetName val="Table E-16"/>
      <sheetName val="Table E-17"/>
      <sheetName val="Table E-18"/>
      <sheetName val="Table E-19"/>
      <sheetName val="tab-f1"/>
      <sheetName val="tab-f2"/>
      <sheetName val="tab-f3"/>
      <sheetName val="tab-f4"/>
      <sheetName val="tab-f5"/>
      <sheetName val="tab-f6"/>
      <sheetName val="tab-f7"/>
      <sheetName val="tab-f8"/>
      <sheetName val="tab-f9"/>
      <sheetName val="tab-f10"/>
      <sheetName val="tab-f11"/>
      <sheetName val="tab-f12"/>
      <sheetName val="tab-f13"/>
      <sheetName val="tab-f14"/>
      <sheetName val="tab-f15"/>
      <sheetName val="tab-f16"/>
      <sheetName val="tab-f17"/>
      <sheetName val="tab-f18"/>
      <sheetName val="tab-g1"/>
      <sheetName val="tab-g2"/>
      <sheetName val="tab-g3"/>
      <sheetName val="tab-g4"/>
      <sheetName val="tab-g5"/>
      <sheetName val="tab-g6"/>
      <sheetName val="tab-g7"/>
      <sheetName val="tab-g8"/>
      <sheetName val="tab-g9"/>
      <sheetName val="tab-g10"/>
      <sheetName val="tab-g11"/>
      <sheetName val="tab-g12"/>
      <sheetName val="tab-g13"/>
      <sheetName val="tab-g14"/>
      <sheetName val="tab-g15"/>
      <sheetName val="tab-g16"/>
      <sheetName val="tab-g17"/>
      <sheetName val="tab-g18"/>
      <sheetName val="tab-g19"/>
      <sheetName val="tab-g20"/>
      <sheetName val="tab-g21"/>
      <sheetName val="tab-g22"/>
      <sheetName val="tab-g23"/>
      <sheetName val="tab-g24"/>
      <sheetName val="tab-g25"/>
      <sheetName val="tab-g26"/>
      <sheetName val="tab-g27"/>
      <sheetName val="tab-g28"/>
      <sheetName val="tab-g29"/>
      <sheetName val="tab-g30"/>
      <sheetName val="tab-g31"/>
      <sheetName val="tab-g32"/>
      <sheetName val="tab-g33"/>
      <sheetName val="tab-g34"/>
      <sheetName val="tab-g35"/>
      <sheetName val="tab-g36"/>
      <sheetName val="tab-g37"/>
      <sheetName val="tab-g38"/>
      <sheetName val="tab-g39"/>
      <sheetName val="tab-g40"/>
      <sheetName val="tab-g41"/>
      <sheetName val="tab-g42"/>
      <sheetName val="tab-g43"/>
      <sheetName val="tab-g44"/>
      <sheetName val="tab-g45"/>
      <sheetName val="tab-H1imports"/>
      <sheetName val="tab-h1b"/>
      <sheetName val="tab-H1c"/>
      <sheetName val="tab-h1d"/>
      <sheetName val="tab-h1e"/>
      <sheetName val="tab-H2export"/>
      <sheetName val="tab-H2b"/>
      <sheetName val="tab-H2c"/>
      <sheetName val="tab-h2d"/>
      <sheetName val="tab-h2e"/>
      <sheetName val="tab-h3"/>
      <sheetName val="tab-h4"/>
      <sheetName val="tab-h5"/>
      <sheetName val="tab-H6"/>
      <sheetName val="tab-H7"/>
      <sheetName val="tab-H8"/>
      <sheetName val="tab-H9"/>
      <sheetName val="tab-H10"/>
      <sheetName val="tab-H11"/>
      <sheetName val="tab-h12"/>
      <sheetName val="tab-h13"/>
      <sheetName val="tab-h14"/>
      <sheetName val="tab-h15"/>
      <sheetName val="tab-h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7">
          <cell r="K7">
            <v>5</v>
          </cell>
        </row>
      </sheetData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01"/>
      <sheetName val="TAB02"/>
      <sheetName val="TAB03"/>
      <sheetName val="TAB04"/>
      <sheetName val="TAB05"/>
      <sheetName val="TAB06"/>
      <sheetName val="TAB07"/>
      <sheetName val="TAB08"/>
      <sheetName val="TAB09"/>
      <sheetName val="TAB10"/>
      <sheetName val="TAB11"/>
      <sheetName val="TAB12"/>
      <sheetName val="TAB13"/>
      <sheetName val="TAB14"/>
      <sheetName val="TAB15"/>
      <sheetName val="TAB16"/>
      <sheetName val="TAB17"/>
      <sheetName val="tab18"/>
      <sheetName val="TAB19"/>
      <sheetName val="TAB20"/>
      <sheetName val="TAB21"/>
      <sheetName val="TAB22"/>
      <sheetName val="TAB23"/>
      <sheetName val="TAB24"/>
      <sheetName val="TAB25"/>
      <sheetName val="TAB26"/>
      <sheetName val="TAB27"/>
      <sheetName val="TAB28"/>
      <sheetName val="TAB29"/>
      <sheetName val="TAB30"/>
      <sheetName val="TAB31"/>
      <sheetName val="TAB32"/>
      <sheetName val="TAB33"/>
      <sheetName val="TAB34"/>
      <sheetName val="TAB35"/>
      <sheetName val="TAB36"/>
      <sheetName val="TAB37"/>
      <sheetName val="TAB38"/>
      <sheetName val="TAB39"/>
      <sheetName val="TAB40"/>
      <sheetName val="TAB41"/>
      <sheetName val="Tab42"/>
      <sheetName val="TAB43"/>
      <sheetName val="TAB44"/>
      <sheetName val="TAB45"/>
      <sheetName val="TAB46"/>
      <sheetName val="TAB47"/>
      <sheetName val="TAB48"/>
      <sheetName val="TAB49"/>
      <sheetName val="TAB50"/>
      <sheetName val="TAB51"/>
      <sheetName val="TabA-1"/>
      <sheetName val="TabA-2"/>
      <sheetName val="TabB-1"/>
      <sheetName val="TabB-2"/>
      <sheetName val="TabB-3"/>
      <sheetName val="TabB-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54"/>
      <sheetName val="Table 55"/>
      <sheetName val="Table 56"/>
      <sheetName val="Table 57"/>
      <sheetName val="Table 58a"/>
      <sheetName val="Table 58b"/>
      <sheetName val="Table 59"/>
      <sheetName val="Table 64"/>
      <sheetName val="Table 65"/>
      <sheetName val="Table 66a"/>
      <sheetName val="Table 66b"/>
      <sheetName val="Table 68"/>
      <sheetName val="Table 69"/>
      <sheetName val="Table 70a"/>
      <sheetName val="Table 72"/>
      <sheetName val="Table 79"/>
      <sheetName val="Table 80"/>
      <sheetName val="Table 8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E-1"/>
      <sheetName val="Table E-2A"/>
      <sheetName val="Table E-2B"/>
      <sheetName val="Table E-3"/>
      <sheetName val="Table E-4"/>
      <sheetName val="Table E-5"/>
      <sheetName val="Table E-6"/>
      <sheetName val="Table E-7"/>
      <sheetName val="Table E-8"/>
      <sheetName val="Table E-9"/>
      <sheetName val="Table E-10"/>
      <sheetName val="Table E-11"/>
      <sheetName val="Table E-12"/>
      <sheetName val="Table E-13"/>
      <sheetName val="Table E-14"/>
      <sheetName val="Table E-15"/>
      <sheetName val="Table E-16"/>
      <sheetName val="Table E-17"/>
      <sheetName val="Table E-18"/>
      <sheetName val="Table E-19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54"/>
      <sheetName val="Table 55"/>
      <sheetName val="Table 56"/>
      <sheetName val="Table 57"/>
      <sheetName val="Table 58a"/>
      <sheetName val="Table 58b"/>
      <sheetName val="Table 59"/>
      <sheetName val="Table 64"/>
      <sheetName val="Table 65"/>
      <sheetName val="Table 66a"/>
      <sheetName val="Table 66b"/>
      <sheetName val="Table 68"/>
      <sheetName val="Table 69"/>
      <sheetName val="Table 70a"/>
      <sheetName val="Table 72"/>
      <sheetName val="Table 79"/>
      <sheetName val="Table 80"/>
      <sheetName val="Table 8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001"/>
      <sheetName val="Tab001a"/>
      <sheetName val="tab002"/>
      <sheetName val="tab003"/>
      <sheetName val="tab004"/>
      <sheetName val="tab005"/>
      <sheetName val="tab006"/>
      <sheetName val="tab007"/>
      <sheetName val="tab008"/>
      <sheetName val="tab009"/>
      <sheetName val="tab010"/>
      <sheetName val="tab011"/>
      <sheetName val="tab012"/>
      <sheetName val="tab013"/>
      <sheetName val="tab014"/>
      <sheetName val="tab015"/>
      <sheetName val="tab016"/>
      <sheetName val="tab017"/>
      <sheetName val="tab018"/>
      <sheetName val="tab019"/>
      <sheetName val="tab020"/>
      <sheetName val="tab021"/>
      <sheetName val="tab022"/>
      <sheetName val="tab023"/>
      <sheetName val="tab024"/>
      <sheetName val="tab025"/>
      <sheetName val="tab026"/>
      <sheetName val="tab027"/>
      <sheetName val="tab028"/>
      <sheetName val="tab029"/>
      <sheetName val="tab030"/>
      <sheetName val="tab031"/>
      <sheetName val="tab032"/>
      <sheetName val="tab033"/>
      <sheetName val="tab034"/>
      <sheetName val="tab035"/>
      <sheetName val="tab036"/>
      <sheetName val="tab037"/>
      <sheetName val="tab038"/>
      <sheetName val="tab039"/>
      <sheetName val="tab040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100"/>
      <sheetName val="tab101"/>
      <sheetName val="tab102"/>
      <sheetName val="tab103"/>
      <sheetName val="tab104"/>
      <sheetName val="tab105"/>
      <sheetName val="tab106"/>
      <sheetName val="tab107"/>
      <sheetName val="tab108"/>
      <sheetName val="tab109"/>
      <sheetName val="tab110"/>
      <sheetName val="tab111"/>
      <sheetName val="tab112"/>
      <sheetName val="tab113"/>
      <sheetName val="tab114"/>
      <sheetName val="tab115"/>
      <sheetName val="tab116"/>
      <sheetName val="tab117"/>
      <sheetName val="tab118"/>
      <sheetName val="tab119"/>
      <sheetName val="tab120"/>
      <sheetName val="tab121"/>
      <sheetName val="tab122"/>
      <sheetName val="tab123"/>
      <sheetName val="tab124"/>
      <sheetName val="tab125"/>
      <sheetName val="tab126"/>
      <sheetName val="tab127"/>
      <sheetName val="tab128"/>
      <sheetName val="tab129"/>
      <sheetName val="tab130"/>
      <sheetName val="tab131"/>
      <sheetName val="tab132"/>
      <sheetName val="tab133"/>
      <sheetName val="tab134"/>
      <sheetName val="tab135"/>
      <sheetName val="tab136"/>
      <sheetName val="tab137"/>
      <sheetName val="tab138"/>
      <sheetName val="tab139"/>
      <sheetName val="tab140"/>
      <sheetName val="tab141"/>
      <sheetName val="Sheet2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089"/>
      <sheetName val="tab079"/>
      <sheetName val="tab080"/>
      <sheetName val="tab081"/>
      <sheetName val="tab082"/>
      <sheetName val="tab083"/>
      <sheetName val="tab084"/>
      <sheetName val="tab085"/>
      <sheetName val="tab086"/>
      <sheetName val="tab087"/>
      <sheetName val="tab088"/>
      <sheetName val="tab090"/>
      <sheetName val="tab091"/>
      <sheetName val="tab092"/>
      <sheetName val="tab093"/>
      <sheetName val="tab094"/>
      <sheetName val="tab095"/>
      <sheetName val="tab096"/>
      <sheetName val="tab097"/>
      <sheetName val="tab098"/>
      <sheetName val="tab099"/>
      <sheetName val="tab100"/>
      <sheetName val="tab101"/>
      <sheetName val="tab102"/>
      <sheetName val="tab103"/>
      <sheetName val="tab104"/>
      <sheetName val="tab105"/>
      <sheetName val="tab106"/>
      <sheetName val="tab107"/>
      <sheetName val="tab108"/>
      <sheetName val="tab109"/>
      <sheetName val="tab110"/>
      <sheetName val="tab111"/>
      <sheetName val="tab112"/>
      <sheetName val="tab113"/>
      <sheetName val="tab114"/>
      <sheetName val="tab115"/>
      <sheetName val="tab116"/>
      <sheetName val="tab117"/>
      <sheetName val="tab118"/>
      <sheetName val="tab119"/>
      <sheetName val="tab120"/>
      <sheetName val="tab121"/>
      <sheetName val="tab122"/>
      <sheetName val="tab123"/>
      <sheetName val="tab124"/>
      <sheetName val="tab125"/>
      <sheetName val="tab126"/>
      <sheetName val="tab127"/>
      <sheetName val="tab128"/>
      <sheetName val="tab129"/>
      <sheetName val="tab130"/>
      <sheetName val="tab131"/>
      <sheetName val="tab132"/>
      <sheetName val="tab133"/>
      <sheetName val="tab134"/>
      <sheetName val="tab135"/>
      <sheetName val="tab136"/>
      <sheetName val="tab137"/>
      <sheetName val="tab138"/>
      <sheetName val="tab139"/>
      <sheetName val="tab140"/>
      <sheetName val="tab141"/>
      <sheetName val="tab142"/>
      <sheetName val="tab143"/>
      <sheetName val="tab144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/>
      <sheetData sheetId="54" refreshError="1"/>
      <sheetData sheetId="55" refreshError="1"/>
      <sheetData sheetId="56" refreshError="1"/>
      <sheetData sheetId="57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093"/>
      <sheetName val="tab094"/>
      <sheetName val="tab095"/>
      <sheetName val="tab096"/>
      <sheetName val="tab097"/>
      <sheetName val="tab098"/>
      <sheetName val="tab099"/>
      <sheetName val="tab100"/>
      <sheetName val="tab101"/>
      <sheetName val="tab102"/>
      <sheetName val="tab103"/>
      <sheetName val="tab104"/>
      <sheetName val="tab105"/>
      <sheetName val="tab106"/>
      <sheetName val="tab107"/>
      <sheetName val="tab108"/>
      <sheetName val="tab109"/>
      <sheetName val="tab110"/>
      <sheetName val="tab111"/>
      <sheetName val="tab112"/>
      <sheetName val="tab113"/>
      <sheetName val="tab114"/>
      <sheetName val="tab115"/>
      <sheetName val="tab116"/>
      <sheetName val="tab117"/>
      <sheetName val="tab118"/>
      <sheetName val="tab119"/>
      <sheetName val="tab120"/>
      <sheetName val="tab121"/>
      <sheetName val="tab122"/>
      <sheetName val="tab123"/>
      <sheetName val="tab124"/>
      <sheetName val="tab125"/>
      <sheetName val="tab126"/>
      <sheetName val="tab127"/>
      <sheetName val="tab128"/>
      <sheetName val="tab129"/>
      <sheetName val="tab130"/>
      <sheetName val="tab131"/>
      <sheetName val="tab132"/>
      <sheetName val="tab133"/>
      <sheetName val="tab134"/>
      <sheetName val="tab135"/>
      <sheetName val="tab136"/>
      <sheetName val="tab137"/>
      <sheetName val="tab138"/>
      <sheetName val="tab139"/>
      <sheetName val="tab140"/>
      <sheetName val="tab141"/>
      <sheetName val="tab142"/>
      <sheetName val="tab143"/>
      <sheetName val="tab144"/>
      <sheetName val="tab145"/>
      <sheetName val="tab146"/>
      <sheetName val="tab147"/>
      <sheetName val="tab148"/>
      <sheetName val="tab149"/>
      <sheetName val="tab150"/>
      <sheetName val="tab151"/>
      <sheetName val="tab152"/>
      <sheetName val="tab153"/>
      <sheetName val="tab154"/>
      <sheetName val="tab155"/>
      <sheetName val="tab156"/>
      <sheetName val="tab157"/>
      <sheetName val="tab158"/>
      <sheetName val="tab159"/>
      <sheetName val="tab160"/>
      <sheetName val="tab161"/>
      <sheetName val="tab162"/>
      <sheetName val="tab16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01"/>
      <sheetName val="TAB02"/>
      <sheetName val="tab03"/>
      <sheetName val="TAB04"/>
      <sheetName val="TAB05"/>
      <sheetName val="TAB06"/>
      <sheetName val="TAB07"/>
      <sheetName val="TAB08"/>
      <sheetName val="tab09"/>
      <sheetName val="tab10"/>
      <sheetName val="Tab11"/>
      <sheetName val="Tab12"/>
      <sheetName val="Tab13"/>
      <sheetName val="Tab14"/>
      <sheetName val="Tab15"/>
      <sheetName val="Tab16"/>
      <sheetName val="Tab17"/>
      <sheetName val="TAB18"/>
      <sheetName val="Tab19"/>
      <sheetName val="Tab20"/>
      <sheetName val="Tab21"/>
      <sheetName val="Tab22"/>
      <sheetName val="Tab23"/>
      <sheetName val="Tab24"/>
      <sheetName val="Tab25"/>
      <sheetName val="Tab26"/>
      <sheetName val="Tab27"/>
      <sheetName val="Tab28"/>
      <sheetName val="Tab29"/>
      <sheetName val="Tab30"/>
      <sheetName val="Tab31"/>
      <sheetName val="Tab32"/>
      <sheetName val="Tab33"/>
      <sheetName val="Tab34"/>
      <sheetName val="Tab35"/>
      <sheetName val="Tab36"/>
      <sheetName val="Tab37"/>
      <sheetName val="Tab38"/>
      <sheetName val="Tab39"/>
      <sheetName val="Tab40"/>
      <sheetName val="TAB41"/>
      <sheetName val="Tab42"/>
      <sheetName val="Tab43"/>
      <sheetName val="Tab44"/>
      <sheetName val="Tab45"/>
      <sheetName val="Tab46"/>
      <sheetName val="Tab47"/>
      <sheetName val="Tab48"/>
      <sheetName val="Tab49"/>
      <sheetName val="Tab50"/>
      <sheetName val="Tab51"/>
      <sheetName val="Tab52"/>
      <sheetName val="Tab53"/>
      <sheetName val="Tab54"/>
      <sheetName val="TabA-1"/>
      <sheetName val="TabA-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01"/>
      <sheetName val="TAB02"/>
      <sheetName val="tab03"/>
      <sheetName val="TAB04"/>
      <sheetName val="TAB05"/>
      <sheetName val="TAB06"/>
      <sheetName val="TAB07"/>
      <sheetName val="tab09"/>
      <sheetName val="tab10"/>
      <sheetName val="Tab11"/>
      <sheetName val="Tab12"/>
      <sheetName val="Tab13"/>
      <sheetName val="Tab14"/>
      <sheetName val="Tab15"/>
      <sheetName val="Tab16"/>
      <sheetName val="Tab17"/>
      <sheetName val="Tab19"/>
      <sheetName val="Tab20"/>
      <sheetName val="Tab21"/>
      <sheetName val="Tab22"/>
      <sheetName val="Tab23"/>
      <sheetName val="Tab24"/>
      <sheetName val="Tab25"/>
      <sheetName val="Tab26"/>
      <sheetName val="Tab27"/>
      <sheetName val="Tab28"/>
      <sheetName val="Tab29"/>
      <sheetName val="Tab30"/>
      <sheetName val="Tab31"/>
      <sheetName val="Tab32"/>
      <sheetName val="Tab33"/>
      <sheetName val="Tab36"/>
      <sheetName val="Tab37"/>
      <sheetName val="Tab38"/>
      <sheetName val="Tab39"/>
      <sheetName val="Tab40"/>
      <sheetName val="TAB41"/>
      <sheetName val="Tab42"/>
      <sheetName val="Tab43"/>
      <sheetName val="Tab44"/>
      <sheetName val="Tab45"/>
      <sheetName val="Tab46"/>
      <sheetName val="Tab47"/>
      <sheetName val="Tab48"/>
      <sheetName val="Tab49"/>
      <sheetName val="Tab50"/>
      <sheetName val="Tab51"/>
      <sheetName val="Tab52"/>
      <sheetName val="Tab53"/>
      <sheetName val="Tab54"/>
      <sheetName val="TabA-1"/>
      <sheetName val="TabA-2"/>
      <sheetName val="Tab34"/>
      <sheetName val="Tab35"/>
      <sheetName val="TAB08"/>
      <sheetName val="TAB1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de1"/>
      <sheetName val="Trade2"/>
      <sheetName val="Trade3"/>
      <sheetName val="Trade4"/>
      <sheetName val="Trade5"/>
      <sheetName val="Trade6"/>
      <sheetName val="Trade7"/>
      <sheetName val="Trade8"/>
      <sheetName val="Trade9"/>
      <sheetName val="Trade10"/>
      <sheetName val="Trade11"/>
    </sheetNames>
    <sheetDataSet>
      <sheetData sheetId="0">
        <row r="4">
          <cell r="B4" t="str">
            <v>--1,000 lbs--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4">
          <cell r="B4" t="str">
            <v>--1,000 lbs--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zoomScaleNormal="100" workbookViewId="0">
      <selection activeCell="A31" sqref="A31"/>
    </sheetView>
  </sheetViews>
  <sheetFormatPr defaultRowHeight="12"/>
  <cols>
    <col min="1" max="1" width="90.42578125" bestFit="1" customWidth="1"/>
  </cols>
  <sheetData>
    <row r="1" spans="1:1" ht="15" customHeight="1">
      <c r="A1" s="674" t="s">
        <v>352</v>
      </c>
    </row>
    <row r="2" spans="1:1" ht="15" customHeight="1">
      <c r="A2" s="675" t="s">
        <v>18</v>
      </c>
    </row>
    <row r="3" spans="1:1" ht="15" customHeight="1">
      <c r="A3" s="675" t="s">
        <v>19</v>
      </c>
    </row>
    <row r="4" spans="1:1" ht="15" customHeight="1">
      <c r="A4" s="675" t="s">
        <v>290</v>
      </c>
    </row>
    <row r="5" spans="1:1" ht="15" customHeight="1">
      <c r="A5" s="675" t="s">
        <v>376</v>
      </c>
    </row>
    <row r="6" spans="1:1" ht="15" customHeight="1">
      <c r="A6" s="675" t="s">
        <v>380</v>
      </c>
    </row>
    <row r="7" spans="1:1" ht="15" customHeight="1">
      <c r="A7" s="675" t="s">
        <v>291</v>
      </c>
    </row>
    <row r="8" spans="1:1" ht="15" customHeight="1">
      <c r="A8" s="675" t="s">
        <v>292</v>
      </c>
    </row>
    <row r="9" spans="1:1" ht="15" customHeight="1">
      <c r="A9" s="675" t="s">
        <v>293</v>
      </c>
    </row>
    <row r="10" spans="1:1" ht="15" customHeight="1">
      <c r="A10" s="675" t="s">
        <v>294</v>
      </c>
    </row>
    <row r="11" spans="1:1" ht="15" customHeight="1">
      <c r="A11" s="675" t="s">
        <v>295</v>
      </c>
    </row>
    <row r="12" spans="1:1" ht="15" customHeight="1">
      <c r="A12" s="675" t="s">
        <v>296</v>
      </c>
    </row>
    <row r="13" spans="1:1" ht="15" customHeight="1">
      <c r="A13" s="675" t="s">
        <v>297</v>
      </c>
    </row>
    <row r="14" spans="1:1" ht="15" customHeight="1">
      <c r="A14" s="675" t="s">
        <v>298</v>
      </c>
    </row>
    <row r="15" spans="1:1" ht="15" customHeight="1">
      <c r="A15" s="675" t="s">
        <v>299</v>
      </c>
    </row>
    <row r="16" spans="1:1" ht="15" customHeight="1">
      <c r="A16" s="675" t="s">
        <v>300</v>
      </c>
    </row>
    <row r="17" spans="1:4" ht="15" customHeight="1">
      <c r="A17" s="675" t="s">
        <v>246</v>
      </c>
    </row>
    <row r="18" spans="1:4" ht="15" customHeight="1">
      <c r="A18" s="675" t="s">
        <v>253</v>
      </c>
    </row>
    <row r="19" spans="1:4" ht="15" customHeight="1">
      <c r="A19" s="675" t="s">
        <v>301</v>
      </c>
    </row>
    <row r="20" spans="1:4" ht="15" customHeight="1">
      <c r="A20" s="675" t="s">
        <v>302</v>
      </c>
    </row>
    <row r="24" spans="1:4" ht="15">
      <c r="D24" s="750"/>
    </row>
    <row r="25" spans="1:4">
      <c r="D25" s="771"/>
    </row>
  </sheetData>
  <hyperlinks>
    <hyperlink ref="A2" location="'Table E-1'!A1" display="Table E-1--U.S. per capita use of melons, 1970 to date"/>
    <hyperlink ref="A4" location="'Table E-3'!A1" display="Table E-3--Melons: U.S. cash receipts, 1980 to date"/>
    <hyperlink ref="A5" location="'Table E-4'!A1" display="Table E-4--Melon production in leading countries and the world, 2000 to 2013"/>
    <hyperlink ref="A6" location="'Table E-5'!A1" display="Table E-5--Melon harvested acreage in leading countries and the world, 2000 to 2013"/>
    <hyperlink ref="A7" location="'Table E-6'!A1" display="Table E-6--Production of selected melons for selected States, 1990 to date"/>
    <hyperlink ref="A8" location="'Table E-7'!A1" display="Table E-7--Annual melon shipments, 1993 to date"/>
    <hyperlink ref="A9" location="'Table E-8'!A1" display="Table E-8--Cantaloupe, fresh market: U.S. monthly and season-average f.o.b. shipping-point price, 1995 to date"/>
    <hyperlink ref="A10" location="'Table E-9'!A1" display="Table E-9--Melons: U.S. quarterly average advertised retail prices, 2007 to date"/>
    <hyperlink ref="A11" location="'Table E-10'!A1" display="Table E-10--U.S. melons: Supply, disappearance, and price, farm weight, 1970 to date"/>
    <hyperlink ref="A12" location="'Table E-11'!A1" display="Table E-11--U.S. cantaloupe: Supply, utilization, and price, farm weight, 1970 to date"/>
    <hyperlink ref="A13" location="'Table E-12'!A1" display="Table E-12--U.S. honeydew melons: Supply, utilization, and price, farm weight, 1970 to date"/>
    <hyperlink ref="A14" location="'Table E-13'!A1" display="Table E-13--U.S. watermelon: Supply, utilization, and price, farm weight, 1970 to date"/>
    <hyperlink ref="A15" location="'Table E-14'!A1" display="Table E-14--U.S. imports of melons, 1980 to date"/>
    <hyperlink ref="A16" location="'Table E-15'!A1" display="Table E-15--Selected fresh melons: U.S. import value from selected countries and the world, 2005 to date"/>
    <hyperlink ref="A17" location="'Table E-16'!A1" display="Table E-16--U.S. exports of melons, 1980 to date"/>
    <hyperlink ref="A18" location="'Table E-17'!A1" display="Table E-17--U.S. melon (all) export value to selected countries and the world, 2003 to date"/>
    <hyperlink ref="A19" location="'Table E-18'!A1" display="Table E-18--Melons: U.S. monthly and annual imports, 1980 to date"/>
    <hyperlink ref="A20" location="'Table E-19'!A1" display="Table E-19--Melons: U.S. monthly and annual exports, 1990 to date"/>
    <hyperlink ref="A3" location="'Table E-2'!A1" display="Table E-2--U.S. melons: Harvested area and production, 1980 to date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P80"/>
  <sheetViews>
    <sheetView showGridLines="0" zoomScaleNormal="100" workbookViewId="0">
      <selection activeCell="A37" sqref="A37"/>
    </sheetView>
  </sheetViews>
  <sheetFormatPr defaultColWidth="9.140625" defaultRowHeight="12"/>
  <cols>
    <col min="1" max="1" width="4.7109375" style="192" customWidth="1"/>
    <col min="2" max="2" width="2.28515625" style="192" customWidth="1"/>
    <col min="3" max="3" width="1.140625" style="192" customWidth="1"/>
    <col min="4" max="6" width="18.7109375" style="192" customWidth="1"/>
    <col min="7" max="7" width="6.7109375" style="192" customWidth="1"/>
    <col min="8" max="14" width="9.140625" style="192"/>
    <col min="15" max="15" width="8.42578125" style="192" customWidth="1"/>
    <col min="16" max="16" width="12" style="192" customWidth="1"/>
    <col min="17" max="17" width="5.7109375" style="192" customWidth="1"/>
    <col min="18" max="23" width="20.7109375" style="192" customWidth="1"/>
    <col min="24" max="16384" width="9.140625" style="192"/>
  </cols>
  <sheetData>
    <row r="1" spans="1:6" ht="15" customHeight="1">
      <c r="A1" s="189" t="s">
        <v>139</v>
      </c>
      <c r="B1" s="190"/>
      <c r="C1" s="191"/>
      <c r="D1" s="191"/>
      <c r="E1" s="191"/>
      <c r="F1" s="191"/>
    </row>
    <row r="2" spans="1:6" ht="12.75" customHeight="1">
      <c r="A2" s="212" t="s">
        <v>140</v>
      </c>
      <c r="B2" s="213"/>
      <c r="C2" s="228"/>
      <c r="D2" s="228"/>
      <c r="E2" s="228"/>
      <c r="F2" s="228"/>
    </row>
    <row r="3" spans="1:6" ht="12" customHeight="1">
      <c r="A3" s="229" t="s">
        <v>141</v>
      </c>
      <c r="B3" s="197"/>
      <c r="C3" s="199"/>
      <c r="D3" s="199" t="s">
        <v>27</v>
      </c>
      <c r="E3" s="199" t="s">
        <v>28</v>
      </c>
      <c r="F3" s="199" t="s">
        <v>142</v>
      </c>
    </row>
    <row r="4" spans="1:6" s="234" customFormat="1" ht="15" customHeight="1">
      <c r="A4" s="230"/>
      <c r="B4" s="230"/>
      <c r="C4" s="231"/>
      <c r="D4" s="232" t="s">
        <v>143</v>
      </c>
      <c r="E4" s="232" t="s">
        <v>144</v>
      </c>
      <c r="F4" s="233" t="s">
        <v>145</v>
      </c>
    </row>
    <row r="5" spans="1:6" ht="6.75" customHeight="1">
      <c r="A5" s="200"/>
      <c r="B5" s="200"/>
      <c r="C5" s="200"/>
      <c r="D5" s="200"/>
      <c r="E5" s="200"/>
      <c r="F5" s="200"/>
    </row>
    <row r="6" spans="1:6" ht="10.5" customHeight="1">
      <c r="A6" s="235" t="s">
        <v>146</v>
      </c>
      <c r="B6" s="209"/>
      <c r="C6" s="236"/>
      <c r="D6" s="236"/>
      <c r="E6" s="236"/>
      <c r="F6" s="236"/>
    </row>
    <row r="7" spans="1:6" ht="10.5" customHeight="1">
      <c r="A7" s="210" t="s">
        <v>147</v>
      </c>
      <c r="B7" s="209"/>
      <c r="C7" s="237"/>
      <c r="D7" s="238">
        <v>2.36</v>
      </c>
      <c r="E7" s="239">
        <v>2.89</v>
      </c>
      <c r="F7" s="239">
        <v>3.74</v>
      </c>
    </row>
    <row r="8" spans="1:6" ht="7.5" customHeight="1">
      <c r="A8" s="208"/>
      <c r="B8" s="209"/>
      <c r="C8" s="237"/>
      <c r="D8" s="238"/>
      <c r="E8" s="240"/>
      <c r="F8" s="239"/>
    </row>
    <row r="9" spans="1:6" ht="10.5" customHeight="1">
      <c r="A9" s="241" t="s">
        <v>148</v>
      </c>
      <c r="B9" s="209"/>
      <c r="C9" s="237"/>
      <c r="D9" s="238"/>
      <c r="E9" s="240"/>
      <c r="F9" s="239"/>
    </row>
    <row r="10" spans="1:6" ht="10.5" customHeight="1">
      <c r="A10" s="210" t="s">
        <v>149</v>
      </c>
      <c r="B10" s="209"/>
      <c r="C10" s="237"/>
      <c r="D10" s="238">
        <v>2.37</v>
      </c>
      <c r="E10" s="239">
        <v>3.25</v>
      </c>
      <c r="F10" s="239">
        <v>4.08</v>
      </c>
    </row>
    <row r="11" spans="1:6" ht="10.5" customHeight="1">
      <c r="A11" s="210" t="s">
        <v>150</v>
      </c>
      <c r="B11" s="209"/>
      <c r="C11" s="237"/>
      <c r="D11" s="238">
        <v>2.27</v>
      </c>
      <c r="E11" s="239">
        <v>3.11</v>
      </c>
      <c r="F11" s="239">
        <v>4.8899999999999997</v>
      </c>
    </row>
    <row r="12" spans="1:6" ht="10.5" customHeight="1">
      <c r="A12" s="210" t="s">
        <v>151</v>
      </c>
      <c r="B12" s="209"/>
      <c r="C12" s="237"/>
      <c r="D12" s="238">
        <v>2.17</v>
      </c>
      <c r="E12" s="239">
        <v>2.98</v>
      </c>
      <c r="F12" s="239">
        <v>3.96</v>
      </c>
    </row>
    <row r="13" spans="1:6" ht="10.5" customHeight="1">
      <c r="A13" s="210" t="s">
        <v>147</v>
      </c>
      <c r="B13" s="209"/>
      <c r="C13" s="237"/>
      <c r="D13" s="238">
        <v>2.4300000000000002</v>
      </c>
      <c r="E13" s="239">
        <v>3.18</v>
      </c>
      <c r="F13" s="239">
        <v>1.75</v>
      </c>
    </row>
    <row r="14" spans="1:6" ht="9" customHeight="1">
      <c r="A14" s="208"/>
      <c r="B14" s="209"/>
      <c r="C14" s="237"/>
      <c r="D14" s="238"/>
      <c r="E14" s="240"/>
      <c r="F14" s="239"/>
    </row>
    <row r="15" spans="1:6" ht="10.5" customHeight="1">
      <c r="A15" s="241" t="s">
        <v>152</v>
      </c>
      <c r="B15" s="209"/>
      <c r="C15" s="237"/>
      <c r="D15" s="238"/>
      <c r="E15" s="240"/>
      <c r="F15" s="239"/>
    </row>
    <row r="16" spans="1:6" ht="10.5" customHeight="1">
      <c r="A16" s="210" t="s">
        <v>149</v>
      </c>
      <c r="B16" s="209"/>
      <c r="C16" s="237"/>
      <c r="D16" s="238">
        <v>2.15</v>
      </c>
      <c r="E16" s="239">
        <v>3.46</v>
      </c>
      <c r="F16" s="239">
        <v>3.42</v>
      </c>
    </row>
    <row r="17" spans="1:6" ht="10.5" customHeight="1">
      <c r="A17" s="210" t="s">
        <v>150</v>
      </c>
      <c r="B17" s="209"/>
      <c r="C17" s="237"/>
      <c r="D17" s="238">
        <v>2.04</v>
      </c>
      <c r="E17" s="239">
        <v>2.94</v>
      </c>
      <c r="F17" s="239">
        <v>4.95</v>
      </c>
    </row>
    <row r="18" spans="1:6" ht="10.5" customHeight="1">
      <c r="A18" s="210" t="s">
        <v>151</v>
      </c>
      <c r="B18" s="209"/>
      <c r="C18" s="237"/>
      <c r="D18" s="238">
        <v>1.96</v>
      </c>
      <c r="E18" s="239">
        <v>2.8</v>
      </c>
      <c r="F18" s="239">
        <v>4.12</v>
      </c>
    </row>
    <row r="19" spans="1:6" ht="10.5" customHeight="1">
      <c r="A19" s="210" t="s">
        <v>147</v>
      </c>
      <c r="B19" s="209"/>
      <c r="C19" s="237"/>
      <c r="D19" s="238">
        <v>2.2000000000000002</v>
      </c>
      <c r="E19" s="239">
        <v>2.84</v>
      </c>
      <c r="F19" s="239">
        <v>3.16</v>
      </c>
    </row>
    <row r="20" spans="1:6" ht="10.5" customHeight="1">
      <c r="A20" s="208"/>
      <c r="B20" s="209"/>
      <c r="C20" s="237"/>
      <c r="D20" s="238"/>
      <c r="E20" s="240"/>
      <c r="F20" s="239"/>
    </row>
    <row r="21" spans="1:6" ht="10.5" customHeight="1">
      <c r="A21" s="235" t="s">
        <v>153</v>
      </c>
      <c r="B21" s="209"/>
      <c r="C21" s="242"/>
      <c r="D21" s="243"/>
      <c r="E21" s="244"/>
      <c r="F21" s="244"/>
    </row>
    <row r="22" spans="1:6" ht="10.5" customHeight="1">
      <c r="A22" s="210" t="s">
        <v>149</v>
      </c>
      <c r="B22" s="209"/>
      <c r="C22" s="237"/>
      <c r="D22" s="238">
        <v>2.12</v>
      </c>
      <c r="E22" s="239">
        <v>3.21</v>
      </c>
      <c r="F22" s="239">
        <v>4.49</v>
      </c>
    </row>
    <row r="23" spans="1:6" ht="10.5" customHeight="1">
      <c r="A23" s="210" t="s">
        <v>154</v>
      </c>
      <c r="B23" s="209"/>
      <c r="C23" s="237"/>
      <c r="D23" s="238">
        <v>2.19</v>
      </c>
      <c r="E23" s="239">
        <v>3.24</v>
      </c>
      <c r="F23" s="239">
        <v>4.57</v>
      </c>
    </row>
    <row r="24" spans="1:6" ht="10.5" customHeight="1">
      <c r="A24" s="210" t="s">
        <v>151</v>
      </c>
      <c r="B24" s="209"/>
      <c r="C24" s="245">
        <v>0</v>
      </c>
      <c r="D24" s="238">
        <v>1.89</v>
      </c>
      <c r="E24" s="239">
        <v>2.71</v>
      </c>
      <c r="F24" s="239">
        <v>3.98</v>
      </c>
    </row>
    <row r="25" spans="1:6" ht="10.5" customHeight="1">
      <c r="A25" s="210" t="s">
        <v>147</v>
      </c>
      <c r="B25" s="209"/>
      <c r="C25" s="245">
        <v>0</v>
      </c>
      <c r="D25" s="238">
        <v>2.16</v>
      </c>
      <c r="E25" s="239">
        <v>2.84</v>
      </c>
      <c r="F25" s="239">
        <v>3.37</v>
      </c>
    </row>
    <row r="26" spans="1:6" ht="9" customHeight="1">
      <c r="A26" s="208"/>
      <c r="B26" s="209"/>
      <c r="C26" s="245"/>
      <c r="D26" s="238"/>
      <c r="E26" s="239"/>
      <c r="F26" s="239"/>
    </row>
    <row r="27" spans="1:6" ht="10.5" customHeight="1">
      <c r="A27" s="235" t="s">
        <v>155</v>
      </c>
      <c r="B27" s="209"/>
      <c r="C27" s="246"/>
      <c r="D27" s="243"/>
      <c r="E27" s="244"/>
      <c r="F27" s="244"/>
    </row>
    <row r="28" spans="1:6" ht="10.5" customHeight="1">
      <c r="A28" s="210" t="s">
        <v>149</v>
      </c>
      <c r="B28" s="209"/>
      <c r="C28" s="245">
        <v>0</v>
      </c>
      <c r="D28" s="238">
        <v>2.2400000000000002</v>
      </c>
      <c r="E28" s="239">
        <v>3.4</v>
      </c>
      <c r="F28" s="239">
        <v>3.81</v>
      </c>
    </row>
    <row r="29" spans="1:6" ht="10.5" customHeight="1">
      <c r="A29" s="210" t="s">
        <v>154</v>
      </c>
      <c r="B29" s="209"/>
      <c r="C29" s="245"/>
      <c r="D29" s="238">
        <v>2.21</v>
      </c>
      <c r="E29" s="239">
        <v>3.2</v>
      </c>
      <c r="F29" s="239">
        <v>4.72</v>
      </c>
    </row>
    <row r="30" spans="1:6" ht="10.5" customHeight="1">
      <c r="A30" s="210" t="s">
        <v>151</v>
      </c>
      <c r="B30" s="209"/>
      <c r="C30" s="247"/>
      <c r="D30" s="248">
        <v>2.19</v>
      </c>
      <c r="E30" s="249">
        <v>3.14</v>
      </c>
      <c r="F30" s="249">
        <v>4.3</v>
      </c>
    </row>
    <row r="31" spans="1:6" ht="10.5" customHeight="1">
      <c r="A31" s="210" t="s">
        <v>147</v>
      </c>
      <c r="B31" s="209"/>
      <c r="C31" s="247"/>
      <c r="D31" s="248">
        <v>2.5299999999999998</v>
      </c>
      <c r="E31" s="249">
        <v>3.14</v>
      </c>
      <c r="F31" s="249">
        <v>3.34</v>
      </c>
    </row>
    <row r="32" spans="1:6" ht="10.5" customHeight="1">
      <c r="A32" s="210"/>
      <c r="B32" s="209"/>
      <c r="C32" s="247"/>
      <c r="D32" s="248"/>
      <c r="E32" s="249"/>
      <c r="F32" s="249"/>
    </row>
    <row r="33" spans="1:10" ht="10.5" customHeight="1">
      <c r="A33" s="235" t="s">
        <v>156</v>
      </c>
      <c r="B33" s="209"/>
      <c r="C33" s="247"/>
      <c r="D33" s="248"/>
      <c r="E33" s="249"/>
      <c r="F33" s="249"/>
    </row>
    <row r="34" spans="1:10" ht="10.5" customHeight="1">
      <c r="A34" s="210" t="s">
        <v>149</v>
      </c>
      <c r="B34" s="209"/>
      <c r="C34" s="247"/>
      <c r="D34" s="248">
        <v>2.38</v>
      </c>
      <c r="E34" s="249">
        <v>3.6</v>
      </c>
      <c r="F34" s="249">
        <v>4.05</v>
      </c>
    </row>
    <row r="35" spans="1:10" ht="10.5" customHeight="1">
      <c r="A35" s="210" t="s">
        <v>154</v>
      </c>
      <c r="B35" s="209"/>
      <c r="C35" s="247"/>
      <c r="D35" s="248">
        <v>2.4500000000000002</v>
      </c>
      <c r="E35" s="249">
        <v>3.22</v>
      </c>
      <c r="F35" s="249">
        <v>5.18</v>
      </c>
    </row>
    <row r="36" spans="1:10" ht="10.5" customHeight="1">
      <c r="A36" s="210" t="s">
        <v>151</v>
      </c>
      <c r="B36" s="209"/>
      <c r="C36" s="247"/>
      <c r="D36" s="248">
        <v>2.2999999999999998</v>
      </c>
      <c r="E36" s="249">
        <v>3.19</v>
      </c>
      <c r="F36" s="249">
        <v>4.58</v>
      </c>
    </row>
    <row r="37" spans="1:10" ht="10.5" customHeight="1">
      <c r="A37" s="210" t="s">
        <v>147</v>
      </c>
      <c r="B37" s="209"/>
      <c r="C37" s="247"/>
      <c r="D37" s="248">
        <v>2.65</v>
      </c>
      <c r="E37" s="249">
        <v>3.4</v>
      </c>
      <c r="F37" s="249">
        <v>5.08</v>
      </c>
    </row>
    <row r="38" spans="1:10" ht="10.5" customHeight="1">
      <c r="A38" s="210"/>
      <c r="B38" s="209"/>
      <c r="C38" s="247"/>
      <c r="D38" s="248"/>
      <c r="E38" s="249"/>
      <c r="F38" s="249"/>
    </row>
    <row r="39" spans="1:10" ht="10.5" customHeight="1">
      <c r="A39" s="235" t="s">
        <v>157</v>
      </c>
      <c r="B39" s="209"/>
      <c r="C39" s="247"/>
      <c r="D39" s="248"/>
      <c r="E39" s="249"/>
      <c r="F39" s="249"/>
    </row>
    <row r="40" spans="1:10" ht="10.5" customHeight="1">
      <c r="A40" s="210" t="s">
        <v>149</v>
      </c>
      <c r="B40" s="209"/>
      <c r="C40" s="247"/>
      <c r="D40" s="250">
        <v>2.2058333333333331</v>
      </c>
      <c r="E40" s="251">
        <v>3.2250000000000001</v>
      </c>
      <c r="F40" s="251">
        <v>4.24</v>
      </c>
      <c r="H40" s="242"/>
    </row>
    <row r="41" spans="1:10" ht="10.5" customHeight="1">
      <c r="A41" s="210" t="s">
        <v>154</v>
      </c>
      <c r="B41" s="209"/>
      <c r="C41" s="247"/>
      <c r="D41" s="250">
        <v>2.3306666666666667</v>
      </c>
      <c r="E41" s="251">
        <v>3.1253333333333333</v>
      </c>
      <c r="F41" s="251">
        <v>4.7707692307692309</v>
      </c>
      <c r="H41" s="242"/>
    </row>
    <row r="42" spans="1:10" ht="10.5" customHeight="1">
      <c r="A42" s="210" t="s">
        <v>151</v>
      </c>
      <c r="B42" s="209"/>
      <c r="C42" s="247"/>
      <c r="D42" s="250">
        <v>2.1518333333333337</v>
      </c>
      <c r="E42" s="251">
        <v>3.0268333333333337</v>
      </c>
      <c r="F42" s="251">
        <v>4.3438461538461537</v>
      </c>
      <c r="H42" s="242"/>
    </row>
    <row r="43" spans="1:10" ht="10.5" customHeight="1">
      <c r="A43" s="252" t="s">
        <v>147</v>
      </c>
      <c r="B43" s="253"/>
      <c r="C43" s="254"/>
      <c r="D43" s="255">
        <v>2.6147222222222219</v>
      </c>
      <c r="E43" s="256">
        <v>3.2955555555555556</v>
      </c>
      <c r="F43" s="256">
        <v>3.9350000000000001</v>
      </c>
      <c r="H43" s="242"/>
    </row>
    <row r="44" spans="1:10" ht="10.5" customHeight="1">
      <c r="A44" s="210"/>
      <c r="B44" s="209"/>
      <c r="C44" s="247"/>
      <c r="D44" s="250"/>
      <c r="E44" s="251"/>
      <c r="F44" s="251"/>
    </row>
    <row r="45" spans="1:10" ht="10.5" customHeight="1">
      <c r="A45" s="235" t="s">
        <v>158</v>
      </c>
      <c r="B45" s="209"/>
      <c r="C45" s="247"/>
      <c r="D45" s="248"/>
      <c r="E45" s="249"/>
      <c r="F45" s="249"/>
    </row>
    <row r="46" spans="1:10" ht="10.5" customHeight="1">
      <c r="A46" s="210" t="s">
        <v>149</v>
      </c>
      <c r="B46" s="209"/>
      <c r="C46" s="247"/>
      <c r="D46" s="250">
        <v>2.4266666666666663</v>
      </c>
      <c r="E46" s="251">
        <v>3.311666666666667</v>
      </c>
      <c r="F46" s="251">
        <v>3.493642857142857</v>
      </c>
      <c r="H46" s="242"/>
      <c r="I46" s="257"/>
      <c r="J46" s="257"/>
    </row>
    <row r="47" spans="1:10" ht="10.5" customHeight="1">
      <c r="A47" s="210" t="s">
        <v>154</v>
      </c>
      <c r="B47" s="209"/>
      <c r="C47" s="247"/>
      <c r="D47" s="250">
        <v>2.3450000000000002</v>
      </c>
      <c r="E47" s="251">
        <v>3.023166666666667</v>
      </c>
      <c r="F47" s="251">
        <v>4.2205555555555554</v>
      </c>
      <c r="H47" s="242"/>
    </row>
    <row r="48" spans="1:10" ht="10.5" customHeight="1">
      <c r="A48" s="210" t="s">
        <v>151</v>
      </c>
      <c r="B48" s="209"/>
      <c r="C48" s="247"/>
      <c r="D48" s="250">
        <v>2.2736666666666667</v>
      </c>
      <c r="E48" s="251">
        <v>3.2536666666666663</v>
      </c>
      <c r="F48" s="251">
        <v>3.7553333333333327</v>
      </c>
      <c r="H48" s="242"/>
    </row>
    <row r="49" spans="1:11" ht="10.5" customHeight="1">
      <c r="A49" s="210" t="s">
        <v>147</v>
      </c>
      <c r="B49" s="209"/>
      <c r="C49" s="247"/>
      <c r="D49" s="250">
        <v>2.603444444444444</v>
      </c>
      <c r="E49" s="251">
        <v>3.3686666666666665</v>
      </c>
      <c r="F49" s="251">
        <v>3.1947619047619047</v>
      </c>
      <c r="H49" s="242"/>
    </row>
    <row r="50" spans="1:11" ht="10.5" customHeight="1">
      <c r="A50" s="210"/>
      <c r="B50" s="209"/>
      <c r="C50" s="247"/>
      <c r="D50" s="250"/>
      <c r="E50" s="251"/>
      <c r="F50" s="251"/>
      <c r="H50" s="242"/>
    </row>
    <row r="51" spans="1:11" ht="10.5" customHeight="1">
      <c r="A51" s="235" t="s">
        <v>330</v>
      </c>
      <c r="B51" s="209"/>
      <c r="C51" s="247"/>
      <c r="D51" s="250"/>
      <c r="E51" s="251"/>
      <c r="F51" s="251"/>
      <c r="H51" s="242"/>
    </row>
    <row r="52" spans="1:11" ht="10.5" customHeight="1">
      <c r="A52" s="210" t="s">
        <v>149</v>
      </c>
      <c r="B52" s="209"/>
      <c r="C52" s="247"/>
      <c r="D52" s="250">
        <v>2.3866666666666663</v>
      </c>
      <c r="E52" s="251">
        <v>3.1591666666666662</v>
      </c>
      <c r="F52" s="251">
        <v>3.6176666666666666</v>
      </c>
      <c r="G52" s="242"/>
      <c r="H52" s="242"/>
    </row>
    <row r="53" spans="1:11" ht="10.5" customHeight="1">
      <c r="A53" s="210" t="s">
        <v>154</v>
      </c>
      <c r="B53" s="209"/>
      <c r="C53" s="247"/>
      <c r="D53" s="250">
        <v>2.278</v>
      </c>
      <c r="E53" s="251">
        <v>2.9619999999999997</v>
      </c>
      <c r="F53" s="251">
        <v>3.7170000000000001</v>
      </c>
      <c r="G53" s="242"/>
      <c r="H53" s="242"/>
    </row>
    <row r="54" spans="1:11" ht="10.5" customHeight="1">
      <c r="A54" s="210" t="s">
        <v>151</v>
      </c>
      <c r="B54" s="209"/>
      <c r="C54" s="247"/>
      <c r="D54" s="250">
        <v>2.2189999999999999</v>
      </c>
      <c r="E54" s="251">
        <v>3.1553333333333335</v>
      </c>
      <c r="F54" s="251">
        <v>3.4401666666666664</v>
      </c>
      <c r="G54" s="242"/>
      <c r="H54" s="242"/>
    </row>
    <row r="55" spans="1:11" ht="10.5" customHeight="1">
      <c r="A55" s="210" t="s">
        <v>147</v>
      </c>
      <c r="B55" s="209"/>
      <c r="C55" s="247"/>
      <c r="D55" s="250">
        <v>2.4677777777777781</v>
      </c>
      <c r="E55" s="251">
        <v>3.1219444444444449</v>
      </c>
      <c r="F55" s="251">
        <v>2.8722222222222222</v>
      </c>
      <c r="G55" s="242"/>
      <c r="H55" s="242"/>
    </row>
    <row r="56" spans="1:11" ht="10.5" customHeight="1">
      <c r="A56" s="210"/>
      <c r="B56" s="209"/>
      <c r="C56" s="247"/>
      <c r="D56" s="250"/>
      <c r="E56" s="251"/>
      <c r="F56" s="251"/>
      <c r="H56" s="242"/>
    </row>
    <row r="57" spans="1:11" ht="10.5" customHeight="1">
      <c r="A57" s="235" t="s">
        <v>342</v>
      </c>
      <c r="B57" s="209"/>
      <c r="C57" s="247"/>
      <c r="D57" s="250"/>
      <c r="E57" s="251"/>
      <c r="F57" s="251"/>
      <c r="H57" s="242"/>
    </row>
    <row r="58" spans="1:11" ht="10.5" customHeight="1">
      <c r="A58" s="210" t="s">
        <v>149</v>
      </c>
      <c r="B58" s="209"/>
      <c r="C58" s="247"/>
      <c r="D58" s="250">
        <v>2.4215384615384616</v>
      </c>
      <c r="E58" s="251">
        <v>3.2253846153846157</v>
      </c>
      <c r="F58" s="251">
        <v>3.8816666666666668</v>
      </c>
      <c r="H58" s="242"/>
    </row>
    <row r="59" spans="1:11" ht="10.5" customHeight="1">
      <c r="A59" s="210" t="s">
        <v>154</v>
      </c>
      <c r="B59" s="209"/>
      <c r="C59" s="247"/>
      <c r="D59" s="250">
        <v>2.246923076923077</v>
      </c>
      <c r="E59" s="251">
        <v>2.8846153846153846</v>
      </c>
      <c r="F59" s="251">
        <v>4.0435135135135143</v>
      </c>
      <c r="H59" s="242"/>
      <c r="I59" s="242"/>
      <c r="J59" s="242"/>
      <c r="K59" s="242"/>
    </row>
    <row r="60" spans="1:11" ht="10.5" customHeight="1">
      <c r="A60" s="210" t="s">
        <v>151</v>
      </c>
      <c r="B60" s="209"/>
      <c r="C60" s="247"/>
      <c r="D60" s="250">
        <v>2.039166666666667</v>
      </c>
      <c r="E60" s="251">
        <v>3.04</v>
      </c>
      <c r="F60" s="251">
        <v>3.9568421052631577</v>
      </c>
      <c r="H60" s="242"/>
      <c r="I60" s="242"/>
      <c r="J60" s="242"/>
      <c r="K60" s="242"/>
    </row>
    <row r="61" spans="1:11" ht="10.5" customHeight="1">
      <c r="A61" s="210" t="s">
        <v>147</v>
      </c>
      <c r="B61" s="209"/>
      <c r="C61" s="247"/>
      <c r="D61" s="250">
        <v>2.5541666666666667</v>
      </c>
      <c r="E61" s="251">
        <v>2.8176923076923077</v>
      </c>
      <c r="F61" s="251">
        <v>2.984666666666667</v>
      </c>
      <c r="H61" s="242"/>
      <c r="I61" s="242"/>
      <c r="J61" s="242"/>
      <c r="K61" s="242"/>
    </row>
    <row r="62" spans="1:11" ht="10.5" customHeight="1">
      <c r="A62" s="210"/>
      <c r="B62" s="209"/>
      <c r="C62" s="247"/>
      <c r="D62" s="250"/>
      <c r="E62" s="251"/>
      <c r="F62" s="251"/>
      <c r="H62" s="242"/>
      <c r="I62" s="242"/>
      <c r="J62" s="242"/>
      <c r="K62" s="242"/>
    </row>
    <row r="63" spans="1:11" ht="10.5" customHeight="1">
      <c r="A63" s="235" t="s">
        <v>354</v>
      </c>
      <c r="B63" s="209"/>
      <c r="C63" s="247"/>
      <c r="D63" s="250"/>
      <c r="E63" s="251"/>
      <c r="F63" s="251"/>
      <c r="H63" s="242"/>
    </row>
    <row r="64" spans="1:11" ht="10.5" customHeight="1">
      <c r="A64" s="210" t="s">
        <v>149</v>
      </c>
      <c r="B64" s="209"/>
      <c r="C64" s="247"/>
      <c r="D64" s="250">
        <v>2.1800000000000002</v>
      </c>
      <c r="E64" s="251">
        <v>3</v>
      </c>
      <c r="F64" s="251">
        <v>3.67</v>
      </c>
      <c r="H64" s="242"/>
    </row>
    <row r="65" spans="1:16" ht="10.5" customHeight="1">
      <c r="A65" s="210" t="s">
        <v>154</v>
      </c>
      <c r="B65" s="209"/>
      <c r="C65" s="247"/>
      <c r="D65" s="250">
        <v>2.19</v>
      </c>
      <c r="E65" s="251">
        <v>2.9</v>
      </c>
      <c r="F65" s="251">
        <v>3.66</v>
      </c>
      <c r="H65" s="242"/>
    </row>
    <row r="66" spans="1:16" ht="10.5" customHeight="1">
      <c r="A66" s="210" t="s">
        <v>151</v>
      </c>
      <c r="B66" s="209"/>
      <c r="C66" s="247"/>
      <c r="D66" s="250">
        <v>2.74</v>
      </c>
      <c r="E66" s="251">
        <v>3.12</v>
      </c>
      <c r="F66" s="251">
        <v>3.43</v>
      </c>
      <c r="H66" s="242"/>
    </row>
    <row r="67" spans="1:16" ht="10.5" customHeight="1">
      <c r="A67" s="210" t="s">
        <v>147</v>
      </c>
      <c r="B67" s="209"/>
      <c r="C67" s="247"/>
      <c r="D67" s="250">
        <v>2.4500000000000002</v>
      </c>
      <c r="E67" s="251">
        <v>2.96</v>
      </c>
      <c r="F67" s="251">
        <v>3.54</v>
      </c>
      <c r="H67" s="242"/>
    </row>
    <row r="68" spans="1:16" ht="10.5" customHeight="1">
      <c r="A68" s="210"/>
      <c r="B68" s="209"/>
      <c r="C68" s="247"/>
      <c r="D68" s="250"/>
      <c r="E68" s="251"/>
      <c r="F68" s="251"/>
      <c r="H68" s="242"/>
    </row>
    <row r="69" spans="1:16" ht="10.5" customHeight="1">
      <c r="A69" s="235" t="s">
        <v>370</v>
      </c>
      <c r="B69" s="209"/>
      <c r="C69" s="247"/>
      <c r="D69" s="250"/>
      <c r="E69" s="251"/>
      <c r="F69" s="251"/>
      <c r="H69" s="242"/>
    </row>
    <row r="70" spans="1:16" ht="10.5" customHeight="1">
      <c r="A70" s="210" t="s">
        <v>149</v>
      </c>
      <c r="B70" s="209"/>
      <c r="C70" s="247"/>
      <c r="D70" s="250">
        <v>2.25</v>
      </c>
      <c r="E70" s="251">
        <v>3</v>
      </c>
      <c r="F70" s="251">
        <v>3.46</v>
      </c>
      <c r="H70" s="242"/>
    </row>
    <row r="71" spans="1:16" ht="10.5" customHeight="1">
      <c r="A71" s="210" t="s">
        <v>154</v>
      </c>
      <c r="B71" s="209"/>
      <c r="C71" s="247"/>
      <c r="D71" s="250">
        <v>2.16</v>
      </c>
      <c r="E71" s="251">
        <v>3.07</v>
      </c>
      <c r="F71" s="251">
        <v>3.59</v>
      </c>
      <c r="H71" s="242"/>
    </row>
    <row r="72" spans="1:16" ht="10.5" customHeight="1">
      <c r="A72" s="210" t="s">
        <v>151</v>
      </c>
      <c r="B72" s="209"/>
      <c r="C72" s="247"/>
      <c r="D72" s="250">
        <v>2.72</v>
      </c>
      <c r="E72" s="251">
        <v>3.15</v>
      </c>
      <c r="F72" s="251">
        <v>3.15</v>
      </c>
      <c r="H72" s="242"/>
    </row>
    <row r="73" spans="1:16" ht="10.5" customHeight="1">
      <c r="A73" s="258" t="s">
        <v>147</v>
      </c>
      <c r="B73" s="259"/>
      <c r="C73" s="260"/>
      <c r="D73" s="261">
        <v>2.38</v>
      </c>
      <c r="E73" s="262">
        <v>3.32</v>
      </c>
      <c r="F73" s="262">
        <v>3.27</v>
      </c>
      <c r="H73" s="242"/>
    </row>
    <row r="74" spans="1:16" ht="12" customHeight="1">
      <c r="A74" s="263" t="s">
        <v>346</v>
      </c>
      <c r="B74" s="264"/>
      <c r="C74" s="264"/>
      <c r="D74" s="265"/>
      <c r="E74" s="265"/>
      <c r="F74" s="266"/>
    </row>
    <row r="75" spans="1:16" ht="12" customHeight="1">
      <c r="A75" s="267" t="s">
        <v>159</v>
      </c>
      <c r="B75" s="268"/>
      <c r="C75" s="268"/>
      <c r="D75" s="265"/>
      <c r="E75" s="265"/>
    </row>
    <row r="76" spans="1:16" ht="9.9499999999999993" customHeight="1">
      <c r="A76" s="269" t="s">
        <v>160</v>
      </c>
      <c r="B76" s="268"/>
      <c r="C76" s="268"/>
      <c r="D76" s="265"/>
      <c r="E76" s="265"/>
    </row>
    <row r="77" spans="1:16" ht="9.9499999999999993" customHeight="1">
      <c r="A77" s="269" t="s">
        <v>161</v>
      </c>
      <c r="B77" s="265"/>
      <c r="C77" s="265"/>
      <c r="D77" s="265"/>
      <c r="E77" s="265"/>
      <c r="N77" s="242"/>
      <c r="O77" s="242"/>
      <c r="P77" s="242"/>
    </row>
    <row r="78" spans="1:16">
      <c r="N78" s="242"/>
      <c r="O78" s="242"/>
      <c r="P78" s="242"/>
    </row>
    <row r="79" spans="1:16">
      <c r="N79" s="242"/>
      <c r="O79" s="242"/>
      <c r="P79" s="242"/>
    </row>
    <row r="80" spans="1:16">
      <c r="N80" s="242"/>
      <c r="O80" s="242"/>
      <c r="P80" s="242"/>
    </row>
  </sheetData>
  <pageMargins left="0.66700000000000004" right="0.66700000000000004" top="0.38" bottom="0.83299999999999996" header="0" footer="0"/>
  <pageSetup scale="91" firstPageNumber="13" orientation="portrait" useFirstPageNumber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Z71"/>
  <sheetViews>
    <sheetView showGridLines="0" workbookViewId="0">
      <pane ySplit="6" topLeftCell="A7" activePane="bottomLeft" state="frozen"/>
      <selection pane="bottomLeft" activeCell="S26" sqref="S26"/>
    </sheetView>
  </sheetViews>
  <sheetFormatPr defaultColWidth="9.140625" defaultRowHeight="12.75"/>
  <cols>
    <col min="1" max="1" width="5.7109375" style="272" customWidth="1"/>
    <col min="2" max="2" width="3.42578125" style="272" customWidth="1"/>
    <col min="3" max="3" width="7.42578125" style="272" customWidth="1"/>
    <col min="4" max="4" width="3.7109375" style="272" customWidth="1"/>
    <col min="5" max="5" width="7.42578125" style="272" customWidth="1"/>
    <col min="6" max="6" width="3.7109375" style="272" customWidth="1"/>
    <col min="7" max="7" width="7.42578125" style="272" customWidth="1"/>
    <col min="8" max="8" width="3.42578125" style="272" customWidth="1"/>
    <col min="9" max="9" width="7.42578125" style="272" customWidth="1"/>
    <col min="10" max="10" width="3.7109375" style="272" customWidth="1"/>
    <col min="11" max="11" width="7.42578125" style="272" customWidth="1"/>
    <col min="12" max="12" width="2.7109375" style="272" customWidth="1"/>
    <col min="13" max="13" width="7.42578125" style="272" customWidth="1"/>
    <col min="14" max="14" width="2.7109375" style="272" customWidth="1"/>
    <col min="15" max="15" width="2.140625" style="272" customWidth="1"/>
    <col min="16" max="16" width="7.42578125" style="272" customWidth="1"/>
    <col min="17" max="17" width="5.28515625" style="272" customWidth="1"/>
    <col min="18" max="18" width="7.42578125" style="272" customWidth="1"/>
    <col min="19" max="19" width="2.7109375" style="272" customWidth="1"/>
    <col min="20" max="20" width="9.140625" style="272"/>
    <col min="21" max="21" width="10.7109375" style="272" customWidth="1"/>
    <col min="22" max="22" width="2.7109375" style="272" customWidth="1"/>
    <col min="23" max="16384" width="9.140625" style="272"/>
  </cols>
  <sheetData>
    <row r="1" spans="1:19" ht="16.5" customHeight="1">
      <c r="A1" s="270" t="s">
        <v>162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271"/>
      <c r="O1" s="271"/>
      <c r="P1" s="271"/>
      <c r="Q1" s="271"/>
      <c r="R1" s="271"/>
      <c r="S1" s="271"/>
    </row>
    <row r="2" spans="1:19" ht="13.5" customHeight="1">
      <c r="A2" s="273"/>
      <c r="B2" s="273"/>
      <c r="C2" s="273"/>
      <c r="D2" s="273"/>
      <c r="E2" s="274" t="s">
        <v>163</v>
      </c>
      <c r="F2" s="273"/>
      <c r="G2" s="273"/>
      <c r="H2" s="273"/>
      <c r="I2" s="273"/>
      <c r="J2" s="273"/>
      <c r="K2" s="275" t="s">
        <v>164</v>
      </c>
      <c r="L2" s="273"/>
      <c r="M2" s="273"/>
      <c r="N2" s="273"/>
      <c r="O2" s="273"/>
      <c r="P2" s="276" t="s">
        <v>165</v>
      </c>
      <c r="Q2" s="277"/>
      <c r="R2" s="278"/>
      <c r="S2" s="277"/>
    </row>
    <row r="3" spans="1:19" ht="12.75" customHeight="1">
      <c r="A3" s="279"/>
      <c r="B3" s="279"/>
      <c r="C3" s="280" t="s">
        <v>166</v>
      </c>
      <c r="D3" s="273"/>
      <c r="E3" s="273"/>
      <c r="F3" s="273"/>
      <c r="G3" s="273"/>
      <c r="H3" s="279"/>
      <c r="I3" s="273"/>
      <c r="J3" s="273"/>
      <c r="K3" s="273"/>
      <c r="L3" s="273"/>
      <c r="M3" s="280" t="s">
        <v>167</v>
      </c>
      <c r="N3" s="273"/>
      <c r="O3" s="279"/>
      <c r="P3" s="281" t="s">
        <v>168</v>
      </c>
      <c r="Q3" s="273"/>
      <c r="R3" s="281" t="s">
        <v>163</v>
      </c>
      <c r="S3" s="273"/>
    </row>
    <row r="4" spans="1:19">
      <c r="A4" s="282" t="s">
        <v>123</v>
      </c>
      <c r="B4" s="279"/>
      <c r="C4" s="283" t="s">
        <v>169</v>
      </c>
      <c r="D4" s="279"/>
      <c r="E4" s="282" t="s">
        <v>170</v>
      </c>
      <c r="F4" s="279"/>
      <c r="G4" s="282" t="s">
        <v>22</v>
      </c>
      <c r="H4" s="279"/>
      <c r="I4" s="282" t="s">
        <v>171</v>
      </c>
      <c r="J4" s="279"/>
      <c r="K4" s="283" t="s">
        <v>172</v>
      </c>
      <c r="L4" s="279"/>
      <c r="M4" s="282" t="s">
        <v>173</v>
      </c>
      <c r="N4" s="279"/>
      <c r="O4" s="279"/>
      <c r="P4" s="284" t="s">
        <v>174</v>
      </c>
      <c r="Q4" s="279"/>
      <c r="R4" s="377" t="s">
        <v>323</v>
      </c>
      <c r="S4" s="279"/>
    </row>
    <row r="5" spans="1:19" ht="11.25" customHeight="1">
      <c r="A5" s="285"/>
      <c r="B5" s="285"/>
      <c r="C5" s="286"/>
      <c r="D5" s="285"/>
      <c r="E5" s="287"/>
      <c r="F5" s="285"/>
      <c r="G5" s="285"/>
      <c r="H5" s="285"/>
      <c r="I5" s="288"/>
      <c r="J5" s="285"/>
      <c r="K5" s="285"/>
      <c r="L5" s="285"/>
      <c r="M5" s="378" t="s">
        <v>322</v>
      </c>
      <c r="N5" s="285"/>
      <c r="O5" s="285"/>
      <c r="P5" s="286"/>
      <c r="Q5" s="285"/>
      <c r="R5" s="286"/>
      <c r="S5" s="285"/>
    </row>
    <row r="6" spans="1:19" ht="15" customHeight="1">
      <c r="A6" s="271"/>
      <c r="C6" s="781" t="s">
        <v>311</v>
      </c>
      <c r="D6" s="781"/>
      <c r="E6" s="781"/>
      <c r="F6" s="781"/>
      <c r="G6" s="781"/>
      <c r="H6" s="781"/>
      <c r="I6" s="781"/>
      <c r="J6" s="781"/>
      <c r="K6" s="781"/>
      <c r="L6" s="291"/>
      <c r="M6" s="293" t="s">
        <v>176</v>
      </c>
      <c r="N6" s="271"/>
      <c r="O6" s="271"/>
      <c r="P6" s="294" t="s">
        <v>177</v>
      </c>
      <c r="Q6" s="271"/>
      <c r="R6" s="271"/>
      <c r="S6" s="271"/>
    </row>
    <row r="7" spans="1:19" ht="6" customHeight="1">
      <c r="A7" s="271"/>
      <c r="B7" s="271"/>
      <c r="C7" s="676"/>
      <c r="D7" s="676"/>
      <c r="E7" s="676"/>
      <c r="F7" s="676"/>
      <c r="G7" s="676"/>
      <c r="H7" s="676"/>
      <c r="I7" s="676"/>
      <c r="J7" s="676"/>
      <c r="K7" s="676"/>
      <c r="L7" s="271"/>
      <c r="M7" s="271"/>
      <c r="N7" s="271"/>
      <c r="O7" s="271"/>
      <c r="P7" s="271"/>
      <c r="Q7" s="271"/>
      <c r="R7" s="271"/>
      <c r="S7" s="271"/>
    </row>
    <row r="8" spans="1:19" ht="10.7" customHeight="1">
      <c r="A8" s="295">
        <v>1970</v>
      </c>
      <c r="B8" s="279"/>
      <c r="C8" s="296">
        <v>4258.6000000000004</v>
      </c>
      <c r="D8" s="297"/>
      <c r="E8" s="296">
        <v>305.7</v>
      </c>
      <c r="F8" s="297"/>
      <c r="G8" s="296">
        <f>C8+E8</f>
        <v>4564.3</v>
      </c>
      <c r="H8" s="297"/>
      <c r="I8" s="296">
        <v>156.6</v>
      </c>
      <c r="J8" s="298"/>
      <c r="K8" s="299">
        <f>G8-I8</f>
        <v>4407.7</v>
      </c>
      <c r="L8" s="298"/>
      <c r="M8" s="300">
        <v>21.5</v>
      </c>
      <c r="N8" s="300"/>
      <c r="O8" s="298"/>
      <c r="P8" s="301">
        <f>+E8/K8*100</f>
        <v>6.9355899902443454</v>
      </c>
      <c r="Q8" s="302"/>
      <c r="R8" s="301">
        <f>+I8/G8*100</f>
        <v>3.4309751769165038</v>
      </c>
      <c r="S8" s="303"/>
    </row>
    <row r="9" spans="1:19" ht="10.7" customHeight="1">
      <c r="A9" s="304">
        <v>1971</v>
      </c>
      <c r="B9" s="271"/>
      <c r="C9" s="305">
        <v>4151.5</v>
      </c>
      <c r="D9" s="306"/>
      <c r="E9" s="305">
        <v>323.89999999999998</v>
      </c>
      <c r="F9" s="306"/>
      <c r="G9" s="305">
        <f>C9+E9</f>
        <v>4475.3999999999996</v>
      </c>
      <c r="H9" s="305"/>
      <c r="I9" s="305">
        <v>180.5</v>
      </c>
      <c r="J9" s="303"/>
      <c r="K9" s="307">
        <f>G9-I9</f>
        <v>4294.8999999999996</v>
      </c>
      <c r="L9" s="303"/>
      <c r="M9" s="308">
        <v>20.68</v>
      </c>
      <c r="N9" s="308"/>
      <c r="O9" s="303"/>
      <c r="P9" s="309">
        <f>+E9/K9*100</f>
        <v>7.5415027125195007</v>
      </c>
      <c r="Q9" s="310"/>
      <c r="R9" s="309">
        <f>+I9/G9*100</f>
        <v>4.0331590472360013</v>
      </c>
      <c r="S9" s="303"/>
    </row>
    <row r="10" spans="1:19" ht="10.7" customHeight="1">
      <c r="A10" s="304">
        <f t="shared" ref="A10:A16" si="0">+A9+1</f>
        <v>1972</v>
      </c>
      <c r="B10" s="271"/>
      <c r="C10" s="305">
        <v>4063.2</v>
      </c>
      <c r="D10" s="306"/>
      <c r="E10" s="305">
        <v>340.3</v>
      </c>
      <c r="F10" s="306"/>
      <c r="G10" s="305">
        <f t="shared" ref="G10:G16" si="1">C10+E10</f>
        <v>4403.5</v>
      </c>
      <c r="H10" s="305"/>
      <c r="I10" s="305">
        <v>166.8</v>
      </c>
      <c r="J10" s="303"/>
      <c r="K10" s="307">
        <f t="shared" ref="K10:K16" si="2">G10-I10</f>
        <v>4236.7</v>
      </c>
      <c r="L10" s="303"/>
      <c r="M10" s="308">
        <v>20.18</v>
      </c>
      <c r="N10" s="308"/>
      <c r="O10" s="303"/>
      <c r="P10" s="309">
        <f t="shared" ref="P10:P16" si="3">+E10/K10*100</f>
        <v>8.0321948686477675</v>
      </c>
      <c r="Q10" s="310"/>
      <c r="R10" s="309">
        <f t="shared" ref="R10:R16" si="4">+I10/G10*100</f>
        <v>3.7878959918246848</v>
      </c>
      <c r="S10" s="271"/>
    </row>
    <row r="11" spans="1:19" ht="10.7" customHeight="1">
      <c r="A11" s="304">
        <f t="shared" si="0"/>
        <v>1973</v>
      </c>
      <c r="B11" s="271"/>
      <c r="C11" s="305">
        <v>3992.5</v>
      </c>
      <c r="D11" s="306"/>
      <c r="E11" s="305">
        <v>361.2</v>
      </c>
      <c r="F11" s="306"/>
      <c r="G11" s="305">
        <f t="shared" si="1"/>
        <v>4353.7</v>
      </c>
      <c r="H11" s="305"/>
      <c r="I11" s="305">
        <v>156.1</v>
      </c>
      <c r="J11" s="303"/>
      <c r="K11" s="307">
        <f t="shared" si="2"/>
        <v>4197.5999999999995</v>
      </c>
      <c r="L11" s="303"/>
      <c r="M11" s="308">
        <v>19.809999999999999</v>
      </c>
      <c r="N11" s="308"/>
      <c r="O11" s="303"/>
      <c r="P11" s="309">
        <f t="shared" si="3"/>
        <v>8.6049170954831347</v>
      </c>
      <c r="Q11" s="310"/>
      <c r="R11" s="309">
        <f t="shared" si="4"/>
        <v>3.5854560488779654</v>
      </c>
      <c r="S11" s="271"/>
    </row>
    <row r="12" spans="1:19" ht="10.7" customHeight="1">
      <c r="A12" s="304">
        <f t="shared" si="0"/>
        <v>1974</v>
      </c>
      <c r="B12" s="271"/>
      <c r="C12" s="305">
        <v>3537.1</v>
      </c>
      <c r="D12" s="306"/>
      <c r="E12" s="305">
        <v>383</v>
      </c>
      <c r="F12" s="306"/>
      <c r="G12" s="305">
        <f t="shared" si="1"/>
        <v>3920.1</v>
      </c>
      <c r="H12" s="305"/>
      <c r="I12" s="305">
        <v>161.4</v>
      </c>
      <c r="J12" s="303"/>
      <c r="K12" s="307">
        <f t="shared" si="2"/>
        <v>3758.7</v>
      </c>
      <c r="L12" s="303"/>
      <c r="M12" s="308">
        <v>17.579999999999998</v>
      </c>
      <c r="N12" s="308"/>
      <c r="O12" s="303"/>
      <c r="P12" s="309">
        <f t="shared" si="3"/>
        <v>10.189693245004923</v>
      </c>
      <c r="Q12" s="310"/>
      <c r="R12" s="309">
        <f t="shared" si="4"/>
        <v>4.1172419070942077</v>
      </c>
      <c r="S12" s="271"/>
    </row>
    <row r="13" spans="1:19" ht="10.7" customHeight="1">
      <c r="A13" s="304">
        <f t="shared" si="0"/>
        <v>1975</v>
      </c>
      <c r="B13" s="271"/>
      <c r="C13" s="305">
        <v>3664.8</v>
      </c>
      <c r="D13" s="306"/>
      <c r="E13" s="305">
        <v>308.39999999999998</v>
      </c>
      <c r="F13" s="306"/>
      <c r="G13" s="305">
        <f t="shared" si="1"/>
        <v>3973.2000000000003</v>
      </c>
      <c r="H13" s="305"/>
      <c r="I13" s="305">
        <v>170.5</v>
      </c>
      <c r="J13" s="303"/>
      <c r="K13" s="307">
        <f t="shared" si="2"/>
        <v>3802.7000000000003</v>
      </c>
      <c r="L13" s="303"/>
      <c r="M13" s="308">
        <v>17.61</v>
      </c>
      <c r="N13" s="308"/>
      <c r="O13" s="303"/>
      <c r="P13" s="309">
        <f t="shared" si="3"/>
        <v>8.1100270860178281</v>
      </c>
      <c r="Q13" s="310"/>
      <c r="R13" s="309">
        <f t="shared" si="4"/>
        <v>4.2912513842746396</v>
      </c>
      <c r="S13" s="271"/>
    </row>
    <row r="14" spans="1:19" ht="10.7" customHeight="1">
      <c r="A14" s="304">
        <f t="shared" si="0"/>
        <v>1976</v>
      </c>
      <c r="B14" s="271"/>
      <c r="C14" s="305">
        <v>3894.5</v>
      </c>
      <c r="D14" s="306"/>
      <c r="E14" s="305">
        <v>362.4</v>
      </c>
      <c r="F14" s="306"/>
      <c r="G14" s="305">
        <f t="shared" si="1"/>
        <v>4256.8999999999996</v>
      </c>
      <c r="H14" s="305"/>
      <c r="I14" s="305">
        <v>111.5</v>
      </c>
      <c r="J14" s="303"/>
      <c r="K14" s="307">
        <f t="shared" si="2"/>
        <v>4145.3999999999996</v>
      </c>
      <c r="L14" s="303"/>
      <c r="M14" s="308">
        <v>19.010000000000002</v>
      </c>
      <c r="N14" s="308"/>
      <c r="O14" s="303"/>
      <c r="P14" s="309">
        <f t="shared" si="3"/>
        <v>8.7422202923722683</v>
      </c>
      <c r="Q14" s="310"/>
      <c r="R14" s="309">
        <f t="shared" si="4"/>
        <v>2.619276938617304</v>
      </c>
      <c r="S14" s="271"/>
    </row>
    <row r="15" spans="1:19" ht="10.7" customHeight="1">
      <c r="A15" s="304">
        <f t="shared" si="0"/>
        <v>1977</v>
      </c>
      <c r="B15" s="271"/>
      <c r="C15" s="305">
        <v>4037.5</v>
      </c>
      <c r="D15" s="306"/>
      <c r="E15" s="305">
        <v>394.2</v>
      </c>
      <c r="F15" s="306"/>
      <c r="G15" s="305">
        <f t="shared" si="1"/>
        <v>4431.7</v>
      </c>
      <c r="H15" s="305"/>
      <c r="I15" s="305">
        <v>113.5</v>
      </c>
      <c r="J15" s="303"/>
      <c r="K15" s="307">
        <f t="shared" si="2"/>
        <v>4318.2</v>
      </c>
      <c r="L15" s="303"/>
      <c r="M15" s="308">
        <v>19.61</v>
      </c>
      <c r="N15" s="308"/>
      <c r="O15" s="303"/>
      <c r="P15" s="309">
        <f t="shared" si="3"/>
        <v>9.128803668195081</v>
      </c>
      <c r="Q15" s="310"/>
      <c r="R15" s="309">
        <f t="shared" si="4"/>
        <v>2.5610939368639576</v>
      </c>
      <c r="S15" s="271"/>
    </row>
    <row r="16" spans="1:19" ht="10.7" customHeight="1">
      <c r="A16" s="304">
        <f t="shared" si="0"/>
        <v>1978</v>
      </c>
      <c r="B16" s="271"/>
      <c r="C16" s="305">
        <v>4200.1000000000004</v>
      </c>
      <c r="D16" s="306"/>
      <c r="E16" s="305">
        <v>443.9</v>
      </c>
      <c r="F16" s="306"/>
      <c r="G16" s="305">
        <f t="shared" si="1"/>
        <v>4644</v>
      </c>
      <c r="H16" s="305"/>
      <c r="I16" s="305">
        <v>161.5</v>
      </c>
      <c r="J16" s="303"/>
      <c r="K16" s="307">
        <f t="shared" si="2"/>
        <v>4482.5</v>
      </c>
      <c r="L16" s="303"/>
      <c r="M16" s="308">
        <v>20.14</v>
      </c>
      <c r="N16" s="308"/>
      <c r="O16" s="303"/>
      <c r="P16" s="309">
        <f t="shared" si="3"/>
        <v>9.9029559397657554</v>
      </c>
      <c r="Q16" s="310"/>
      <c r="R16" s="309">
        <f t="shared" si="4"/>
        <v>3.4776055124892333</v>
      </c>
      <c r="S16" s="271"/>
    </row>
    <row r="17" spans="1:21" ht="9.9499999999999993" customHeight="1">
      <c r="A17" s="311" t="s">
        <v>178</v>
      </c>
      <c r="B17" s="271"/>
      <c r="C17" s="305">
        <v>3997.4</v>
      </c>
      <c r="D17" s="306"/>
      <c r="E17" s="305">
        <v>471.2</v>
      </c>
      <c r="F17" s="306"/>
      <c r="G17" s="305">
        <f>C17+E17</f>
        <v>4468.6000000000004</v>
      </c>
      <c r="H17" s="305"/>
      <c r="I17" s="305">
        <v>140.80000000000001</v>
      </c>
      <c r="J17" s="303"/>
      <c r="K17" s="307">
        <f>G17-I17</f>
        <v>4327.8</v>
      </c>
      <c r="L17" s="303"/>
      <c r="M17" s="308">
        <v>19.23</v>
      </c>
      <c r="N17" s="308"/>
      <c r="O17" s="303"/>
      <c r="P17" s="309">
        <f>+E17/K17*100</f>
        <v>10.887748971763944</v>
      </c>
      <c r="Q17" s="310"/>
      <c r="R17" s="309">
        <f>+I17/G17*100</f>
        <v>3.1508749944054069</v>
      </c>
      <c r="S17" s="271"/>
    </row>
    <row r="18" spans="1:21" ht="9.9499999999999993" customHeight="1">
      <c r="A18" s="312" t="s">
        <v>32</v>
      </c>
      <c r="B18" s="279"/>
      <c r="C18" s="296">
        <v>3813.8</v>
      </c>
      <c r="D18" s="297"/>
      <c r="E18" s="296">
        <v>420.7</v>
      </c>
      <c r="F18" s="297"/>
      <c r="G18" s="296">
        <f t="shared" ref="G18:G27" si="5">C18+E18</f>
        <v>4234.5</v>
      </c>
      <c r="H18" s="297"/>
      <c r="I18" s="296">
        <v>136.80000000000001</v>
      </c>
      <c r="J18" s="298"/>
      <c r="K18" s="299">
        <f t="shared" ref="K18:K27" si="6">G18-I18</f>
        <v>4097.7</v>
      </c>
      <c r="L18" s="298"/>
      <c r="M18" s="300">
        <v>17.989999999999998</v>
      </c>
      <c r="N18" s="300"/>
      <c r="O18" s="298"/>
      <c r="P18" s="301">
        <f t="shared" ref="P18:P27" si="7">+E18/K18*100</f>
        <v>10.266734997681626</v>
      </c>
      <c r="Q18" s="302"/>
      <c r="R18" s="301">
        <f t="shared" ref="R18:R27" si="8">+I18/G18*100</f>
        <v>3.2306057385759832</v>
      </c>
      <c r="S18" s="279"/>
    </row>
    <row r="19" spans="1:21" ht="9.9499999999999993" customHeight="1">
      <c r="A19" s="311" t="s">
        <v>34</v>
      </c>
      <c r="B19" s="271"/>
      <c r="C19" s="305">
        <v>4289.3</v>
      </c>
      <c r="D19" s="306"/>
      <c r="E19" s="305">
        <v>315.7</v>
      </c>
      <c r="F19" s="306"/>
      <c r="G19" s="305">
        <f t="shared" si="5"/>
        <v>4605</v>
      </c>
      <c r="H19" s="305"/>
      <c r="I19" s="305">
        <v>141.5</v>
      </c>
      <c r="J19" s="303"/>
      <c r="K19" s="307">
        <f t="shared" si="6"/>
        <v>4463.5</v>
      </c>
      <c r="L19" s="303"/>
      <c r="M19" s="308">
        <v>19.41</v>
      </c>
      <c r="N19" s="308"/>
      <c r="O19" s="303"/>
      <c r="P19" s="309">
        <f t="shared" si="7"/>
        <v>7.0729248347709186</v>
      </c>
      <c r="Q19" s="310"/>
      <c r="R19" s="309">
        <f t="shared" si="8"/>
        <v>3.0727470141150923</v>
      </c>
      <c r="S19" s="271"/>
    </row>
    <row r="20" spans="1:21" ht="9.9499999999999993" customHeight="1">
      <c r="A20" s="311" t="s">
        <v>35</v>
      </c>
      <c r="B20" s="271"/>
      <c r="C20" s="313">
        <v>4794.3</v>
      </c>
      <c r="D20" s="306"/>
      <c r="E20" s="305">
        <v>568.79999999999995</v>
      </c>
      <c r="F20" s="306"/>
      <c r="G20" s="305">
        <f t="shared" si="5"/>
        <v>5363.1</v>
      </c>
      <c r="H20" s="305"/>
      <c r="I20" s="305">
        <v>189.3</v>
      </c>
      <c r="J20" s="303"/>
      <c r="K20" s="307">
        <f t="shared" si="6"/>
        <v>5173.8</v>
      </c>
      <c r="L20" s="303"/>
      <c r="M20" s="308">
        <v>22.28</v>
      </c>
      <c r="N20" s="308"/>
      <c r="O20" s="303"/>
      <c r="P20" s="309">
        <f t="shared" si="7"/>
        <v>10.993853647222544</v>
      </c>
      <c r="Q20" s="314"/>
      <c r="R20" s="309">
        <f t="shared" si="8"/>
        <v>3.5296750013984446</v>
      </c>
      <c r="S20" s="303"/>
    </row>
    <row r="21" spans="1:21" ht="9.9499999999999993" customHeight="1">
      <c r="A21" s="311" t="s">
        <v>36</v>
      </c>
      <c r="B21" s="271"/>
      <c r="C21" s="313">
        <v>4379.5</v>
      </c>
      <c r="D21" s="306"/>
      <c r="E21" s="305">
        <v>442</v>
      </c>
      <c r="F21" s="306"/>
      <c r="G21" s="305">
        <f t="shared" si="5"/>
        <v>4821.5</v>
      </c>
      <c r="H21" s="305"/>
      <c r="I21" s="305">
        <v>175.1</v>
      </c>
      <c r="J21" s="303"/>
      <c r="K21" s="307">
        <f t="shared" si="6"/>
        <v>4646.3999999999996</v>
      </c>
      <c r="L21" s="303"/>
      <c r="M21" s="308">
        <v>19.829999999999998</v>
      </c>
      <c r="N21" s="308"/>
      <c r="O21" s="303"/>
      <c r="P21" s="309">
        <f t="shared" si="7"/>
        <v>9.5127410468319571</v>
      </c>
      <c r="Q21" s="314"/>
      <c r="R21" s="309">
        <f t="shared" si="8"/>
        <v>3.6316499014829411</v>
      </c>
      <c r="S21" s="303"/>
    </row>
    <row r="22" spans="1:21" ht="9.9499999999999993" customHeight="1">
      <c r="A22" s="311" t="s">
        <v>37</v>
      </c>
      <c r="B22" s="271"/>
      <c r="C22" s="313">
        <v>5245.2</v>
      </c>
      <c r="D22" s="306"/>
      <c r="E22" s="305">
        <v>627.70000000000005</v>
      </c>
      <c r="F22" s="306"/>
      <c r="G22" s="305">
        <f t="shared" si="5"/>
        <v>5872.9</v>
      </c>
      <c r="H22" s="305"/>
      <c r="I22" s="305">
        <v>166.9</v>
      </c>
      <c r="J22" s="303"/>
      <c r="K22" s="307">
        <f t="shared" si="6"/>
        <v>5706</v>
      </c>
      <c r="L22" s="303"/>
      <c r="M22" s="308">
        <v>24.14</v>
      </c>
      <c r="N22" s="308"/>
      <c r="O22" s="303"/>
      <c r="P22" s="309">
        <f t="shared" si="7"/>
        <v>11.000701016473888</v>
      </c>
      <c r="Q22" s="314"/>
      <c r="R22" s="309">
        <f t="shared" si="8"/>
        <v>2.841866880076283</v>
      </c>
      <c r="S22" s="303"/>
    </row>
    <row r="23" spans="1:21" ht="9.9499999999999993" customHeight="1">
      <c r="A23" s="311" t="s">
        <v>38</v>
      </c>
      <c r="B23" s="271"/>
      <c r="C23" s="313">
        <v>5393.9</v>
      </c>
      <c r="D23" s="306"/>
      <c r="E23" s="305">
        <v>560</v>
      </c>
      <c r="F23" s="306"/>
      <c r="G23" s="305">
        <f t="shared" si="5"/>
        <v>5953.9</v>
      </c>
      <c r="H23" s="305"/>
      <c r="I23" s="305">
        <v>164.9</v>
      </c>
      <c r="J23" s="303"/>
      <c r="K23" s="307">
        <f t="shared" si="6"/>
        <v>5789</v>
      </c>
      <c r="L23" s="303"/>
      <c r="M23" s="308">
        <v>24.28</v>
      </c>
      <c r="N23" s="308"/>
      <c r="O23" s="303"/>
      <c r="P23" s="309">
        <f t="shared" si="7"/>
        <v>9.6735187424425639</v>
      </c>
      <c r="Q23" s="314"/>
      <c r="R23" s="309">
        <f t="shared" si="8"/>
        <v>2.7696131947127096</v>
      </c>
      <c r="S23" s="303"/>
    </row>
    <row r="24" spans="1:21" ht="9.9499999999999993" customHeight="1">
      <c r="A24" s="311" t="s">
        <v>39</v>
      </c>
      <c r="B24" s="271"/>
      <c r="C24" s="313">
        <v>5529.6</v>
      </c>
      <c r="D24" s="306"/>
      <c r="E24" s="305">
        <v>659.3</v>
      </c>
      <c r="F24" s="306"/>
      <c r="G24" s="305">
        <f t="shared" si="5"/>
        <v>6188.9000000000005</v>
      </c>
      <c r="H24" s="305"/>
      <c r="I24" s="305">
        <v>184.7</v>
      </c>
      <c r="J24" s="303"/>
      <c r="K24" s="307">
        <f t="shared" si="6"/>
        <v>6004.2000000000007</v>
      </c>
      <c r="L24" s="303"/>
      <c r="M24" s="308">
        <v>24.95</v>
      </c>
      <c r="N24" s="308"/>
      <c r="O24" s="303"/>
      <c r="P24" s="309">
        <f t="shared" si="7"/>
        <v>10.98064688051697</v>
      </c>
      <c r="Q24" s="314"/>
      <c r="R24" s="309">
        <f t="shared" si="8"/>
        <v>2.9843752524681277</v>
      </c>
      <c r="S24" s="303"/>
    </row>
    <row r="25" spans="1:21" ht="9.9499999999999993" customHeight="1">
      <c r="A25" s="311" t="s">
        <v>40</v>
      </c>
      <c r="B25" s="271"/>
      <c r="C25" s="313">
        <v>5401.5</v>
      </c>
      <c r="D25" s="306"/>
      <c r="E25" s="305">
        <v>769.3</v>
      </c>
      <c r="F25" s="306"/>
      <c r="G25" s="305">
        <f t="shared" si="5"/>
        <v>6170.8</v>
      </c>
      <c r="H25" s="305"/>
      <c r="I25" s="305">
        <v>182.8</v>
      </c>
      <c r="J25" s="303"/>
      <c r="K25" s="307">
        <f t="shared" si="6"/>
        <v>5988</v>
      </c>
      <c r="L25" s="303"/>
      <c r="M25" s="308">
        <v>24.66</v>
      </c>
      <c r="N25" s="308"/>
      <c r="O25" s="303"/>
      <c r="P25" s="309">
        <f t="shared" si="7"/>
        <v>12.847361389445558</v>
      </c>
      <c r="Q25" s="314"/>
      <c r="R25" s="309">
        <f t="shared" si="8"/>
        <v>2.9623387567252224</v>
      </c>
      <c r="S25" s="303"/>
    </row>
    <row r="26" spans="1:21" ht="9.9499999999999993" customHeight="1">
      <c r="A26" s="311" t="s">
        <v>41</v>
      </c>
      <c r="B26" s="271"/>
      <c r="C26" s="313">
        <v>5331.2</v>
      </c>
      <c r="D26" s="306"/>
      <c r="E26" s="305">
        <v>743.9</v>
      </c>
      <c r="F26" s="306"/>
      <c r="G26" s="305">
        <f t="shared" si="5"/>
        <v>6075.0999999999995</v>
      </c>
      <c r="H26" s="305"/>
      <c r="I26" s="305">
        <v>184.2</v>
      </c>
      <c r="J26" s="303"/>
      <c r="K26" s="307">
        <f t="shared" si="6"/>
        <v>5890.9</v>
      </c>
      <c r="L26" s="303"/>
      <c r="M26" s="308">
        <v>24.04</v>
      </c>
      <c r="N26" s="308"/>
      <c r="O26" s="303"/>
      <c r="P26" s="309">
        <f t="shared" si="7"/>
        <v>12.62795158634504</v>
      </c>
      <c r="Q26" s="314"/>
      <c r="R26" s="309">
        <f t="shared" si="8"/>
        <v>3.0320488551628779</v>
      </c>
      <c r="S26" s="303"/>
    </row>
    <row r="27" spans="1:21" ht="9.9499999999999993" customHeight="1">
      <c r="A27" s="311" t="s">
        <v>42</v>
      </c>
      <c r="B27" s="271"/>
      <c r="C27" s="313">
        <v>5779.4</v>
      </c>
      <c r="D27" s="306"/>
      <c r="E27" s="305">
        <v>1077.5999999999999</v>
      </c>
      <c r="F27" s="306"/>
      <c r="G27" s="305">
        <f t="shared" si="5"/>
        <v>6857</v>
      </c>
      <c r="H27" s="305"/>
      <c r="I27" s="305">
        <v>203.8</v>
      </c>
      <c r="J27" s="303"/>
      <c r="K27" s="307">
        <f t="shared" si="6"/>
        <v>6653.2</v>
      </c>
      <c r="L27" s="303"/>
      <c r="M27" s="308">
        <v>26.9</v>
      </c>
      <c r="N27" s="308"/>
      <c r="O27" s="303"/>
      <c r="P27" s="309">
        <f t="shared" si="7"/>
        <v>16.196717369085555</v>
      </c>
      <c r="Q27" s="314"/>
      <c r="R27" s="309">
        <f t="shared" si="8"/>
        <v>2.9721452530261048</v>
      </c>
      <c r="S27" s="303"/>
    </row>
    <row r="28" spans="1:21" ht="9.9499999999999993" customHeight="1">
      <c r="A28" s="312" t="s">
        <v>43</v>
      </c>
      <c r="B28" s="279"/>
      <c r="C28" s="296">
        <v>5494.1</v>
      </c>
      <c r="D28" s="297"/>
      <c r="E28" s="296">
        <v>960.1</v>
      </c>
      <c r="F28" s="297"/>
      <c r="G28" s="296">
        <f t="shared" ref="G28:G32" si="9">C28+E28</f>
        <v>6454.2000000000007</v>
      </c>
      <c r="H28" s="297"/>
      <c r="I28" s="296">
        <v>259.8</v>
      </c>
      <c r="J28" s="298"/>
      <c r="K28" s="299">
        <f t="shared" ref="K28:K32" si="10">G28-I28</f>
        <v>6194.4000000000005</v>
      </c>
      <c r="L28" s="298"/>
      <c r="M28" s="300">
        <v>24.76</v>
      </c>
      <c r="N28" s="300"/>
      <c r="O28" s="298"/>
      <c r="P28" s="301">
        <f t="shared" ref="P28:P32" si="11">+E28/K28*100</f>
        <v>15.499483404365233</v>
      </c>
      <c r="Q28" s="302"/>
      <c r="R28" s="301">
        <f t="shared" ref="R28:R32" si="12">+I28/G28*100</f>
        <v>4.0252858603699915</v>
      </c>
      <c r="S28" s="303"/>
    </row>
    <row r="29" spans="1:21" ht="9.9499999999999993" customHeight="1">
      <c r="A29" s="315" t="s">
        <v>44</v>
      </c>
      <c r="B29" s="271"/>
      <c r="C29" s="305">
        <v>5135.1000000000004</v>
      </c>
      <c r="D29" s="306"/>
      <c r="E29" s="305">
        <v>1122.8</v>
      </c>
      <c r="F29" s="306"/>
      <c r="G29" s="305">
        <f t="shared" si="9"/>
        <v>6257.9000000000005</v>
      </c>
      <c r="H29" s="305"/>
      <c r="I29" s="305">
        <v>273.39999999999998</v>
      </c>
      <c r="J29" s="303"/>
      <c r="K29" s="307">
        <f t="shared" si="10"/>
        <v>5984.5000000000009</v>
      </c>
      <c r="L29" s="303"/>
      <c r="M29" s="308">
        <v>23.61</v>
      </c>
      <c r="N29" s="308"/>
      <c r="O29" s="303"/>
      <c r="P29" s="309">
        <f t="shared" si="11"/>
        <v>18.761801320076863</v>
      </c>
      <c r="Q29" s="310"/>
      <c r="R29" s="309">
        <f t="shared" si="12"/>
        <v>4.3688777385384867</v>
      </c>
      <c r="S29" s="303"/>
    </row>
    <row r="30" spans="1:21" ht="9.9499999999999993" customHeight="1">
      <c r="A30" s="316" t="s">
        <v>179</v>
      </c>
      <c r="B30" s="271"/>
      <c r="C30" s="313">
        <v>6063.4</v>
      </c>
      <c r="D30" s="306"/>
      <c r="E30" s="305">
        <v>922.4</v>
      </c>
      <c r="F30" s="306"/>
      <c r="G30" s="305">
        <f t="shared" si="9"/>
        <v>6985.7999999999993</v>
      </c>
      <c r="H30" s="305"/>
      <c r="I30" s="305">
        <v>421.5</v>
      </c>
      <c r="J30" s="303"/>
      <c r="K30" s="307">
        <f t="shared" si="10"/>
        <v>6564.2999999999993</v>
      </c>
      <c r="L30" s="303"/>
      <c r="M30" s="308">
        <v>25.55</v>
      </c>
      <c r="N30" s="308"/>
      <c r="O30" s="303"/>
      <c r="P30" s="309">
        <f t="shared" si="11"/>
        <v>14.051764849260396</v>
      </c>
      <c r="Q30" s="314"/>
      <c r="R30" s="309">
        <f t="shared" si="12"/>
        <v>6.0336682985484851</v>
      </c>
      <c r="S30" s="303"/>
    </row>
    <row r="31" spans="1:21" ht="9.9499999999999993" customHeight="1">
      <c r="A31" s="316" t="s">
        <v>180</v>
      </c>
      <c r="B31" s="271"/>
      <c r="C31" s="313">
        <v>5969.6</v>
      </c>
      <c r="D31" s="306"/>
      <c r="E31" s="305">
        <v>935.3</v>
      </c>
      <c r="F31" s="306"/>
      <c r="G31" s="305">
        <f t="shared" si="9"/>
        <v>6904.9000000000005</v>
      </c>
      <c r="H31" s="305"/>
      <c r="I31" s="305">
        <v>431.6</v>
      </c>
      <c r="J31" s="303"/>
      <c r="K31" s="307">
        <f t="shared" si="10"/>
        <v>6473.3</v>
      </c>
      <c r="L31" s="303"/>
      <c r="M31" s="308">
        <v>24.87</v>
      </c>
      <c r="N31" s="308"/>
      <c r="O31" s="303"/>
      <c r="P31" s="309">
        <f t="shared" si="11"/>
        <v>14.448581094650331</v>
      </c>
      <c r="Q31" s="314"/>
      <c r="R31" s="309">
        <f t="shared" si="12"/>
        <v>6.2506336080174947</v>
      </c>
      <c r="S31" s="303"/>
      <c r="T31" s="317"/>
      <c r="U31" s="317"/>
    </row>
    <row r="32" spans="1:21" ht="9.9499999999999993" customHeight="1">
      <c r="A32" s="318" t="s">
        <v>181</v>
      </c>
      <c r="B32" s="319" t="s">
        <v>166</v>
      </c>
      <c r="C32" s="313">
        <v>6191.3</v>
      </c>
      <c r="D32" s="306"/>
      <c r="E32" s="305">
        <v>1050.9000000000001</v>
      </c>
      <c r="F32" s="306"/>
      <c r="G32" s="305">
        <f t="shared" si="9"/>
        <v>7242.2000000000007</v>
      </c>
      <c r="H32" s="305"/>
      <c r="I32" s="305">
        <v>487.8</v>
      </c>
      <c r="J32" s="303"/>
      <c r="K32" s="307">
        <f t="shared" si="10"/>
        <v>6754.4000000000005</v>
      </c>
      <c r="L32" s="303"/>
      <c r="M32" s="308">
        <v>25.64</v>
      </c>
      <c r="N32" s="308"/>
      <c r="O32" s="303"/>
      <c r="P32" s="309">
        <f t="shared" si="11"/>
        <v>15.55874689091555</v>
      </c>
      <c r="Q32" s="314"/>
      <c r="R32" s="309">
        <f t="shared" si="12"/>
        <v>6.7355223550854699</v>
      </c>
      <c r="S32" s="303"/>
      <c r="T32" s="317"/>
      <c r="U32" s="317"/>
    </row>
    <row r="33" spans="1:25" ht="9.9499999999999993" customHeight="1">
      <c r="A33" s="318" t="s">
        <v>182</v>
      </c>
      <c r="B33" s="271"/>
      <c r="C33" s="313">
        <v>6272</v>
      </c>
      <c r="D33" s="306"/>
      <c r="E33" s="305">
        <v>1223.5397800000001</v>
      </c>
      <c r="F33" s="306"/>
      <c r="G33" s="305">
        <v>7495.5397800000001</v>
      </c>
      <c r="H33" s="305"/>
      <c r="I33" s="305">
        <v>471.64200000000005</v>
      </c>
      <c r="J33" s="303"/>
      <c r="K33" s="307">
        <v>7023.8977800000002</v>
      </c>
      <c r="L33" s="303"/>
      <c r="M33" s="308">
        <v>26.350453298919181</v>
      </c>
      <c r="N33" s="308"/>
      <c r="O33" s="303"/>
      <c r="P33" s="309">
        <v>17.419669510053719</v>
      </c>
      <c r="Q33" s="314"/>
      <c r="R33" s="309">
        <v>6.2923020068342561</v>
      </c>
      <c r="S33" s="303"/>
      <c r="T33" s="317"/>
      <c r="U33" s="317"/>
    </row>
    <row r="34" spans="1:25" ht="9.9499999999999993" customHeight="1">
      <c r="A34" s="318" t="s">
        <v>183</v>
      </c>
      <c r="B34" s="271"/>
      <c r="C34" s="313">
        <v>6903.2999999999993</v>
      </c>
      <c r="D34" s="306"/>
      <c r="E34" s="305">
        <v>1478.39111</v>
      </c>
      <c r="F34" s="306"/>
      <c r="G34" s="305">
        <v>8381.6911099999998</v>
      </c>
      <c r="H34" s="305"/>
      <c r="I34" s="305">
        <v>492.00900000000001</v>
      </c>
      <c r="J34" s="303"/>
      <c r="K34" s="307">
        <v>7889.6821099999997</v>
      </c>
      <c r="L34" s="303"/>
      <c r="M34" s="308">
        <v>29.257128643845931</v>
      </c>
      <c r="N34" s="308"/>
      <c r="O34" s="303"/>
      <c r="P34" s="309">
        <v>18.738284881290358</v>
      </c>
      <c r="Q34" s="314"/>
      <c r="R34" s="309">
        <v>5.8700445237476666</v>
      </c>
      <c r="S34" s="303"/>
      <c r="T34" s="317"/>
      <c r="U34" s="317"/>
    </row>
    <row r="35" spans="1:25" ht="9.9499999999999993" customHeight="1">
      <c r="A35" s="318" t="s">
        <v>184</v>
      </c>
      <c r="B35" s="271"/>
      <c r="C35" s="313">
        <v>6559.1</v>
      </c>
      <c r="D35" s="306"/>
      <c r="E35" s="305">
        <v>1788.68334</v>
      </c>
      <c r="F35" s="306"/>
      <c r="G35" s="305">
        <v>8347.78334</v>
      </c>
      <c r="H35" s="305"/>
      <c r="I35" s="305">
        <v>491.67800000000005</v>
      </c>
      <c r="J35" s="303"/>
      <c r="K35" s="307">
        <v>7856.1053400000001</v>
      </c>
      <c r="L35" s="303"/>
      <c r="M35" s="308">
        <v>28.786221712493408</v>
      </c>
      <c r="N35" s="308"/>
      <c r="O35" s="303"/>
      <c r="P35" s="309">
        <v>22.768067160362186</v>
      </c>
      <c r="Q35" s="314"/>
      <c r="R35" s="309">
        <v>5.8899228690331586</v>
      </c>
      <c r="S35" s="303"/>
      <c r="T35" s="317"/>
      <c r="U35" s="317"/>
    </row>
    <row r="36" spans="1:25" ht="9.9499999999999993" customHeight="1">
      <c r="A36" s="320">
        <v>1998</v>
      </c>
      <c r="B36" s="271"/>
      <c r="C36" s="313">
        <v>6365.8</v>
      </c>
      <c r="D36" s="306"/>
      <c r="E36" s="305">
        <v>1840.8742000000002</v>
      </c>
      <c r="F36" s="306"/>
      <c r="G36" s="305">
        <v>8206.6742000000013</v>
      </c>
      <c r="H36" s="305"/>
      <c r="I36" s="305">
        <v>476.37900000000002</v>
      </c>
      <c r="J36" s="303"/>
      <c r="K36" s="307">
        <v>7730.2952000000014</v>
      </c>
      <c r="L36" s="303"/>
      <c r="M36" s="308">
        <v>27.996650670916107</v>
      </c>
      <c r="N36" s="308"/>
      <c r="O36" s="303"/>
      <c r="P36" s="309">
        <v>23.813763282933877</v>
      </c>
      <c r="Q36" s="314"/>
      <c r="R36" s="309">
        <v>5.8047753376148394</v>
      </c>
      <c r="S36" s="303"/>
      <c r="T36" s="317"/>
      <c r="U36" s="317"/>
    </row>
    <row r="37" spans="1:25" ht="9.9499999999999993" customHeight="1">
      <c r="A37" s="320">
        <v>1999</v>
      </c>
      <c r="B37" s="271"/>
      <c r="C37" s="313">
        <v>6797.8</v>
      </c>
      <c r="D37" s="306"/>
      <c r="E37" s="305">
        <v>2030.8182400000001</v>
      </c>
      <c r="F37" s="306"/>
      <c r="G37" s="305">
        <v>8828.6182399999998</v>
      </c>
      <c r="H37" s="305"/>
      <c r="I37" s="305">
        <v>539.97400000000005</v>
      </c>
      <c r="J37" s="303"/>
      <c r="K37" s="307">
        <v>8288.6442399999996</v>
      </c>
      <c r="L37" s="303"/>
      <c r="M37" s="308">
        <v>29.677023362394596</v>
      </c>
      <c r="N37" s="308"/>
      <c r="O37" s="303"/>
      <c r="P37" s="309">
        <v>24.501211310282997</v>
      </c>
      <c r="Q37" s="314"/>
      <c r="R37" s="309">
        <v>6.1161779263886267</v>
      </c>
      <c r="S37" s="303"/>
      <c r="T37" s="317"/>
      <c r="U37" s="317"/>
    </row>
    <row r="38" spans="1:25" ht="9.9499999999999993" customHeight="1">
      <c r="A38" s="321">
        <v>2000</v>
      </c>
      <c r="B38" s="322"/>
      <c r="C38" s="296">
        <v>6438.4</v>
      </c>
      <c r="D38" s="297"/>
      <c r="E38" s="296">
        <v>1968.8293700000004</v>
      </c>
      <c r="F38" s="297"/>
      <c r="G38" s="296">
        <v>8407.2293700000009</v>
      </c>
      <c r="H38" s="297"/>
      <c r="I38" s="296">
        <v>557.05468999999994</v>
      </c>
      <c r="J38" s="298"/>
      <c r="K38" s="299">
        <v>7850.174680000001</v>
      </c>
      <c r="L38" s="298"/>
      <c r="M38" s="300">
        <v>27.799587030565156</v>
      </c>
      <c r="N38" s="300"/>
      <c r="O38" s="298"/>
      <c r="P38" s="301">
        <v>25.080070829710504</v>
      </c>
      <c r="Q38" s="302"/>
      <c r="R38" s="301">
        <v>6.6259009417272487</v>
      </c>
      <c r="S38" s="323"/>
      <c r="T38" s="324"/>
      <c r="U38" s="325"/>
      <c r="W38" s="326"/>
      <c r="X38" s="327"/>
      <c r="Y38" s="328"/>
    </row>
    <row r="39" spans="1:25" ht="9.9499999999999993" customHeight="1">
      <c r="A39" s="329">
        <v>2001</v>
      </c>
      <c r="B39" s="330"/>
      <c r="C39" s="305">
        <v>6781.1</v>
      </c>
      <c r="D39" s="306"/>
      <c r="E39" s="305">
        <v>1915.7898500000001</v>
      </c>
      <c r="F39" s="306"/>
      <c r="G39" s="305">
        <v>8696.8898499999996</v>
      </c>
      <c r="H39" s="305"/>
      <c r="I39" s="305">
        <v>520.91790000000003</v>
      </c>
      <c r="J39" s="303"/>
      <c r="K39" s="307">
        <v>8175.9719499999992</v>
      </c>
      <c r="L39" s="303"/>
      <c r="M39" s="308">
        <v>28.65654923442851</v>
      </c>
      <c r="N39" s="308"/>
      <c r="O39" s="303"/>
      <c r="P39" s="309">
        <v>23.431952331979321</v>
      </c>
      <c r="Q39" s="310"/>
      <c r="R39" s="309">
        <v>5.9897033190549154</v>
      </c>
      <c r="S39" s="323"/>
      <c r="T39" s="324"/>
      <c r="U39" s="325"/>
      <c r="W39" s="326"/>
      <c r="X39" s="327"/>
      <c r="Y39" s="328"/>
    </row>
    <row r="40" spans="1:25" ht="9.9499999999999993" customHeight="1">
      <c r="A40" s="331" t="s">
        <v>185</v>
      </c>
      <c r="B40" s="330"/>
      <c r="C40" s="313">
        <v>6709.3</v>
      </c>
      <c r="D40" s="306"/>
      <c r="E40" s="305">
        <v>1951.09078</v>
      </c>
      <c r="F40" s="306"/>
      <c r="G40" s="305">
        <v>8660.3907799999997</v>
      </c>
      <c r="H40" s="305"/>
      <c r="I40" s="305">
        <v>628.21695</v>
      </c>
      <c r="J40" s="303"/>
      <c r="K40" s="307">
        <v>8032.1738299999997</v>
      </c>
      <c r="L40" s="303"/>
      <c r="M40" s="308">
        <v>27.879345738674871</v>
      </c>
      <c r="N40" s="308"/>
      <c r="O40" s="303"/>
      <c r="P40" s="309">
        <v>24.290943165506668</v>
      </c>
      <c r="Q40" s="314"/>
      <c r="R40" s="309">
        <v>7.253909967328287</v>
      </c>
      <c r="S40" s="323"/>
      <c r="T40" s="324"/>
      <c r="U40" s="325"/>
      <c r="W40" s="326"/>
      <c r="X40" s="327"/>
      <c r="Y40" s="328"/>
    </row>
    <row r="41" spans="1:25" ht="9.9499999999999993" customHeight="1">
      <c r="A41" s="331" t="s">
        <v>186</v>
      </c>
      <c r="B41" s="330"/>
      <c r="C41" s="313">
        <v>6547.1</v>
      </c>
      <c r="D41" s="306"/>
      <c r="E41" s="305">
        <v>1947.4638400000003</v>
      </c>
      <c r="F41" s="306"/>
      <c r="G41" s="305">
        <v>8494.5638400000007</v>
      </c>
      <c r="H41" s="305"/>
      <c r="I41" s="305">
        <v>620.61499000000003</v>
      </c>
      <c r="J41" s="303"/>
      <c r="K41" s="307">
        <v>7873.9488500000007</v>
      </c>
      <c r="L41" s="303"/>
      <c r="M41" s="308">
        <v>27.075024962035407</v>
      </c>
      <c r="N41" s="308"/>
      <c r="O41" s="303"/>
      <c r="P41" s="309">
        <v>24.733000900812304</v>
      </c>
      <c r="Q41" s="314"/>
      <c r="R41" s="309">
        <v>7.3060253791676733</v>
      </c>
      <c r="S41" s="323"/>
      <c r="T41" s="324"/>
      <c r="U41" s="325"/>
      <c r="W41" s="326"/>
      <c r="X41" s="327"/>
      <c r="Y41" s="328"/>
    </row>
    <row r="42" spans="1:25" ht="9.9499999999999993" customHeight="1">
      <c r="A42" s="329">
        <v>2004</v>
      </c>
      <c r="B42" s="330"/>
      <c r="C42" s="313">
        <v>6295.9</v>
      </c>
      <c r="D42" s="306"/>
      <c r="E42" s="305">
        <v>1833.97579</v>
      </c>
      <c r="F42" s="306"/>
      <c r="G42" s="305">
        <v>8129.8757900000001</v>
      </c>
      <c r="H42" s="305"/>
      <c r="I42" s="305">
        <v>681.50956999999994</v>
      </c>
      <c r="J42" s="303"/>
      <c r="K42" s="307">
        <v>7448.3662199999999</v>
      </c>
      <c r="L42" s="303"/>
      <c r="M42" s="308">
        <v>25.380922039675948</v>
      </c>
      <c r="N42" s="308"/>
      <c r="O42" s="303"/>
      <c r="P42" s="309">
        <v>24.622524401062545</v>
      </c>
      <c r="Q42" s="314"/>
      <c r="R42" s="309">
        <v>8.382779609477895</v>
      </c>
      <c r="S42" s="323"/>
      <c r="T42" s="324"/>
      <c r="U42" s="325"/>
      <c r="W42" s="326"/>
      <c r="X42" s="327"/>
      <c r="Y42" s="328"/>
    </row>
    <row r="43" spans="1:25" ht="9.9499999999999993" customHeight="1">
      <c r="A43" s="331" t="s">
        <v>51</v>
      </c>
      <c r="B43" s="330"/>
      <c r="C43" s="313">
        <v>6173.1</v>
      </c>
      <c r="D43" s="306"/>
      <c r="E43" s="305">
        <v>2011.0174223399999</v>
      </c>
      <c r="F43" s="306"/>
      <c r="G43" s="305">
        <v>8184.1174223400003</v>
      </c>
      <c r="H43" s="305"/>
      <c r="I43" s="305">
        <v>615.77057440999999</v>
      </c>
      <c r="J43" s="303"/>
      <c r="K43" s="307">
        <v>7568.34684793</v>
      </c>
      <c r="L43" s="303"/>
      <c r="M43" s="308">
        <v>25.552663963031961</v>
      </c>
      <c r="N43" s="308"/>
      <c r="O43" s="303"/>
      <c r="P43" s="309">
        <v>26.571422567532409</v>
      </c>
      <c r="Q43" s="314"/>
      <c r="R43" s="309">
        <v>7.5239704250716759</v>
      </c>
      <c r="S43" s="323"/>
      <c r="T43" s="324"/>
      <c r="U43" s="325"/>
      <c r="W43" s="326"/>
      <c r="X43" s="327"/>
      <c r="Y43" s="328"/>
    </row>
    <row r="44" spans="1:25" ht="9.9499999999999993" customHeight="1">
      <c r="A44" s="332" t="s">
        <v>52</v>
      </c>
      <c r="B44" s="333"/>
      <c r="C44" s="313">
        <v>6358.4</v>
      </c>
      <c r="D44" s="306"/>
      <c r="E44" s="305">
        <v>2218.9586767000001</v>
      </c>
      <c r="F44" s="306"/>
      <c r="G44" s="305">
        <v>8577.3586766999997</v>
      </c>
      <c r="H44" s="305"/>
      <c r="I44" s="305">
        <v>548.77074054000002</v>
      </c>
      <c r="J44" s="303"/>
      <c r="K44" s="307">
        <v>8028.58793616</v>
      </c>
      <c r="L44" s="303"/>
      <c r="M44" s="308">
        <v>26.851839607325619</v>
      </c>
      <c r="N44" s="308"/>
      <c r="O44" s="303"/>
      <c r="P44" s="309">
        <v>27.63821850547367</v>
      </c>
      <c r="Q44" s="314"/>
      <c r="R44" s="309">
        <v>6.3978989479676356</v>
      </c>
      <c r="S44" s="334"/>
      <c r="T44" s="324"/>
      <c r="U44" s="325"/>
      <c r="W44" s="326"/>
      <c r="X44" s="327"/>
      <c r="Y44" s="328"/>
    </row>
    <row r="45" spans="1:25" ht="9.9499999999999993" customHeight="1">
      <c r="A45" s="335">
        <v>2007</v>
      </c>
      <c r="B45" s="333"/>
      <c r="C45" s="313">
        <v>6191.9</v>
      </c>
      <c r="D45" s="306"/>
      <c r="E45" s="305">
        <v>2335.3465893000002</v>
      </c>
      <c r="F45" s="306"/>
      <c r="G45" s="305">
        <v>8527.2465893000008</v>
      </c>
      <c r="H45" s="305"/>
      <c r="I45" s="305">
        <v>543.13164152999991</v>
      </c>
      <c r="J45" s="303"/>
      <c r="K45" s="307">
        <v>7984.114947770001</v>
      </c>
      <c r="L45" s="303"/>
      <c r="M45" s="308">
        <v>26.437123819721851</v>
      </c>
      <c r="N45" s="308"/>
      <c r="O45" s="303"/>
      <c r="P45" s="309">
        <v>29.249911913558723</v>
      </c>
      <c r="Q45" s="314"/>
      <c r="R45" s="309">
        <v>6.3693671320766327</v>
      </c>
      <c r="S45" s="334"/>
      <c r="T45" s="324"/>
      <c r="U45" s="325"/>
      <c r="W45" s="326"/>
      <c r="X45" s="327"/>
      <c r="Y45" s="328"/>
    </row>
    <row r="46" spans="1:25" ht="9.9499999999999993" customHeight="1">
      <c r="A46" s="332" t="s">
        <v>54</v>
      </c>
      <c r="B46" s="333"/>
      <c r="C46" s="336">
        <v>6292.4</v>
      </c>
      <c r="D46" s="337"/>
      <c r="E46" s="338">
        <v>2394.6540670899999</v>
      </c>
      <c r="F46" s="337"/>
      <c r="G46" s="338">
        <v>8687.0540670899991</v>
      </c>
      <c r="H46" s="338"/>
      <c r="I46" s="338">
        <v>563.13464872999987</v>
      </c>
      <c r="J46" s="339"/>
      <c r="K46" s="340">
        <v>8123.9194183599993</v>
      </c>
      <c r="L46" s="339"/>
      <c r="M46" s="341">
        <v>26.653474722735904</v>
      </c>
      <c r="N46" s="341"/>
      <c r="O46" s="339"/>
      <c r="P46" s="342">
        <v>29.476585669696565</v>
      </c>
      <c r="Q46" s="343"/>
      <c r="R46" s="342">
        <v>6.4824582002243654</v>
      </c>
      <c r="S46" s="334"/>
      <c r="T46" s="324"/>
      <c r="U46" s="325"/>
      <c r="W46" s="326"/>
      <c r="X46" s="327"/>
      <c r="Y46" s="328"/>
    </row>
    <row r="47" spans="1:25" ht="9.9499999999999993" customHeight="1">
      <c r="A47" s="332" t="s">
        <v>55</v>
      </c>
      <c r="B47" s="333"/>
      <c r="C47" s="336">
        <v>6164.7</v>
      </c>
      <c r="D47" s="337"/>
      <c r="E47" s="338">
        <v>2438.12830244</v>
      </c>
      <c r="F47" s="337"/>
      <c r="G47" s="338">
        <v>8602.8283024400007</v>
      </c>
      <c r="H47" s="338"/>
      <c r="I47" s="338">
        <v>569.11243721999995</v>
      </c>
      <c r="J47" s="339"/>
      <c r="K47" s="340">
        <v>8033.7158652200005</v>
      </c>
      <c r="L47" s="339"/>
      <c r="M47" s="341">
        <v>26.13105447263322</v>
      </c>
      <c r="N47" s="341"/>
      <c r="O47" s="339"/>
      <c r="P47" s="342">
        <v>30.348699696927017</v>
      </c>
      <c r="Q47" s="343"/>
      <c r="R47" s="342">
        <v>6.6154108534118237</v>
      </c>
      <c r="S47" s="334"/>
      <c r="T47" s="344"/>
      <c r="U47" s="325"/>
      <c r="W47" s="326"/>
      <c r="X47" s="327"/>
      <c r="Y47" s="328"/>
    </row>
    <row r="48" spans="1:25" ht="9.9499999999999993" customHeight="1">
      <c r="A48" s="345" t="s">
        <v>187</v>
      </c>
      <c r="B48" s="322"/>
      <c r="C48" s="346">
        <v>6421.3</v>
      </c>
      <c r="D48" s="297"/>
      <c r="E48" s="296">
        <v>2362.9924146900003</v>
      </c>
      <c r="F48" s="297"/>
      <c r="G48" s="296">
        <v>8784.2924146900004</v>
      </c>
      <c r="H48" s="296"/>
      <c r="I48" s="296">
        <v>578.64750891999984</v>
      </c>
      <c r="J48" s="298"/>
      <c r="K48" s="299">
        <v>8205.6449057700011</v>
      </c>
      <c r="L48" s="298"/>
      <c r="M48" s="300">
        <v>26.490499051172311</v>
      </c>
      <c r="N48" s="300"/>
      <c r="O48" s="298"/>
      <c r="P48" s="301">
        <v>28.79715661383792</v>
      </c>
      <c r="Q48" s="347"/>
      <c r="R48" s="301">
        <v>6.5872978904063544</v>
      </c>
      <c r="S48" s="334"/>
      <c r="T48" s="324"/>
      <c r="U48" s="325"/>
      <c r="W48" s="326"/>
      <c r="X48" s="327"/>
      <c r="Y48" s="328"/>
    </row>
    <row r="49" spans="1:26" ht="9.9499999999999993" customHeight="1">
      <c r="A49" s="345" t="s">
        <v>188</v>
      </c>
      <c r="B49" s="322"/>
      <c r="C49" s="346">
        <v>5844.7</v>
      </c>
      <c r="D49" s="297"/>
      <c r="E49" s="296">
        <v>2495.4013947200001</v>
      </c>
      <c r="F49" s="297"/>
      <c r="G49" s="296">
        <v>8340.1013947200008</v>
      </c>
      <c r="H49" s="296"/>
      <c r="I49" s="296">
        <v>643.88054989000011</v>
      </c>
      <c r="J49" s="298"/>
      <c r="K49" s="299">
        <v>7696.2208448300007</v>
      </c>
      <c r="L49" s="298"/>
      <c r="M49" s="300">
        <v>24.662527367473803</v>
      </c>
      <c r="N49" s="300"/>
      <c r="O49" s="298"/>
      <c r="P49" s="301">
        <v>32.423723864373081</v>
      </c>
      <c r="Q49" s="347"/>
      <c r="R49" s="301">
        <v>7.720296425863979</v>
      </c>
      <c r="S49" s="334"/>
      <c r="T49" s="324"/>
      <c r="U49" s="325"/>
      <c r="W49" s="326"/>
      <c r="X49" s="327"/>
      <c r="Y49" s="328"/>
      <c r="Z49" s="348"/>
    </row>
    <row r="50" spans="1:26" ht="9.9499999999999993" customHeight="1">
      <c r="A50" s="345" t="s">
        <v>189</v>
      </c>
      <c r="B50" s="322"/>
      <c r="C50" s="346">
        <v>5614.5</v>
      </c>
      <c r="D50" s="297"/>
      <c r="E50" s="296">
        <v>2348.0893926399999</v>
      </c>
      <c r="F50" s="297"/>
      <c r="G50" s="296">
        <v>7962.5893926400004</v>
      </c>
      <c r="H50" s="296"/>
      <c r="I50" s="296">
        <v>592.66702870999995</v>
      </c>
      <c r="J50" s="298"/>
      <c r="K50" s="299">
        <v>7369.9223639300008</v>
      </c>
      <c r="L50" s="298"/>
      <c r="M50" s="300">
        <v>23.455344922277749</v>
      </c>
      <c r="N50" s="300"/>
      <c r="O50" s="298"/>
      <c r="P50" s="301">
        <v>31.860435927141634</v>
      </c>
      <c r="Q50" s="347"/>
      <c r="R50" s="301">
        <v>7.4431444280903811</v>
      </c>
      <c r="S50" s="334"/>
      <c r="T50" s="324"/>
      <c r="U50" s="325"/>
      <c r="W50" s="326"/>
      <c r="X50" s="327"/>
      <c r="Y50" s="328"/>
      <c r="Z50" s="348"/>
    </row>
    <row r="51" spans="1:26" ht="9.9499999999999993" customHeight="1">
      <c r="A51" s="345" t="s">
        <v>59</v>
      </c>
      <c r="B51" s="322"/>
      <c r="C51" s="346">
        <v>5788</v>
      </c>
      <c r="D51" s="297"/>
      <c r="E51" s="296">
        <v>2702.8779588699999</v>
      </c>
      <c r="F51" s="297"/>
      <c r="G51" s="296">
        <v>8490.8779588699999</v>
      </c>
      <c r="H51" s="296"/>
      <c r="I51" s="296">
        <v>587.67299770000011</v>
      </c>
      <c r="J51" s="298"/>
      <c r="K51" s="299">
        <v>7903.2049611699995</v>
      </c>
      <c r="L51" s="298"/>
      <c r="M51" s="300">
        <v>24.981778634794196</v>
      </c>
      <c r="N51" s="300"/>
      <c r="O51" s="298"/>
      <c r="P51" s="301">
        <v>34.199770500066379</v>
      </c>
      <c r="Q51" s="347"/>
      <c r="R51" s="301">
        <v>6.9212277051525302</v>
      </c>
      <c r="S51" s="334"/>
      <c r="T51" s="324"/>
      <c r="U51" s="325"/>
      <c r="W51" s="326"/>
      <c r="X51" s="327"/>
      <c r="Y51" s="328"/>
      <c r="Z51" s="348"/>
    </row>
    <row r="52" spans="1:26" ht="9.9499999999999993" customHeight="1">
      <c r="A52" s="345" t="s">
        <v>60</v>
      </c>
      <c r="B52" s="322"/>
      <c r="C52" s="682">
        <v>5061.3999999999996</v>
      </c>
      <c r="D52" s="683"/>
      <c r="E52" s="684">
        <v>2793.3446667400003</v>
      </c>
      <c r="F52" s="683"/>
      <c r="G52" s="684">
        <v>7854.74466674</v>
      </c>
      <c r="H52" s="684"/>
      <c r="I52" s="684">
        <v>591.84641327999998</v>
      </c>
      <c r="J52" s="406"/>
      <c r="K52" s="685">
        <v>7262.89825346</v>
      </c>
      <c r="L52" s="406"/>
      <c r="M52" s="391">
        <v>22.791829167164163</v>
      </c>
      <c r="N52" s="391"/>
      <c r="O52" s="406"/>
      <c r="P52" s="686">
        <v>38.460468111463193</v>
      </c>
      <c r="Q52" s="687"/>
      <c r="R52" s="686">
        <v>7.534890545660951</v>
      </c>
      <c r="S52" s="334"/>
      <c r="T52" s="324"/>
      <c r="U52" s="325"/>
      <c r="W52" s="326"/>
      <c r="X52" s="327"/>
      <c r="Y52" s="328"/>
      <c r="Z52" s="348"/>
    </row>
    <row r="53" spans="1:26" ht="9.9499999999999993" customHeight="1">
      <c r="A53" s="345">
        <v>2015</v>
      </c>
      <c r="B53" s="322"/>
      <c r="C53" s="682">
        <v>5279.6</v>
      </c>
      <c r="D53" s="683"/>
      <c r="E53" s="684">
        <v>2967.1859369399999</v>
      </c>
      <c r="F53" s="683"/>
      <c r="G53" s="684">
        <v>8246.7859369399994</v>
      </c>
      <c r="H53" s="684"/>
      <c r="I53" s="684">
        <v>542.32047072</v>
      </c>
      <c r="J53" s="406"/>
      <c r="K53" s="685">
        <v>7704.4654662199991</v>
      </c>
      <c r="L53" s="406"/>
      <c r="M53" s="391">
        <v>24.003079194100938</v>
      </c>
      <c r="N53" s="391"/>
      <c r="O53" s="406"/>
      <c r="P53" s="686">
        <v>38.512547690031695</v>
      </c>
      <c r="Q53" s="687"/>
      <c r="R53" s="686">
        <v>6.5761434195929915</v>
      </c>
      <c r="S53" s="334"/>
      <c r="T53" s="324"/>
      <c r="U53" s="325"/>
      <c r="W53" s="326"/>
      <c r="X53" s="327"/>
      <c r="Y53" s="328"/>
      <c r="Z53" s="348"/>
    </row>
    <row r="54" spans="1:26" ht="9.9499999999999993" customHeight="1">
      <c r="A54" s="345">
        <v>2016</v>
      </c>
      <c r="B54" s="322"/>
      <c r="C54" s="682">
        <v>5893.54</v>
      </c>
      <c r="D54" s="683"/>
      <c r="E54" s="684">
        <v>3239.8683921500005</v>
      </c>
      <c r="F54" s="683"/>
      <c r="G54" s="684">
        <v>9133.4083921500005</v>
      </c>
      <c r="H54" s="684"/>
      <c r="I54" s="684">
        <v>570.79913837999993</v>
      </c>
      <c r="J54" s="406"/>
      <c r="K54" s="685">
        <v>8562.6092537700006</v>
      </c>
      <c r="L54" s="406"/>
      <c r="M54" s="391">
        <v>26.485760944065998</v>
      </c>
      <c r="N54" s="391"/>
      <c r="O54" s="406"/>
      <c r="P54" s="686">
        <v>37.837396243715439</v>
      </c>
      <c r="Q54" s="687"/>
      <c r="R54" s="686">
        <v>6.2495742429583192</v>
      </c>
      <c r="S54" s="334"/>
      <c r="T54" s="324"/>
      <c r="U54" s="325"/>
      <c r="W54" s="326"/>
      <c r="X54" s="327"/>
      <c r="Y54" s="328"/>
      <c r="Z54" s="348"/>
    </row>
    <row r="55" spans="1:26" ht="9.9499999999999993" customHeight="1">
      <c r="A55" s="345">
        <v>2017</v>
      </c>
      <c r="B55" s="322"/>
      <c r="C55" s="682">
        <v>5878.9400000000005</v>
      </c>
      <c r="D55" s="683"/>
      <c r="E55" s="684">
        <v>3076.6325773200001</v>
      </c>
      <c r="F55" s="683"/>
      <c r="G55" s="684">
        <v>8955.5725773200011</v>
      </c>
      <c r="H55" s="684"/>
      <c r="I55" s="684">
        <v>615.50351309999996</v>
      </c>
      <c r="J55" s="406"/>
      <c r="K55" s="685">
        <v>8340.0690642200007</v>
      </c>
      <c r="L55" s="406"/>
      <c r="M55" s="391">
        <v>25.632757400020505</v>
      </c>
      <c r="N55" s="391"/>
      <c r="O55" s="406"/>
      <c r="P55" s="686">
        <v>36.889773377527064</v>
      </c>
      <c r="Q55" s="687"/>
      <c r="R55" s="686">
        <v>6.8728549490935222</v>
      </c>
      <c r="S55" s="334"/>
      <c r="T55" s="324"/>
      <c r="U55" s="325"/>
      <c r="W55" s="326"/>
      <c r="X55" s="327"/>
      <c r="Y55" s="328"/>
      <c r="Z55" s="348"/>
    </row>
    <row r="56" spans="1:26" ht="9.9499999999999993" customHeight="1">
      <c r="A56" s="349">
        <v>2018</v>
      </c>
      <c r="B56" s="350"/>
      <c r="C56" s="351">
        <v>5790.2199999999993</v>
      </c>
      <c r="D56" s="352"/>
      <c r="E56" s="353">
        <v>3037.9953906900009</v>
      </c>
      <c r="F56" s="352"/>
      <c r="G56" s="353">
        <v>8828.2153906900003</v>
      </c>
      <c r="H56" s="353"/>
      <c r="I56" s="353">
        <v>579.51597126000001</v>
      </c>
      <c r="J56" s="354"/>
      <c r="K56" s="355">
        <v>8248.6994194300005</v>
      </c>
      <c r="L56" s="354"/>
      <c r="M56" s="356">
        <v>25.194260644670557</v>
      </c>
      <c r="N56" s="356"/>
      <c r="O56" s="354"/>
      <c r="P56" s="357">
        <v>36.829992659617751</v>
      </c>
      <c r="Q56" s="358"/>
      <c r="R56" s="357">
        <v>6.5643614888592552</v>
      </c>
      <c r="S56" s="359"/>
      <c r="T56" s="324"/>
      <c r="U56" s="325"/>
      <c r="W56" s="326"/>
      <c r="X56" s="327"/>
      <c r="Y56" s="328"/>
      <c r="Z56" s="348"/>
    </row>
    <row r="57" spans="1:26" ht="14.1" customHeight="1">
      <c r="A57" s="360" t="s">
        <v>190</v>
      </c>
      <c r="B57" s="361"/>
      <c r="C57" s="362"/>
      <c r="D57" s="363"/>
      <c r="E57" s="362"/>
      <c r="F57" s="363"/>
      <c r="G57" s="362"/>
      <c r="H57" s="363"/>
      <c r="I57" s="362"/>
      <c r="J57" s="363"/>
      <c r="K57" s="362"/>
      <c r="L57" s="363"/>
      <c r="M57" s="362"/>
      <c r="N57" s="362"/>
      <c r="O57" s="363"/>
      <c r="P57" s="364"/>
      <c r="Q57" s="363"/>
      <c r="R57" s="364"/>
      <c r="S57" s="363"/>
      <c r="T57" s="317"/>
      <c r="U57" s="317"/>
    </row>
    <row r="58" spans="1:26" ht="14.1" customHeight="1">
      <c r="A58" s="365" t="s">
        <v>191</v>
      </c>
      <c r="B58" s="366"/>
      <c r="C58" s="367"/>
      <c r="D58" s="366"/>
      <c r="E58" s="367"/>
      <c r="F58" s="366"/>
      <c r="G58" s="367"/>
      <c r="H58" s="366"/>
      <c r="I58" s="367"/>
      <c r="J58" s="366"/>
      <c r="K58" s="367"/>
      <c r="L58" s="366"/>
      <c r="M58" s="367"/>
      <c r="N58" s="367"/>
      <c r="O58" s="366"/>
      <c r="P58" s="368"/>
      <c r="Q58" s="366"/>
      <c r="R58" s="368"/>
      <c r="S58" s="366"/>
      <c r="T58" s="317"/>
      <c r="U58" s="317"/>
    </row>
    <row r="59" spans="1:26" ht="14.1" customHeight="1">
      <c r="A59" s="365" t="s">
        <v>192</v>
      </c>
      <c r="B59" s="366"/>
      <c r="C59" s="367"/>
      <c r="D59" s="366"/>
      <c r="E59" s="367"/>
      <c r="F59" s="366"/>
      <c r="G59" s="367"/>
      <c r="H59" s="366"/>
      <c r="I59" s="367"/>
      <c r="J59" s="366"/>
      <c r="K59" s="367"/>
      <c r="L59" s="366"/>
      <c r="M59" s="367"/>
      <c r="N59" s="367"/>
      <c r="O59" s="366"/>
      <c r="P59" s="368"/>
      <c r="Q59" s="366"/>
      <c r="R59" s="368"/>
      <c r="S59" s="366"/>
      <c r="T59" s="317"/>
      <c r="U59" s="317"/>
    </row>
    <row r="60" spans="1:26" ht="14.1" customHeight="1">
      <c r="A60" s="365" t="s">
        <v>193</v>
      </c>
      <c r="B60" s="366"/>
      <c r="C60" s="367"/>
      <c r="D60" s="366"/>
      <c r="E60" s="367"/>
      <c r="F60" s="366"/>
      <c r="G60" s="367"/>
      <c r="H60" s="366"/>
      <c r="I60" s="367"/>
      <c r="J60" s="366"/>
      <c r="K60" s="367"/>
      <c r="L60" s="366"/>
      <c r="M60" s="367"/>
      <c r="N60" s="367"/>
      <c r="O60" s="366"/>
      <c r="P60" s="368"/>
      <c r="Q60" s="366"/>
      <c r="R60" s="368"/>
      <c r="S60" s="366"/>
      <c r="T60" s="317"/>
      <c r="U60" s="317"/>
    </row>
    <row r="61" spans="1:26" ht="14.1" customHeight="1">
      <c r="A61" s="365" t="s">
        <v>324</v>
      </c>
      <c r="B61" s="366"/>
      <c r="C61" s="367"/>
      <c r="D61" s="366"/>
      <c r="E61" s="367"/>
      <c r="F61" s="366"/>
      <c r="G61" s="367"/>
      <c r="H61" s="366"/>
      <c r="I61" s="367"/>
      <c r="J61" s="366"/>
      <c r="K61" s="367"/>
      <c r="L61" s="366"/>
      <c r="M61" s="367"/>
      <c r="N61" s="367"/>
      <c r="O61" s="366"/>
      <c r="P61" s="368"/>
      <c r="Q61" s="366"/>
      <c r="R61" s="368"/>
      <c r="S61" s="366"/>
      <c r="T61" s="317"/>
      <c r="U61" s="317"/>
    </row>
    <row r="62" spans="1:26" ht="14.1" customHeight="1">
      <c r="A62" s="126" t="s">
        <v>194</v>
      </c>
      <c r="B62" s="369"/>
      <c r="C62" s="369"/>
      <c r="D62" s="369"/>
      <c r="E62" s="369"/>
      <c r="F62" s="369"/>
      <c r="G62" s="369"/>
      <c r="H62" s="369"/>
      <c r="I62" s="369"/>
      <c r="J62" s="369"/>
      <c r="K62" s="369"/>
      <c r="L62" s="369"/>
      <c r="M62" s="369"/>
      <c r="N62" s="369"/>
      <c r="O62" s="369"/>
      <c r="P62" s="369"/>
      <c r="Q62" s="369"/>
      <c r="R62" s="369"/>
      <c r="S62" s="369"/>
    </row>
    <row r="64" spans="1:26">
      <c r="A64" s="370"/>
      <c r="C64" s="371"/>
      <c r="D64" s="371"/>
      <c r="E64" s="371"/>
      <c r="I64" s="372"/>
      <c r="J64" s="372"/>
      <c r="M64" s="373"/>
      <c r="R64" s="373"/>
    </row>
    <row r="65" spans="3:18">
      <c r="C65" s="371"/>
      <c r="D65" s="371"/>
      <c r="E65" s="371"/>
      <c r="I65" s="372"/>
      <c r="J65" s="372"/>
      <c r="M65" s="373"/>
      <c r="R65" s="373"/>
    </row>
    <row r="66" spans="3:18">
      <c r="C66" s="371"/>
      <c r="D66" s="371"/>
      <c r="E66" s="371"/>
      <c r="I66" s="372"/>
      <c r="J66" s="372"/>
      <c r="M66" s="373"/>
      <c r="R66" s="373"/>
    </row>
    <row r="67" spans="3:18">
      <c r="C67" s="371"/>
      <c r="D67" s="371"/>
      <c r="E67" s="371"/>
      <c r="I67" s="372"/>
      <c r="J67" s="372"/>
      <c r="M67" s="373"/>
      <c r="R67" s="373"/>
    </row>
    <row r="68" spans="3:18">
      <c r="C68" s="371"/>
      <c r="D68" s="371"/>
      <c r="E68" s="371"/>
      <c r="I68" s="372"/>
      <c r="J68" s="372"/>
      <c r="M68" s="373"/>
      <c r="R68" s="373"/>
    </row>
    <row r="69" spans="3:18">
      <c r="M69" s="373"/>
      <c r="R69" s="373"/>
    </row>
    <row r="70" spans="3:18">
      <c r="M70" s="373"/>
      <c r="R70" s="373"/>
    </row>
    <row r="71" spans="3:18">
      <c r="M71" s="373"/>
    </row>
  </sheetData>
  <mergeCells count="1">
    <mergeCell ref="C6:K6"/>
  </mergeCells>
  <pageMargins left="0.31" right="0.27" top="0.75" bottom="0.75" header="0" footer="0.5"/>
  <pageSetup firstPageNumber="75" orientation="portrait" useFirstPageNumber="1" r:id="rId1"/>
  <headerFooter alignWithMargins="0"/>
  <ignoredErrors>
    <ignoredError sqref="A10:A16 A36:A37" unlockedFormula="1"/>
    <ignoredError sqref="A17 A18:A27 A28:A35" numberStoredAsText="1" unlockedFormula="1"/>
    <ignoredError sqref="A40:A47 A48:A52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71"/>
  <sheetViews>
    <sheetView showGridLines="0" zoomScaleNormal="100" workbookViewId="0">
      <pane ySplit="6" topLeftCell="A7" activePane="bottomLeft" state="frozen"/>
      <selection pane="bottomLeft" activeCell="AA21" sqref="AA21"/>
    </sheetView>
  </sheetViews>
  <sheetFormatPr defaultColWidth="9.140625" defaultRowHeight="12.75"/>
  <cols>
    <col min="1" max="1" width="5.7109375" style="272" customWidth="1"/>
    <col min="2" max="2" width="3.42578125" style="272" customWidth="1"/>
    <col min="3" max="3" width="7.42578125" style="272" customWidth="1"/>
    <col min="4" max="4" width="3.7109375" style="272" customWidth="1"/>
    <col min="5" max="5" width="7.42578125" style="272" customWidth="1"/>
    <col min="6" max="6" width="3.7109375" style="272" customWidth="1"/>
    <col min="7" max="7" width="7.42578125" style="272" customWidth="1"/>
    <col min="8" max="8" width="3.42578125" style="272" customWidth="1"/>
    <col min="9" max="9" width="7.42578125" style="272" customWidth="1"/>
    <col min="10" max="10" width="3.7109375" style="272" customWidth="1"/>
    <col min="11" max="11" width="7.42578125" style="272" customWidth="1"/>
    <col min="12" max="12" width="2.7109375" style="272" customWidth="1"/>
    <col min="13" max="13" width="7.42578125" style="272" customWidth="1"/>
    <col min="14" max="14" width="2.7109375" style="272" customWidth="1"/>
    <col min="15" max="15" width="3.42578125" style="272" customWidth="1"/>
    <col min="16" max="16" width="7.42578125" style="272" customWidth="1"/>
    <col min="17" max="17" width="5.28515625" style="272" customWidth="1"/>
    <col min="18" max="18" width="7.42578125" style="272" customWidth="1"/>
    <col min="19" max="19" width="2.7109375" style="272" customWidth="1"/>
    <col min="20" max="20" width="9.140625" style="272"/>
    <col min="21" max="21" width="2.7109375" style="272" customWidth="1"/>
    <col min="22" max="22" width="9.140625" style="272" customWidth="1"/>
    <col min="23" max="23" width="2.7109375" style="272" customWidth="1"/>
    <col min="24" max="24" width="12.85546875" style="272" bestFit="1" customWidth="1"/>
    <col min="25" max="16384" width="9.140625" style="272"/>
  </cols>
  <sheetData>
    <row r="1" spans="1:22" ht="16.5" customHeight="1">
      <c r="A1" s="270" t="s">
        <v>195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271"/>
      <c r="O1" s="271"/>
      <c r="P1" s="271"/>
      <c r="Q1" s="271"/>
      <c r="R1" s="271"/>
      <c r="S1" s="374"/>
    </row>
    <row r="2" spans="1:22" ht="14.25" customHeight="1">
      <c r="A2" s="273"/>
      <c r="B2" s="273"/>
      <c r="C2" s="273"/>
      <c r="D2" s="273"/>
      <c r="E2" s="274" t="s">
        <v>163</v>
      </c>
      <c r="F2" s="273"/>
      <c r="G2" s="273"/>
      <c r="H2" s="273"/>
      <c r="I2" s="273"/>
      <c r="J2" s="273"/>
      <c r="K2" s="275" t="s">
        <v>196</v>
      </c>
      <c r="L2" s="273"/>
      <c r="M2" s="273"/>
      <c r="N2" s="273"/>
      <c r="O2" s="273"/>
      <c r="P2" s="275" t="s">
        <v>197</v>
      </c>
      <c r="Q2" s="273"/>
      <c r="R2" s="273"/>
      <c r="S2" s="322"/>
      <c r="T2" s="275" t="s">
        <v>198</v>
      </c>
      <c r="U2" s="273"/>
      <c r="V2" s="273"/>
    </row>
    <row r="3" spans="1:22" ht="12.75" customHeight="1">
      <c r="A3" s="279"/>
      <c r="B3" s="279"/>
      <c r="C3" s="280" t="s">
        <v>166</v>
      </c>
      <c r="D3" s="273"/>
      <c r="E3" s="273"/>
      <c r="F3" s="273"/>
      <c r="G3" s="273"/>
      <c r="H3" s="279"/>
      <c r="I3" s="273"/>
      <c r="J3" s="273"/>
      <c r="K3" s="273"/>
      <c r="L3" s="273"/>
      <c r="M3" s="280" t="s">
        <v>167</v>
      </c>
      <c r="N3" s="273"/>
      <c r="O3" s="279"/>
      <c r="P3" s="280" t="s">
        <v>199</v>
      </c>
      <c r="Q3" s="273"/>
      <c r="R3" s="375" t="s">
        <v>200</v>
      </c>
      <c r="S3" s="279"/>
      <c r="T3" s="280"/>
      <c r="U3" s="273"/>
      <c r="V3" s="375"/>
    </row>
    <row r="4" spans="1:22">
      <c r="A4" s="282" t="s">
        <v>123</v>
      </c>
      <c r="B4" s="279"/>
      <c r="C4" s="283" t="s">
        <v>169</v>
      </c>
      <c r="D4" s="279"/>
      <c r="E4" s="282" t="s">
        <v>170</v>
      </c>
      <c r="F4" s="279"/>
      <c r="G4" s="282" t="s">
        <v>22</v>
      </c>
      <c r="H4" s="279"/>
      <c r="I4" s="282" t="s">
        <v>171</v>
      </c>
      <c r="J4" s="279"/>
      <c r="K4" s="283" t="s">
        <v>201</v>
      </c>
      <c r="L4" s="279"/>
      <c r="M4" s="282" t="s">
        <v>173</v>
      </c>
      <c r="N4" s="279"/>
      <c r="O4" s="279"/>
      <c r="P4" s="282" t="s">
        <v>202</v>
      </c>
      <c r="Q4" s="279"/>
      <c r="R4" s="376" t="s">
        <v>203</v>
      </c>
      <c r="S4" s="279"/>
      <c r="T4" s="283" t="s">
        <v>168</v>
      </c>
      <c r="U4" s="279"/>
      <c r="V4" s="377" t="s">
        <v>204</v>
      </c>
    </row>
    <row r="5" spans="1:22">
      <c r="A5" s="285"/>
      <c r="B5" s="285"/>
      <c r="C5" s="286"/>
      <c r="D5" s="285"/>
      <c r="E5" s="286"/>
      <c r="F5" s="285"/>
      <c r="G5" s="285"/>
      <c r="H5" s="285"/>
      <c r="I5" s="288"/>
      <c r="J5" s="285"/>
      <c r="K5" s="285"/>
      <c r="L5" s="285"/>
      <c r="M5" s="288" t="s">
        <v>205</v>
      </c>
      <c r="N5" s="285"/>
      <c r="O5" s="285"/>
      <c r="P5" s="378"/>
      <c r="Q5" s="285"/>
      <c r="R5" s="378" t="s">
        <v>206</v>
      </c>
      <c r="S5" s="285"/>
      <c r="T5" s="287" t="s">
        <v>207</v>
      </c>
      <c r="U5" s="285"/>
      <c r="V5" s="287" t="s">
        <v>208</v>
      </c>
    </row>
    <row r="6" spans="1:22" ht="15" customHeight="1">
      <c r="A6" s="271"/>
      <c r="B6" s="289" t="s">
        <v>175</v>
      </c>
      <c r="C6" s="290"/>
      <c r="D6" s="290"/>
      <c r="E6" s="290"/>
      <c r="F6" s="291"/>
      <c r="G6" s="292"/>
      <c r="H6" s="292"/>
      <c r="I6" s="292"/>
      <c r="J6" s="292"/>
      <c r="K6" s="292"/>
      <c r="L6" s="291"/>
      <c r="M6" s="293" t="s">
        <v>176</v>
      </c>
      <c r="N6" s="271"/>
      <c r="O6" s="271"/>
      <c r="P6" s="379" t="s">
        <v>209</v>
      </c>
      <c r="Q6" s="271"/>
      <c r="R6" s="271"/>
      <c r="S6" s="271"/>
      <c r="T6" s="294" t="s">
        <v>177</v>
      </c>
    </row>
    <row r="7" spans="1:22" ht="6" customHeight="1">
      <c r="A7" s="271"/>
      <c r="B7" s="271"/>
      <c r="C7" s="271"/>
      <c r="D7" s="271"/>
      <c r="E7" s="271"/>
      <c r="F7" s="271"/>
      <c r="G7" s="271"/>
      <c r="H7" s="271"/>
      <c r="I7" s="271"/>
      <c r="J7" s="271"/>
      <c r="K7" s="271"/>
      <c r="L7" s="271"/>
      <c r="M7" s="271"/>
      <c r="N7" s="271"/>
      <c r="O7" s="271"/>
      <c r="P7" s="271"/>
      <c r="Q7" s="271"/>
      <c r="R7" s="271"/>
      <c r="S7" s="271"/>
    </row>
    <row r="8" spans="1:22" ht="10.7" customHeight="1">
      <c r="A8" s="295">
        <v>1970</v>
      </c>
      <c r="B8" s="279"/>
      <c r="C8" s="380">
        <v>1328.2</v>
      </c>
      <c r="D8" s="298"/>
      <c r="E8" s="381">
        <v>148.80000000000001</v>
      </c>
      <c r="F8" s="298"/>
      <c r="G8" s="381">
        <f>C8+E8</f>
        <v>1477</v>
      </c>
      <c r="H8" s="381"/>
      <c r="I8" s="381">
        <v>39.253999999999998</v>
      </c>
      <c r="J8" s="298"/>
      <c r="K8" s="381">
        <f>G8-I8</f>
        <v>1437.7460000000001</v>
      </c>
      <c r="L8" s="298"/>
      <c r="M8" s="382">
        <v>7.01</v>
      </c>
      <c r="N8" s="300"/>
      <c r="O8" s="298"/>
      <c r="P8" s="383">
        <v>6.16</v>
      </c>
      <c r="Q8" s="298"/>
      <c r="R8" s="383">
        <v>27.011620258715197</v>
      </c>
      <c r="S8" s="271"/>
      <c r="T8" s="327">
        <f t="shared" ref="T8:T17" si="0">E8/K8*100</f>
        <v>10.349533227705033</v>
      </c>
      <c r="V8" s="327">
        <f>I8/G8*100</f>
        <v>2.6576844955991876</v>
      </c>
    </row>
    <row r="9" spans="1:22" ht="10.7" customHeight="1">
      <c r="A9" s="304">
        <v>1971</v>
      </c>
      <c r="B9" s="271"/>
      <c r="C9" s="384">
        <v>1238.2</v>
      </c>
      <c r="D9" s="303"/>
      <c r="E9" s="385">
        <v>180.8</v>
      </c>
      <c r="F9" s="303"/>
      <c r="G9" s="385">
        <f>C9+E9</f>
        <v>1419</v>
      </c>
      <c r="H9" s="385"/>
      <c r="I9" s="385">
        <v>39.475000000000001</v>
      </c>
      <c r="J9" s="303"/>
      <c r="K9" s="385">
        <f>G9-I9</f>
        <v>1379.5250000000001</v>
      </c>
      <c r="L9" s="303"/>
      <c r="M9" s="386">
        <v>6.64</v>
      </c>
      <c r="N9" s="385"/>
      <c r="O9" s="303"/>
      <c r="P9" s="387">
        <v>6.56</v>
      </c>
      <c r="Q9" s="303"/>
      <c r="R9" s="387">
        <v>27.374394925721919</v>
      </c>
      <c r="S9" s="271"/>
      <c r="T9" s="327">
        <f t="shared" si="0"/>
        <v>13.105960384915097</v>
      </c>
      <c r="V9" s="327">
        <f t="shared" ref="V9:V17" si="1">I9/G9*100</f>
        <v>2.7818886539816772</v>
      </c>
    </row>
    <row r="10" spans="1:22" ht="10.7" customHeight="1">
      <c r="A10" s="304">
        <f>+A9+1</f>
        <v>1972</v>
      </c>
      <c r="B10" s="271"/>
      <c r="C10" s="384">
        <v>1304.5</v>
      </c>
      <c r="D10" s="303"/>
      <c r="E10" s="385">
        <v>155.19999999999999</v>
      </c>
      <c r="F10" s="303"/>
      <c r="G10" s="385">
        <f t="shared" ref="G10:G16" si="2">C10+E10</f>
        <v>1459.7</v>
      </c>
      <c r="H10" s="385"/>
      <c r="I10" s="385">
        <v>38.323</v>
      </c>
      <c r="J10" s="303"/>
      <c r="K10" s="385">
        <f t="shared" ref="K10:K16" si="3">G10-I10</f>
        <v>1421.377</v>
      </c>
      <c r="L10" s="303"/>
      <c r="M10" s="386">
        <v>6.77</v>
      </c>
      <c r="N10" s="385"/>
      <c r="O10" s="303"/>
      <c r="P10" s="387">
        <v>7.28</v>
      </c>
      <c r="Q10" s="303"/>
      <c r="R10" s="387">
        <v>29.114177164567089</v>
      </c>
      <c r="S10" s="271"/>
      <c r="T10" s="327">
        <f t="shared" si="0"/>
        <v>10.918989121112837</v>
      </c>
      <c r="V10" s="327">
        <f t="shared" si="1"/>
        <v>2.625402479961636</v>
      </c>
    </row>
    <row r="11" spans="1:22" ht="10.7" customHeight="1">
      <c r="A11" s="304">
        <f>+A10+1</f>
        <v>1973</v>
      </c>
      <c r="B11" s="271"/>
      <c r="C11" s="384">
        <v>1130.2</v>
      </c>
      <c r="D11" s="303"/>
      <c r="E11" s="385">
        <v>157.5</v>
      </c>
      <c r="F11" s="303"/>
      <c r="G11" s="385">
        <f t="shared" si="2"/>
        <v>1287.7</v>
      </c>
      <c r="H11" s="385"/>
      <c r="I11" s="385">
        <v>41.828000000000003</v>
      </c>
      <c r="J11" s="303"/>
      <c r="K11" s="385">
        <f t="shared" si="3"/>
        <v>1245.8720000000001</v>
      </c>
      <c r="L11" s="303"/>
      <c r="M11" s="386">
        <v>5.88</v>
      </c>
      <c r="N11" s="385"/>
      <c r="O11" s="303"/>
      <c r="P11" s="387">
        <v>8.08</v>
      </c>
      <c r="Q11" s="303"/>
      <c r="R11" s="387">
        <v>30.645528331942657</v>
      </c>
      <c r="S11" s="271"/>
      <c r="T11" s="327">
        <f t="shared" si="0"/>
        <v>12.641748108955012</v>
      </c>
      <c r="V11" s="327">
        <f t="shared" si="1"/>
        <v>3.2482721130698144</v>
      </c>
    </row>
    <row r="12" spans="1:22" ht="10.7" customHeight="1">
      <c r="A12" s="304">
        <f>+A11+1</f>
        <v>1974</v>
      </c>
      <c r="B12" s="271"/>
      <c r="C12" s="384">
        <v>972</v>
      </c>
      <c r="D12" s="303"/>
      <c r="E12" s="385">
        <v>168.2</v>
      </c>
      <c r="F12" s="303"/>
      <c r="G12" s="385">
        <f t="shared" si="2"/>
        <v>1140.2</v>
      </c>
      <c r="H12" s="385"/>
      <c r="I12" s="385">
        <v>41.091999999999999</v>
      </c>
      <c r="J12" s="303"/>
      <c r="K12" s="385">
        <f t="shared" si="3"/>
        <v>1099.1079999999999</v>
      </c>
      <c r="L12" s="303"/>
      <c r="M12" s="386">
        <v>5.14</v>
      </c>
      <c r="N12" s="385"/>
      <c r="O12" s="303"/>
      <c r="P12" s="387">
        <v>9.99</v>
      </c>
      <c r="Q12" s="303"/>
      <c r="R12" s="387">
        <v>34.767174775527252</v>
      </c>
      <c r="S12" s="271"/>
      <c r="T12" s="327">
        <f t="shared" si="0"/>
        <v>15.303318691156829</v>
      </c>
      <c r="V12" s="327">
        <f t="shared" si="1"/>
        <v>3.6039291352394316</v>
      </c>
    </row>
    <row r="13" spans="1:22" ht="10.7" customHeight="1">
      <c r="A13" s="304">
        <f>+A12+1</f>
        <v>1975</v>
      </c>
      <c r="B13" s="271"/>
      <c r="C13" s="384">
        <v>985.8</v>
      </c>
      <c r="D13" s="303"/>
      <c r="E13" s="385">
        <v>138.9</v>
      </c>
      <c r="F13" s="303"/>
      <c r="G13" s="385">
        <f t="shared" si="2"/>
        <v>1124.7</v>
      </c>
      <c r="H13" s="385"/>
      <c r="I13" s="385">
        <v>33.472999999999999</v>
      </c>
      <c r="J13" s="303"/>
      <c r="K13" s="385">
        <f t="shared" si="3"/>
        <v>1091.2270000000001</v>
      </c>
      <c r="L13" s="303"/>
      <c r="M13" s="386">
        <v>5.05</v>
      </c>
      <c r="N13" s="385"/>
      <c r="O13" s="303"/>
      <c r="P13" s="387">
        <v>10.4</v>
      </c>
      <c r="Q13" s="303"/>
      <c r="R13" s="387">
        <v>33.126293995859214</v>
      </c>
      <c r="S13" s="271"/>
      <c r="T13" s="327">
        <f t="shared" si="0"/>
        <v>12.728790618267327</v>
      </c>
      <c r="V13" s="327">
        <f t="shared" si="1"/>
        <v>2.9761714234907086</v>
      </c>
    </row>
    <row r="14" spans="1:22" ht="10.7" customHeight="1">
      <c r="A14" s="304">
        <f>+A13+1</f>
        <v>1976</v>
      </c>
      <c r="B14" s="271"/>
      <c r="C14" s="384">
        <v>1014</v>
      </c>
      <c r="D14" s="303"/>
      <c r="E14" s="385">
        <v>141</v>
      </c>
      <c r="F14" s="303"/>
      <c r="G14" s="385">
        <f t="shared" si="2"/>
        <v>1155</v>
      </c>
      <c r="H14" s="385"/>
      <c r="I14" s="385">
        <v>54.491999999999997</v>
      </c>
      <c r="J14" s="303"/>
      <c r="K14" s="385">
        <f t="shared" si="3"/>
        <v>1100.508</v>
      </c>
      <c r="L14" s="303"/>
      <c r="M14" s="386">
        <v>5.05</v>
      </c>
      <c r="N14" s="385"/>
      <c r="O14" s="303"/>
      <c r="P14" s="387">
        <v>11</v>
      </c>
      <c r="Q14" s="303"/>
      <c r="R14" s="387">
        <v>33.213563211449618</v>
      </c>
      <c r="S14" s="271"/>
      <c r="T14" s="327">
        <f t="shared" si="0"/>
        <v>12.81226488130936</v>
      </c>
      <c r="V14" s="327">
        <f t="shared" si="1"/>
        <v>4.7179220779220783</v>
      </c>
    </row>
    <row r="15" spans="1:22" ht="10.7" customHeight="1">
      <c r="A15" s="304">
        <f>+A13+1</f>
        <v>1976</v>
      </c>
      <c r="B15" s="271"/>
      <c r="C15" s="384">
        <v>1089.9000000000001</v>
      </c>
      <c r="D15" s="303"/>
      <c r="E15" s="385">
        <v>182.8</v>
      </c>
      <c r="F15" s="303"/>
      <c r="G15" s="385">
        <f t="shared" si="2"/>
        <v>1272.7</v>
      </c>
      <c r="H15" s="385"/>
      <c r="I15" s="385">
        <v>57.646999999999998</v>
      </c>
      <c r="J15" s="303"/>
      <c r="K15" s="385">
        <f t="shared" si="3"/>
        <v>1215.0530000000001</v>
      </c>
      <c r="L15" s="303"/>
      <c r="M15" s="386">
        <v>5.52</v>
      </c>
      <c r="N15" s="385"/>
      <c r="O15" s="303"/>
      <c r="P15" s="387">
        <v>10.6</v>
      </c>
      <c r="Q15" s="303"/>
      <c r="R15" s="387">
        <v>30.1367526227504</v>
      </c>
      <c r="S15" s="271"/>
      <c r="T15" s="327">
        <f t="shared" si="0"/>
        <v>15.044611222720325</v>
      </c>
      <c r="V15" s="327">
        <f t="shared" si="1"/>
        <v>4.5295042036615065</v>
      </c>
    </row>
    <row r="16" spans="1:22" ht="10.7" customHeight="1">
      <c r="A16" s="304">
        <f>+A15+1</f>
        <v>1977</v>
      </c>
      <c r="B16" s="271"/>
      <c r="C16" s="384">
        <v>1331.8</v>
      </c>
      <c r="D16" s="303"/>
      <c r="E16" s="385">
        <v>195.5</v>
      </c>
      <c r="F16" s="303"/>
      <c r="G16" s="385">
        <f t="shared" si="2"/>
        <v>1527.3</v>
      </c>
      <c r="H16" s="385"/>
      <c r="I16" s="385">
        <v>62.021999999999998</v>
      </c>
      <c r="J16" s="303"/>
      <c r="K16" s="385">
        <f t="shared" si="3"/>
        <v>1465.278</v>
      </c>
      <c r="L16" s="303"/>
      <c r="M16" s="386">
        <v>6.58</v>
      </c>
      <c r="N16" s="385"/>
      <c r="O16" s="303"/>
      <c r="P16" s="387">
        <v>9.64</v>
      </c>
      <c r="Q16" s="303"/>
      <c r="R16" s="387">
        <v>25.609010971495366</v>
      </c>
      <c r="S16" s="271"/>
      <c r="T16" s="327">
        <f t="shared" si="0"/>
        <v>13.342178071328444</v>
      </c>
      <c r="V16" s="327">
        <f t="shared" si="1"/>
        <v>4.0608917697898255</v>
      </c>
    </row>
    <row r="17" spans="1:23" ht="9.75" customHeight="1">
      <c r="A17" s="304">
        <v>1979</v>
      </c>
      <c r="B17" s="271"/>
      <c r="C17" s="385">
        <v>1242.0999999999999</v>
      </c>
      <c r="D17" s="303"/>
      <c r="E17" s="385">
        <v>194.6345</v>
      </c>
      <c r="F17" s="303"/>
      <c r="G17" s="385">
        <f>C17+E17</f>
        <v>1436.7345</v>
      </c>
      <c r="H17" s="385"/>
      <c r="I17" s="385">
        <v>59.613999999999997</v>
      </c>
      <c r="J17" s="303"/>
      <c r="K17" s="385">
        <f>G17-I17</f>
        <v>1377.1205</v>
      </c>
      <c r="L17" s="303"/>
      <c r="M17" s="386">
        <v>6.12</v>
      </c>
      <c r="N17" s="308"/>
      <c r="O17" s="303"/>
      <c r="P17" s="387">
        <v>11.3</v>
      </c>
      <c r="Q17" s="303"/>
      <c r="R17" s="387">
        <v>27.730061349693251</v>
      </c>
      <c r="S17" s="303"/>
      <c r="T17" s="327">
        <f t="shared" si="0"/>
        <v>14.133440029394666</v>
      </c>
      <c r="V17" s="327">
        <f t="shared" si="1"/>
        <v>4.1492704462793926</v>
      </c>
    </row>
    <row r="18" spans="1:23" ht="9.9499999999999993" customHeight="1">
      <c r="A18" s="312" t="s">
        <v>32</v>
      </c>
      <c r="B18" s="279"/>
      <c r="C18" s="381">
        <v>1224.2</v>
      </c>
      <c r="D18" s="298"/>
      <c r="E18" s="381">
        <v>169.91720000000001</v>
      </c>
      <c r="F18" s="298"/>
      <c r="G18" s="381">
        <f t="shared" ref="G18:G27" si="4">C18+E18</f>
        <v>1394.1172000000001</v>
      </c>
      <c r="H18" s="298"/>
      <c r="I18" s="381">
        <v>62.725000000000001</v>
      </c>
      <c r="J18" s="298"/>
      <c r="K18" s="381">
        <f t="shared" ref="K18:K27" si="5">G18-I18</f>
        <v>1331.3922000000002</v>
      </c>
      <c r="L18" s="298"/>
      <c r="M18" s="382">
        <v>5.85</v>
      </c>
      <c r="N18" s="300"/>
      <c r="O18" s="298"/>
      <c r="P18" s="383">
        <v>13.6</v>
      </c>
      <c r="Q18" s="298"/>
      <c r="R18" s="383">
        <v>30.613393359594827</v>
      </c>
      <c r="S18" s="303"/>
      <c r="T18" s="327">
        <f t="shared" ref="T18:T27" si="6">E18/K18*100</f>
        <v>12.762370096504997</v>
      </c>
      <c r="V18" s="327">
        <f t="shared" ref="V18:V27" si="7">I18/G18*100</f>
        <v>4.4992630461771794</v>
      </c>
      <c r="W18" s="327"/>
    </row>
    <row r="19" spans="1:23" ht="9.9499999999999993" customHeight="1">
      <c r="A19" s="311" t="s">
        <v>34</v>
      </c>
      <c r="B19" s="271"/>
      <c r="C19" s="385">
        <v>1334.6</v>
      </c>
      <c r="D19" s="303"/>
      <c r="E19" s="385">
        <v>138.04390000000001</v>
      </c>
      <c r="F19" s="303"/>
      <c r="G19" s="385">
        <f t="shared" si="4"/>
        <v>1472.6439</v>
      </c>
      <c r="H19" s="385"/>
      <c r="I19" s="385">
        <v>65.465000000000003</v>
      </c>
      <c r="J19" s="303"/>
      <c r="K19" s="385">
        <f t="shared" si="5"/>
        <v>1407.1789000000001</v>
      </c>
      <c r="L19" s="303"/>
      <c r="M19" s="386">
        <v>6.12</v>
      </c>
      <c r="N19" s="308"/>
      <c r="O19" s="303"/>
      <c r="P19" s="387">
        <v>14.1</v>
      </c>
      <c r="Q19" s="303"/>
      <c r="R19" s="387">
        <v>29.029070246232397</v>
      </c>
      <c r="S19" s="303"/>
      <c r="T19" s="327">
        <f t="shared" si="6"/>
        <v>9.8099751211448663</v>
      </c>
      <c r="V19" s="327">
        <f t="shared" si="7"/>
        <v>4.445405980359542</v>
      </c>
      <c r="W19" s="327"/>
    </row>
    <row r="20" spans="1:23" ht="9.9499999999999993" customHeight="1">
      <c r="A20" s="311" t="s">
        <v>35</v>
      </c>
      <c r="B20" s="271"/>
      <c r="C20" s="384">
        <v>1682.4</v>
      </c>
      <c r="D20" s="303"/>
      <c r="E20" s="385">
        <v>182.483</v>
      </c>
      <c r="F20" s="303"/>
      <c r="G20" s="385">
        <f t="shared" si="4"/>
        <v>1864.883</v>
      </c>
      <c r="H20" s="385"/>
      <c r="I20" s="385">
        <v>83.679000000000002</v>
      </c>
      <c r="J20" s="303"/>
      <c r="K20" s="385">
        <f t="shared" si="5"/>
        <v>1781.204</v>
      </c>
      <c r="L20" s="303"/>
      <c r="M20" s="386">
        <v>7.67</v>
      </c>
      <c r="N20" s="308"/>
      <c r="O20" s="303"/>
      <c r="P20" s="387">
        <v>10.15</v>
      </c>
      <c r="Q20" s="303"/>
      <c r="R20" s="387">
        <v>19.675881052998879</v>
      </c>
      <c r="S20" s="303"/>
      <c r="T20" s="327">
        <f t="shared" si="6"/>
        <v>10.244924219797397</v>
      </c>
      <c r="V20" s="327">
        <f t="shared" si="7"/>
        <v>4.4870911472730457</v>
      </c>
      <c r="W20" s="327"/>
    </row>
    <row r="21" spans="1:23" ht="9.9499999999999993" customHeight="1">
      <c r="A21" s="311" t="s">
        <v>36</v>
      </c>
      <c r="B21" s="271"/>
      <c r="C21" s="384">
        <v>1453.7</v>
      </c>
      <c r="D21" s="303"/>
      <c r="E21" s="385">
        <v>166.089</v>
      </c>
      <c r="F21" s="303"/>
      <c r="G21" s="385">
        <f t="shared" si="4"/>
        <v>1619.789</v>
      </c>
      <c r="H21" s="385"/>
      <c r="I21" s="385">
        <v>87.757999999999996</v>
      </c>
      <c r="J21" s="303"/>
      <c r="K21" s="385">
        <f t="shared" si="5"/>
        <v>1532.0309999999999</v>
      </c>
      <c r="L21" s="303"/>
      <c r="M21" s="386">
        <v>6.54</v>
      </c>
      <c r="N21" s="308"/>
      <c r="O21" s="303"/>
      <c r="P21" s="387">
        <v>11.7</v>
      </c>
      <c r="Q21" s="303"/>
      <c r="R21" s="387">
        <v>21.81899558025474</v>
      </c>
      <c r="S21" s="303"/>
      <c r="T21" s="327">
        <f t="shared" si="6"/>
        <v>10.841099168358866</v>
      </c>
      <c r="V21" s="327">
        <f t="shared" si="7"/>
        <v>5.4178661541719322</v>
      </c>
      <c r="W21" s="327"/>
    </row>
    <row r="22" spans="1:23" ht="9.9499999999999993" customHeight="1">
      <c r="A22" s="311" t="s">
        <v>37</v>
      </c>
      <c r="B22" s="271"/>
      <c r="C22" s="384">
        <v>1651.6</v>
      </c>
      <c r="D22" s="303"/>
      <c r="E22" s="385">
        <v>246.67099999999999</v>
      </c>
      <c r="F22" s="303"/>
      <c r="G22" s="385">
        <f t="shared" si="4"/>
        <v>1898.271</v>
      </c>
      <c r="H22" s="385"/>
      <c r="I22" s="385">
        <v>86.52</v>
      </c>
      <c r="J22" s="303"/>
      <c r="K22" s="385">
        <f t="shared" si="5"/>
        <v>1811.751</v>
      </c>
      <c r="L22" s="303"/>
      <c r="M22" s="386">
        <v>7.67</v>
      </c>
      <c r="N22" s="308"/>
      <c r="O22" s="303"/>
      <c r="P22" s="387">
        <v>12.25</v>
      </c>
      <c r="Q22" s="303"/>
      <c r="R22" s="387">
        <v>22.062134173795588</v>
      </c>
      <c r="S22" s="303"/>
      <c r="T22" s="327">
        <f t="shared" si="6"/>
        <v>13.615060789258568</v>
      </c>
      <c r="V22" s="327">
        <f t="shared" si="7"/>
        <v>4.5578318374984388</v>
      </c>
      <c r="W22" s="327"/>
    </row>
    <row r="23" spans="1:23" ht="9.9499999999999993" customHeight="1">
      <c r="A23" s="311" t="s">
        <v>38</v>
      </c>
      <c r="B23" s="271"/>
      <c r="C23" s="384">
        <v>1874.3</v>
      </c>
      <c r="D23" s="303"/>
      <c r="E23" s="385">
        <v>246.042</v>
      </c>
      <c r="F23" s="303"/>
      <c r="G23" s="385">
        <f t="shared" si="4"/>
        <v>2120.3420000000001</v>
      </c>
      <c r="H23" s="385"/>
      <c r="I23" s="385">
        <v>100.35</v>
      </c>
      <c r="J23" s="303"/>
      <c r="K23" s="385">
        <f t="shared" si="5"/>
        <v>2019.9920000000002</v>
      </c>
      <c r="L23" s="303"/>
      <c r="M23" s="386">
        <v>8.4700000000000006</v>
      </c>
      <c r="N23" s="308"/>
      <c r="O23" s="303"/>
      <c r="P23" s="387">
        <v>9.4499999999999993</v>
      </c>
      <c r="Q23" s="303"/>
      <c r="R23" s="387">
        <v>16.491570974835081</v>
      </c>
      <c r="S23" s="303"/>
      <c r="T23" s="327">
        <f t="shared" si="6"/>
        <v>12.180345268694133</v>
      </c>
      <c r="V23" s="327">
        <f t="shared" si="7"/>
        <v>4.7327270789334923</v>
      </c>
      <c r="W23" s="327"/>
    </row>
    <row r="24" spans="1:23" ht="9.9499999999999993" customHeight="1">
      <c r="A24" s="311" t="s">
        <v>39</v>
      </c>
      <c r="B24" s="271"/>
      <c r="C24" s="384">
        <v>2056.1999999999998</v>
      </c>
      <c r="D24" s="303"/>
      <c r="E24" s="385">
        <v>319.851</v>
      </c>
      <c r="F24" s="303"/>
      <c r="G24" s="385">
        <f t="shared" si="4"/>
        <v>2376.0509999999999</v>
      </c>
      <c r="H24" s="385"/>
      <c r="I24" s="385">
        <v>105.79300000000001</v>
      </c>
      <c r="J24" s="303"/>
      <c r="K24" s="385">
        <f t="shared" si="5"/>
        <v>2270.2579999999998</v>
      </c>
      <c r="L24" s="303"/>
      <c r="M24" s="386">
        <v>9.43</v>
      </c>
      <c r="N24" s="308"/>
      <c r="O24" s="303"/>
      <c r="P24" s="387">
        <v>10.5</v>
      </c>
      <c r="Q24" s="303"/>
      <c r="R24" s="387">
        <v>17.961613466078212</v>
      </c>
      <c r="S24" s="303"/>
      <c r="T24" s="327">
        <f t="shared" si="6"/>
        <v>14.088751146345482</v>
      </c>
      <c r="V24" s="327">
        <f t="shared" si="7"/>
        <v>4.4524717693349185</v>
      </c>
      <c r="W24" s="327"/>
    </row>
    <row r="25" spans="1:23" ht="9.9499999999999993" customHeight="1">
      <c r="A25" s="311" t="s">
        <v>40</v>
      </c>
      <c r="B25" s="271"/>
      <c r="C25" s="384">
        <v>2027.3</v>
      </c>
      <c r="D25" s="303"/>
      <c r="E25" s="385">
        <v>300.75599999999997</v>
      </c>
      <c r="F25" s="303"/>
      <c r="G25" s="385">
        <f t="shared" si="4"/>
        <v>2328.056</v>
      </c>
      <c r="H25" s="385"/>
      <c r="I25" s="385">
        <v>107.06100000000001</v>
      </c>
      <c r="J25" s="303"/>
      <c r="K25" s="385">
        <f t="shared" si="5"/>
        <v>2220.9949999999999</v>
      </c>
      <c r="L25" s="303"/>
      <c r="M25" s="386">
        <v>9.15</v>
      </c>
      <c r="N25" s="308"/>
      <c r="O25" s="303"/>
      <c r="P25" s="387">
        <v>9.8000000000000007</v>
      </c>
      <c r="Q25" s="303"/>
      <c r="R25" s="387">
        <v>16.347228477539243</v>
      </c>
      <c r="S25" s="303"/>
      <c r="T25" s="327">
        <f t="shared" si="6"/>
        <v>13.541498292431994</v>
      </c>
      <c r="V25" s="327">
        <f t="shared" si="7"/>
        <v>4.5987295838244444</v>
      </c>
      <c r="W25" s="327"/>
    </row>
    <row r="26" spans="1:23" ht="9.9499999999999993" customHeight="1">
      <c r="A26" s="311" t="s">
        <v>41</v>
      </c>
      <c r="B26" s="271"/>
      <c r="C26" s="384">
        <v>1691.6</v>
      </c>
      <c r="D26" s="303"/>
      <c r="E26" s="385">
        <v>327.03800000000001</v>
      </c>
      <c r="F26" s="303"/>
      <c r="G26" s="385">
        <f t="shared" si="4"/>
        <v>2018.6379999999999</v>
      </c>
      <c r="H26" s="385"/>
      <c r="I26" s="385">
        <v>93.224000000000004</v>
      </c>
      <c r="J26" s="303"/>
      <c r="K26" s="385">
        <f t="shared" si="5"/>
        <v>1925.414</v>
      </c>
      <c r="L26" s="303"/>
      <c r="M26" s="386">
        <v>7.86</v>
      </c>
      <c r="N26" s="308"/>
      <c r="O26" s="303"/>
      <c r="P26" s="387">
        <v>15.45</v>
      </c>
      <c r="Q26" s="303"/>
      <c r="R26" s="387">
        <v>24.900077359463641</v>
      </c>
      <c r="S26" s="303"/>
      <c r="T26" s="327">
        <f t="shared" si="6"/>
        <v>16.98533406321965</v>
      </c>
      <c r="V26" s="327">
        <f t="shared" si="7"/>
        <v>4.6181633358729997</v>
      </c>
      <c r="W26" s="327"/>
    </row>
    <row r="27" spans="1:23" ht="9.9499999999999993" customHeight="1">
      <c r="A27" s="311" t="s">
        <v>42</v>
      </c>
      <c r="B27" s="271"/>
      <c r="C27" s="384">
        <v>2171.4</v>
      </c>
      <c r="D27" s="303"/>
      <c r="E27" s="385">
        <f>0.980756+475.174811</f>
        <v>476.15556699999996</v>
      </c>
      <c r="F27" s="303"/>
      <c r="G27" s="385">
        <f t="shared" si="4"/>
        <v>2647.5555669999999</v>
      </c>
      <c r="H27" s="385"/>
      <c r="I27" s="385">
        <v>84.088999999999999</v>
      </c>
      <c r="J27" s="303"/>
      <c r="K27" s="385">
        <f t="shared" si="5"/>
        <v>2563.4665669999999</v>
      </c>
      <c r="L27" s="303"/>
      <c r="M27" s="386">
        <v>10.36</v>
      </c>
      <c r="N27" s="308"/>
      <c r="O27" s="303"/>
      <c r="P27" s="387">
        <v>12.55</v>
      </c>
      <c r="Q27" s="303"/>
      <c r="R27" s="387">
        <v>19.469438411417936</v>
      </c>
      <c r="S27" s="303"/>
      <c r="T27" s="327">
        <f t="shared" si="6"/>
        <v>18.574674354237441</v>
      </c>
      <c r="V27" s="327">
        <f t="shared" si="7"/>
        <v>3.1760995330225681</v>
      </c>
      <c r="W27" s="327"/>
    </row>
    <row r="28" spans="1:23" ht="9.9499999999999993" customHeight="1">
      <c r="A28" s="312" t="s">
        <v>43</v>
      </c>
      <c r="B28" s="279"/>
      <c r="C28" s="380">
        <v>1856.7</v>
      </c>
      <c r="D28" s="298"/>
      <c r="E28" s="381">
        <f>5.346+524.909</f>
        <v>530.255</v>
      </c>
      <c r="F28" s="298"/>
      <c r="G28" s="381">
        <f t="shared" ref="G28:G35" si="8">C28+E28</f>
        <v>2386.9549999999999</v>
      </c>
      <c r="H28" s="381"/>
      <c r="I28" s="381">
        <v>78.831000000000003</v>
      </c>
      <c r="J28" s="298"/>
      <c r="K28" s="381">
        <f t="shared" ref="K28:K35" si="9">G28-I28</f>
        <v>2308.1239999999998</v>
      </c>
      <c r="L28" s="298"/>
      <c r="M28" s="382">
        <v>9.23</v>
      </c>
      <c r="N28" s="300"/>
      <c r="O28" s="298"/>
      <c r="P28" s="383">
        <v>14.65</v>
      </c>
      <c r="Q28" s="298"/>
      <c r="R28" s="383">
        <v>21.916373700351599</v>
      </c>
      <c r="S28" s="303"/>
      <c r="T28" s="327">
        <f t="shared" ref="T28:T45" si="10">E28/K28*100</f>
        <v>22.973419105732624</v>
      </c>
      <c r="V28" s="327">
        <f t="shared" ref="V28:V45" si="11">I28/G28*100</f>
        <v>3.3025758759591199</v>
      </c>
      <c r="W28" s="327"/>
    </row>
    <row r="29" spans="1:23" ht="9.9499999999999993" customHeight="1">
      <c r="A29" s="315" t="s">
        <v>44</v>
      </c>
      <c r="B29" s="271"/>
      <c r="C29" s="384">
        <v>1664</v>
      </c>
      <c r="D29" s="303"/>
      <c r="E29" s="385">
        <f>41.598+560.885</f>
        <v>602.48299999999995</v>
      </c>
      <c r="F29" s="303"/>
      <c r="G29" s="385">
        <f t="shared" si="8"/>
        <v>2266.4830000000002</v>
      </c>
      <c r="H29" s="385"/>
      <c r="I29" s="385">
        <v>75.697999999999993</v>
      </c>
      <c r="J29" s="303"/>
      <c r="K29" s="385">
        <f t="shared" si="9"/>
        <v>2190.7850000000003</v>
      </c>
      <c r="L29" s="303"/>
      <c r="M29" s="386">
        <v>8.64</v>
      </c>
      <c r="N29" s="385"/>
      <c r="O29" s="303"/>
      <c r="P29" s="387">
        <v>12.25</v>
      </c>
      <c r="Q29" s="303"/>
      <c r="R29" s="387">
        <v>17.73588730110469</v>
      </c>
      <c r="S29" s="303"/>
      <c r="T29" s="327">
        <f t="shared" si="10"/>
        <v>27.500781683277904</v>
      </c>
      <c r="V29" s="327">
        <f t="shared" si="11"/>
        <v>3.339888276241207</v>
      </c>
      <c r="W29" s="327"/>
    </row>
    <row r="30" spans="1:23" ht="9.9499999999999993" customHeight="1">
      <c r="A30" s="316" t="s">
        <v>179</v>
      </c>
      <c r="B30" s="271"/>
      <c r="C30" s="385">
        <v>1811.1</v>
      </c>
      <c r="D30" s="385"/>
      <c r="E30" s="308">
        <f>4.49253+477.375276</f>
        <v>481.86780599999997</v>
      </c>
      <c r="F30" s="385"/>
      <c r="G30" s="385">
        <f t="shared" si="8"/>
        <v>2292.9678059999997</v>
      </c>
      <c r="H30" s="385"/>
      <c r="I30" s="308">
        <v>115.899</v>
      </c>
      <c r="J30" s="303"/>
      <c r="K30" s="385">
        <f t="shared" si="9"/>
        <v>2177.0688059999998</v>
      </c>
      <c r="L30" s="303"/>
      <c r="M30" s="386">
        <v>8.4700000000000006</v>
      </c>
      <c r="N30" s="385"/>
      <c r="O30" s="303"/>
      <c r="P30" s="387">
        <v>13.9</v>
      </c>
      <c r="Q30" s="303"/>
      <c r="R30" s="387">
        <v>19.676122529868071</v>
      </c>
      <c r="S30" s="303"/>
      <c r="T30" s="327">
        <f t="shared" si="10"/>
        <v>22.133788545036921</v>
      </c>
      <c r="V30" s="327">
        <f t="shared" si="11"/>
        <v>5.054541092846029</v>
      </c>
      <c r="W30" s="327"/>
    </row>
    <row r="31" spans="1:23" ht="9.9499999999999993" customHeight="1">
      <c r="A31" s="316" t="s">
        <v>180</v>
      </c>
      <c r="B31" s="271"/>
      <c r="C31" s="385">
        <v>1898.7</v>
      </c>
      <c r="D31" s="303"/>
      <c r="E31" s="308">
        <f>458.129425+0.010582</f>
        <v>458.14000700000003</v>
      </c>
      <c r="F31" s="303"/>
      <c r="G31" s="385">
        <f t="shared" si="8"/>
        <v>2356.8400070000002</v>
      </c>
      <c r="H31" s="303"/>
      <c r="I31" s="308">
        <v>116.157</v>
      </c>
      <c r="J31" s="303"/>
      <c r="K31" s="385">
        <f t="shared" si="9"/>
        <v>2240.6830070000001</v>
      </c>
      <c r="L31" s="303"/>
      <c r="M31" s="386">
        <v>8.61</v>
      </c>
      <c r="N31" s="385"/>
      <c r="O31" s="303"/>
      <c r="P31" s="387">
        <v>15.6</v>
      </c>
      <c r="Q31" s="387"/>
      <c r="R31" s="387">
        <v>21.569305219495334</v>
      </c>
      <c r="S31" s="303"/>
      <c r="T31" s="327">
        <f t="shared" si="10"/>
        <v>20.44644448004242</v>
      </c>
      <c r="U31" s="317"/>
      <c r="V31" s="327">
        <f t="shared" si="11"/>
        <v>4.9285059509769251</v>
      </c>
      <c r="W31" s="327"/>
    </row>
    <row r="32" spans="1:23" ht="9.9499999999999993" customHeight="1">
      <c r="A32" s="318" t="s">
        <v>181</v>
      </c>
      <c r="B32" s="319" t="s">
        <v>166</v>
      </c>
      <c r="C32" s="385">
        <v>1795.7</v>
      </c>
      <c r="D32" s="303"/>
      <c r="E32" s="308">
        <v>523.89946599999996</v>
      </c>
      <c r="F32" s="303"/>
      <c r="G32" s="385">
        <f t="shared" si="8"/>
        <v>2319.5994660000001</v>
      </c>
      <c r="H32" s="303"/>
      <c r="I32" s="308">
        <v>112.727</v>
      </c>
      <c r="J32" s="303"/>
      <c r="K32" s="385">
        <f t="shared" si="9"/>
        <v>2206.8724660000003</v>
      </c>
      <c r="L32" s="303"/>
      <c r="M32" s="386">
        <v>8.3800000000000008</v>
      </c>
      <c r="N32" s="385"/>
      <c r="O32" s="303"/>
      <c r="P32" s="387">
        <v>16.600000000000001</v>
      </c>
      <c r="Q32" s="387"/>
      <c r="R32" s="387">
        <v>22.473431259730592</v>
      </c>
      <c r="S32" s="303"/>
      <c r="T32" s="327">
        <f t="shared" si="10"/>
        <v>23.739453641812752</v>
      </c>
      <c r="U32" s="317"/>
      <c r="V32" s="327">
        <f t="shared" si="11"/>
        <v>4.8597614222765131</v>
      </c>
      <c r="W32" s="327"/>
    </row>
    <row r="33" spans="1:28" ht="9.9499999999999993" customHeight="1">
      <c r="A33" s="318" t="s">
        <v>182</v>
      </c>
      <c r="B33" s="271"/>
      <c r="C33" s="385">
        <v>1896.2</v>
      </c>
      <c r="D33" s="385"/>
      <c r="E33" s="308">
        <v>613.1</v>
      </c>
      <c r="F33" s="385"/>
      <c r="G33" s="385">
        <f t="shared" si="8"/>
        <v>2509.3000000000002</v>
      </c>
      <c r="H33" s="385"/>
      <c r="I33" s="308">
        <v>118.1</v>
      </c>
      <c r="J33" s="385"/>
      <c r="K33" s="385">
        <f t="shared" si="9"/>
        <v>2391.2000000000003</v>
      </c>
      <c r="L33" s="385"/>
      <c r="M33" s="386">
        <v>8.9700000000000006</v>
      </c>
      <c r="N33" s="385"/>
      <c r="O33" s="385"/>
      <c r="P33" s="387">
        <v>18.2</v>
      </c>
      <c r="Q33" s="387"/>
      <c r="R33" s="387">
        <v>24.136010397050629</v>
      </c>
      <c r="S33" s="303"/>
      <c r="T33" s="327">
        <f t="shared" si="10"/>
        <v>25.639846102375373</v>
      </c>
      <c r="U33" s="317"/>
      <c r="V33" s="327">
        <f t="shared" si="11"/>
        <v>4.7064918503168203</v>
      </c>
      <c r="W33" s="327"/>
    </row>
    <row r="34" spans="1:28" ht="9.9499999999999993" customHeight="1">
      <c r="A34" s="318" t="s">
        <v>183</v>
      </c>
      <c r="B34" s="271"/>
      <c r="C34" s="385">
        <v>2157.1999999999998</v>
      </c>
      <c r="D34" s="385"/>
      <c r="E34" s="308">
        <v>740.78499999999997</v>
      </c>
      <c r="F34" s="385"/>
      <c r="G34" s="385">
        <f t="shared" si="8"/>
        <v>2897.9849999999997</v>
      </c>
      <c r="H34" s="385"/>
      <c r="I34" s="308">
        <v>126.8</v>
      </c>
      <c r="J34" s="385"/>
      <c r="K34" s="385">
        <f t="shared" si="9"/>
        <v>2771.1849999999995</v>
      </c>
      <c r="L34" s="385"/>
      <c r="M34" s="386">
        <v>10.28</v>
      </c>
      <c r="N34" s="385"/>
      <c r="O34" s="385"/>
      <c r="P34" s="387">
        <v>18.2</v>
      </c>
      <c r="Q34" s="387"/>
      <c r="R34" s="387">
        <v>23.703163460661862</v>
      </c>
      <c r="S34" s="303"/>
      <c r="T34" s="327">
        <f t="shared" si="10"/>
        <v>26.731705028715158</v>
      </c>
      <c r="U34" s="317"/>
      <c r="V34" s="327">
        <f t="shared" si="11"/>
        <v>4.3754539792303966</v>
      </c>
      <c r="W34" s="327"/>
    </row>
    <row r="35" spans="1:28" ht="9.9499999999999993" customHeight="1">
      <c r="A35" s="318" t="s">
        <v>184</v>
      </c>
      <c r="B35" s="271"/>
      <c r="C35" s="385">
        <v>2084</v>
      </c>
      <c r="D35" s="385"/>
      <c r="E35" s="308">
        <v>921.63199999999995</v>
      </c>
      <c r="F35" s="385"/>
      <c r="G35" s="385">
        <f t="shared" si="8"/>
        <v>3005.6320000000001</v>
      </c>
      <c r="H35" s="385"/>
      <c r="I35" s="308">
        <v>134.4</v>
      </c>
      <c r="J35" s="385"/>
      <c r="K35" s="385">
        <f t="shared" si="9"/>
        <v>2871.232</v>
      </c>
      <c r="L35" s="385"/>
      <c r="M35" s="386">
        <v>10.52</v>
      </c>
      <c r="N35" s="385"/>
      <c r="O35" s="385"/>
      <c r="P35" s="387">
        <v>18</v>
      </c>
      <c r="Q35" s="387"/>
      <c r="R35" s="387">
        <v>23.048555623847573</v>
      </c>
      <c r="S35" s="303"/>
      <c r="T35" s="327">
        <f t="shared" si="10"/>
        <v>32.098834228651675</v>
      </c>
      <c r="U35" s="317"/>
      <c r="V35" s="327">
        <f t="shared" si="11"/>
        <v>4.471605306304963</v>
      </c>
      <c r="W35" s="327"/>
    </row>
    <row r="36" spans="1:28" ht="9.9499999999999993" customHeight="1">
      <c r="A36" s="320">
        <v>1998</v>
      </c>
      <c r="B36" s="271"/>
      <c r="C36" s="385">
        <v>2144</v>
      </c>
      <c r="D36" s="385"/>
      <c r="E36" s="308">
        <v>938.572</v>
      </c>
      <c r="F36" s="385"/>
      <c r="G36" s="385">
        <f>C36+E36</f>
        <v>3082.5720000000001</v>
      </c>
      <c r="H36" s="385"/>
      <c r="I36" s="308">
        <v>144</v>
      </c>
      <c r="J36" s="385"/>
      <c r="K36" s="385">
        <f>G36-I36</f>
        <v>2938.5720000000001</v>
      </c>
      <c r="L36" s="385"/>
      <c r="M36" s="386">
        <v>10.64</v>
      </c>
      <c r="N36" s="385"/>
      <c r="O36" s="385"/>
      <c r="P36" s="387">
        <v>18.3</v>
      </c>
      <c r="Q36" s="387"/>
      <c r="R36" s="387">
        <v>23.180989055533036</v>
      </c>
      <c r="S36" s="303"/>
      <c r="T36" s="327">
        <f t="shared" si="10"/>
        <v>31.939731270834947</v>
      </c>
      <c r="U36" s="317"/>
      <c r="V36" s="327">
        <f t="shared" si="11"/>
        <v>4.6714237331682762</v>
      </c>
      <c r="W36" s="327"/>
    </row>
    <row r="37" spans="1:28" ht="9.9499999999999993" customHeight="1">
      <c r="A37" s="320">
        <v>1999</v>
      </c>
      <c r="B37" s="271"/>
      <c r="C37" s="385">
        <v>2223</v>
      </c>
      <c r="D37" s="385"/>
      <c r="E37" s="388">
        <v>1108.068</v>
      </c>
      <c r="F37" s="385"/>
      <c r="G37" s="385">
        <f>C37+E37</f>
        <v>3331.0680000000002</v>
      </c>
      <c r="H37" s="385"/>
      <c r="I37" s="308">
        <v>153.869</v>
      </c>
      <c r="J37" s="385"/>
      <c r="K37" s="385">
        <f>G37-I37</f>
        <v>3177.1990000000001</v>
      </c>
      <c r="L37" s="385"/>
      <c r="M37" s="386">
        <v>11.38</v>
      </c>
      <c r="N37" s="385"/>
      <c r="O37" s="385"/>
      <c r="P37" s="387">
        <v>17</v>
      </c>
      <c r="Q37" s="387"/>
      <c r="R37" s="387">
        <v>21.231157347853781</v>
      </c>
      <c r="S37" s="303"/>
      <c r="T37" s="327">
        <f t="shared" si="10"/>
        <v>34.875624724796907</v>
      </c>
      <c r="U37" s="317"/>
      <c r="V37" s="327">
        <f t="shared" si="11"/>
        <v>4.6192092145822299</v>
      </c>
      <c r="W37" s="327"/>
    </row>
    <row r="38" spans="1:28" ht="9.9499999999999993" customHeight="1">
      <c r="A38" s="321">
        <v>2000</v>
      </c>
      <c r="B38" s="322"/>
      <c r="C38" s="389">
        <v>2177.4</v>
      </c>
      <c r="D38" s="389"/>
      <c r="E38" s="390">
        <v>1119.1574547099999</v>
      </c>
      <c r="F38" s="389"/>
      <c r="G38" s="389">
        <v>3296.55745471</v>
      </c>
      <c r="H38" s="389"/>
      <c r="I38" s="391">
        <v>155.51719732000001</v>
      </c>
      <c r="J38" s="389"/>
      <c r="K38" s="389">
        <v>3141.0402573900001</v>
      </c>
      <c r="L38" s="389"/>
      <c r="M38" s="392">
        <v>11.123271208765265</v>
      </c>
      <c r="N38" s="389"/>
      <c r="O38" s="389"/>
      <c r="P38" s="383">
        <v>17.100000000000001</v>
      </c>
      <c r="Q38" s="393"/>
      <c r="R38" s="383">
        <v>20.88141554016925</v>
      </c>
      <c r="S38" s="323"/>
      <c r="T38" s="327">
        <f t="shared" si="10"/>
        <v>35.630153165879733</v>
      </c>
      <c r="U38" s="317"/>
      <c r="V38" s="327">
        <f t="shared" si="11"/>
        <v>4.7175636844370104</v>
      </c>
      <c r="W38" s="394"/>
      <c r="X38" s="395"/>
      <c r="Y38" s="395"/>
      <c r="AA38" s="394"/>
      <c r="AB38" s="394"/>
    </row>
    <row r="39" spans="1:28" ht="9.9499999999999993" customHeight="1">
      <c r="A39" s="329">
        <v>2001</v>
      </c>
      <c r="B39" s="330"/>
      <c r="C39" s="396">
        <v>2261.3000000000002</v>
      </c>
      <c r="D39" s="396"/>
      <c r="E39" s="397">
        <v>1070.1350482</v>
      </c>
      <c r="F39" s="396"/>
      <c r="G39" s="396">
        <v>3331.4350482</v>
      </c>
      <c r="H39" s="396"/>
      <c r="I39" s="398">
        <v>146.02733116000002</v>
      </c>
      <c r="J39" s="396"/>
      <c r="K39" s="396">
        <v>3185.4077170400001</v>
      </c>
      <c r="L39" s="396"/>
      <c r="M39" s="399">
        <v>11.164763484185547</v>
      </c>
      <c r="N39" s="396"/>
      <c r="O39" s="396"/>
      <c r="P39" s="387">
        <v>19</v>
      </c>
      <c r="Q39" s="400"/>
      <c r="R39" s="387">
        <v>22.682233841892891</v>
      </c>
      <c r="S39" s="323"/>
      <c r="T39" s="327">
        <f t="shared" si="10"/>
        <v>33.594916044041277</v>
      </c>
      <c r="U39" s="317"/>
      <c r="V39" s="327">
        <f t="shared" si="11"/>
        <v>4.3833161699760499</v>
      </c>
      <c r="W39" s="394"/>
      <c r="X39" s="395"/>
      <c r="Y39" s="395"/>
      <c r="AA39" s="394"/>
      <c r="AB39" s="394"/>
    </row>
    <row r="40" spans="1:28" ht="9.9499999999999993" customHeight="1">
      <c r="A40" s="331" t="s">
        <v>185</v>
      </c>
      <c r="B40" s="330"/>
      <c r="C40" s="396">
        <v>2244.3000000000002</v>
      </c>
      <c r="D40" s="396"/>
      <c r="E40" s="397">
        <v>1108.5853097300001</v>
      </c>
      <c r="F40" s="396"/>
      <c r="G40" s="396">
        <v>3352.8853097300002</v>
      </c>
      <c r="H40" s="396"/>
      <c r="I40" s="398">
        <v>156.10488727999999</v>
      </c>
      <c r="J40" s="396"/>
      <c r="K40" s="396">
        <v>3196.7804224500001</v>
      </c>
      <c r="L40" s="396"/>
      <c r="M40" s="399">
        <v>11.09589365648859</v>
      </c>
      <c r="N40" s="396"/>
      <c r="O40" s="396"/>
      <c r="P40" s="387">
        <v>17.7</v>
      </c>
      <c r="Q40" s="400"/>
      <c r="R40" s="387">
        <v>20.810308745032565</v>
      </c>
      <c r="S40" s="323"/>
      <c r="T40" s="327">
        <f t="shared" si="10"/>
        <v>34.678181270904574</v>
      </c>
      <c r="U40" s="317"/>
      <c r="V40" s="327">
        <f t="shared" si="11"/>
        <v>4.6558373716806534</v>
      </c>
      <c r="W40" s="394"/>
      <c r="X40" s="395"/>
      <c r="Y40" s="395"/>
      <c r="AA40" s="394"/>
      <c r="AB40" s="394"/>
    </row>
    <row r="41" spans="1:28" ht="9.9499999999999993" customHeight="1">
      <c r="A41" s="331" t="s">
        <v>186</v>
      </c>
      <c r="B41" s="330"/>
      <c r="C41" s="396">
        <v>2206.9</v>
      </c>
      <c r="D41" s="396"/>
      <c r="E41" s="397">
        <v>1079.2335171400002</v>
      </c>
      <c r="F41" s="396"/>
      <c r="G41" s="396">
        <v>3286.1335171400005</v>
      </c>
      <c r="H41" s="396"/>
      <c r="I41" s="398">
        <v>147.28431069000001</v>
      </c>
      <c r="J41" s="396"/>
      <c r="K41" s="396">
        <v>3138.8492064500006</v>
      </c>
      <c r="L41" s="396"/>
      <c r="M41" s="399">
        <v>10.793113117149444</v>
      </c>
      <c r="N41" s="396"/>
      <c r="O41" s="396"/>
      <c r="P41" s="387">
        <v>16.8</v>
      </c>
      <c r="Q41" s="400"/>
      <c r="R41" s="387">
        <v>19.365101320976557</v>
      </c>
      <c r="S41" s="323"/>
      <c r="T41" s="327">
        <f t="shared" si="10"/>
        <v>34.383095400769506</v>
      </c>
      <c r="U41" s="317"/>
      <c r="V41" s="327">
        <f t="shared" si="11"/>
        <v>4.4819941101536562</v>
      </c>
      <c r="W41" s="394"/>
      <c r="X41" s="395"/>
      <c r="Y41" s="395"/>
      <c r="AA41" s="394"/>
      <c r="AB41" s="394"/>
    </row>
    <row r="42" spans="1:28" ht="9.9499999999999993" customHeight="1">
      <c r="A42" s="329">
        <v>2004</v>
      </c>
      <c r="B42" s="330"/>
      <c r="C42" s="396">
        <v>2129.8000000000002</v>
      </c>
      <c r="D42" s="396"/>
      <c r="E42" s="396">
        <v>910.79523821000009</v>
      </c>
      <c r="F42" s="396"/>
      <c r="G42" s="396">
        <v>3040.5952382100004</v>
      </c>
      <c r="H42" s="396"/>
      <c r="I42" s="396">
        <v>160.69959755000002</v>
      </c>
      <c r="J42" s="396"/>
      <c r="K42" s="396">
        <v>2879.8956406600005</v>
      </c>
      <c r="L42" s="396"/>
      <c r="M42" s="399">
        <v>9.8134818534733768</v>
      </c>
      <c r="N42" s="396"/>
      <c r="O42" s="396"/>
      <c r="P42" s="387">
        <v>14.7</v>
      </c>
      <c r="Q42" s="400"/>
      <c r="R42" s="387">
        <v>16.492393304312703</v>
      </c>
      <c r="S42" s="323"/>
      <c r="T42" s="327">
        <f t="shared" si="10"/>
        <v>31.625980655370849</v>
      </c>
      <c r="U42" s="317"/>
      <c r="V42" s="327">
        <f t="shared" si="11"/>
        <v>5.2851361315886276</v>
      </c>
      <c r="W42" s="394"/>
      <c r="X42" s="395"/>
      <c r="Y42" s="395"/>
      <c r="Z42" s="401"/>
      <c r="AA42" s="401"/>
      <c r="AB42" s="401"/>
    </row>
    <row r="43" spans="1:28" ht="9.9499999999999993" customHeight="1">
      <c r="A43" s="331" t="s">
        <v>51</v>
      </c>
      <c r="B43" s="330"/>
      <c r="C43" s="396">
        <v>2046.5</v>
      </c>
      <c r="D43" s="396"/>
      <c r="E43" s="396">
        <v>951.97565486000008</v>
      </c>
      <c r="F43" s="396"/>
      <c r="G43" s="396">
        <v>2998.4756548599998</v>
      </c>
      <c r="H43" s="396"/>
      <c r="I43" s="396">
        <v>162.21500925000001</v>
      </c>
      <c r="J43" s="396"/>
      <c r="K43" s="396">
        <v>2836.2606456099998</v>
      </c>
      <c r="L43" s="396"/>
      <c r="M43" s="399">
        <v>9.5759373407505226</v>
      </c>
      <c r="N43" s="396"/>
      <c r="O43" s="396"/>
      <c r="P43" s="387">
        <v>15.9</v>
      </c>
      <c r="Q43" s="400"/>
      <c r="R43" s="387">
        <v>17.284299551043038</v>
      </c>
      <c r="S43" s="323"/>
      <c r="T43" s="327">
        <f t="shared" si="10"/>
        <v>33.564462995792724</v>
      </c>
      <c r="U43" s="317"/>
      <c r="V43" s="327">
        <f t="shared" si="11"/>
        <v>5.4099158346367799</v>
      </c>
      <c r="W43" s="394"/>
      <c r="X43" s="395"/>
      <c r="Y43" s="395"/>
      <c r="Z43" s="401"/>
      <c r="AA43" s="401"/>
      <c r="AB43" s="401"/>
    </row>
    <row r="44" spans="1:28" ht="9.9499999999999993" customHeight="1">
      <c r="A44" s="332" t="s">
        <v>52</v>
      </c>
      <c r="B44" s="333"/>
      <c r="C44" s="402">
        <v>1949.8</v>
      </c>
      <c r="D44" s="402"/>
      <c r="E44" s="402">
        <v>962.75879520000012</v>
      </c>
      <c r="F44" s="402"/>
      <c r="G44" s="402">
        <v>2912.5587952000001</v>
      </c>
      <c r="H44" s="402"/>
      <c r="I44" s="402">
        <v>146.41856744</v>
      </c>
      <c r="J44" s="402"/>
      <c r="K44" s="402">
        <v>2766.14022776</v>
      </c>
      <c r="L44" s="402"/>
      <c r="M44" s="403">
        <v>9.2514342892914971</v>
      </c>
      <c r="N44" s="402"/>
      <c r="O44" s="402"/>
      <c r="P44" s="404">
        <v>17.2</v>
      </c>
      <c r="Q44" s="405"/>
      <c r="R44" s="404">
        <v>18.140015608850639</v>
      </c>
      <c r="S44" s="334"/>
      <c r="T44" s="327">
        <f t="shared" si="10"/>
        <v>34.805133360127414</v>
      </c>
      <c r="U44" s="317"/>
      <c r="V44" s="327">
        <f t="shared" si="11"/>
        <v>5.0271454667731685</v>
      </c>
      <c r="W44" s="394"/>
      <c r="X44" s="395"/>
      <c r="Y44" s="395"/>
      <c r="Z44" s="401"/>
      <c r="AA44" s="401"/>
      <c r="AB44" s="401"/>
    </row>
    <row r="45" spans="1:28" ht="9.9499999999999993" customHeight="1">
      <c r="A45" s="335">
        <v>2007</v>
      </c>
      <c r="B45" s="333"/>
      <c r="C45" s="402">
        <v>2042.6</v>
      </c>
      <c r="D45" s="402"/>
      <c r="E45" s="402">
        <v>1008.24800716</v>
      </c>
      <c r="F45" s="402"/>
      <c r="G45" s="402">
        <v>3050.8480071599997</v>
      </c>
      <c r="H45" s="402"/>
      <c r="I45" s="402">
        <v>157.89284733000002</v>
      </c>
      <c r="J45" s="402"/>
      <c r="K45" s="402">
        <v>2892.9551598299995</v>
      </c>
      <c r="L45" s="402"/>
      <c r="M45" s="403">
        <v>9.5791974771969581</v>
      </c>
      <c r="N45" s="402"/>
      <c r="O45" s="402"/>
      <c r="P45" s="404">
        <v>14.8</v>
      </c>
      <c r="Q45" s="405"/>
      <c r="R45" s="404">
        <v>15.205219088714236</v>
      </c>
      <c r="S45" s="334"/>
      <c r="T45" s="327">
        <f t="shared" si="10"/>
        <v>34.851836667224681</v>
      </c>
      <c r="U45" s="317"/>
      <c r="V45" s="327">
        <f t="shared" si="11"/>
        <v>5.1753757302705061</v>
      </c>
      <c r="W45" s="394"/>
      <c r="X45" s="395"/>
      <c r="Y45" s="395"/>
      <c r="Z45" s="401"/>
      <c r="AA45" s="401"/>
      <c r="AB45" s="401"/>
    </row>
    <row r="46" spans="1:28" ht="9.9499999999999993" customHeight="1">
      <c r="A46" s="332" t="s">
        <v>54</v>
      </c>
      <c r="B46" s="333"/>
      <c r="C46" s="402">
        <v>1929.4</v>
      </c>
      <c r="D46" s="402"/>
      <c r="E46" s="402">
        <v>930.96087769000007</v>
      </c>
      <c r="F46" s="402"/>
      <c r="G46" s="402">
        <v>2860.3608776900001</v>
      </c>
      <c r="H46" s="402"/>
      <c r="I46" s="402">
        <v>157.65553294</v>
      </c>
      <c r="J46" s="402"/>
      <c r="K46" s="402">
        <v>2702.7053447500002</v>
      </c>
      <c r="L46" s="402"/>
      <c r="M46" s="403">
        <v>8.8672086562670014</v>
      </c>
      <c r="N46" s="402"/>
      <c r="O46" s="402"/>
      <c r="P46" s="404">
        <v>18.5</v>
      </c>
      <c r="Q46" s="405"/>
      <c r="R46" s="404">
        <v>18.642428151074206</v>
      </c>
      <c r="S46" s="334"/>
      <c r="T46" s="327">
        <v>34.44551880205475</v>
      </c>
      <c r="U46" s="317"/>
      <c r="V46" s="327">
        <v>5.5117357452924294</v>
      </c>
      <c r="W46" s="394"/>
      <c r="X46" s="395"/>
      <c r="Y46" s="395"/>
      <c r="Z46" s="401"/>
      <c r="AA46" s="401"/>
      <c r="AB46" s="401"/>
    </row>
    <row r="47" spans="1:28" ht="9.9499999999999993" customHeight="1">
      <c r="A47" s="332" t="s">
        <v>55</v>
      </c>
      <c r="B47" s="333"/>
      <c r="C47" s="402">
        <v>1905.9</v>
      </c>
      <c r="D47" s="402"/>
      <c r="E47" s="402">
        <v>1045.02686255</v>
      </c>
      <c r="F47" s="402"/>
      <c r="G47" s="402">
        <v>2950.9268625499999</v>
      </c>
      <c r="H47" s="402"/>
      <c r="I47" s="402">
        <v>169.94302011000002</v>
      </c>
      <c r="J47" s="402"/>
      <c r="K47" s="402">
        <v>2780.98384244</v>
      </c>
      <c r="L47" s="402"/>
      <c r="M47" s="403">
        <v>9.0456323690659222</v>
      </c>
      <c r="N47" s="402"/>
      <c r="O47" s="402"/>
      <c r="P47" s="404">
        <v>18.100000000000001</v>
      </c>
      <c r="Q47" s="405"/>
      <c r="R47" s="404">
        <v>18.100000000000001</v>
      </c>
      <c r="S47" s="334"/>
      <c r="T47" s="327">
        <v>37.577595619293739</v>
      </c>
      <c r="U47" s="317"/>
      <c r="V47" s="327">
        <v>5.758970927634115</v>
      </c>
      <c r="W47" s="394"/>
      <c r="X47" s="395"/>
      <c r="Y47" s="395"/>
      <c r="Z47" s="401"/>
      <c r="AA47" s="401"/>
      <c r="AB47" s="401"/>
    </row>
    <row r="48" spans="1:28" ht="9.9499999999999993" customHeight="1">
      <c r="A48" s="345" t="s">
        <v>187</v>
      </c>
      <c r="B48" s="322"/>
      <c r="C48" s="389">
        <v>1880.8</v>
      </c>
      <c r="D48" s="389"/>
      <c r="E48" s="389">
        <v>949.15745509999999</v>
      </c>
      <c r="F48" s="389"/>
      <c r="G48" s="389">
        <v>2829.9574551000001</v>
      </c>
      <c r="H48" s="389"/>
      <c r="I48" s="389">
        <v>186.08085315</v>
      </c>
      <c r="J48" s="389"/>
      <c r="K48" s="389">
        <v>2643.8766019499999</v>
      </c>
      <c r="L48" s="389"/>
      <c r="M48" s="392">
        <v>8.5352963014673566</v>
      </c>
      <c r="N48" s="389"/>
      <c r="O48" s="389"/>
      <c r="P48" s="383">
        <v>16.2</v>
      </c>
      <c r="Q48" s="393"/>
      <c r="R48" s="383">
        <v>16.006165337759729</v>
      </c>
      <c r="S48" s="406"/>
      <c r="T48" s="327">
        <v>35.900217672789488</v>
      </c>
      <c r="U48" s="317"/>
      <c r="V48" s="327">
        <v>6.5753940157176167</v>
      </c>
      <c r="W48" s="394"/>
      <c r="X48" s="395"/>
      <c r="Y48" s="395"/>
      <c r="Z48" s="401"/>
      <c r="AA48" s="401"/>
      <c r="AB48" s="401"/>
    </row>
    <row r="49" spans="1:28" ht="9.9499999999999993" customHeight="1">
      <c r="A49" s="345" t="s">
        <v>188</v>
      </c>
      <c r="B49" s="322"/>
      <c r="C49" s="389">
        <v>1869.2</v>
      </c>
      <c r="D49" s="389"/>
      <c r="E49" s="389">
        <v>1033.1082020199999</v>
      </c>
      <c r="F49" s="389"/>
      <c r="G49" s="389">
        <v>2902.30820202</v>
      </c>
      <c r="H49" s="389"/>
      <c r="I49" s="389">
        <v>202.44361055000002</v>
      </c>
      <c r="J49" s="389"/>
      <c r="K49" s="389">
        <v>2699.8645914700001</v>
      </c>
      <c r="L49" s="389"/>
      <c r="M49" s="392">
        <v>8.6517117580288385</v>
      </c>
      <c r="N49" s="389"/>
      <c r="O49" s="389"/>
      <c r="P49" s="407">
        <v>18.399999999999999</v>
      </c>
      <c r="Q49" s="393"/>
      <c r="R49" s="407">
        <v>17.829630132074922</v>
      </c>
      <c r="S49" s="406"/>
      <c r="T49" s="408">
        <v>38.265185790577064</v>
      </c>
      <c r="U49" s="409"/>
      <c r="V49" s="408">
        <v>6.9752623242803677</v>
      </c>
      <c r="W49" s="394"/>
      <c r="X49" s="395"/>
      <c r="Y49" s="395"/>
      <c r="Z49" s="401"/>
      <c r="AA49" s="401"/>
      <c r="AB49" s="401"/>
    </row>
    <row r="50" spans="1:28" ht="9.9499999999999993" customHeight="1">
      <c r="A50" s="345" t="s">
        <v>210</v>
      </c>
      <c r="B50" s="322"/>
      <c r="C50" s="389">
        <v>1670.6</v>
      </c>
      <c r="D50" s="389"/>
      <c r="E50" s="389">
        <v>841.66465876999996</v>
      </c>
      <c r="F50" s="389"/>
      <c r="G50" s="389">
        <v>2512.2646587700001</v>
      </c>
      <c r="H50" s="389"/>
      <c r="I50" s="389">
        <v>150.12273199000001</v>
      </c>
      <c r="J50" s="389"/>
      <c r="K50" s="389">
        <v>2362.1419267800002</v>
      </c>
      <c r="L50" s="389"/>
      <c r="M50" s="392">
        <v>7.5176984114733738</v>
      </c>
      <c r="N50" s="389"/>
      <c r="O50" s="389"/>
      <c r="P50" s="407">
        <v>19.100000000000001</v>
      </c>
      <c r="Q50" s="393"/>
      <c r="R50" s="407">
        <v>18.162151882183739</v>
      </c>
      <c r="S50" s="406"/>
      <c r="T50" s="408">
        <v>35.631417791958484</v>
      </c>
      <c r="U50" s="409"/>
      <c r="V50" s="408">
        <v>5.9755938318815431</v>
      </c>
      <c r="W50" s="394"/>
      <c r="X50" s="395"/>
      <c r="Y50" s="395"/>
      <c r="Z50" s="401"/>
      <c r="AA50" s="401"/>
      <c r="AB50" s="401"/>
    </row>
    <row r="51" spans="1:28" ht="9.9499999999999993" customHeight="1">
      <c r="A51" s="345" t="s">
        <v>59</v>
      </c>
      <c r="B51" s="322"/>
      <c r="C51" s="389">
        <v>1817.3</v>
      </c>
      <c r="D51" s="389"/>
      <c r="E51" s="389">
        <v>948.87652012000001</v>
      </c>
      <c r="F51" s="389"/>
      <c r="G51" s="389">
        <v>2766.1765201200001</v>
      </c>
      <c r="H51" s="389"/>
      <c r="I51" s="389">
        <v>146.56496150999999</v>
      </c>
      <c r="J51" s="389"/>
      <c r="K51" s="389">
        <v>2619.61155861</v>
      </c>
      <c r="L51" s="389"/>
      <c r="M51" s="392">
        <v>8.2805085263352485</v>
      </c>
      <c r="N51" s="389"/>
      <c r="O51" s="389"/>
      <c r="P51" s="407">
        <v>17.600000000000001</v>
      </c>
      <c r="Q51" s="393"/>
      <c r="R51" s="407">
        <v>16.460020154172405</v>
      </c>
      <c r="S51" s="406"/>
      <c r="T51" s="408">
        <v>36.222031354277817</v>
      </c>
      <c r="U51" s="409"/>
      <c r="V51" s="408">
        <v>5.2984674131946514</v>
      </c>
      <c r="W51" s="394"/>
      <c r="X51" s="706"/>
      <c r="Y51" s="395"/>
      <c r="Z51" s="401"/>
      <c r="AA51" s="401"/>
      <c r="AB51" s="401"/>
    </row>
    <row r="52" spans="1:28" ht="9.9499999999999993" customHeight="1">
      <c r="A52" s="345">
        <v>2014</v>
      </c>
      <c r="B52" s="322"/>
      <c r="C52" s="389">
        <v>1361.2</v>
      </c>
      <c r="D52" s="389"/>
      <c r="E52" s="389">
        <v>902.16964974999996</v>
      </c>
      <c r="F52" s="389"/>
      <c r="G52" s="389">
        <v>2263.36964975</v>
      </c>
      <c r="H52" s="389"/>
      <c r="I52" s="389">
        <v>161.50283422000001</v>
      </c>
      <c r="J52" s="389"/>
      <c r="K52" s="389">
        <v>2101.8668155300002</v>
      </c>
      <c r="L52" s="389"/>
      <c r="M52" s="392">
        <v>6.5959053424532392</v>
      </c>
      <c r="N52" s="389"/>
      <c r="O52" s="389"/>
      <c r="P52" s="407">
        <v>22.1</v>
      </c>
      <c r="Q52" s="393"/>
      <c r="R52" s="407">
        <v>20.334647571113759</v>
      </c>
      <c r="S52" s="406"/>
      <c r="T52" s="408">
        <v>42.922303310760043</v>
      </c>
      <c r="U52" s="409"/>
      <c r="V52" s="408">
        <v>7.1355041028246875</v>
      </c>
      <c r="W52" s="394"/>
      <c r="X52" s="706"/>
      <c r="Y52" s="395"/>
      <c r="Z52" s="401"/>
      <c r="AA52" s="401"/>
      <c r="AB52" s="401"/>
    </row>
    <row r="53" spans="1:28" ht="9.9499999999999993" customHeight="1">
      <c r="A53" s="345">
        <v>2015</v>
      </c>
      <c r="B53" s="322"/>
      <c r="C53" s="389">
        <v>1355.2</v>
      </c>
      <c r="D53" s="389"/>
      <c r="E53" s="389">
        <v>939.81154876999994</v>
      </c>
      <c r="F53" s="389"/>
      <c r="G53" s="389">
        <v>2295.01154877</v>
      </c>
      <c r="H53" s="389"/>
      <c r="I53" s="389">
        <v>122.84228962</v>
      </c>
      <c r="J53" s="389"/>
      <c r="K53" s="389">
        <v>2172.16925915</v>
      </c>
      <c r="L53" s="389"/>
      <c r="M53" s="392">
        <v>6.7673417421325111</v>
      </c>
      <c r="N53" s="389"/>
      <c r="O53" s="389"/>
      <c r="P53" s="407">
        <v>19.5</v>
      </c>
      <c r="Q53" s="393"/>
      <c r="R53" s="407">
        <v>17.763931021289388</v>
      </c>
      <c r="S53" s="406"/>
      <c r="T53" s="408">
        <v>43.266036696319013</v>
      </c>
      <c r="U53" s="409"/>
      <c r="V53" s="408">
        <v>5.3525782772568924</v>
      </c>
      <c r="W53" s="394"/>
      <c r="X53" s="706"/>
      <c r="Y53" s="395"/>
      <c r="Z53" s="401"/>
      <c r="AA53" s="401"/>
      <c r="AB53" s="401"/>
    </row>
    <row r="54" spans="1:28" ht="9.9499999999999993" customHeight="1">
      <c r="A54" s="345">
        <v>2016</v>
      </c>
      <c r="B54" s="322"/>
      <c r="C54" s="389">
        <v>1512.53</v>
      </c>
      <c r="D54" s="389"/>
      <c r="E54" s="389">
        <v>1041.42362615</v>
      </c>
      <c r="F54" s="389"/>
      <c r="G54" s="389">
        <v>2553.9536261499998</v>
      </c>
      <c r="H54" s="389"/>
      <c r="I54" s="389">
        <v>115.34343984</v>
      </c>
      <c r="J54" s="389"/>
      <c r="K54" s="389">
        <v>2438.6101863099998</v>
      </c>
      <c r="L54" s="389"/>
      <c r="M54" s="392">
        <v>7.5430799790301633</v>
      </c>
      <c r="N54" s="389"/>
      <c r="O54" s="389"/>
      <c r="P54" s="407">
        <v>17.2</v>
      </c>
      <c r="Q54" s="393"/>
      <c r="R54" s="407">
        <v>15.433898943854707</v>
      </c>
      <c r="S54" s="406"/>
      <c r="T54" s="408">
        <v>42.705621095015502</v>
      </c>
      <c r="U54" s="409"/>
      <c r="V54" s="408">
        <v>4.5162699376760571</v>
      </c>
      <c r="W54" s="740"/>
      <c r="X54" s="706"/>
      <c r="Y54" s="395"/>
      <c r="Z54" s="401"/>
      <c r="AA54" s="401"/>
      <c r="AB54" s="401"/>
    </row>
    <row r="55" spans="1:28" ht="9.9499999999999993" customHeight="1">
      <c r="A55" s="345">
        <v>2017</v>
      </c>
      <c r="B55" s="322"/>
      <c r="C55" s="389">
        <v>1539.2</v>
      </c>
      <c r="D55" s="389"/>
      <c r="E55" s="389">
        <v>1026.27074767</v>
      </c>
      <c r="F55" s="389"/>
      <c r="G55" s="389">
        <v>2565.47074767</v>
      </c>
      <c r="H55" s="389"/>
      <c r="I55" s="389">
        <v>179.14102276</v>
      </c>
      <c r="J55" s="389"/>
      <c r="K55" s="389">
        <v>2386.3297249100001</v>
      </c>
      <c r="L55" s="389"/>
      <c r="M55" s="392">
        <v>7.334257119943457</v>
      </c>
      <c r="N55" s="389"/>
      <c r="O55" s="389"/>
      <c r="P55" s="407">
        <v>19.2</v>
      </c>
      <c r="Q55" s="393"/>
      <c r="R55" s="407">
        <v>16.97036458948158</v>
      </c>
      <c r="S55" s="406"/>
      <c r="T55" s="408">
        <v>43.006242471739967</v>
      </c>
      <c r="U55" s="409"/>
      <c r="V55" s="408">
        <v>6.9827739381826364</v>
      </c>
      <c r="W55" s="740"/>
      <c r="X55" s="706"/>
      <c r="Y55" s="395"/>
      <c r="Z55" s="401"/>
      <c r="AA55" s="401"/>
      <c r="AB55" s="401"/>
    </row>
    <row r="56" spans="1:28" ht="9.9499999999999993" customHeight="1">
      <c r="A56" s="345">
        <v>2018</v>
      </c>
      <c r="B56" s="322"/>
      <c r="C56" s="389">
        <v>1460.28</v>
      </c>
      <c r="D56" s="389"/>
      <c r="E56" s="389">
        <v>992.54851225000004</v>
      </c>
      <c r="F56" s="389"/>
      <c r="G56" s="389">
        <v>2452.8285122500001</v>
      </c>
      <c r="H56" s="389"/>
      <c r="I56" s="389">
        <v>147.20673138000001</v>
      </c>
      <c r="J56" s="389"/>
      <c r="K56" s="389">
        <v>2305.6217808700003</v>
      </c>
      <c r="L56" s="389"/>
      <c r="M56" s="392">
        <v>7.0421327219706482</v>
      </c>
      <c r="N56" s="389"/>
      <c r="O56" s="389"/>
      <c r="P56" s="407">
        <v>22.7</v>
      </c>
      <c r="Q56" s="393"/>
      <c r="R56" s="407">
        <v>19.763257986632539</v>
      </c>
      <c r="S56" s="354"/>
      <c r="T56" s="410">
        <v>43.049060365636947</v>
      </c>
      <c r="U56" s="411"/>
      <c r="V56" s="410">
        <v>6.0015093042507903</v>
      </c>
      <c r="W56" s="705"/>
      <c r="X56" s="706"/>
      <c r="Y56" s="395"/>
      <c r="Z56" s="401"/>
      <c r="AA56" s="401"/>
      <c r="AB56" s="401"/>
    </row>
    <row r="57" spans="1:28" ht="11.1" customHeight="1">
      <c r="A57" s="412" t="s">
        <v>211</v>
      </c>
      <c r="B57" s="413"/>
      <c r="C57" s="414"/>
      <c r="D57" s="415"/>
      <c r="E57" s="414"/>
      <c r="F57" s="415"/>
      <c r="G57" s="414"/>
      <c r="H57" s="415"/>
      <c r="I57" s="414"/>
      <c r="J57" s="415"/>
      <c r="K57" s="414"/>
      <c r="L57" s="415"/>
      <c r="M57" s="414"/>
      <c r="N57" s="414"/>
      <c r="O57" s="415"/>
      <c r="P57" s="416"/>
      <c r="Q57" s="415"/>
      <c r="R57" s="416"/>
      <c r="S57" s="363"/>
      <c r="T57" s="417"/>
      <c r="U57" s="417"/>
      <c r="V57" s="418"/>
      <c r="W57" s="419"/>
      <c r="X57" s="419"/>
      <c r="Y57" s="395"/>
      <c r="Z57" s="401"/>
      <c r="AA57" s="401"/>
      <c r="AB57" s="401"/>
    </row>
    <row r="58" spans="1:28" ht="12" customHeight="1">
      <c r="A58" s="365" t="s">
        <v>350</v>
      </c>
      <c r="B58" s="366"/>
      <c r="C58" s="367"/>
      <c r="D58" s="366"/>
      <c r="E58" s="367"/>
      <c r="F58" s="366"/>
      <c r="G58" s="367"/>
      <c r="H58" s="366"/>
      <c r="I58" s="367"/>
      <c r="J58" s="366"/>
      <c r="K58" s="367"/>
      <c r="L58" s="366"/>
      <c r="M58" s="367"/>
      <c r="N58" s="367"/>
      <c r="O58" s="366"/>
      <c r="P58" s="368"/>
      <c r="Q58" s="366"/>
      <c r="R58" s="368"/>
      <c r="S58" s="366"/>
      <c r="T58" s="417"/>
      <c r="U58" s="417"/>
      <c r="V58" s="418"/>
      <c r="W58" s="418"/>
      <c r="X58" s="418"/>
      <c r="Z58" s="401"/>
      <c r="AA58" s="401"/>
      <c r="AB58" s="401"/>
    </row>
    <row r="59" spans="1:28" ht="12" customHeight="1">
      <c r="A59" s="365" t="s">
        <v>312</v>
      </c>
      <c r="B59" s="366"/>
      <c r="C59" s="367"/>
      <c r="D59" s="366"/>
      <c r="E59" s="367"/>
      <c r="F59" s="366"/>
      <c r="G59" s="367"/>
      <c r="H59" s="366"/>
      <c r="I59" s="367"/>
      <c r="J59" s="366"/>
      <c r="K59" s="367"/>
      <c r="L59" s="366"/>
      <c r="M59" s="367"/>
      <c r="N59" s="367"/>
      <c r="O59" s="366"/>
      <c r="P59" s="368"/>
      <c r="Q59" s="366"/>
      <c r="R59" s="368"/>
      <c r="S59" s="366"/>
      <c r="T59" s="417"/>
      <c r="U59" s="417"/>
      <c r="V59" s="418"/>
      <c r="W59" s="418"/>
      <c r="X59" s="418"/>
      <c r="Z59" s="401"/>
      <c r="AA59" s="401"/>
      <c r="AB59" s="401"/>
    </row>
    <row r="60" spans="1:28" ht="12" customHeight="1">
      <c r="A60" s="365" t="s">
        <v>351</v>
      </c>
      <c r="B60" s="366"/>
      <c r="C60" s="367"/>
      <c r="D60" s="366"/>
      <c r="E60" s="367"/>
      <c r="F60" s="366"/>
      <c r="G60" s="367"/>
      <c r="H60" s="366"/>
      <c r="I60" s="367"/>
      <c r="J60" s="366"/>
      <c r="K60" s="367"/>
      <c r="L60" s="366"/>
      <c r="M60" s="367"/>
      <c r="N60" s="367"/>
      <c r="O60" s="366"/>
      <c r="P60" s="368"/>
      <c r="Q60" s="366"/>
      <c r="R60" s="368"/>
      <c r="S60" s="366"/>
      <c r="T60" s="417"/>
      <c r="U60" s="417"/>
      <c r="V60" s="418"/>
      <c r="W60" s="418"/>
      <c r="X60" s="418"/>
      <c r="Z60" s="401"/>
      <c r="AA60" s="401"/>
      <c r="AB60" s="401"/>
    </row>
    <row r="61" spans="1:28" ht="11.1" customHeight="1">
      <c r="A61" s="420" t="s">
        <v>347</v>
      </c>
      <c r="B61" s="366"/>
      <c r="C61" s="367"/>
      <c r="D61" s="366"/>
      <c r="E61" s="367"/>
      <c r="F61" s="366"/>
      <c r="G61" s="367"/>
      <c r="H61" s="366"/>
      <c r="I61" s="367"/>
      <c r="J61" s="366"/>
      <c r="K61" s="367"/>
      <c r="L61" s="366"/>
      <c r="M61" s="367"/>
      <c r="N61" s="367"/>
      <c r="O61" s="366"/>
      <c r="P61" s="368"/>
      <c r="Q61" s="366"/>
      <c r="R61" s="368"/>
      <c r="S61" s="366"/>
      <c r="T61" s="417"/>
      <c r="U61" s="417"/>
      <c r="V61" s="418"/>
      <c r="W61" s="418"/>
      <c r="X61" s="418"/>
      <c r="Z61" s="421"/>
      <c r="AA61" s="421"/>
      <c r="AB61" s="421"/>
    </row>
    <row r="62" spans="1:28" ht="11.1" customHeight="1">
      <c r="A62" s="126" t="s">
        <v>63</v>
      </c>
      <c r="B62" s="369"/>
      <c r="C62" s="369"/>
      <c r="D62" s="369"/>
      <c r="E62" s="369"/>
      <c r="F62" s="369"/>
      <c r="G62" s="369"/>
      <c r="H62" s="369"/>
      <c r="I62" s="369"/>
      <c r="J62" s="369"/>
      <c r="K62" s="369"/>
      <c r="L62" s="369"/>
      <c r="M62" s="369"/>
      <c r="N62" s="369"/>
      <c r="O62" s="369"/>
      <c r="P62" s="369"/>
      <c r="Q62" s="369"/>
      <c r="R62" s="369"/>
      <c r="S62" s="369"/>
      <c r="T62" s="418"/>
      <c r="U62" s="418"/>
      <c r="V62" s="418"/>
      <c r="W62" s="418"/>
      <c r="X62" s="418"/>
    </row>
    <row r="63" spans="1:28" ht="9.9499999999999993" customHeight="1"/>
    <row r="64" spans="1:28">
      <c r="C64" s="741"/>
      <c r="D64" s="741"/>
      <c r="E64" s="741"/>
      <c r="F64" s="741"/>
      <c r="G64" s="741"/>
      <c r="H64" s="422"/>
      <c r="I64" s="741"/>
      <c r="J64" s="741"/>
      <c r="K64" s="741"/>
      <c r="L64" s="741"/>
      <c r="M64" s="741"/>
      <c r="R64" s="742"/>
      <c r="T64" s="373"/>
      <c r="U64" s="373"/>
      <c r="V64" s="373"/>
    </row>
    <row r="65" spans="3:22">
      <c r="C65" s="741"/>
      <c r="D65" s="741"/>
      <c r="E65" s="741"/>
      <c r="F65" s="741"/>
      <c r="G65" s="741"/>
      <c r="H65" s="422"/>
      <c r="I65" s="741"/>
      <c r="J65" s="741"/>
      <c r="K65" s="741"/>
      <c r="L65" s="741"/>
      <c r="M65" s="741"/>
      <c r="R65" s="742"/>
      <c r="T65" s="373"/>
      <c r="U65" s="373"/>
      <c r="V65" s="373"/>
    </row>
    <row r="66" spans="3:22">
      <c r="C66" s="741"/>
      <c r="D66" s="741"/>
      <c r="E66" s="741"/>
      <c r="F66" s="741"/>
      <c r="G66" s="741"/>
      <c r="H66" s="422"/>
      <c r="I66" s="741"/>
      <c r="J66" s="741"/>
      <c r="K66" s="741"/>
      <c r="L66" s="741"/>
      <c r="M66" s="741"/>
      <c r="R66" s="742"/>
      <c r="T66" s="373"/>
      <c r="U66" s="373"/>
      <c r="V66" s="373"/>
    </row>
    <row r="67" spans="3:22">
      <c r="C67" s="741"/>
      <c r="D67" s="741"/>
      <c r="E67" s="741"/>
      <c r="F67" s="741"/>
      <c r="G67" s="741"/>
      <c r="H67" s="422"/>
      <c r="I67" s="741"/>
      <c r="J67" s="741"/>
      <c r="K67" s="741"/>
      <c r="L67" s="741"/>
      <c r="M67" s="741"/>
      <c r="R67" s="742"/>
      <c r="T67" s="373"/>
      <c r="U67" s="373"/>
      <c r="V67" s="373"/>
    </row>
    <row r="68" spans="3:22">
      <c r="C68" s="741"/>
      <c r="D68" s="741"/>
      <c r="E68" s="741"/>
      <c r="F68" s="741"/>
      <c r="G68" s="741"/>
      <c r="H68" s="422"/>
      <c r="I68" s="741"/>
      <c r="J68" s="741"/>
      <c r="K68" s="741"/>
      <c r="L68" s="741"/>
      <c r="M68" s="741"/>
      <c r="R68" s="742"/>
      <c r="T68" s="373"/>
      <c r="U68" s="373"/>
      <c r="V68" s="373"/>
    </row>
    <row r="69" spans="3:22">
      <c r="C69" s="741"/>
      <c r="D69" s="741"/>
      <c r="E69" s="741"/>
      <c r="F69" s="741"/>
      <c r="G69" s="741"/>
      <c r="I69" s="741"/>
      <c r="J69" s="741"/>
      <c r="K69" s="741"/>
      <c r="L69" s="741"/>
      <c r="M69" s="741"/>
      <c r="R69" s="742"/>
      <c r="T69" s="373"/>
      <c r="U69" s="373"/>
      <c r="V69" s="373"/>
    </row>
    <row r="70" spans="3:22">
      <c r="C70" s="741"/>
      <c r="D70" s="741"/>
      <c r="E70" s="741"/>
      <c r="F70" s="741"/>
      <c r="G70" s="741"/>
      <c r="I70" s="741"/>
      <c r="J70" s="741"/>
      <c r="K70" s="741"/>
      <c r="L70" s="741"/>
      <c r="M70" s="741"/>
      <c r="R70" s="742"/>
      <c r="T70" s="373"/>
      <c r="U70" s="373"/>
      <c r="V70" s="373"/>
    </row>
    <row r="71" spans="3:22">
      <c r="C71" s="741"/>
      <c r="D71" s="741"/>
      <c r="E71" s="741"/>
      <c r="F71" s="741"/>
      <c r="G71" s="741"/>
      <c r="I71" s="741"/>
      <c r="J71" s="741"/>
      <c r="K71" s="741"/>
      <c r="L71" s="741"/>
      <c r="M71" s="741"/>
      <c r="R71" s="742"/>
      <c r="T71" s="373"/>
      <c r="U71" s="373"/>
      <c r="V71" s="373"/>
    </row>
  </sheetData>
  <pageMargins left="0.31" right="0.27" top="0.75" bottom="0.75" header="0" footer="0.5"/>
  <pageSetup scale="91" firstPageNumber="75" orientation="portrait" useFirstPageNumber="1" r:id="rId1"/>
  <headerFooter alignWithMargins="0"/>
  <ignoredErrors>
    <ignoredError sqref="A10:A14" unlockedFormula="1"/>
    <ignoredError sqref="A15:A17" formula="1" unlockedFormula="1"/>
    <ignoredError sqref="A37" formula="1"/>
    <ignoredError sqref="A18:A27 A28:A35" numberStoredAsText="1" formula="1" unlockedFormula="1"/>
    <ignoredError sqref="A36" numberStoredAsText="1" formula="1"/>
    <ignoredError sqref="A40:A47 R4 A48:A52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C72"/>
  <sheetViews>
    <sheetView showGridLines="0" zoomScaleNormal="100" workbookViewId="0">
      <selection activeCell="AA42" sqref="AA42"/>
    </sheetView>
  </sheetViews>
  <sheetFormatPr defaultColWidth="9.140625" defaultRowHeight="12.75"/>
  <cols>
    <col min="1" max="1" width="5.7109375" style="272" customWidth="1"/>
    <col min="2" max="2" width="3.85546875" style="272" customWidth="1"/>
    <col min="3" max="3" width="7.42578125" style="272" customWidth="1"/>
    <col min="4" max="4" width="3.7109375" style="272" customWidth="1"/>
    <col min="5" max="5" width="7.42578125" style="272" customWidth="1"/>
    <col min="6" max="6" width="3.7109375" style="272" customWidth="1"/>
    <col min="7" max="7" width="7.42578125" style="272" customWidth="1"/>
    <col min="8" max="8" width="3.42578125" style="272" customWidth="1"/>
    <col min="9" max="9" width="7.42578125" style="272" customWidth="1"/>
    <col min="10" max="10" width="3.7109375" style="272" customWidth="1"/>
    <col min="11" max="11" width="7.42578125" style="272" customWidth="1"/>
    <col min="12" max="12" width="2.7109375" style="272" customWidth="1"/>
    <col min="13" max="13" width="7.42578125" style="272" customWidth="1"/>
    <col min="14" max="14" width="2.7109375" style="272" customWidth="1"/>
    <col min="15" max="15" width="3.42578125" style="272" customWidth="1"/>
    <col min="16" max="16" width="7.42578125" style="272" customWidth="1"/>
    <col min="17" max="17" width="2.7109375" style="272" customWidth="1"/>
    <col min="18" max="18" width="7.42578125" style="272" customWidth="1"/>
    <col min="19" max="20" width="2.7109375" style="272" customWidth="1"/>
    <col min="21" max="21" width="9.140625" style="272"/>
    <col min="22" max="22" width="2.7109375" style="272" customWidth="1"/>
    <col min="23" max="23" width="10.7109375" style="272" customWidth="1"/>
    <col min="24" max="24" width="2.7109375" style="272" customWidth="1"/>
    <col min="25" max="25" width="10" style="272" bestFit="1" customWidth="1"/>
    <col min="26" max="16384" width="9.140625" style="272"/>
  </cols>
  <sheetData>
    <row r="1" spans="1:23" ht="15.75" customHeight="1">
      <c r="A1" s="423" t="s">
        <v>212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271"/>
      <c r="O1" s="271"/>
      <c r="P1" s="271"/>
      <c r="Q1" s="271"/>
      <c r="R1" s="271"/>
      <c r="S1" s="271"/>
      <c r="T1" s="271"/>
    </row>
    <row r="2" spans="1:23" ht="14.25" customHeight="1">
      <c r="A2" s="273"/>
      <c r="B2" s="273"/>
      <c r="C2" s="273"/>
      <c r="D2" s="273"/>
      <c r="E2" s="274" t="s">
        <v>163</v>
      </c>
      <c r="F2" s="273"/>
      <c r="G2" s="273"/>
      <c r="H2" s="273"/>
      <c r="I2" s="273"/>
      <c r="J2" s="273"/>
      <c r="K2" s="275" t="s">
        <v>196</v>
      </c>
      <c r="L2" s="273"/>
      <c r="M2" s="273"/>
      <c r="N2" s="273"/>
      <c r="O2" s="273"/>
      <c r="P2" s="275" t="s">
        <v>197</v>
      </c>
      <c r="Q2" s="273"/>
      <c r="R2" s="273"/>
      <c r="S2" s="277"/>
      <c r="T2" s="273"/>
      <c r="U2" s="275" t="s">
        <v>198</v>
      </c>
      <c r="V2" s="273"/>
      <c r="W2" s="273"/>
    </row>
    <row r="3" spans="1:23" ht="12" customHeight="1">
      <c r="A3" s="279"/>
      <c r="B3" s="279"/>
      <c r="C3" s="280" t="s">
        <v>166</v>
      </c>
      <c r="D3" s="273"/>
      <c r="E3" s="273"/>
      <c r="F3" s="273"/>
      <c r="G3" s="273"/>
      <c r="H3" s="279"/>
      <c r="I3" s="273"/>
      <c r="J3" s="273"/>
      <c r="K3" s="273"/>
      <c r="L3" s="273"/>
      <c r="M3" s="280" t="s">
        <v>167</v>
      </c>
      <c r="N3" s="273"/>
      <c r="O3" s="279"/>
      <c r="P3" s="280" t="s">
        <v>199</v>
      </c>
      <c r="Q3" s="273"/>
      <c r="R3" s="375" t="s">
        <v>200</v>
      </c>
      <c r="S3" s="279"/>
      <c r="T3" s="279"/>
      <c r="U3" s="280"/>
      <c r="V3" s="273"/>
      <c r="W3" s="375"/>
    </row>
    <row r="4" spans="1:23">
      <c r="A4" s="282" t="s">
        <v>123</v>
      </c>
      <c r="B4" s="279"/>
      <c r="C4" s="283" t="s">
        <v>169</v>
      </c>
      <c r="D4" s="279"/>
      <c r="E4" s="282" t="s">
        <v>213</v>
      </c>
      <c r="F4" s="279"/>
      <c r="G4" s="282" t="s">
        <v>22</v>
      </c>
      <c r="H4" s="279"/>
      <c r="I4" s="282" t="s">
        <v>214</v>
      </c>
      <c r="J4" s="279"/>
      <c r="K4" s="283" t="s">
        <v>201</v>
      </c>
      <c r="L4" s="279"/>
      <c r="M4" s="282" t="s">
        <v>173</v>
      </c>
      <c r="N4" s="279"/>
      <c r="O4" s="279"/>
      <c r="P4" s="282" t="s">
        <v>215</v>
      </c>
      <c r="Q4" s="279"/>
      <c r="R4" s="376" t="s">
        <v>203</v>
      </c>
      <c r="S4" s="279"/>
      <c r="T4" s="279"/>
      <c r="U4" s="283" t="s">
        <v>168</v>
      </c>
      <c r="V4" s="279"/>
      <c r="W4" s="377" t="s">
        <v>204</v>
      </c>
    </row>
    <row r="5" spans="1:23">
      <c r="A5" s="285"/>
      <c r="B5" s="285"/>
      <c r="C5" s="286"/>
      <c r="D5" s="285"/>
      <c r="E5" s="288"/>
      <c r="F5" s="285"/>
      <c r="G5" s="285"/>
      <c r="H5" s="285"/>
      <c r="I5" s="286"/>
      <c r="J5" s="285"/>
      <c r="K5" s="285"/>
      <c r="L5" s="285"/>
      <c r="M5" s="288" t="s">
        <v>205</v>
      </c>
      <c r="N5" s="285"/>
      <c r="O5" s="285"/>
      <c r="P5" s="287"/>
      <c r="Q5" s="285"/>
      <c r="R5" s="378" t="s">
        <v>216</v>
      </c>
      <c r="S5" s="285"/>
      <c r="T5" s="285"/>
      <c r="U5" s="287" t="s">
        <v>207</v>
      </c>
      <c r="V5" s="285"/>
      <c r="W5" s="287" t="s">
        <v>208</v>
      </c>
    </row>
    <row r="6" spans="1:23" ht="15" customHeight="1">
      <c r="A6" s="271"/>
      <c r="B6" s="289" t="s">
        <v>175</v>
      </c>
      <c r="C6" s="290"/>
      <c r="D6" s="290"/>
      <c r="E6" s="290"/>
      <c r="F6" s="291"/>
      <c r="G6" s="292"/>
      <c r="H6" s="292"/>
      <c r="I6" s="292"/>
      <c r="J6" s="292"/>
      <c r="K6" s="292"/>
      <c r="L6" s="291"/>
      <c r="M6" s="293" t="s">
        <v>176</v>
      </c>
      <c r="N6" s="271"/>
      <c r="O6" s="271"/>
      <c r="P6" s="379" t="s">
        <v>209</v>
      </c>
      <c r="Q6" s="271"/>
      <c r="R6" s="271"/>
      <c r="S6" s="271"/>
      <c r="T6" s="271"/>
      <c r="U6" s="294" t="s">
        <v>177</v>
      </c>
    </row>
    <row r="7" spans="1:23" ht="4.5" customHeight="1">
      <c r="A7" s="271"/>
      <c r="B7" s="271"/>
      <c r="C7" s="271"/>
      <c r="D7" s="271"/>
      <c r="E7" s="271"/>
      <c r="F7" s="271"/>
      <c r="G7" s="271"/>
      <c r="H7" s="271"/>
      <c r="I7" s="271"/>
      <c r="J7" s="271"/>
      <c r="K7" s="271"/>
      <c r="L7" s="271"/>
      <c r="M7" s="271"/>
      <c r="N7" s="271"/>
      <c r="O7" s="271"/>
      <c r="P7" s="271"/>
      <c r="Q7" s="271"/>
      <c r="R7" s="271"/>
      <c r="S7" s="271"/>
      <c r="T7" s="271"/>
    </row>
    <row r="8" spans="1:23" ht="10.7" customHeight="1">
      <c r="A8" s="295">
        <v>1970</v>
      </c>
      <c r="B8" s="279"/>
      <c r="C8" s="424">
        <v>193.1</v>
      </c>
      <c r="D8" s="425"/>
      <c r="E8" s="426">
        <v>18.899999999999999</v>
      </c>
      <c r="F8" s="425"/>
      <c r="G8" s="424">
        <f>C8+E8</f>
        <v>212</v>
      </c>
      <c r="H8" s="425"/>
      <c r="I8" s="424">
        <v>26.2</v>
      </c>
      <c r="J8" s="425"/>
      <c r="K8" s="424">
        <f t="shared" ref="K8:K17" si="0">G8-I8</f>
        <v>185.8</v>
      </c>
      <c r="L8" s="425"/>
      <c r="M8" s="427">
        <v>0.91</v>
      </c>
      <c r="N8" s="425"/>
      <c r="O8" s="428"/>
      <c r="P8" s="429">
        <v>5.66</v>
      </c>
      <c r="Q8" s="425"/>
      <c r="R8" s="430">
        <v>24.819118614338961</v>
      </c>
      <c r="S8" s="271"/>
      <c r="T8" s="271"/>
      <c r="U8" s="327">
        <f>E8/K8*100</f>
        <v>10.172228202368135</v>
      </c>
      <c r="W8" s="327">
        <f>I8/G8*100</f>
        <v>12.358490566037736</v>
      </c>
    </row>
    <row r="9" spans="1:23" ht="10.7" customHeight="1">
      <c r="A9" s="304">
        <v>1971</v>
      </c>
      <c r="B9" s="271"/>
      <c r="C9" s="431">
        <v>203.9</v>
      </c>
      <c r="D9" s="432"/>
      <c r="E9" s="433">
        <v>14.9</v>
      </c>
      <c r="F9" s="432"/>
      <c r="G9" s="431">
        <f>C9+E9</f>
        <v>218.8</v>
      </c>
      <c r="H9" s="432"/>
      <c r="I9" s="431">
        <v>26.3</v>
      </c>
      <c r="J9" s="432"/>
      <c r="K9" s="431">
        <f t="shared" si="0"/>
        <v>192.5</v>
      </c>
      <c r="L9" s="432"/>
      <c r="M9" s="434">
        <v>0.93</v>
      </c>
      <c r="N9" s="432"/>
      <c r="O9" s="82"/>
      <c r="P9" s="435">
        <v>6.23</v>
      </c>
      <c r="Q9" s="432"/>
      <c r="R9" s="436">
        <v>25.997329327324326</v>
      </c>
      <c r="S9" s="271"/>
      <c r="T9" s="271"/>
      <c r="U9" s="327">
        <f t="shared" ref="U9:U17" si="1">E9/K9*100</f>
        <v>7.7402597402597406</v>
      </c>
      <c r="W9" s="327">
        <f t="shared" ref="W9:W17" si="2">I9/G9*100</f>
        <v>12.020109689213895</v>
      </c>
    </row>
    <row r="10" spans="1:23" ht="10.7" customHeight="1">
      <c r="A10" s="304">
        <f t="shared" ref="A10:A16" si="3">+A9+1</f>
        <v>1972</v>
      </c>
      <c r="B10" s="271"/>
      <c r="C10" s="431">
        <v>230.7</v>
      </c>
      <c r="D10" s="432"/>
      <c r="E10" s="433">
        <v>13</v>
      </c>
      <c r="F10" s="432"/>
      <c r="G10" s="431">
        <f t="shared" ref="G10:G16" si="4">C10+E10</f>
        <v>243.7</v>
      </c>
      <c r="H10" s="432"/>
      <c r="I10" s="431">
        <v>25.5</v>
      </c>
      <c r="J10" s="432"/>
      <c r="K10" s="431">
        <f t="shared" si="0"/>
        <v>218.2</v>
      </c>
      <c r="L10" s="432"/>
      <c r="M10" s="434">
        <v>1.04</v>
      </c>
      <c r="N10" s="432"/>
      <c r="O10" s="82"/>
      <c r="P10" s="435">
        <v>6.24</v>
      </c>
      <c r="Q10" s="432"/>
      <c r="R10" s="436">
        <v>24.955008998200363</v>
      </c>
      <c r="S10" s="271"/>
      <c r="T10" s="271"/>
      <c r="U10" s="327">
        <f t="shared" si="1"/>
        <v>5.9578368469294229</v>
      </c>
      <c r="W10" s="327">
        <f t="shared" si="2"/>
        <v>10.463684858432499</v>
      </c>
    </row>
    <row r="11" spans="1:23" ht="10.7" customHeight="1">
      <c r="A11" s="304">
        <f t="shared" si="3"/>
        <v>1973</v>
      </c>
      <c r="B11" s="271"/>
      <c r="C11" s="431">
        <v>245.3</v>
      </c>
      <c r="D11" s="432"/>
      <c r="E11" s="433">
        <v>17.600000000000001</v>
      </c>
      <c r="F11" s="432"/>
      <c r="G11" s="431">
        <f t="shared" si="4"/>
        <v>262.90000000000003</v>
      </c>
      <c r="H11" s="432"/>
      <c r="I11" s="431">
        <v>27.9</v>
      </c>
      <c r="J11" s="432"/>
      <c r="K11" s="431">
        <f t="shared" si="0"/>
        <v>235.00000000000003</v>
      </c>
      <c r="L11" s="432"/>
      <c r="M11" s="434">
        <v>1.1100000000000001</v>
      </c>
      <c r="N11" s="432"/>
      <c r="O11" s="82"/>
      <c r="P11" s="435">
        <v>7.47</v>
      </c>
      <c r="Q11" s="432"/>
      <c r="R11" s="436">
        <v>28.331942653417279</v>
      </c>
      <c r="S11" s="271"/>
      <c r="T11" s="271"/>
      <c r="U11" s="327">
        <f t="shared" si="1"/>
        <v>7.4893617021276588</v>
      </c>
      <c r="W11" s="327">
        <f t="shared" si="2"/>
        <v>10.612400152149103</v>
      </c>
    </row>
    <row r="12" spans="1:23" ht="10.7" customHeight="1">
      <c r="A12" s="304">
        <f t="shared" si="3"/>
        <v>1974</v>
      </c>
      <c r="B12" s="271"/>
      <c r="C12" s="431">
        <v>218.5</v>
      </c>
      <c r="D12" s="432"/>
      <c r="E12" s="433">
        <v>24.1</v>
      </c>
      <c r="F12" s="432"/>
      <c r="G12" s="431">
        <f t="shared" si="4"/>
        <v>242.6</v>
      </c>
      <c r="H12" s="432"/>
      <c r="I12" s="431">
        <v>27.4</v>
      </c>
      <c r="J12" s="432"/>
      <c r="K12" s="431">
        <f t="shared" si="0"/>
        <v>215.2</v>
      </c>
      <c r="L12" s="432"/>
      <c r="M12" s="434">
        <v>1.01</v>
      </c>
      <c r="N12" s="432"/>
      <c r="O12" s="82"/>
      <c r="P12" s="435">
        <v>8.23</v>
      </c>
      <c r="Q12" s="432"/>
      <c r="R12" s="436">
        <v>28.642026867126052</v>
      </c>
      <c r="S12" s="271"/>
      <c r="T12" s="271"/>
      <c r="U12" s="327">
        <f t="shared" si="1"/>
        <v>11.198884758364313</v>
      </c>
      <c r="W12" s="327">
        <f t="shared" si="2"/>
        <v>11.294311624072547</v>
      </c>
    </row>
    <row r="13" spans="1:23" ht="10.7" customHeight="1">
      <c r="A13" s="304">
        <f t="shared" si="3"/>
        <v>1975</v>
      </c>
      <c r="B13" s="271"/>
      <c r="C13" s="431">
        <v>239.5</v>
      </c>
      <c r="D13" s="432"/>
      <c r="E13" s="433">
        <v>12</v>
      </c>
      <c r="F13" s="432"/>
      <c r="G13" s="431">
        <f t="shared" si="4"/>
        <v>251.5</v>
      </c>
      <c r="H13" s="432"/>
      <c r="I13" s="431">
        <v>22.3</v>
      </c>
      <c r="J13" s="432"/>
      <c r="K13" s="431">
        <f t="shared" si="0"/>
        <v>229.2</v>
      </c>
      <c r="L13" s="432"/>
      <c r="M13" s="434">
        <v>1.06</v>
      </c>
      <c r="N13" s="432"/>
      <c r="O13" s="82"/>
      <c r="P13" s="435">
        <v>9.31</v>
      </c>
      <c r="Q13" s="432"/>
      <c r="R13" s="436">
        <v>29.654403567447048</v>
      </c>
      <c r="S13" s="271"/>
      <c r="T13" s="271"/>
      <c r="U13" s="327">
        <f t="shared" si="1"/>
        <v>5.2356020942408374</v>
      </c>
      <c r="W13" s="327">
        <f t="shared" si="2"/>
        <v>8.8667992047713717</v>
      </c>
    </row>
    <row r="14" spans="1:23" ht="10.7" customHeight="1">
      <c r="A14" s="304">
        <f t="shared" si="3"/>
        <v>1976</v>
      </c>
      <c r="B14" s="271"/>
      <c r="C14" s="431">
        <v>234.6</v>
      </c>
      <c r="D14" s="432"/>
      <c r="E14" s="433">
        <v>15</v>
      </c>
      <c r="F14" s="432"/>
      <c r="G14" s="431">
        <f t="shared" si="4"/>
        <v>249.6</v>
      </c>
      <c r="H14" s="432"/>
      <c r="I14" s="431">
        <v>27.2</v>
      </c>
      <c r="J14" s="432"/>
      <c r="K14" s="431">
        <f t="shared" si="0"/>
        <v>222.4</v>
      </c>
      <c r="L14" s="432"/>
      <c r="M14" s="434">
        <v>1.02</v>
      </c>
      <c r="N14" s="432"/>
      <c r="O14" s="82"/>
      <c r="P14" s="435">
        <v>10.6</v>
      </c>
      <c r="Q14" s="432"/>
      <c r="R14" s="436">
        <v>32.005797276487819</v>
      </c>
      <c r="S14" s="271"/>
      <c r="T14" s="271"/>
      <c r="U14" s="327">
        <f t="shared" si="1"/>
        <v>6.744604316546762</v>
      </c>
      <c r="W14" s="327">
        <f t="shared" si="2"/>
        <v>10.897435897435898</v>
      </c>
    </row>
    <row r="15" spans="1:23" ht="10.7" customHeight="1">
      <c r="A15" s="304">
        <f t="shared" si="3"/>
        <v>1977</v>
      </c>
      <c r="B15" s="271"/>
      <c r="C15" s="431">
        <v>259.10000000000002</v>
      </c>
      <c r="D15" s="432"/>
      <c r="E15" s="433">
        <v>18.100000000000001</v>
      </c>
      <c r="F15" s="432"/>
      <c r="G15" s="431">
        <f t="shared" si="4"/>
        <v>277.20000000000005</v>
      </c>
      <c r="H15" s="432"/>
      <c r="I15" s="431">
        <v>28.8</v>
      </c>
      <c r="J15" s="432"/>
      <c r="K15" s="431">
        <f t="shared" si="0"/>
        <v>248.40000000000003</v>
      </c>
      <c r="L15" s="432"/>
      <c r="M15" s="434">
        <v>1.1299999999999999</v>
      </c>
      <c r="N15" s="432"/>
      <c r="O15" s="82"/>
      <c r="P15" s="435">
        <v>9.8699999999999992</v>
      </c>
      <c r="Q15" s="432"/>
      <c r="R15" s="436">
        <v>28.061297017598726</v>
      </c>
      <c r="S15" s="271"/>
      <c r="T15" s="271"/>
      <c r="U15" s="327">
        <f t="shared" si="1"/>
        <v>7.2866344605475035</v>
      </c>
      <c r="W15" s="327">
        <f t="shared" si="2"/>
        <v>10.389610389610388</v>
      </c>
    </row>
    <row r="16" spans="1:23" ht="10.7" customHeight="1">
      <c r="A16" s="304">
        <f t="shared" si="3"/>
        <v>1978</v>
      </c>
      <c r="B16" s="271"/>
      <c r="C16" s="431">
        <v>341.3</v>
      </c>
      <c r="D16" s="432"/>
      <c r="E16" s="433">
        <v>24.4</v>
      </c>
      <c r="F16" s="432"/>
      <c r="G16" s="431">
        <f t="shared" si="4"/>
        <v>365.7</v>
      </c>
      <c r="H16" s="432"/>
      <c r="I16" s="431">
        <v>19.600000000000001</v>
      </c>
      <c r="J16" s="432"/>
      <c r="K16" s="431">
        <f t="shared" si="0"/>
        <v>346.09999999999997</v>
      </c>
      <c r="L16" s="432"/>
      <c r="M16" s="434">
        <v>1.55</v>
      </c>
      <c r="N16" s="432"/>
      <c r="O16" s="82"/>
      <c r="P16" s="435">
        <v>9.6199999999999992</v>
      </c>
      <c r="Q16" s="432"/>
      <c r="R16" s="436">
        <v>25.555880243338731</v>
      </c>
      <c r="S16" s="271"/>
      <c r="T16" s="271"/>
      <c r="U16" s="327">
        <f t="shared" si="1"/>
        <v>7.0499855533082929</v>
      </c>
      <c r="W16" s="327">
        <f t="shared" si="2"/>
        <v>5.3595843587640148</v>
      </c>
    </row>
    <row r="17" spans="1:25" ht="10.15" customHeight="1">
      <c r="A17" s="311" t="s">
        <v>178</v>
      </c>
      <c r="B17" s="271"/>
      <c r="C17" s="431">
        <v>347.7</v>
      </c>
      <c r="D17" s="432"/>
      <c r="E17" s="433">
        <v>28.7</v>
      </c>
      <c r="F17" s="432"/>
      <c r="G17" s="431">
        <f>C17+E17</f>
        <v>376.4</v>
      </c>
      <c r="H17" s="432"/>
      <c r="I17" s="431">
        <v>19.3</v>
      </c>
      <c r="J17" s="432"/>
      <c r="K17" s="431">
        <f t="shared" si="0"/>
        <v>357.09999999999997</v>
      </c>
      <c r="L17" s="432"/>
      <c r="M17" s="434">
        <v>1.59</v>
      </c>
      <c r="N17" s="432"/>
      <c r="O17" s="82"/>
      <c r="P17" s="435">
        <v>10.9</v>
      </c>
      <c r="Q17" s="432"/>
      <c r="R17" s="436">
        <v>26.748466257668714</v>
      </c>
      <c r="S17" s="432"/>
      <c r="T17" s="432"/>
      <c r="U17" s="327">
        <f t="shared" si="1"/>
        <v>8.0369644357322887</v>
      </c>
      <c r="W17" s="327">
        <f t="shared" si="2"/>
        <v>5.1275239107332631</v>
      </c>
    </row>
    <row r="18" spans="1:25" ht="10.15" customHeight="1">
      <c r="A18" s="312" t="s">
        <v>32</v>
      </c>
      <c r="B18" s="279"/>
      <c r="C18" s="424">
        <v>318</v>
      </c>
      <c r="D18" s="425"/>
      <c r="E18" s="426">
        <v>26.5</v>
      </c>
      <c r="F18" s="425"/>
      <c r="G18" s="424">
        <f t="shared" ref="G18:G27" si="5">C18+E18</f>
        <v>344.5</v>
      </c>
      <c r="H18" s="425"/>
      <c r="I18" s="424">
        <v>22.1</v>
      </c>
      <c r="J18" s="425"/>
      <c r="K18" s="424">
        <f t="shared" ref="K18:K27" si="6">G18-I18</f>
        <v>322.39999999999998</v>
      </c>
      <c r="L18" s="425"/>
      <c r="M18" s="427">
        <v>1.42</v>
      </c>
      <c r="N18" s="425"/>
      <c r="O18" s="428"/>
      <c r="P18" s="429">
        <v>13.5</v>
      </c>
      <c r="Q18" s="425"/>
      <c r="R18" s="430">
        <v>30.388294879009571</v>
      </c>
      <c r="S18" s="432"/>
      <c r="T18" s="432"/>
      <c r="U18" s="327">
        <f t="shared" ref="U18:U27" si="7">E18/K18*100</f>
        <v>8.2196029776674955</v>
      </c>
      <c r="W18" s="327">
        <f t="shared" ref="W18:W27" si="8">I18/G18*100</f>
        <v>6.4150943396226419</v>
      </c>
      <c r="Y18" s="327"/>
    </row>
    <row r="19" spans="1:25" ht="10.15" customHeight="1">
      <c r="A19" s="311" t="s">
        <v>34</v>
      </c>
      <c r="B19" s="271"/>
      <c r="C19" s="431">
        <v>341.9</v>
      </c>
      <c r="D19" s="432"/>
      <c r="E19" s="433">
        <v>29</v>
      </c>
      <c r="F19" s="432"/>
      <c r="G19" s="431">
        <f t="shared" si="5"/>
        <v>370.9</v>
      </c>
      <c r="H19" s="432"/>
      <c r="I19" s="431">
        <v>17.2</v>
      </c>
      <c r="J19" s="432"/>
      <c r="K19" s="431">
        <f t="shared" si="6"/>
        <v>353.7</v>
      </c>
      <c r="L19" s="432"/>
      <c r="M19" s="434">
        <v>1.54</v>
      </c>
      <c r="N19" s="432"/>
      <c r="O19" s="82"/>
      <c r="P19" s="435">
        <v>15.4</v>
      </c>
      <c r="Q19" s="432"/>
      <c r="R19" s="436">
        <v>31.705509346948858</v>
      </c>
      <c r="S19" s="432"/>
      <c r="T19" s="432"/>
      <c r="U19" s="327">
        <f t="shared" si="7"/>
        <v>8.1990387333898784</v>
      </c>
      <c r="W19" s="327">
        <f t="shared" si="8"/>
        <v>4.6373685629549746</v>
      </c>
      <c r="Y19" s="327"/>
    </row>
    <row r="20" spans="1:25" ht="10.15" customHeight="1">
      <c r="A20" s="311" t="s">
        <v>35</v>
      </c>
      <c r="B20" s="271"/>
      <c r="C20" s="431">
        <v>378</v>
      </c>
      <c r="D20" s="432"/>
      <c r="E20" s="433">
        <v>78.599999999999994</v>
      </c>
      <c r="F20" s="432"/>
      <c r="G20" s="431">
        <f t="shared" si="5"/>
        <v>456.6</v>
      </c>
      <c r="H20" s="432"/>
      <c r="I20" s="431">
        <v>31.7</v>
      </c>
      <c r="J20" s="432"/>
      <c r="K20" s="431">
        <f t="shared" si="6"/>
        <v>424.90000000000003</v>
      </c>
      <c r="L20" s="432"/>
      <c r="M20" s="434">
        <v>1.83</v>
      </c>
      <c r="N20" s="432"/>
      <c r="O20" s="82"/>
      <c r="P20" s="435">
        <v>14.1</v>
      </c>
      <c r="Q20" s="432"/>
      <c r="R20" s="436">
        <v>27.33299732485558</v>
      </c>
      <c r="S20" s="432"/>
      <c r="T20" s="432"/>
      <c r="U20" s="327">
        <f t="shared" si="7"/>
        <v>18.498470228289008</v>
      </c>
      <c r="W20" s="327">
        <f t="shared" si="8"/>
        <v>6.9426193604905819</v>
      </c>
      <c r="Y20" s="327"/>
    </row>
    <row r="21" spans="1:25" ht="10.15" customHeight="1">
      <c r="A21" s="311" t="s">
        <v>36</v>
      </c>
      <c r="B21" s="271"/>
      <c r="C21" s="431">
        <v>391.8</v>
      </c>
      <c r="D21" s="432"/>
      <c r="E21" s="433">
        <v>39.9</v>
      </c>
      <c r="F21" s="432"/>
      <c r="G21" s="431">
        <f t="shared" si="5"/>
        <v>431.7</v>
      </c>
      <c r="H21" s="432"/>
      <c r="I21" s="431">
        <v>17.8</v>
      </c>
      <c r="J21" s="432"/>
      <c r="K21" s="431">
        <f t="shared" si="6"/>
        <v>413.9</v>
      </c>
      <c r="L21" s="432"/>
      <c r="M21" s="434">
        <v>1.77</v>
      </c>
      <c r="N21" s="432"/>
      <c r="O21" s="82"/>
      <c r="P21" s="435">
        <v>13.2</v>
      </c>
      <c r="Q21" s="432"/>
      <c r="R21" s="436">
        <v>24.616302705928426</v>
      </c>
      <c r="S21" s="432"/>
      <c r="T21" s="432"/>
      <c r="U21" s="327">
        <f t="shared" si="7"/>
        <v>9.6400096641700888</v>
      </c>
      <c r="W21" s="327">
        <f t="shared" si="8"/>
        <v>4.123233727125319</v>
      </c>
      <c r="Y21" s="327"/>
    </row>
    <row r="22" spans="1:25" ht="10.15" customHeight="1">
      <c r="A22" s="311" t="s">
        <v>37</v>
      </c>
      <c r="B22" s="271"/>
      <c r="C22" s="431">
        <v>403.1</v>
      </c>
      <c r="D22" s="432"/>
      <c r="E22" s="433">
        <v>41.3</v>
      </c>
      <c r="F22" s="432"/>
      <c r="G22" s="431">
        <f t="shared" si="5"/>
        <v>444.40000000000003</v>
      </c>
      <c r="H22" s="432"/>
      <c r="I22" s="431">
        <v>15.2</v>
      </c>
      <c r="J22" s="432"/>
      <c r="K22" s="431">
        <v>429.3</v>
      </c>
      <c r="L22" s="432"/>
      <c r="M22" s="434">
        <v>1.82</v>
      </c>
      <c r="N22" s="432"/>
      <c r="O22" s="82"/>
      <c r="P22" s="435">
        <v>13.9</v>
      </c>
      <c r="Q22" s="432"/>
      <c r="R22" s="436">
        <v>25.033768572714994</v>
      </c>
      <c r="S22" s="432"/>
      <c r="T22" s="432"/>
      <c r="U22" s="327">
        <f t="shared" si="7"/>
        <v>9.6203121360354054</v>
      </c>
      <c r="W22" s="327">
        <f t="shared" si="8"/>
        <v>3.4203420342034199</v>
      </c>
      <c r="Y22" s="327"/>
    </row>
    <row r="23" spans="1:25" ht="10.15" customHeight="1">
      <c r="A23" s="311" t="s">
        <v>38</v>
      </c>
      <c r="B23" s="271"/>
      <c r="C23" s="431">
        <v>475.8</v>
      </c>
      <c r="D23" s="432"/>
      <c r="E23" s="433">
        <v>42.7</v>
      </c>
      <c r="F23" s="432"/>
      <c r="G23" s="431">
        <f t="shared" si="5"/>
        <v>518.5</v>
      </c>
      <c r="H23" s="432"/>
      <c r="I23" s="431">
        <v>20</v>
      </c>
      <c r="J23" s="432"/>
      <c r="K23" s="431">
        <f t="shared" si="6"/>
        <v>498.5</v>
      </c>
      <c r="L23" s="432"/>
      <c r="M23" s="434">
        <v>2.09</v>
      </c>
      <c r="N23" s="432"/>
      <c r="O23" s="82"/>
      <c r="P23" s="435">
        <v>12.2</v>
      </c>
      <c r="Q23" s="432"/>
      <c r="R23" s="436">
        <v>21.290705385501376</v>
      </c>
      <c r="S23" s="432"/>
      <c r="T23" s="432"/>
      <c r="U23" s="327">
        <f t="shared" si="7"/>
        <v>8.5656970912738224</v>
      </c>
      <c r="W23" s="327">
        <f t="shared" si="8"/>
        <v>3.857280617164899</v>
      </c>
      <c r="Y23" s="327"/>
    </row>
    <row r="24" spans="1:25" ht="10.15" customHeight="1">
      <c r="A24" s="311" t="s">
        <v>39</v>
      </c>
      <c r="B24" s="271"/>
      <c r="C24" s="431">
        <v>543.79999999999995</v>
      </c>
      <c r="D24" s="432"/>
      <c r="E24" s="433">
        <v>62.7</v>
      </c>
      <c r="F24" s="432"/>
      <c r="G24" s="431">
        <f t="shared" si="5"/>
        <v>606.5</v>
      </c>
      <c r="H24" s="432"/>
      <c r="I24" s="431">
        <v>20.6</v>
      </c>
      <c r="J24" s="432"/>
      <c r="K24" s="431">
        <f t="shared" si="6"/>
        <v>585.9</v>
      </c>
      <c r="L24" s="432"/>
      <c r="M24" s="434">
        <v>2.4300000000000002</v>
      </c>
      <c r="N24" s="432"/>
      <c r="O24" s="82"/>
      <c r="P24" s="435">
        <v>12.7</v>
      </c>
      <c r="Q24" s="432"/>
      <c r="R24" s="436">
        <v>21.724999144685071</v>
      </c>
      <c r="S24" s="432"/>
      <c r="T24" s="432"/>
      <c r="U24" s="327">
        <f t="shared" si="7"/>
        <v>10.701484895033284</v>
      </c>
      <c r="W24" s="327">
        <f t="shared" si="8"/>
        <v>3.3965375103050288</v>
      </c>
      <c r="Y24" s="327"/>
    </row>
    <row r="25" spans="1:25" ht="10.15" customHeight="1">
      <c r="A25" s="311" t="s">
        <v>40</v>
      </c>
      <c r="B25" s="271"/>
      <c r="C25" s="431">
        <v>481.1</v>
      </c>
      <c r="D25" s="432"/>
      <c r="E25" s="433">
        <v>77.8</v>
      </c>
      <c r="F25" s="432"/>
      <c r="G25" s="431">
        <f t="shared" si="5"/>
        <v>558.9</v>
      </c>
      <c r="H25" s="432"/>
      <c r="I25" s="431">
        <v>27.6</v>
      </c>
      <c r="J25" s="432"/>
      <c r="K25" s="431">
        <f t="shared" si="6"/>
        <v>531.29999999999995</v>
      </c>
      <c r="L25" s="432"/>
      <c r="M25" s="434">
        <v>2.19</v>
      </c>
      <c r="N25" s="432"/>
      <c r="O25" s="82"/>
      <c r="P25" s="435">
        <v>14.4</v>
      </c>
      <c r="Q25" s="432"/>
      <c r="R25" s="436">
        <v>24.02041735475154</v>
      </c>
      <c r="S25" s="432"/>
      <c r="T25" s="432"/>
      <c r="U25" s="327">
        <f t="shared" si="7"/>
        <v>14.643327686805948</v>
      </c>
      <c r="W25" s="327">
        <f t="shared" si="8"/>
        <v>4.9382716049382722</v>
      </c>
      <c r="Y25" s="327"/>
    </row>
    <row r="26" spans="1:25" ht="10.15" customHeight="1">
      <c r="A26" s="311" t="s">
        <v>41</v>
      </c>
      <c r="B26" s="271"/>
      <c r="C26" s="431">
        <v>524.1</v>
      </c>
      <c r="D26" s="432"/>
      <c r="E26" s="433">
        <v>83.8</v>
      </c>
      <c r="F26" s="432"/>
      <c r="G26" s="431">
        <f t="shared" si="5"/>
        <v>607.9</v>
      </c>
      <c r="H26" s="432"/>
      <c r="I26" s="431">
        <v>32</v>
      </c>
      <c r="J26" s="432"/>
      <c r="K26" s="431">
        <v>576</v>
      </c>
      <c r="L26" s="432"/>
      <c r="M26" s="434">
        <v>2.35</v>
      </c>
      <c r="N26" s="432"/>
      <c r="O26" s="82"/>
      <c r="P26" s="435">
        <v>14.4</v>
      </c>
      <c r="Q26" s="432"/>
      <c r="R26" s="436">
        <v>23.207839092315627</v>
      </c>
      <c r="S26" s="432"/>
      <c r="T26" s="432"/>
      <c r="U26" s="327">
        <f t="shared" si="7"/>
        <v>14.548611111111109</v>
      </c>
      <c r="W26" s="327">
        <f t="shared" si="8"/>
        <v>5.2640236881065974</v>
      </c>
      <c r="Y26" s="327"/>
    </row>
    <row r="27" spans="1:25" ht="10.15" customHeight="1">
      <c r="A27" s="311" t="s">
        <v>42</v>
      </c>
      <c r="B27" s="271"/>
      <c r="C27" s="431">
        <v>513.1</v>
      </c>
      <c r="D27" s="432"/>
      <c r="E27" s="433">
        <v>134.30000000000001</v>
      </c>
      <c r="F27" s="432"/>
      <c r="G27" s="431">
        <f t="shared" si="5"/>
        <v>647.40000000000009</v>
      </c>
      <c r="H27" s="432"/>
      <c r="I27" s="431">
        <v>30.6</v>
      </c>
      <c r="J27" s="432"/>
      <c r="K27" s="431">
        <f t="shared" si="6"/>
        <v>616.80000000000007</v>
      </c>
      <c r="L27" s="432"/>
      <c r="M27" s="434">
        <v>2.4900000000000002</v>
      </c>
      <c r="N27" s="432"/>
      <c r="O27" s="82"/>
      <c r="P27" s="435">
        <v>12.1</v>
      </c>
      <c r="Q27" s="432"/>
      <c r="R27" s="436">
        <v>18.771331058020479</v>
      </c>
      <c r="S27" s="432"/>
      <c r="T27" s="432"/>
      <c r="U27" s="327">
        <f t="shared" si="7"/>
        <v>21.773670557717249</v>
      </c>
      <c r="W27" s="327">
        <f t="shared" si="8"/>
        <v>4.7265987025023168</v>
      </c>
      <c r="Y27" s="327"/>
    </row>
    <row r="28" spans="1:25" ht="10.15" customHeight="1">
      <c r="A28" s="312" t="s">
        <v>43</v>
      </c>
      <c r="B28" s="279"/>
      <c r="C28" s="424">
        <v>450.3</v>
      </c>
      <c r="D28" s="425"/>
      <c r="E28" s="426">
        <v>115</v>
      </c>
      <c r="F28" s="425"/>
      <c r="G28" s="424">
        <f t="shared" ref="G28:G33" si="9">C28+E28</f>
        <v>565.29999999999995</v>
      </c>
      <c r="H28" s="425"/>
      <c r="I28" s="424">
        <v>49.6</v>
      </c>
      <c r="J28" s="425"/>
      <c r="K28" s="424">
        <f t="shared" ref="K28:K33" si="10">G28-I28</f>
        <v>515.69999999999993</v>
      </c>
      <c r="L28" s="425"/>
      <c r="M28" s="427">
        <v>2.06</v>
      </c>
      <c r="N28" s="425"/>
      <c r="O28" s="428"/>
      <c r="P28" s="429">
        <v>18</v>
      </c>
      <c r="Q28" s="425"/>
      <c r="R28" s="430">
        <v>26.927967686438777</v>
      </c>
      <c r="S28" s="432"/>
      <c r="T28" s="432"/>
      <c r="U28" s="327">
        <f t="shared" ref="U28:U33" si="11">E28/K28*100</f>
        <v>22.299786697692458</v>
      </c>
      <c r="W28" s="327">
        <f t="shared" ref="W28:W33" si="12">I28/G28*100</f>
        <v>8.7741022465947296</v>
      </c>
      <c r="Y28" s="327"/>
    </row>
    <row r="29" spans="1:25" ht="10.15" customHeight="1">
      <c r="A29" s="311" t="s">
        <v>44</v>
      </c>
      <c r="B29" s="271"/>
      <c r="C29" s="431">
        <v>373.7</v>
      </c>
      <c r="D29" s="432"/>
      <c r="E29" s="433">
        <v>160.19999999999999</v>
      </c>
      <c r="F29" s="432"/>
      <c r="G29" s="431">
        <f t="shared" si="9"/>
        <v>533.9</v>
      </c>
      <c r="H29" s="432"/>
      <c r="I29" s="431">
        <v>53.3</v>
      </c>
      <c r="J29" s="432"/>
      <c r="K29" s="431">
        <v>480.5</v>
      </c>
      <c r="L29" s="432"/>
      <c r="M29" s="434">
        <v>1.9</v>
      </c>
      <c r="N29" s="432"/>
      <c r="O29" s="82"/>
      <c r="P29" s="435">
        <v>18.399999999999999</v>
      </c>
      <c r="Q29" s="432"/>
      <c r="R29" s="436">
        <v>26.640026640026637</v>
      </c>
      <c r="S29" s="432"/>
      <c r="T29" s="432"/>
      <c r="U29" s="327">
        <f t="shared" si="11"/>
        <v>33.340270551508844</v>
      </c>
      <c r="W29" s="327">
        <f t="shared" si="12"/>
        <v>9.9831429106574259</v>
      </c>
      <c r="Y29" s="327"/>
    </row>
    <row r="30" spans="1:25" ht="10.15" customHeight="1">
      <c r="A30" s="316" t="s">
        <v>45</v>
      </c>
      <c r="B30" s="271"/>
      <c r="C30" s="431">
        <v>474</v>
      </c>
      <c r="D30" s="432"/>
      <c r="E30" s="433">
        <v>111.2</v>
      </c>
      <c r="F30" s="432"/>
      <c r="G30" s="431">
        <f t="shared" si="9"/>
        <v>585.20000000000005</v>
      </c>
      <c r="H30" s="432"/>
      <c r="I30" s="431">
        <v>45.5</v>
      </c>
      <c r="J30" s="432"/>
      <c r="K30" s="431">
        <f t="shared" si="10"/>
        <v>539.70000000000005</v>
      </c>
      <c r="L30" s="432"/>
      <c r="M30" s="434">
        <v>2.1</v>
      </c>
      <c r="N30" s="432"/>
      <c r="O30" s="82"/>
      <c r="P30" s="435">
        <v>13.5</v>
      </c>
      <c r="Q30" s="432"/>
      <c r="R30" s="436">
        <v>19.109903176490569</v>
      </c>
      <c r="S30" s="432"/>
      <c r="T30" s="432"/>
      <c r="U30" s="327">
        <f t="shared" si="11"/>
        <v>20.60403928108208</v>
      </c>
      <c r="W30" s="327">
        <f t="shared" si="12"/>
        <v>7.7751196172248793</v>
      </c>
      <c r="Y30" s="327"/>
    </row>
    <row r="31" spans="1:25" ht="10.15" customHeight="1">
      <c r="A31" s="316" t="s">
        <v>46</v>
      </c>
      <c r="B31" s="271"/>
      <c r="C31" s="431">
        <v>379.2</v>
      </c>
      <c r="D31" s="432"/>
      <c r="E31" s="433">
        <v>118.4</v>
      </c>
      <c r="F31" s="432"/>
      <c r="G31" s="431">
        <f t="shared" si="9"/>
        <v>497.6</v>
      </c>
      <c r="H31" s="432"/>
      <c r="I31" s="431">
        <v>46</v>
      </c>
      <c r="J31" s="432"/>
      <c r="K31" s="431">
        <f t="shared" si="10"/>
        <v>451.6</v>
      </c>
      <c r="L31" s="432"/>
      <c r="M31" s="434">
        <v>1.74</v>
      </c>
      <c r="N31" s="432"/>
      <c r="O31" s="82"/>
      <c r="P31" s="435">
        <v>18.2</v>
      </c>
      <c r="Q31" s="432"/>
      <c r="R31" s="436">
        <v>25.164189422744553</v>
      </c>
      <c r="S31" s="432"/>
      <c r="T31" s="432"/>
      <c r="U31" s="327">
        <f t="shared" si="11"/>
        <v>26.217891939769704</v>
      </c>
      <c r="W31" s="327">
        <f t="shared" si="12"/>
        <v>9.2443729903536962</v>
      </c>
      <c r="Y31" s="327"/>
    </row>
    <row r="32" spans="1:25" ht="10.15" customHeight="1">
      <c r="A32" s="318" t="s">
        <v>47</v>
      </c>
      <c r="B32" s="319" t="s">
        <v>166</v>
      </c>
      <c r="C32" s="431">
        <v>472.4</v>
      </c>
      <c r="D32" s="432"/>
      <c r="E32" s="433">
        <v>114.5</v>
      </c>
      <c r="F32" s="432"/>
      <c r="G32" s="431">
        <f t="shared" si="9"/>
        <v>586.9</v>
      </c>
      <c r="H32" s="432"/>
      <c r="I32" s="431">
        <v>59.7</v>
      </c>
      <c r="J32" s="432"/>
      <c r="K32" s="431">
        <f t="shared" si="10"/>
        <v>527.19999999999993</v>
      </c>
      <c r="L32" s="432"/>
      <c r="M32" s="434">
        <v>2</v>
      </c>
      <c r="N32" s="432"/>
      <c r="O32" s="82"/>
      <c r="P32" s="435">
        <v>16.399999999999999</v>
      </c>
      <c r="Q32" s="432"/>
      <c r="R32" s="436">
        <v>22.202667027685642</v>
      </c>
      <c r="S32" s="432"/>
      <c r="T32" s="432"/>
      <c r="U32" s="327">
        <f t="shared" si="11"/>
        <v>21.718512898330808</v>
      </c>
      <c r="W32" s="327">
        <f t="shared" si="12"/>
        <v>10.17209064576589</v>
      </c>
      <c r="Y32" s="327"/>
    </row>
    <row r="33" spans="1:29" ht="10.15" customHeight="1">
      <c r="A33" s="320">
        <v>1995</v>
      </c>
      <c r="B33" s="271"/>
      <c r="C33" s="431">
        <v>433.2</v>
      </c>
      <c r="D33" s="432"/>
      <c r="E33" s="433">
        <f>273.669293*0.45</f>
        <v>123.15118185</v>
      </c>
      <c r="F33" s="432"/>
      <c r="G33" s="431">
        <f t="shared" si="9"/>
        <v>556.35118184999999</v>
      </c>
      <c r="H33" s="432"/>
      <c r="I33" s="431">
        <v>51.4</v>
      </c>
      <c r="J33" s="432"/>
      <c r="K33" s="431">
        <f t="shared" si="10"/>
        <v>504.95118185000001</v>
      </c>
      <c r="L33" s="432"/>
      <c r="M33" s="434">
        <v>1.89</v>
      </c>
      <c r="N33" s="432"/>
      <c r="O33" s="82"/>
      <c r="P33" s="435">
        <v>20.6</v>
      </c>
      <c r="Q33" s="432"/>
      <c r="R33" s="436">
        <v>27.318780998859506</v>
      </c>
      <c r="S33" s="432"/>
      <c r="T33" s="432"/>
      <c r="U33" s="327">
        <f t="shared" si="11"/>
        <v>24.388730292462828</v>
      </c>
      <c r="W33" s="327">
        <f t="shared" si="12"/>
        <v>9.2387689065533714</v>
      </c>
      <c r="Y33" s="327"/>
    </row>
    <row r="34" spans="1:29" ht="10.15" customHeight="1">
      <c r="A34" s="318" t="s">
        <v>183</v>
      </c>
      <c r="B34" s="271"/>
      <c r="C34" s="431">
        <v>473.7</v>
      </c>
      <c r="D34" s="432"/>
      <c r="E34" s="433">
        <v>126.68044365</v>
      </c>
      <c r="F34" s="432"/>
      <c r="G34" s="431">
        <v>600.38044364999996</v>
      </c>
      <c r="H34" s="432"/>
      <c r="I34" s="431">
        <v>49.461418800000004</v>
      </c>
      <c r="J34" s="432"/>
      <c r="K34" s="431">
        <v>550.91902484999991</v>
      </c>
      <c r="L34" s="432"/>
      <c r="M34" s="434">
        <v>2.0429604840414286</v>
      </c>
      <c r="N34" s="432"/>
      <c r="O34" s="82"/>
      <c r="P34" s="435">
        <v>17</v>
      </c>
      <c r="Q34" s="432"/>
      <c r="R34" s="436">
        <v>22.140317518200643</v>
      </c>
      <c r="S34" s="432"/>
      <c r="T34" s="432"/>
      <c r="U34" s="327">
        <v>22.994385369881098</v>
      </c>
      <c r="W34" s="327">
        <v>8.2383460892397444</v>
      </c>
      <c r="Y34" s="327"/>
    </row>
    <row r="35" spans="1:29" ht="10.15" customHeight="1">
      <c r="A35" s="318" t="s">
        <v>184</v>
      </c>
      <c r="B35" s="271"/>
      <c r="C35" s="431">
        <v>482.8</v>
      </c>
      <c r="D35" s="432"/>
      <c r="E35" s="433">
        <v>162.79030935</v>
      </c>
      <c r="F35" s="432"/>
      <c r="G35" s="431">
        <v>645.59030934999998</v>
      </c>
      <c r="H35" s="432"/>
      <c r="I35" s="431">
        <v>39.754413450000001</v>
      </c>
      <c r="J35" s="432"/>
      <c r="K35" s="431">
        <v>605.83589589999997</v>
      </c>
      <c r="L35" s="432"/>
      <c r="M35" s="434">
        <v>2.2198946763059153</v>
      </c>
      <c r="N35" s="432"/>
      <c r="O35" s="82"/>
      <c r="P35" s="435">
        <v>18.899999999999999</v>
      </c>
      <c r="Q35" s="432"/>
      <c r="R35" s="436">
        <v>24.200983405039945</v>
      </c>
      <c r="S35" s="432"/>
      <c r="T35" s="432"/>
      <c r="U35" s="327">
        <v>26.870363814967867</v>
      </c>
      <c r="W35" s="327">
        <v>6.1578392479320145</v>
      </c>
      <c r="Y35" s="327"/>
    </row>
    <row r="36" spans="1:29" ht="10.15" customHeight="1">
      <c r="A36" s="320">
        <v>1998</v>
      </c>
      <c r="B36" s="271"/>
      <c r="C36" s="431">
        <v>501.3</v>
      </c>
      <c r="D36" s="432"/>
      <c r="E36" s="433">
        <v>184.64825610000003</v>
      </c>
      <c r="F36" s="432"/>
      <c r="G36" s="431">
        <v>685.94825609999998</v>
      </c>
      <c r="H36" s="432"/>
      <c r="I36" s="431">
        <v>39.433749300000002</v>
      </c>
      <c r="J36" s="432"/>
      <c r="K36" s="431">
        <v>646.51450679999994</v>
      </c>
      <c r="L36" s="432"/>
      <c r="M36" s="434">
        <v>2.3414682534451221</v>
      </c>
      <c r="N36" s="432"/>
      <c r="O36" s="82"/>
      <c r="P36" s="435">
        <v>21.6</v>
      </c>
      <c r="Q36" s="432"/>
      <c r="R36" s="436">
        <v>27.361167409809482</v>
      </c>
      <c r="S36" s="432"/>
      <c r="T36" s="432"/>
      <c r="U36" s="327">
        <v>28.560574303883516</v>
      </c>
      <c r="W36" s="327">
        <v>5.7487935787172857</v>
      </c>
      <c r="Y36" s="327"/>
    </row>
    <row r="37" spans="1:29" ht="10.15" customHeight="1">
      <c r="A37" s="320">
        <v>1999</v>
      </c>
      <c r="B37" s="271"/>
      <c r="C37" s="431">
        <v>516</v>
      </c>
      <c r="D37" s="432"/>
      <c r="E37" s="433">
        <v>214.26802809999998</v>
      </c>
      <c r="F37" s="432"/>
      <c r="G37" s="431">
        <v>730.26802810000004</v>
      </c>
      <c r="H37" s="432"/>
      <c r="I37" s="431">
        <v>46.004772590000002</v>
      </c>
      <c r="J37" s="432"/>
      <c r="K37" s="431">
        <v>684.26325551000002</v>
      </c>
      <c r="L37" s="432"/>
      <c r="M37" s="434">
        <v>2.449966005513883</v>
      </c>
      <c r="N37" s="432"/>
      <c r="O37" s="82"/>
      <c r="P37" s="435">
        <v>21.1</v>
      </c>
      <c r="Q37" s="432"/>
      <c r="R37" s="436">
        <v>26.351612943512638</v>
      </c>
      <c r="S37" s="432"/>
      <c r="T37" s="432"/>
      <c r="U37" s="327">
        <v>31.313683202278657</v>
      </c>
      <c r="W37" s="327">
        <v>6.2997106294923668</v>
      </c>
      <c r="Y37" s="327"/>
    </row>
    <row r="38" spans="1:29" ht="10.15" customHeight="1">
      <c r="A38" s="321">
        <v>2000</v>
      </c>
      <c r="B38" s="322"/>
      <c r="C38" s="437">
        <v>511.6</v>
      </c>
      <c r="D38" s="438"/>
      <c r="E38" s="439">
        <v>174.11135111999999</v>
      </c>
      <c r="F38" s="438"/>
      <c r="G38" s="437">
        <v>685.71135112000002</v>
      </c>
      <c r="H38" s="438"/>
      <c r="I38" s="437">
        <v>46.771140960000004</v>
      </c>
      <c r="J38" s="438"/>
      <c r="K38" s="437">
        <v>638.94021015999999</v>
      </c>
      <c r="L38" s="438"/>
      <c r="M38" s="440">
        <v>2.2626597118817884</v>
      </c>
      <c r="N38" s="438"/>
      <c r="O38" s="441"/>
      <c r="P38" s="429">
        <v>19.2</v>
      </c>
      <c r="Q38" s="438"/>
      <c r="R38" s="429">
        <v>23.445799904751436</v>
      </c>
      <c r="S38" s="442"/>
      <c r="T38" s="442"/>
      <c r="U38" s="327">
        <v>27.250022514062771</v>
      </c>
      <c r="W38" s="327">
        <v>6.8208205804974371</v>
      </c>
      <c r="Y38" s="394"/>
      <c r="Z38" s="394"/>
      <c r="AA38" s="394"/>
      <c r="AB38" s="394"/>
      <c r="AC38" s="394"/>
    </row>
    <row r="39" spans="1:29" ht="10.15" customHeight="1">
      <c r="A39" s="329">
        <v>2001</v>
      </c>
      <c r="B39" s="330"/>
      <c r="C39" s="443">
        <v>472</v>
      </c>
      <c r="D39" s="442"/>
      <c r="E39" s="444">
        <v>139.85437121129999</v>
      </c>
      <c r="F39" s="442"/>
      <c r="G39" s="443">
        <v>611.85437121129996</v>
      </c>
      <c r="H39" s="442"/>
      <c r="I39" s="443">
        <v>48.587743954799997</v>
      </c>
      <c r="J39" s="442"/>
      <c r="K39" s="443">
        <v>563.26662725649999</v>
      </c>
      <c r="L39" s="442"/>
      <c r="M39" s="445">
        <v>1.9742335143513288</v>
      </c>
      <c r="N39" s="442"/>
      <c r="O39" s="446"/>
      <c r="P39" s="435">
        <v>21.1</v>
      </c>
      <c r="Q39" s="442"/>
      <c r="R39" s="435">
        <v>25.189217582312633</v>
      </c>
      <c r="S39" s="442"/>
      <c r="T39" s="442"/>
      <c r="U39" s="327">
        <v>24.829159840782332</v>
      </c>
      <c r="W39" s="327">
        <v>7.9410634688463366</v>
      </c>
      <c r="Y39" s="394"/>
      <c r="Z39" s="394"/>
      <c r="AA39" s="394"/>
      <c r="AB39" s="394"/>
      <c r="AC39" s="394"/>
    </row>
    <row r="40" spans="1:29" ht="10.15" customHeight="1">
      <c r="A40" s="331" t="s">
        <v>185</v>
      </c>
      <c r="B40" s="330"/>
      <c r="C40" s="443">
        <v>506.5</v>
      </c>
      <c r="D40" s="442"/>
      <c r="E40" s="444">
        <v>171.47050712000001</v>
      </c>
      <c r="F40" s="442"/>
      <c r="G40" s="443">
        <v>677.97050711999998</v>
      </c>
      <c r="H40" s="442"/>
      <c r="I40" s="443">
        <v>47.35486272</v>
      </c>
      <c r="J40" s="442"/>
      <c r="K40" s="443">
        <v>630.61564439999995</v>
      </c>
      <c r="L40" s="442"/>
      <c r="M40" s="445">
        <v>2.1888410224364936</v>
      </c>
      <c r="N40" s="442"/>
      <c r="O40" s="446"/>
      <c r="P40" s="435">
        <v>18.100000000000001</v>
      </c>
      <c r="Q40" s="442"/>
      <c r="R40" s="435">
        <v>21.280598208197148</v>
      </c>
      <c r="S40" s="442"/>
      <c r="T40" s="442"/>
      <c r="U40" s="327">
        <v>27.190969434820449</v>
      </c>
      <c r="W40" s="327">
        <v>6.9847968639760092</v>
      </c>
      <c r="Y40" s="394"/>
      <c r="Z40" s="394"/>
      <c r="AA40" s="394"/>
      <c r="AB40" s="394"/>
      <c r="AC40" s="394"/>
    </row>
    <row r="41" spans="1:29" ht="10.15" customHeight="1">
      <c r="A41" s="331" t="s">
        <v>186</v>
      </c>
      <c r="B41" s="330"/>
      <c r="C41" s="443">
        <v>507.5</v>
      </c>
      <c r="D41" s="442"/>
      <c r="E41" s="444">
        <v>166.41623107999999</v>
      </c>
      <c r="F41" s="442"/>
      <c r="G41" s="443">
        <v>673.91623107999999</v>
      </c>
      <c r="H41" s="442"/>
      <c r="I41" s="443">
        <v>39.457399520000003</v>
      </c>
      <c r="J41" s="442"/>
      <c r="K41" s="443">
        <v>634.45883156000002</v>
      </c>
      <c r="L41" s="442"/>
      <c r="M41" s="445">
        <v>2.1816231003165352</v>
      </c>
      <c r="N41" s="442"/>
      <c r="O41" s="446"/>
      <c r="P41" s="435">
        <v>18.8</v>
      </c>
      <c r="Q41" s="442"/>
      <c r="R41" s="435">
        <v>21.670470525854714</v>
      </c>
      <c r="S41" s="442"/>
      <c r="T41" s="442"/>
      <c r="U41" s="327">
        <v>26.229634264971562</v>
      </c>
      <c r="W41" s="327">
        <v>5.8549412672205028</v>
      </c>
      <c r="Y41" s="394"/>
      <c r="Z41" s="394"/>
      <c r="AA41" s="394"/>
      <c r="AB41" s="394"/>
      <c r="AC41" s="394"/>
    </row>
    <row r="42" spans="1:29" ht="10.15" customHeight="1">
      <c r="A42" s="329">
        <v>2004</v>
      </c>
      <c r="B42" s="330"/>
      <c r="C42" s="443">
        <v>478.1</v>
      </c>
      <c r="D42" s="442"/>
      <c r="E42" s="443">
        <v>165.32144816000002</v>
      </c>
      <c r="F42" s="442"/>
      <c r="G42" s="443">
        <v>643.42144816000007</v>
      </c>
      <c r="H42" s="442"/>
      <c r="I42" s="443">
        <v>42.598859160000003</v>
      </c>
      <c r="J42" s="442"/>
      <c r="K42" s="443">
        <v>600.82258900000011</v>
      </c>
      <c r="L42" s="442"/>
      <c r="M42" s="443">
        <v>2.0473525120365612</v>
      </c>
      <c r="N42" s="442"/>
      <c r="O42" s="446"/>
      <c r="P42" s="435">
        <v>17.600000000000001</v>
      </c>
      <c r="Q42" s="442"/>
      <c r="R42" s="435">
        <v>19.745994704483238</v>
      </c>
      <c r="S42" s="442"/>
      <c r="T42" s="442"/>
      <c r="U42" s="327">
        <v>27.515850966116052</v>
      </c>
      <c r="W42" s="327">
        <v>6.6206775173287227</v>
      </c>
      <c r="Y42" s="394"/>
      <c r="Z42" s="394" t="s">
        <v>217</v>
      </c>
      <c r="AA42" s="394"/>
      <c r="AB42" s="394"/>
      <c r="AC42" s="394"/>
    </row>
    <row r="43" spans="1:29" ht="10.15" customHeight="1">
      <c r="A43" s="331" t="s">
        <v>51</v>
      </c>
      <c r="B43" s="330"/>
      <c r="C43" s="443">
        <v>424.3</v>
      </c>
      <c r="D43" s="442"/>
      <c r="E43" s="443">
        <v>174.67846263999999</v>
      </c>
      <c r="F43" s="442"/>
      <c r="G43" s="443">
        <v>598.97846263999998</v>
      </c>
      <c r="H43" s="442"/>
      <c r="I43" s="443">
        <v>45.625313800000001</v>
      </c>
      <c r="J43" s="442"/>
      <c r="K43" s="443">
        <v>553.35314884000002</v>
      </c>
      <c r="L43" s="442"/>
      <c r="M43" s="443">
        <v>1.8682609755208865</v>
      </c>
      <c r="N43" s="442"/>
      <c r="O43" s="446"/>
      <c r="P43" s="435">
        <v>19</v>
      </c>
      <c r="Q43" s="442"/>
      <c r="R43" s="435">
        <v>20.654194432064006</v>
      </c>
      <c r="S43" s="442"/>
      <c r="T43" s="442"/>
      <c r="U43" s="327">
        <v>31.567266402329196</v>
      </c>
      <c r="W43" s="327">
        <v>7.6171877030279598</v>
      </c>
      <c r="Y43" s="394"/>
      <c r="Z43" s="394"/>
      <c r="AA43" s="394"/>
      <c r="AB43" s="394"/>
      <c r="AC43" s="394"/>
    </row>
    <row r="44" spans="1:29" ht="10.15" customHeight="1">
      <c r="A44" s="332" t="s">
        <v>52</v>
      </c>
      <c r="B44" s="333"/>
      <c r="C44" s="447">
        <v>422.1</v>
      </c>
      <c r="D44" s="448"/>
      <c r="E44" s="447">
        <v>186.14229964</v>
      </c>
      <c r="F44" s="448"/>
      <c r="G44" s="447">
        <v>608.24229964000006</v>
      </c>
      <c r="H44" s="448"/>
      <c r="I44" s="447">
        <v>46.18331036</v>
      </c>
      <c r="J44" s="448"/>
      <c r="K44" s="447">
        <v>562.05898928000011</v>
      </c>
      <c r="L44" s="448"/>
      <c r="M44" s="447">
        <v>1.8798221991226802</v>
      </c>
      <c r="N44" s="448"/>
      <c r="O44" s="449"/>
      <c r="P44" s="450">
        <v>18.2</v>
      </c>
      <c r="Q44" s="448"/>
      <c r="R44" s="450">
        <v>19.194667679132653</v>
      </c>
      <c r="S44" s="448"/>
      <c r="T44" s="448"/>
      <c r="U44" s="327">
        <v>33.117929468301725</v>
      </c>
      <c r="W44" s="327">
        <v>7.5929132826399082</v>
      </c>
      <c r="Y44" s="394"/>
      <c r="Z44" s="394"/>
      <c r="AA44" s="394"/>
      <c r="AB44" s="394"/>
      <c r="AC44" s="394"/>
    </row>
    <row r="45" spans="1:29" ht="10.15" customHeight="1">
      <c r="A45" s="335">
        <v>2007</v>
      </c>
      <c r="B45" s="333"/>
      <c r="C45" s="447">
        <v>414.4</v>
      </c>
      <c r="D45" s="448"/>
      <c r="E45" s="447">
        <v>179.96482889999999</v>
      </c>
      <c r="F45" s="448"/>
      <c r="G45" s="447">
        <v>594.36482890000002</v>
      </c>
      <c r="H45" s="448"/>
      <c r="I45" s="447">
        <v>42.265944432000005</v>
      </c>
      <c r="J45" s="448"/>
      <c r="K45" s="447">
        <v>552.09888446800005</v>
      </c>
      <c r="L45" s="448"/>
      <c r="M45" s="447">
        <v>1.8281182904922391</v>
      </c>
      <c r="N45" s="448"/>
      <c r="O45" s="449"/>
      <c r="P45" s="450">
        <v>17.7</v>
      </c>
      <c r="Q45" s="448"/>
      <c r="R45" s="450">
        <v>18.184620126367701</v>
      </c>
      <c r="S45" s="448"/>
      <c r="T45" s="448"/>
      <c r="U45" s="327">
        <v>32.596484789751621</v>
      </c>
      <c r="W45" s="327">
        <v>7.111111286686028</v>
      </c>
      <c r="Y45" s="394"/>
      <c r="Z45" s="394"/>
      <c r="AA45" s="394"/>
      <c r="AB45" s="394"/>
      <c r="AC45" s="394"/>
    </row>
    <row r="46" spans="1:29" ht="10.15" customHeight="1">
      <c r="A46" s="332" t="s">
        <v>54</v>
      </c>
      <c r="B46" s="333"/>
      <c r="C46" s="447">
        <v>369</v>
      </c>
      <c r="D46" s="448"/>
      <c r="E46" s="447">
        <v>190.77608572799997</v>
      </c>
      <c r="F46" s="448"/>
      <c r="G46" s="447">
        <v>559.776085728</v>
      </c>
      <c r="H46" s="448"/>
      <c r="I46" s="447">
        <v>46.334913723</v>
      </c>
      <c r="J46" s="448"/>
      <c r="K46" s="447">
        <v>513.441172005</v>
      </c>
      <c r="L46" s="448"/>
      <c r="M46" s="447">
        <v>1.6845306550824697</v>
      </c>
      <c r="N46" s="448"/>
      <c r="O46" s="449"/>
      <c r="P46" s="450">
        <v>17.8</v>
      </c>
      <c r="Q46" s="448"/>
      <c r="R46" s="450">
        <v>17.937038977790319</v>
      </c>
      <c r="S46" s="448"/>
      <c r="T46" s="448"/>
      <c r="U46" s="327">
        <v>37.156366908211666</v>
      </c>
      <c r="W46" s="327">
        <v>8.2774014296699576</v>
      </c>
      <c r="Y46" s="394"/>
      <c r="Z46" s="394"/>
      <c r="AA46" s="394"/>
      <c r="AB46" s="394"/>
      <c r="AC46" s="394"/>
    </row>
    <row r="47" spans="1:29" ht="10.15" customHeight="1">
      <c r="A47" s="332" t="s">
        <v>55</v>
      </c>
      <c r="B47" s="333"/>
      <c r="C47" s="447">
        <v>365.7</v>
      </c>
      <c r="D47" s="448"/>
      <c r="E47" s="447">
        <v>171.28323036</v>
      </c>
      <c r="F47" s="448"/>
      <c r="G47" s="447">
        <v>536.98323035999999</v>
      </c>
      <c r="H47" s="448"/>
      <c r="I47" s="447">
        <v>40.164699519999999</v>
      </c>
      <c r="J47" s="448"/>
      <c r="K47" s="447">
        <v>496.81853083999999</v>
      </c>
      <c r="L47" s="448"/>
      <c r="M47" s="447">
        <v>1.615988455429165</v>
      </c>
      <c r="N47" s="448"/>
      <c r="O47" s="449"/>
      <c r="P47" s="450">
        <v>15.6</v>
      </c>
      <c r="Q47" s="448"/>
      <c r="R47" s="450">
        <v>15.6</v>
      </c>
      <c r="S47" s="448"/>
      <c r="T47" s="448"/>
      <c r="U47" s="327">
        <v>34.476014827869136</v>
      </c>
      <c r="W47" s="327">
        <v>7.4796934520791458</v>
      </c>
      <c r="Y47" s="394"/>
      <c r="Z47" s="394"/>
      <c r="AA47" s="394"/>
      <c r="AB47" s="394"/>
      <c r="AC47" s="394"/>
    </row>
    <row r="48" spans="1:29" ht="10.15" customHeight="1">
      <c r="A48" s="345" t="s">
        <v>187</v>
      </c>
      <c r="B48" s="322"/>
      <c r="C48" s="437">
        <v>370.4</v>
      </c>
      <c r="D48" s="438"/>
      <c r="E48" s="437">
        <v>188.80847357152942</v>
      </c>
      <c r="F48" s="438"/>
      <c r="G48" s="437">
        <v>559.20847357152934</v>
      </c>
      <c r="H48" s="438"/>
      <c r="I48" s="437">
        <v>43.141623453000001</v>
      </c>
      <c r="J48" s="679"/>
      <c r="K48" s="437">
        <v>516.06685011852937</v>
      </c>
      <c r="L48" s="679"/>
      <c r="M48" s="437">
        <v>1.6660321718032642</v>
      </c>
      <c r="N48" s="438"/>
      <c r="O48" s="441"/>
      <c r="P48" s="429">
        <v>15.5</v>
      </c>
      <c r="Q48" s="438"/>
      <c r="R48" s="429">
        <v>15.314540909584926</v>
      </c>
      <c r="S48" s="448"/>
      <c r="T48" s="448"/>
      <c r="U48" s="327">
        <v>36.58604956473453</v>
      </c>
      <c r="W48" s="327">
        <v>7.7147656897015322</v>
      </c>
      <c r="Y48" s="394"/>
      <c r="Z48" s="394"/>
      <c r="AA48" s="394"/>
      <c r="AB48" s="394"/>
      <c r="AC48" s="394"/>
    </row>
    <row r="49" spans="1:29" ht="10.15" customHeight="1">
      <c r="A49" s="345" t="s">
        <v>188</v>
      </c>
      <c r="B49" s="322"/>
      <c r="C49" s="437">
        <v>362.8</v>
      </c>
      <c r="D49" s="438"/>
      <c r="E49" s="437">
        <v>179.9584010861538</v>
      </c>
      <c r="F49" s="438"/>
      <c r="G49" s="437">
        <v>542.75840108615375</v>
      </c>
      <c r="H49" s="438"/>
      <c r="I49" s="437">
        <v>42.626733519999995</v>
      </c>
      <c r="J49" s="679"/>
      <c r="K49" s="437">
        <v>500.13166756615374</v>
      </c>
      <c r="L49" s="679"/>
      <c r="M49" s="437">
        <v>1.6026711274763361</v>
      </c>
      <c r="N49" s="438"/>
      <c r="O49" s="441"/>
      <c r="P49" s="451">
        <v>22.1</v>
      </c>
      <c r="Q49" s="438"/>
      <c r="R49" s="451">
        <v>21.414936191242166</v>
      </c>
      <c r="S49" s="448"/>
      <c r="T49" s="448"/>
      <c r="U49" s="408">
        <v>35.982204838558886</v>
      </c>
      <c r="V49" s="452"/>
      <c r="W49" s="408">
        <v>7.8537215517431882</v>
      </c>
      <c r="Y49" s="394"/>
      <c r="Z49" s="394"/>
      <c r="AA49" s="394"/>
      <c r="AB49" s="394"/>
      <c r="AC49" s="394"/>
    </row>
    <row r="50" spans="1:29" ht="10.15" customHeight="1">
      <c r="A50" s="345" t="s">
        <v>189</v>
      </c>
      <c r="B50" s="322"/>
      <c r="C50" s="437">
        <v>328.6</v>
      </c>
      <c r="D50" s="438"/>
      <c r="E50" s="437">
        <v>180.13796944000001</v>
      </c>
      <c r="F50" s="438"/>
      <c r="G50" s="437">
        <v>508.73796944000003</v>
      </c>
      <c r="H50" s="438"/>
      <c r="I50" s="437">
        <v>43.297489400000003</v>
      </c>
      <c r="J50" s="679"/>
      <c r="K50" s="437">
        <v>465.44048004000001</v>
      </c>
      <c r="L50" s="679"/>
      <c r="M50" s="437">
        <v>1.4807390861777552</v>
      </c>
      <c r="N50" s="438"/>
      <c r="O50" s="441"/>
      <c r="P50" s="453">
        <v>20.7</v>
      </c>
      <c r="Q50" s="438"/>
      <c r="R50" s="453">
        <v>19.683588689068237</v>
      </c>
      <c r="S50" s="448"/>
      <c r="T50" s="448"/>
      <c r="U50" s="408">
        <v>38.702686415354101</v>
      </c>
      <c r="V50" s="452"/>
      <c r="W50" s="408">
        <v>8.5107642835584461</v>
      </c>
      <c r="X50" s="452"/>
      <c r="Y50" s="394"/>
      <c r="Z50" s="394"/>
      <c r="AA50" s="394"/>
      <c r="AB50" s="394"/>
      <c r="AC50" s="394"/>
    </row>
    <row r="51" spans="1:29" ht="10.15" customHeight="1">
      <c r="A51" s="345" t="s">
        <v>59</v>
      </c>
      <c r="B51" s="322"/>
      <c r="C51" s="437">
        <v>360.5</v>
      </c>
      <c r="D51" s="438"/>
      <c r="E51" s="437">
        <v>195.35930655999999</v>
      </c>
      <c r="F51" s="438"/>
      <c r="G51" s="437">
        <v>555.85930656000005</v>
      </c>
      <c r="H51" s="438"/>
      <c r="I51" s="437">
        <v>47.593645000000002</v>
      </c>
      <c r="J51" s="679"/>
      <c r="K51" s="437">
        <v>508.26566156000007</v>
      </c>
      <c r="L51" s="679"/>
      <c r="M51" s="437">
        <v>1.6066115338199976</v>
      </c>
      <c r="N51" s="438"/>
      <c r="O51" s="441"/>
      <c r="P51" s="453">
        <v>20.9</v>
      </c>
      <c r="Q51" s="438"/>
      <c r="R51" s="453">
        <v>19.546273933079732</v>
      </c>
      <c r="S51" s="448"/>
      <c r="T51" s="448"/>
      <c r="U51" s="408">
        <v>38.436455840906362</v>
      </c>
      <c r="V51" s="452"/>
      <c r="W51" s="408">
        <v>8.5621747154938923</v>
      </c>
      <c r="X51" s="452"/>
      <c r="Y51" s="394"/>
      <c r="Z51" s="394"/>
      <c r="AA51" s="394"/>
      <c r="AB51" s="394"/>
      <c r="AC51" s="394"/>
    </row>
    <row r="52" spans="1:29" ht="10.15" customHeight="1">
      <c r="A52" s="345" t="s">
        <v>60</v>
      </c>
      <c r="B52" s="322"/>
      <c r="C52" s="437">
        <v>373.9</v>
      </c>
      <c r="D52" s="438"/>
      <c r="E52" s="437">
        <v>193.60405195999999</v>
      </c>
      <c r="F52" s="438"/>
      <c r="G52" s="437">
        <v>567.50405195999997</v>
      </c>
      <c r="H52" s="438"/>
      <c r="I52" s="437">
        <v>40.621514560000001</v>
      </c>
      <c r="J52" s="679"/>
      <c r="K52" s="437">
        <v>526.88253739999993</v>
      </c>
      <c r="L52" s="679"/>
      <c r="M52" s="437">
        <v>1.6534193877577659</v>
      </c>
      <c r="N52" s="438"/>
      <c r="O52" s="441"/>
      <c r="P52" s="453">
        <v>23.7</v>
      </c>
      <c r="Q52" s="438"/>
      <c r="R52" s="453">
        <v>21.806839250470411</v>
      </c>
      <c r="S52" s="448"/>
      <c r="T52" s="448"/>
      <c r="U52" s="408">
        <v>36.745201865177627</v>
      </c>
      <c r="V52" s="452"/>
      <c r="W52" s="408">
        <v>7.1579250262098881</v>
      </c>
      <c r="X52" s="452"/>
      <c r="Y52" s="394"/>
      <c r="Z52" s="394"/>
      <c r="AA52" s="394"/>
      <c r="AB52" s="394"/>
      <c r="AC52" s="394"/>
    </row>
    <row r="53" spans="1:29" ht="10.15" customHeight="1">
      <c r="A53" s="345">
        <v>2015</v>
      </c>
      <c r="B53" s="322"/>
      <c r="C53" s="437">
        <v>376.9</v>
      </c>
      <c r="D53" s="438"/>
      <c r="E53" s="437">
        <v>204.61875078</v>
      </c>
      <c r="F53" s="438"/>
      <c r="G53" s="437">
        <v>581.51875078</v>
      </c>
      <c r="H53" s="438"/>
      <c r="I53" s="437">
        <v>38.634843592500005</v>
      </c>
      <c r="J53" s="679"/>
      <c r="K53" s="437">
        <v>542.88390718749997</v>
      </c>
      <c r="L53" s="679"/>
      <c r="M53" s="437">
        <v>1.6913419204171967</v>
      </c>
      <c r="N53" s="438"/>
      <c r="O53" s="441"/>
      <c r="P53" s="453">
        <v>22.6</v>
      </c>
      <c r="Q53" s="438"/>
      <c r="R53" s="453">
        <v>20.587940568263598</v>
      </c>
      <c r="S53" s="448"/>
      <c r="T53" s="448"/>
      <c r="U53" s="408">
        <v>37.691069503250027</v>
      </c>
      <c r="V53" s="452"/>
      <c r="W53" s="408">
        <v>6.6437829460663984</v>
      </c>
      <c r="X53" s="452"/>
      <c r="Y53" s="394"/>
      <c r="Z53" s="394"/>
      <c r="AA53" s="394"/>
      <c r="AB53" s="394"/>
      <c r="AC53" s="394"/>
    </row>
    <row r="54" spans="1:29" ht="10.15" customHeight="1">
      <c r="A54" s="345">
        <v>2016</v>
      </c>
      <c r="B54" s="322"/>
      <c r="C54" s="437">
        <v>393.25</v>
      </c>
      <c r="D54" s="438"/>
      <c r="E54" s="437">
        <v>262.54396242000001</v>
      </c>
      <c r="F54" s="438"/>
      <c r="G54" s="437">
        <v>655.79396242000007</v>
      </c>
      <c r="H54" s="438"/>
      <c r="I54" s="437">
        <v>56.935954620000004</v>
      </c>
      <c r="J54" s="679"/>
      <c r="K54" s="437">
        <v>598.85800780000011</v>
      </c>
      <c r="L54" s="679"/>
      <c r="M54" s="437">
        <v>1.852380455997912</v>
      </c>
      <c r="N54" s="438"/>
      <c r="O54" s="441"/>
      <c r="P54" s="453">
        <v>19.100000000000001</v>
      </c>
      <c r="Q54" s="438"/>
      <c r="R54" s="453">
        <v>17.13880638532703</v>
      </c>
      <c r="S54" s="448"/>
      <c r="T54" s="448"/>
      <c r="U54" s="408">
        <v>43.840770099158718</v>
      </c>
      <c r="V54" s="452"/>
      <c r="W54" s="408">
        <v>8.6819882284209928</v>
      </c>
      <c r="X54" s="452"/>
      <c r="Y54" s="394"/>
      <c r="Z54" s="394"/>
      <c r="AA54" s="394"/>
      <c r="AB54" s="394"/>
      <c r="AC54" s="394"/>
    </row>
    <row r="55" spans="1:29" ht="10.15" customHeight="1">
      <c r="A55" s="345">
        <v>2017</v>
      </c>
      <c r="B55" s="322"/>
      <c r="C55" s="437">
        <v>336.4</v>
      </c>
      <c r="D55" s="438"/>
      <c r="E55" s="437">
        <v>256.88223059999996</v>
      </c>
      <c r="F55" s="438"/>
      <c r="G55" s="437">
        <v>593.28223059999993</v>
      </c>
      <c r="H55" s="438"/>
      <c r="I55" s="437">
        <v>54.848568059999998</v>
      </c>
      <c r="J55" s="679"/>
      <c r="K55" s="437">
        <v>538.43366253999989</v>
      </c>
      <c r="L55" s="679"/>
      <c r="M55" s="437">
        <v>1.6548471411469188</v>
      </c>
      <c r="N55" s="438"/>
      <c r="O55" s="441"/>
      <c r="P55" s="453">
        <v>28</v>
      </c>
      <c r="Q55" s="438"/>
      <c r="R55" s="453">
        <v>24.748448359660639</v>
      </c>
      <c r="S55" s="448"/>
      <c r="T55" s="448"/>
      <c r="U55" s="408">
        <v>47.70916985171155</v>
      </c>
      <c r="V55" s="452"/>
      <c r="W55" s="408">
        <v>9.2449369340676846</v>
      </c>
      <c r="X55" s="452"/>
      <c r="Y55" s="394"/>
      <c r="Z55" s="394"/>
      <c r="AA55" s="394"/>
      <c r="AB55" s="394"/>
      <c r="AC55" s="394"/>
    </row>
    <row r="56" spans="1:29" ht="10.15" customHeight="1">
      <c r="A56" s="349">
        <v>2018</v>
      </c>
      <c r="B56" s="350"/>
      <c r="C56" s="454">
        <v>461.9</v>
      </c>
      <c r="D56" s="455"/>
      <c r="E56" s="454">
        <v>235.93041690000001</v>
      </c>
      <c r="F56" s="455"/>
      <c r="G56" s="454">
        <v>697.83041690000005</v>
      </c>
      <c r="H56" s="455"/>
      <c r="I56" s="454">
        <v>56.301295799999998</v>
      </c>
      <c r="J56" s="680"/>
      <c r="K56" s="454">
        <v>641.5291211</v>
      </c>
      <c r="L56" s="680"/>
      <c r="M56" s="454">
        <v>1.9594424607190624</v>
      </c>
      <c r="N56" s="455"/>
      <c r="O56" s="456"/>
      <c r="P56" s="457">
        <v>19.600000000000001</v>
      </c>
      <c r="Q56" s="455"/>
      <c r="R56" s="457">
        <v>17.064310860704751</v>
      </c>
      <c r="S56" s="458"/>
      <c r="T56" s="458"/>
      <c r="U56" s="410">
        <v>36.776259898453425</v>
      </c>
      <c r="V56" s="459"/>
      <c r="W56" s="410">
        <v>8.0680484020902234</v>
      </c>
      <c r="X56" s="452"/>
      <c r="Y56" s="394"/>
      <c r="Z56" s="394"/>
      <c r="AA56" s="394"/>
      <c r="AB56" s="394"/>
      <c r="AC56" s="394"/>
    </row>
    <row r="57" spans="1:29" ht="12" customHeight="1">
      <c r="A57" s="460" t="s">
        <v>313</v>
      </c>
      <c r="B57" s="330"/>
      <c r="C57" s="461"/>
      <c r="D57" s="462"/>
      <c r="E57" s="461"/>
      <c r="F57" s="462"/>
      <c r="G57" s="461"/>
      <c r="H57" s="462"/>
      <c r="I57" s="461"/>
      <c r="J57" s="462"/>
      <c r="K57" s="461"/>
      <c r="L57" s="462"/>
      <c r="M57" s="461"/>
      <c r="N57" s="461"/>
      <c r="O57" s="462"/>
      <c r="P57" s="463"/>
      <c r="Q57" s="462"/>
      <c r="R57" s="463"/>
      <c r="S57" s="462"/>
      <c r="T57" s="462"/>
      <c r="U57" s="409"/>
      <c r="V57" s="409"/>
      <c r="W57" s="317"/>
    </row>
    <row r="58" spans="1:29" ht="12" customHeight="1">
      <c r="A58" s="464" t="s">
        <v>365</v>
      </c>
      <c r="B58" s="271"/>
      <c r="C58" s="465"/>
      <c r="D58" s="271"/>
      <c r="E58" s="465"/>
      <c r="F58" s="271"/>
      <c r="G58" s="465"/>
      <c r="H58" s="271"/>
      <c r="I58" s="465"/>
      <c r="J58" s="271"/>
      <c r="K58" s="465"/>
      <c r="L58" s="271"/>
      <c r="M58" s="465"/>
      <c r="N58" s="465"/>
      <c r="O58" s="271"/>
      <c r="P58" s="466"/>
      <c r="Q58" s="271"/>
      <c r="R58" s="466"/>
      <c r="S58" s="271"/>
      <c r="T58" s="271"/>
      <c r="U58" s="317"/>
      <c r="V58" s="317"/>
      <c r="W58" s="317"/>
    </row>
    <row r="59" spans="1:29" ht="12" customHeight="1">
      <c r="A59" s="467" t="s">
        <v>314</v>
      </c>
      <c r="B59" s="271"/>
      <c r="C59" s="465"/>
      <c r="D59" s="271"/>
      <c r="E59" s="465"/>
      <c r="F59" s="271"/>
      <c r="G59" s="465"/>
      <c r="H59" s="271"/>
      <c r="I59" s="465"/>
      <c r="J59" s="271"/>
      <c r="K59" s="465"/>
      <c r="L59" s="271"/>
      <c r="M59" s="465"/>
      <c r="N59" s="465"/>
      <c r="O59" s="271"/>
      <c r="P59" s="466"/>
      <c r="Q59" s="271"/>
      <c r="R59" s="466"/>
      <c r="S59" s="271"/>
      <c r="T59" s="271"/>
      <c r="U59" s="317"/>
      <c r="V59" s="317"/>
      <c r="W59" s="317"/>
    </row>
    <row r="60" spans="1:29" ht="12" customHeight="1">
      <c r="A60" s="467" t="s">
        <v>315</v>
      </c>
      <c r="B60" s="271"/>
      <c r="C60" s="465"/>
      <c r="D60" s="271"/>
      <c r="E60" s="465"/>
      <c r="F60" s="271"/>
      <c r="G60" s="465"/>
      <c r="H60" s="271"/>
      <c r="I60" s="465"/>
      <c r="J60" s="271"/>
      <c r="K60" s="465"/>
      <c r="L60" s="271"/>
      <c r="M60" s="465"/>
      <c r="N60" s="465"/>
      <c r="O60" s="271"/>
      <c r="P60" s="466"/>
      <c r="Q60" s="271"/>
      <c r="R60" s="466"/>
      <c r="S60" s="271"/>
      <c r="T60" s="271"/>
      <c r="U60" s="317"/>
      <c r="V60" s="317"/>
      <c r="W60" s="317"/>
    </row>
    <row r="61" spans="1:29" ht="12" customHeight="1">
      <c r="A61" s="467" t="s">
        <v>316</v>
      </c>
      <c r="B61" s="271"/>
      <c r="C61" s="465"/>
      <c r="D61" s="271"/>
      <c r="E61" s="465"/>
      <c r="F61" s="271"/>
      <c r="G61" s="465"/>
      <c r="H61" s="271"/>
      <c r="I61" s="465"/>
      <c r="J61" s="271"/>
      <c r="K61" s="465"/>
      <c r="L61" s="271"/>
      <c r="M61" s="465"/>
      <c r="N61" s="465"/>
      <c r="O61" s="271"/>
      <c r="P61" s="466"/>
      <c r="Q61" s="271"/>
      <c r="R61" s="466"/>
      <c r="S61" s="271"/>
      <c r="T61" s="271"/>
      <c r="U61" s="317"/>
      <c r="V61" s="317"/>
      <c r="W61" s="317"/>
    </row>
    <row r="62" spans="1:29" ht="11.1" customHeight="1">
      <c r="A62" s="126" t="s">
        <v>194</v>
      </c>
      <c r="B62" s="468"/>
      <c r="C62" s="468"/>
      <c r="D62" s="468"/>
      <c r="E62" s="468"/>
      <c r="F62" s="468"/>
      <c r="G62" s="468"/>
      <c r="H62" s="468"/>
      <c r="I62" s="468"/>
      <c r="J62" s="468"/>
      <c r="K62" s="468"/>
      <c r="L62" s="468"/>
      <c r="M62" s="468"/>
      <c r="N62" s="468"/>
      <c r="O62" s="468"/>
      <c r="P62" s="468"/>
      <c r="Q62" s="468"/>
      <c r="R62" s="468"/>
      <c r="S62" s="468"/>
      <c r="T62" s="468"/>
    </row>
    <row r="63" spans="1:29" ht="9.9499999999999993" customHeight="1"/>
    <row r="64" spans="1:29">
      <c r="M64" s="373"/>
    </row>
    <row r="65" spans="1:24">
      <c r="A65" s="469"/>
      <c r="B65" s="469"/>
      <c r="C65" s="470"/>
      <c r="D65" s="470"/>
      <c r="E65" s="470"/>
      <c r="F65" s="470"/>
      <c r="G65" s="470"/>
      <c r="H65" s="470"/>
      <c r="I65" s="470"/>
      <c r="J65" s="470"/>
      <c r="K65" s="470"/>
      <c r="L65" s="470"/>
      <c r="M65" s="472"/>
      <c r="N65" s="469"/>
      <c r="R65" s="471"/>
      <c r="S65" s="469"/>
      <c r="U65" s="471"/>
      <c r="W65" s="472"/>
      <c r="X65" s="469"/>
    </row>
    <row r="66" spans="1:24">
      <c r="A66" s="469"/>
      <c r="B66" s="469"/>
      <c r="C66" s="470"/>
      <c r="D66" s="470"/>
      <c r="E66" s="470"/>
      <c r="F66" s="470"/>
      <c r="G66" s="470"/>
      <c r="H66" s="470"/>
      <c r="I66" s="470"/>
      <c r="J66" s="470"/>
      <c r="K66" s="470"/>
      <c r="L66" s="470"/>
      <c r="M66" s="472"/>
      <c r="N66" s="469"/>
      <c r="R66" s="473"/>
      <c r="S66" s="469"/>
      <c r="U66" s="473"/>
      <c r="W66" s="472"/>
      <c r="X66" s="469"/>
    </row>
    <row r="67" spans="1:24">
      <c r="A67" s="469"/>
      <c r="B67" s="469"/>
      <c r="C67" s="470"/>
      <c r="D67" s="470"/>
      <c r="E67" s="470"/>
      <c r="F67" s="470"/>
      <c r="G67" s="470"/>
      <c r="H67" s="470"/>
      <c r="I67" s="470"/>
      <c r="J67" s="470"/>
      <c r="K67" s="470"/>
      <c r="L67" s="470"/>
      <c r="M67" s="472"/>
      <c r="N67" s="469"/>
      <c r="R67" s="471"/>
      <c r="S67" s="469"/>
      <c r="U67" s="471"/>
      <c r="W67" s="472"/>
      <c r="X67" s="469"/>
    </row>
    <row r="68" spans="1:24">
      <c r="A68" s="469"/>
      <c r="B68" s="469"/>
      <c r="C68" s="470"/>
      <c r="D68" s="470"/>
      <c r="E68" s="470"/>
      <c r="F68" s="470"/>
      <c r="G68" s="470"/>
      <c r="H68" s="470"/>
      <c r="I68" s="470"/>
      <c r="J68" s="470"/>
      <c r="K68" s="470"/>
      <c r="L68" s="470"/>
      <c r="M68" s="472"/>
      <c r="N68" s="469"/>
      <c r="R68" s="474"/>
      <c r="S68" s="469"/>
      <c r="U68" s="471"/>
      <c r="W68" s="472"/>
      <c r="X68" s="469"/>
    </row>
    <row r="69" spans="1:24">
      <c r="A69" s="469"/>
      <c r="B69" s="469"/>
      <c r="C69" s="470"/>
      <c r="D69" s="470"/>
      <c r="E69" s="470"/>
      <c r="F69" s="470"/>
      <c r="G69" s="470"/>
      <c r="H69" s="470"/>
      <c r="I69" s="470"/>
      <c r="J69" s="470"/>
      <c r="K69" s="470"/>
      <c r="L69" s="470"/>
      <c r="M69" s="472"/>
      <c r="N69" s="469"/>
      <c r="R69" s="474"/>
      <c r="S69" s="469"/>
      <c r="U69" s="471"/>
      <c r="W69" s="472"/>
      <c r="X69" s="469"/>
    </row>
    <row r="70" spans="1:24">
      <c r="M70" s="373"/>
      <c r="W70" s="373"/>
    </row>
    <row r="71" spans="1:24">
      <c r="M71" s="373"/>
      <c r="W71" s="373"/>
    </row>
    <row r="72" spans="1:24">
      <c r="U72" s="373"/>
    </row>
  </sheetData>
  <pageMargins left="0.31" right="0.27" top="0.75" bottom="0.75" header="0" footer="0.5"/>
  <pageSetup scale="89" firstPageNumber="75" orientation="portrait" useFirstPageNumber="1" r:id="rId1"/>
  <headerFooter alignWithMargins="0"/>
  <ignoredErrors>
    <ignoredError sqref="R4 A18:A27 A28:A37 A40:A47 A48:A52" numberStoredAsText="1"/>
    <ignoredError sqref="A10:A16" unlockedFormula="1"/>
    <ignoredError sqref="A17" numberStoredAsText="1" unlockedFormula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A69"/>
  <sheetViews>
    <sheetView showGridLines="0" zoomScaleNormal="100" workbookViewId="0">
      <pane ySplit="6" topLeftCell="A7" activePane="bottomLeft" state="frozen"/>
      <selection pane="bottomLeft" activeCell="AE20" sqref="AE20"/>
    </sheetView>
  </sheetViews>
  <sheetFormatPr defaultColWidth="9.140625" defaultRowHeight="12.75"/>
  <cols>
    <col min="1" max="1" width="5.7109375" style="272" customWidth="1"/>
    <col min="2" max="2" width="3.42578125" style="272" customWidth="1"/>
    <col min="3" max="3" width="7.42578125" style="272" customWidth="1"/>
    <col min="4" max="4" width="3.7109375" style="272" customWidth="1"/>
    <col min="5" max="5" width="7.42578125" style="272" customWidth="1"/>
    <col min="6" max="6" width="3.7109375" style="272" customWidth="1"/>
    <col min="7" max="7" width="7.42578125" style="272" customWidth="1"/>
    <col min="8" max="8" width="3.42578125" style="272" customWidth="1"/>
    <col min="9" max="9" width="7.42578125" style="272" customWidth="1"/>
    <col min="10" max="10" width="3.7109375" style="272" customWidth="1"/>
    <col min="11" max="11" width="7.42578125" style="272" customWidth="1"/>
    <col min="12" max="12" width="2.7109375" style="272" customWidth="1"/>
    <col min="13" max="13" width="7.42578125" style="272" customWidth="1"/>
    <col min="14" max="14" width="2.7109375" style="272" customWidth="1"/>
    <col min="15" max="15" width="3.42578125" style="272" customWidth="1"/>
    <col min="16" max="16" width="7.42578125" style="272" customWidth="1"/>
    <col min="17" max="17" width="5.28515625" style="272" customWidth="1"/>
    <col min="18" max="18" width="7.42578125" style="272" customWidth="1"/>
    <col min="19" max="20" width="2.7109375" style="272" customWidth="1"/>
    <col min="21" max="21" width="9.140625" style="272"/>
    <col min="22" max="22" width="2.7109375" style="272" customWidth="1"/>
    <col min="23" max="23" width="9.140625" style="272"/>
    <col min="24" max="24" width="2.7109375" style="272" customWidth="1"/>
    <col min="25" max="25" width="10.7109375" style="272" customWidth="1"/>
    <col min="26" max="16384" width="9.140625" style="272"/>
  </cols>
  <sheetData>
    <row r="1" spans="1:23" ht="15.75" customHeight="1">
      <c r="A1" s="423" t="s">
        <v>218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271"/>
      <c r="O1" s="271"/>
      <c r="P1" s="271"/>
      <c r="Q1" s="271"/>
      <c r="R1" s="271"/>
      <c r="S1" s="271"/>
      <c r="T1" s="468"/>
      <c r="U1" s="468"/>
      <c r="V1" s="468"/>
    </row>
    <row r="2" spans="1:23" ht="13.5" customHeight="1">
      <c r="A2" s="273"/>
      <c r="B2" s="273"/>
      <c r="C2" s="273"/>
      <c r="D2" s="273"/>
      <c r="E2" s="274" t="s">
        <v>163</v>
      </c>
      <c r="F2" s="273"/>
      <c r="G2" s="273"/>
      <c r="H2" s="273"/>
      <c r="I2" s="273"/>
      <c r="J2" s="273"/>
      <c r="K2" s="275" t="s">
        <v>196</v>
      </c>
      <c r="L2" s="273"/>
      <c r="M2" s="273"/>
      <c r="N2" s="273"/>
      <c r="O2" s="273"/>
      <c r="P2" s="275" t="s">
        <v>219</v>
      </c>
      <c r="Q2" s="273"/>
      <c r="R2" s="273"/>
      <c r="S2" s="277"/>
      <c r="T2" s="273"/>
      <c r="U2" s="275" t="s">
        <v>198</v>
      </c>
      <c r="V2" s="273"/>
      <c r="W2" s="273"/>
    </row>
    <row r="3" spans="1:23" ht="12.75" customHeight="1">
      <c r="A3" s="279"/>
      <c r="B3" s="279"/>
      <c r="C3" s="280" t="s">
        <v>166</v>
      </c>
      <c r="D3" s="273"/>
      <c r="E3" s="273"/>
      <c r="F3" s="273"/>
      <c r="G3" s="273"/>
      <c r="H3" s="279"/>
      <c r="I3" s="273"/>
      <c r="J3" s="273"/>
      <c r="K3" s="273"/>
      <c r="L3" s="273"/>
      <c r="M3" s="280" t="s">
        <v>167</v>
      </c>
      <c r="N3" s="273"/>
      <c r="O3" s="279"/>
      <c r="P3" s="280" t="s">
        <v>199</v>
      </c>
      <c r="Q3" s="273"/>
      <c r="R3" s="375" t="s">
        <v>200</v>
      </c>
      <c r="S3" s="279"/>
      <c r="T3" s="279"/>
      <c r="U3" s="280"/>
      <c r="V3" s="273"/>
      <c r="W3" s="375"/>
    </row>
    <row r="4" spans="1:23">
      <c r="A4" s="282" t="s">
        <v>123</v>
      </c>
      <c r="B4" s="279"/>
      <c r="C4" s="283" t="s">
        <v>169</v>
      </c>
      <c r="D4" s="279"/>
      <c r="E4" s="282" t="s">
        <v>213</v>
      </c>
      <c r="F4" s="279"/>
      <c r="G4" s="282" t="s">
        <v>22</v>
      </c>
      <c r="H4" s="279"/>
      <c r="I4" s="282" t="s">
        <v>214</v>
      </c>
      <c r="J4" s="279"/>
      <c r="K4" s="283" t="s">
        <v>201</v>
      </c>
      <c r="L4" s="279"/>
      <c r="M4" s="282" t="s">
        <v>173</v>
      </c>
      <c r="N4" s="279"/>
      <c r="O4" s="279"/>
      <c r="P4" s="282" t="s">
        <v>202</v>
      </c>
      <c r="Q4" s="279"/>
      <c r="R4" s="376" t="s">
        <v>203</v>
      </c>
      <c r="S4" s="279"/>
      <c r="T4" s="279"/>
      <c r="U4" s="283" t="s">
        <v>168</v>
      </c>
      <c r="V4" s="279"/>
      <c r="W4" s="377" t="s">
        <v>204</v>
      </c>
    </row>
    <row r="5" spans="1:23">
      <c r="A5" s="285"/>
      <c r="B5" s="285"/>
      <c r="C5" s="286"/>
      <c r="D5" s="285"/>
      <c r="E5" s="286"/>
      <c r="F5" s="285"/>
      <c r="G5" s="285"/>
      <c r="H5" s="285"/>
      <c r="I5" s="286"/>
      <c r="J5" s="285"/>
      <c r="K5" s="285"/>
      <c r="L5" s="285"/>
      <c r="M5" s="288" t="s">
        <v>205</v>
      </c>
      <c r="N5" s="285"/>
      <c r="O5" s="285"/>
      <c r="P5" s="287"/>
      <c r="Q5" s="285"/>
      <c r="R5" s="378" t="s">
        <v>220</v>
      </c>
      <c r="S5" s="285"/>
      <c r="T5" s="285"/>
      <c r="U5" s="287" t="s">
        <v>207</v>
      </c>
      <c r="V5" s="285"/>
      <c r="W5" s="287" t="s">
        <v>208</v>
      </c>
    </row>
    <row r="6" spans="1:23" ht="15" customHeight="1">
      <c r="A6" s="271"/>
      <c r="B6" s="289" t="s">
        <v>175</v>
      </c>
      <c r="C6" s="290"/>
      <c r="D6" s="290"/>
      <c r="E6" s="290"/>
      <c r="F6" s="291"/>
      <c r="G6" s="292"/>
      <c r="H6" s="292"/>
      <c r="I6" s="292"/>
      <c r="J6" s="292"/>
      <c r="K6" s="292"/>
      <c r="L6" s="291"/>
      <c r="M6" s="293" t="s">
        <v>176</v>
      </c>
      <c r="N6" s="271"/>
      <c r="O6" s="271"/>
      <c r="P6" s="379" t="s">
        <v>209</v>
      </c>
      <c r="Q6" s="271"/>
      <c r="R6" s="271"/>
      <c r="S6" s="271"/>
      <c r="T6" s="468"/>
      <c r="U6" s="294" t="s">
        <v>177</v>
      </c>
      <c r="V6" s="468"/>
    </row>
    <row r="7" spans="1:23" ht="5.25" customHeight="1">
      <c r="A7" s="271"/>
      <c r="B7" s="271"/>
      <c r="C7" s="271"/>
      <c r="D7" s="271"/>
      <c r="E7" s="271"/>
      <c r="F7" s="271"/>
      <c r="G7" s="271"/>
      <c r="H7" s="271"/>
      <c r="I7" s="271"/>
      <c r="J7" s="271"/>
      <c r="K7" s="271"/>
      <c r="L7" s="271"/>
      <c r="M7" s="271"/>
      <c r="N7" s="271"/>
      <c r="O7" s="271"/>
      <c r="P7" s="271"/>
      <c r="Q7" s="271"/>
      <c r="R7" s="271"/>
      <c r="S7" s="271"/>
      <c r="T7" s="468"/>
      <c r="U7" s="475"/>
      <c r="V7" s="468"/>
    </row>
    <row r="8" spans="1:23" ht="10.7" customHeight="1">
      <c r="A8" s="295">
        <v>1970</v>
      </c>
      <c r="B8" s="279"/>
      <c r="C8" s="380">
        <v>2737.3</v>
      </c>
      <c r="D8" s="298"/>
      <c r="E8" s="381">
        <v>119.1</v>
      </c>
      <c r="F8" s="298"/>
      <c r="G8" s="381">
        <f t="shared" ref="G8:G16" si="0">C8+E8</f>
        <v>2856.4</v>
      </c>
      <c r="H8" s="381"/>
      <c r="I8" s="381">
        <v>91.2</v>
      </c>
      <c r="J8" s="298"/>
      <c r="K8" s="381">
        <f t="shared" ref="K8:K16" si="1">G8-I8</f>
        <v>2765.2000000000003</v>
      </c>
      <c r="L8" s="298"/>
      <c r="M8" s="300">
        <v>13.49</v>
      </c>
      <c r="N8" s="300"/>
      <c r="O8" s="298"/>
      <c r="P8" s="383">
        <v>2.21</v>
      </c>
      <c r="Q8" s="298"/>
      <c r="R8" s="383">
        <v>9.6908572681429508</v>
      </c>
      <c r="S8" s="271"/>
      <c r="T8" s="468"/>
      <c r="U8" s="476">
        <f>E8/K8*100</f>
        <v>4.307102560393461</v>
      </c>
      <c r="V8" s="468"/>
      <c r="W8" s="327">
        <f>I8/G8*100</f>
        <v>3.1928301358353171</v>
      </c>
    </row>
    <row r="9" spans="1:23" ht="10.7" customHeight="1">
      <c r="A9" s="304">
        <v>1971</v>
      </c>
      <c r="B9" s="271"/>
      <c r="C9" s="384">
        <v>2709.4</v>
      </c>
      <c r="D9" s="303"/>
      <c r="E9" s="385">
        <v>113.2</v>
      </c>
      <c r="F9" s="303"/>
      <c r="G9" s="385">
        <f t="shared" si="0"/>
        <v>2822.6</v>
      </c>
      <c r="H9" s="385"/>
      <c r="I9" s="385">
        <v>114.7</v>
      </c>
      <c r="J9" s="303"/>
      <c r="K9" s="385">
        <f t="shared" si="1"/>
        <v>2707.9</v>
      </c>
      <c r="L9" s="303"/>
      <c r="M9" s="385">
        <v>13.04</v>
      </c>
      <c r="N9" s="385"/>
      <c r="O9" s="303"/>
      <c r="P9" s="387">
        <v>2.5099999999999998</v>
      </c>
      <c r="Q9" s="303"/>
      <c r="R9" s="387">
        <v>10.474044399933232</v>
      </c>
      <c r="S9" s="271"/>
      <c r="T9" s="468"/>
      <c r="U9" s="476">
        <f t="shared" ref="U9:U17" si="2">E9/K9*100</f>
        <v>4.180361165478784</v>
      </c>
      <c r="V9" s="468"/>
      <c r="W9" s="327">
        <f t="shared" ref="W9:W17" si="3">I9/G9*100</f>
        <v>4.0636292779706658</v>
      </c>
    </row>
    <row r="10" spans="1:23" ht="10.7" customHeight="1">
      <c r="A10" s="304">
        <f t="shared" ref="A10:A16" si="4">+A9+1</f>
        <v>1972</v>
      </c>
      <c r="B10" s="271"/>
      <c r="C10" s="384">
        <v>2528</v>
      </c>
      <c r="D10" s="303"/>
      <c r="E10" s="385">
        <v>159.1</v>
      </c>
      <c r="F10" s="303"/>
      <c r="G10" s="385">
        <f t="shared" si="0"/>
        <v>2687.1</v>
      </c>
      <c r="H10" s="385"/>
      <c r="I10" s="385">
        <v>103</v>
      </c>
      <c r="J10" s="303"/>
      <c r="K10" s="385">
        <f t="shared" si="1"/>
        <v>2584.1</v>
      </c>
      <c r="L10" s="303"/>
      <c r="M10" s="385">
        <v>12.31</v>
      </c>
      <c r="N10" s="385"/>
      <c r="O10" s="303"/>
      <c r="P10" s="387">
        <v>2.5</v>
      </c>
      <c r="Q10" s="303"/>
      <c r="R10" s="387">
        <v>9.9980003999200164</v>
      </c>
      <c r="S10" s="271"/>
      <c r="T10" s="468"/>
      <c r="U10" s="476">
        <f t="shared" si="2"/>
        <v>6.1568824735884835</v>
      </c>
      <c r="V10" s="468"/>
      <c r="W10" s="327">
        <f t="shared" si="3"/>
        <v>3.8331286517063003</v>
      </c>
    </row>
    <row r="11" spans="1:23" ht="10.7" customHeight="1">
      <c r="A11" s="304">
        <f t="shared" si="4"/>
        <v>1973</v>
      </c>
      <c r="B11" s="271"/>
      <c r="C11" s="384">
        <v>2617</v>
      </c>
      <c r="D11" s="303"/>
      <c r="E11" s="385">
        <v>168.5</v>
      </c>
      <c r="F11" s="303"/>
      <c r="G11" s="385">
        <f t="shared" si="0"/>
        <v>2785.5</v>
      </c>
      <c r="H11" s="385"/>
      <c r="I11" s="385">
        <v>86.3</v>
      </c>
      <c r="J11" s="303"/>
      <c r="K11" s="385">
        <f t="shared" si="1"/>
        <v>2699.2</v>
      </c>
      <c r="L11" s="303"/>
      <c r="M11" s="385">
        <v>12.74</v>
      </c>
      <c r="N11" s="385"/>
      <c r="O11" s="303"/>
      <c r="P11" s="387">
        <v>2.95</v>
      </c>
      <c r="Q11" s="303"/>
      <c r="R11" s="387">
        <v>11.188652051885004</v>
      </c>
      <c r="S11" s="271"/>
      <c r="T11" s="468"/>
      <c r="U11" s="476">
        <f t="shared" si="2"/>
        <v>6.2425903971547134</v>
      </c>
      <c r="V11" s="468"/>
      <c r="W11" s="327">
        <f t="shared" si="3"/>
        <v>3.0981870400287201</v>
      </c>
    </row>
    <row r="12" spans="1:23" ht="10.7" customHeight="1">
      <c r="A12" s="304">
        <f t="shared" si="4"/>
        <v>1974</v>
      </c>
      <c r="B12" s="271"/>
      <c r="C12" s="384">
        <v>2346.6</v>
      </c>
      <c r="D12" s="303"/>
      <c r="E12" s="385">
        <v>166.5</v>
      </c>
      <c r="F12" s="303"/>
      <c r="G12" s="385">
        <f t="shared" si="0"/>
        <v>2513.1</v>
      </c>
      <c r="H12" s="385"/>
      <c r="I12" s="385">
        <v>92.9</v>
      </c>
      <c r="J12" s="303"/>
      <c r="K12" s="385">
        <f t="shared" si="1"/>
        <v>2420.1999999999998</v>
      </c>
      <c r="L12" s="303"/>
      <c r="M12" s="385">
        <v>11.32</v>
      </c>
      <c r="N12" s="385"/>
      <c r="O12" s="303"/>
      <c r="P12" s="387">
        <v>3.83</v>
      </c>
      <c r="Q12" s="303"/>
      <c r="R12" s="387">
        <v>13.32915709612306</v>
      </c>
      <c r="S12" s="271"/>
      <c r="T12" s="468"/>
      <c r="U12" s="476">
        <f t="shared" si="2"/>
        <v>6.8795967275431789</v>
      </c>
      <c r="V12" s="468"/>
      <c r="W12" s="327">
        <f t="shared" si="3"/>
        <v>3.6966296605785689</v>
      </c>
    </row>
    <row r="13" spans="1:23" ht="10.7" customHeight="1">
      <c r="A13" s="304">
        <f t="shared" si="4"/>
        <v>1975</v>
      </c>
      <c r="B13" s="271"/>
      <c r="C13" s="384">
        <v>2439.5</v>
      </c>
      <c r="D13" s="303"/>
      <c r="E13" s="385">
        <v>145.6</v>
      </c>
      <c r="F13" s="303"/>
      <c r="G13" s="385">
        <f t="shared" si="0"/>
        <v>2585.1</v>
      </c>
      <c r="H13" s="385"/>
      <c r="I13" s="385">
        <v>114.7</v>
      </c>
      <c r="J13" s="303"/>
      <c r="K13" s="385">
        <f t="shared" si="1"/>
        <v>2470.4</v>
      </c>
      <c r="L13" s="303"/>
      <c r="M13" s="385">
        <v>11.44</v>
      </c>
      <c r="N13" s="385"/>
      <c r="O13" s="303"/>
      <c r="P13" s="387">
        <v>4</v>
      </c>
      <c r="Q13" s="303"/>
      <c r="R13" s="387">
        <v>12.740882306099699</v>
      </c>
      <c r="S13" s="271"/>
      <c r="T13" s="468"/>
      <c r="U13" s="476">
        <f t="shared" si="2"/>
        <v>5.8937823834196887</v>
      </c>
      <c r="V13" s="468"/>
      <c r="W13" s="327">
        <f t="shared" si="3"/>
        <v>4.4369656879811235</v>
      </c>
    </row>
    <row r="14" spans="1:23" ht="10.7" customHeight="1">
      <c r="A14" s="304">
        <f t="shared" si="4"/>
        <v>1976</v>
      </c>
      <c r="B14" s="271"/>
      <c r="C14" s="384">
        <v>2645.9</v>
      </c>
      <c r="D14" s="303"/>
      <c r="E14" s="385">
        <v>191.5</v>
      </c>
      <c r="F14" s="303"/>
      <c r="G14" s="385">
        <f t="shared" si="0"/>
        <v>2837.4</v>
      </c>
      <c r="H14" s="385"/>
      <c r="I14" s="385">
        <v>84.3</v>
      </c>
      <c r="J14" s="303"/>
      <c r="K14" s="385">
        <f t="shared" si="1"/>
        <v>2753.1</v>
      </c>
      <c r="L14" s="303"/>
      <c r="M14" s="385">
        <v>12.63</v>
      </c>
      <c r="N14" s="385"/>
      <c r="O14" s="303"/>
      <c r="P14" s="387">
        <v>3.27</v>
      </c>
      <c r="Q14" s="303"/>
      <c r="R14" s="387">
        <v>9.8734865183127507</v>
      </c>
      <c r="S14" s="271"/>
      <c r="T14" s="468"/>
      <c r="U14" s="476">
        <f t="shared" si="2"/>
        <v>6.9557952853147365</v>
      </c>
      <c r="V14" s="468"/>
      <c r="W14" s="327">
        <f t="shared" si="3"/>
        <v>2.9710298160287585</v>
      </c>
    </row>
    <row r="15" spans="1:23" ht="10.7" customHeight="1">
      <c r="A15" s="304">
        <f t="shared" si="4"/>
        <v>1977</v>
      </c>
      <c r="B15" s="271"/>
      <c r="C15" s="384">
        <v>2688.5</v>
      </c>
      <c r="D15" s="303"/>
      <c r="E15" s="385">
        <v>175.3</v>
      </c>
      <c r="F15" s="303"/>
      <c r="G15" s="385">
        <f t="shared" si="0"/>
        <v>2863.8</v>
      </c>
      <c r="H15" s="385"/>
      <c r="I15" s="385">
        <v>84.7</v>
      </c>
      <c r="J15" s="303"/>
      <c r="K15" s="385">
        <f t="shared" si="1"/>
        <v>2779.1000000000004</v>
      </c>
      <c r="L15" s="303"/>
      <c r="M15" s="385">
        <v>12.62</v>
      </c>
      <c r="N15" s="385"/>
      <c r="O15" s="303"/>
      <c r="P15" s="387">
        <v>3.44</v>
      </c>
      <c r="Q15" s="303"/>
      <c r="R15" s="387">
        <v>9.7802291530435266</v>
      </c>
      <c r="S15" s="271"/>
      <c r="T15" s="468"/>
      <c r="U15" s="476">
        <f t="shared" si="2"/>
        <v>6.3077974883955239</v>
      </c>
      <c r="V15" s="468"/>
      <c r="W15" s="327">
        <f t="shared" si="3"/>
        <v>2.9576087715622599</v>
      </c>
    </row>
    <row r="16" spans="1:23" ht="10.7" customHeight="1">
      <c r="A16" s="304">
        <f t="shared" si="4"/>
        <v>1978</v>
      </c>
      <c r="B16" s="271"/>
      <c r="C16" s="384">
        <v>2527</v>
      </c>
      <c r="D16" s="303"/>
      <c r="E16" s="385">
        <v>199.6</v>
      </c>
      <c r="F16" s="303"/>
      <c r="G16" s="385">
        <f t="shared" si="0"/>
        <v>2726.6</v>
      </c>
      <c r="H16" s="385"/>
      <c r="I16" s="385">
        <v>79.900000000000006</v>
      </c>
      <c r="J16" s="303"/>
      <c r="K16" s="385">
        <f t="shared" si="1"/>
        <v>2646.7</v>
      </c>
      <c r="L16" s="303"/>
      <c r="M16" s="385">
        <v>11.89</v>
      </c>
      <c r="N16" s="385"/>
      <c r="O16" s="303"/>
      <c r="P16" s="387">
        <v>3.99</v>
      </c>
      <c r="Q16" s="303"/>
      <c r="R16" s="387">
        <v>10.599580267247562</v>
      </c>
      <c r="S16" s="271"/>
      <c r="T16" s="468"/>
      <c r="U16" s="476">
        <f t="shared" si="2"/>
        <v>7.5414667321570263</v>
      </c>
      <c r="V16" s="468"/>
      <c r="W16" s="327">
        <f t="shared" si="3"/>
        <v>2.9303894960756987</v>
      </c>
    </row>
    <row r="17" spans="1:25" ht="9.9499999999999993" customHeight="1">
      <c r="A17" s="304" t="s">
        <v>178</v>
      </c>
      <c r="B17" s="432"/>
      <c r="C17" s="431">
        <v>2407.6</v>
      </c>
      <c r="D17" s="477"/>
      <c r="E17" s="431">
        <v>219.1</v>
      </c>
      <c r="F17" s="432"/>
      <c r="G17" s="431">
        <f>C17+E17</f>
        <v>2626.7</v>
      </c>
      <c r="H17" s="432"/>
      <c r="I17" s="431">
        <v>61.9</v>
      </c>
      <c r="J17" s="432"/>
      <c r="K17" s="431">
        <f>G17-I17</f>
        <v>2564.7999999999997</v>
      </c>
      <c r="L17" s="432"/>
      <c r="M17" s="434">
        <v>11.4</v>
      </c>
      <c r="N17" s="434"/>
      <c r="O17" s="432"/>
      <c r="P17" s="435">
        <v>4.55</v>
      </c>
      <c r="Q17" s="432"/>
      <c r="R17" s="436">
        <v>11.165644171779141</v>
      </c>
      <c r="S17" s="432"/>
      <c r="T17" s="432"/>
      <c r="U17" s="476">
        <f t="shared" si="2"/>
        <v>8.5425764192139741</v>
      </c>
      <c r="V17" s="468"/>
      <c r="W17" s="327">
        <f t="shared" si="3"/>
        <v>2.3565690790726004</v>
      </c>
    </row>
    <row r="18" spans="1:25" ht="9.9499999999999993" customHeight="1">
      <c r="A18" s="295" t="s">
        <v>32</v>
      </c>
      <c r="B18" s="425"/>
      <c r="C18" s="424">
        <v>2271.6</v>
      </c>
      <c r="D18" s="478"/>
      <c r="E18" s="424">
        <v>205.7</v>
      </c>
      <c r="F18" s="425"/>
      <c r="G18" s="424">
        <f t="shared" ref="G18:G27" si="5">C18+E18</f>
        <v>2477.2999999999997</v>
      </c>
      <c r="H18" s="425"/>
      <c r="I18" s="424">
        <v>51.9</v>
      </c>
      <c r="J18" s="425"/>
      <c r="K18" s="424">
        <f t="shared" ref="K18:K27" si="6">G18-I18</f>
        <v>2425.3999999999996</v>
      </c>
      <c r="L18" s="425"/>
      <c r="M18" s="427">
        <v>10.65</v>
      </c>
      <c r="N18" s="427"/>
      <c r="O18" s="425"/>
      <c r="P18" s="429">
        <v>6.59</v>
      </c>
      <c r="Q18" s="425"/>
      <c r="R18" s="430">
        <v>14.833989870568374</v>
      </c>
      <c r="S18" s="432"/>
      <c r="T18" s="432"/>
      <c r="U18" s="476">
        <f t="shared" ref="U18:U27" si="7">E18/K18*100</f>
        <v>8.4810752865506718</v>
      </c>
      <c r="V18" s="468"/>
      <c r="W18" s="327">
        <f t="shared" ref="W18:W27" si="8">I18/G18*100</f>
        <v>2.0950228070883625</v>
      </c>
      <c r="X18" s="327"/>
    </row>
    <row r="19" spans="1:25" ht="9.9499999999999993" customHeight="1">
      <c r="A19" s="304" t="s">
        <v>34</v>
      </c>
      <c r="B19" s="432"/>
      <c r="C19" s="431">
        <v>2612.8000000000002</v>
      </c>
      <c r="D19" s="477"/>
      <c r="E19" s="431">
        <v>125.7</v>
      </c>
      <c r="F19" s="432"/>
      <c r="G19" s="431">
        <f t="shared" si="5"/>
        <v>2738.5</v>
      </c>
      <c r="H19" s="432"/>
      <c r="I19" s="431">
        <v>58.8</v>
      </c>
      <c r="J19" s="432"/>
      <c r="K19" s="431">
        <f t="shared" si="6"/>
        <v>2679.7</v>
      </c>
      <c r="L19" s="432"/>
      <c r="M19" s="434">
        <v>11.65</v>
      </c>
      <c r="N19" s="434"/>
      <c r="O19" s="432"/>
      <c r="P19" s="435">
        <v>6.09</v>
      </c>
      <c r="Q19" s="432"/>
      <c r="R19" s="436">
        <v>12.538087787202503</v>
      </c>
      <c r="S19" s="432"/>
      <c r="T19" s="432"/>
      <c r="U19" s="476">
        <f t="shared" si="7"/>
        <v>4.6908235996566789</v>
      </c>
      <c r="V19" s="468"/>
      <c r="W19" s="327">
        <f t="shared" si="8"/>
        <v>2.1471608544823808</v>
      </c>
      <c r="X19" s="327"/>
    </row>
    <row r="20" spans="1:25" ht="9.9499999999999993" customHeight="1">
      <c r="A20" s="304" t="s">
        <v>35</v>
      </c>
      <c r="B20" s="432"/>
      <c r="C20" s="431">
        <v>2733.9</v>
      </c>
      <c r="D20" s="477"/>
      <c r="E20" s="431">
        <v>237.4</v>
      </c>
      <c r="F20" s="432"/>
      <c r="G20" s="431">
        <f t="shared" si="5"/>
        <v>2971.3</v>
      </c>
      <c r="H20" s="432"/>
      <c r="I20" s="431">
        <v>73.900000000000006</v>
      </c>
      <c r="J20" s="432"/>
      <c r="K20" s="431">
        <f t="shared" si="6"/>
        <v>2897.4</v>
      </c>
      <c r="L20" s="432"/>
      <c r="M20" s="434">
        <v>12.48</v>
      </c>
      <c r="N20" s="434"/>
      <c r="O20" s="432"/>
      <c r="P20" s="435">
        <v>5.63</v>
      </c>
      <c r="Q20" s="432"/>
      <c r="R20" s="436">
        <v>10.91381382545652</v>
      </c>
      <c r="S20" s="432"/>
      <c r="T20" s="432"/>
      <c r="U20" s="476">
        <f t="shared" si="7"/>
        <v>8.1935528404776683</v>
      </c>
      <c r="V20" s="468"/>
      <c r="W20" s="327">
        <f t="shared" si="8"/>
        <v>2.4871268468347187</v>
      </c>
      <c r="X20" s="327"/>
    </row>
    <row r="21" spans="1:25" ht="9.9499999999999993" customHeight="1">
      <c r="A21" s="304" t="s">
        <v>36</v>
      </c>
      <c r="B21" s="432"/>
      <c r="C21" s="431">
        <v>2534</v>
      </c>
      <c r="D21" s="477"/>
      <c r="E21" s="431">
        <v>186.2</v>
      </c>
      <c r="F21" s="432"/>
      <c r="G21" s="431">
        <f t="shared" si="5"/>
        <v>2720.2</v>
      </c>
      <c r="H21" s="432"/>
      <c r="I21" s="431">
        <v>69.5</v>
      </c>
      <c r="J21" s="432"/>
      <c r="K21" s="431">
        <f t="shared" si="6"/>
        <v>2650.7</v>
      </c>
      <c r="L21" s="432"/>
      <c r="M21" s="434">
        <v>11.31</v>
      </c>
      <c r="N21" s="434"/>
      <c r="O21" s="432"/>
      <c r="P21" s="435">
        <v>6.47</v>
      </c>
      <c r="Q21" s="432"/>
      <c r="R21" s="436">
        <v>12.065718068739161</v>
      </c>
      <c r="S21" s="432"/>
      <c r="T21" s="432"/>
      <c r="U21" s="476">
        <f t="shared" si="7"/>
        <v>7.0245595503074663</v>
      </c>
      <c r="V21" s="468"/>
      <c r="W21" s="327">
        <f t="shared" si="8"/>
        <v>2.5549591941768988</v>
      </c>
      <c r="X21" s="327"/>
    </row>
    <row r="22" spans="1:25" ht="9.9499999999999993" customHeight="1">
      <c r="A22" s="304" t="s">
        <v>37</v>
      </c>
      <c r="B22" s="432"/>
      <c r="C22" s="431">
        <v>3190.5</v>
      </c>
      <c r="D22" s="477"/>
      <c r="E22" s="431">
        <v>283.39999999999998</v>
      </c>
      <c r="F22" s="432"/>
      <c r="G22" s="431">
        <f t="shared" si="5"/>
        <v>3473.9</v>
      </c>
      <c r="H22" s="432"/>
      <c r="I22" s="431">
        <v>65.3</v>
      </c>
      <c r="J22" s="432"/>
      <c r="K22" s="431">
        <f t="shared" si="6"/>
        <v>3408.6</v>
      </c>
      <c r="L22" s="432"/>
      <c r="M22" s="434">
        <v>14.42</v>
      </c>
      <c r="N22" s="434"/>
      <c r="O22" s="432"/>
      <c r="P22" s="435">
        <v>5.34</v>
      </c>
      <c r="Q22" s="432"/>
      <c r="R22" s="436">
        <v>9.6172895092300763</v>
      </c>
      <c r="S22" s="432"/>
      <c r="T22" s="432"/>
      <c r="U22" s="476">
        <f t="shared" si="7"/>
        <v>8.3142639206712428</v>
      </c>
      <c r="V22" s="468"/>
      <c r="W22" s="327">
        <f t="shared" si="8"/>
        <v>1.8797317136359708</v>
      </c>
      <c r="X22" s="327"/>
    </row>
    <row r="23" spans="1:25" ht="9.9499999999999993" customHeight="1">
      <c r="A23" s="304" t="s">
        <v>38</v>
      </c>
      <c r="B23" s="432"/>
      <c r="C23" s="431">
        <v>3043.8</v>
      </c>
      <c r="D23" s="477"/>
      <c r="E23" s="431">
        <v>220</v>
      </c>
      <c r="F23" s="432"/>
      <c r="G23" s="431">
        <f t="shared" si="5"/>
        <v>3263.8</v>
      </c>
      <c r="H23" s="432"/>
      <c r="I23" s="431">
        <v>44.5</v>
      </c>
      <c r="J23" s="432"/>
      <c r="K23" s="431">
        <f t="shared" si="6"/>
        <v>3219.3</v>
      </c>
      <c r="L23" s="432"/>
      <c r="M23" s="434">
        <v>13.5</v>
      </c>
      <c r="N23" s="434"/>
      <c r="O23" s="432"/>
      <c r="P23" s="435">
        <v>4.9400000000000004</v>
      </c>
      <c r="Q23" s="432"/>
      <c r="R23" s="436">
        <v>8.620990541342362</v>
      </c>
      <c r="S23" s="432"/>
      <c r="T23" s="432"/>
      <c r="U23" s="476">
        <f t="shared" si="7"/>
        <v>6.833783741807224</v>
      </c>
      <c r="V23" s="468"/>
      <c r="W23" s="327">
        <f t="shared" si="8"/>
        <v>1.3634413873399105</v>
      </c>
      <c r="X23" s="327"/>
    </row>
    <row r="24" spans="1:25" ht="9.9499999999999993" customHeight="1">
      <c r="A24" s="304" t="s">
        <v>39</v>
      </c>
      <c r="B24" s="432"/>
      <c r="C24" s="431">
        <v>2929.6</v>
      </c>
      <c r="D24" s="477"/>
      <c r="E24" s="431">
        <v>197.4</v>
      </c>
      <c r="F24" s="432"/>
      <c r="G24" s="431">
        <f t="shared" si="5"/>
        <v>3127</v>
      </c>
      <c r="H24" s="432"/>
      <c r="I24" s="431">
        <v>58.2</v>
      </c>
      <c r="J24" s="432"/>
      <c r="K24" s="431">
        <f t="shared" si="6"/>
        <v>3068.8</v>
      </c>
      <c r="L24" s="432"/>
      <c r="M24" s="434">
        <v>12.75</v>
      </c>
      <c r="N24" s="434"/>
      <c r="O24" s="432"/>
      <c r="P24" s="435">
        <v>6.24</v>
      </c>
      <c r="Q24" s="432"/>
      <c r="R24" s="436">
        <v>10.674330288412195</v>
      </c>
      <c r="S24" s="432"/>
      <c r="T24" s="432"/>
      <c r="U24" s="476">
        <f t="shared" si="7"/>
        <v>6.4324817518248176</v>
      </c>
      <c r="V24" s="468"/>
      <c r="W24" s="327">
        <f t="shared" si="8"/>
        <v>1.8612088263511355</v>
      </c>
      <c r="X24" s="327"/>
    </row>
    <row r="25" spans="1:25" ht="9.9499999999999993" customHeight="1">
      <c r="A25" s="304" t="s">
        <v>40</v>
      </c>
      <c r="B25" s="432"/>
      <c r="C25" s="431">
        <v>2893.1</v>
      </c>
      <c r="D25" s="477"/>
      <c r="E25" s="431">
        <v>307.60000000000002</v>
      </c>
      <c r="F25" s="432"/>
      <c r="G25" s="431">
        <f t="shared" si="5"/>
        <v>3200.7</v>
      </c>
      <c r="H25" s="432"/>
      <c r="I25" s="431">
        <v>48.1</v>
      </c>
      <c r="J25" s="432"/>
      <c r="K25" s="431">
        <f t="shared" si="6"/>
        <v>3152.6</v>
      </c>
      <c r="L25" s="432"/>
      <c r="M25" s="434">
        <v>12.98</v>
      </c>
      <c r="N25" s="434"/>
      <c r="O25" s="432"/>
      <c r="P25" s="435">
        <v>7.13</v>
      </c>
      <c r="Q25" s="432"/>
      <c r="R25" s="436">
        <v>11.893442759679061</v>
      </c>
      <c r="S25" s="432"/>
      <c r="T25" s="432"/>
      <c r="U25" s="476">
        <f t="shared" si="7"/>
        <v>9.7570259468375315</v>
      </c>
      <c r="V25" s="468"/>
      <c r="W25" s="327">
        <f t="shared" si="8"/>
        <v>1.5027962633173995</v>
      </c>
      <c r="X25" s="327"/>
    </row>
    <row r="26" spans="1:25" ht="9.9499999999999993" customHeight="1">
      <c r="A26" s="304" t="s">
        <v>41</v>
      </c>
      <c r="B26" s="432"/>
      <c r="C26" s="431">
        <v>3115.5</v>
      </c>
      <c r="D26" s="477"/>
      <c r="E26" s="431">
        <v>262.39999999999998</v>
      </c>
      <c r="F26" s="432"/>
      <c r="G26" s="431">
        <f t="shared" si="5"/>
        <v>3377.9</v>
      </c>
      <c r="H26" s="432"/>
      <c r="I26" s="431">
        <v>59</v>
      </c>
      <c r="J26" s="432"/>
      <c r="K26" s="431">
        <f t="shared" si="6"/>
        <v>3318.9</v>
      </c>
      <c r="L26" s="432"/>
      <c r="M26" s="434">
        <v>13.55</v>
      </c>
      <c r="N26" s="434"/>
      <c r="O26" s="432"/>
      <c r="P26" s="435">
        <v>6.5</v>
      </c>
      <c r="Q26" s="432"/>
      <c r="R26" s="436">
        <v>10.475760701392471</v>
      </c>
      <c r="S26" s="432"/>
      <c r="T26" s="432"/>
      <c r="U26" s="476">
        <f t="shared" si="7"/>
        <v>7.906233993190515</v>
      </c>
      <c r="V26" s="468"/>
      <c r="W26" s="327">
        <f t="shared" si="8"/>
        <v>1.7466473252612569</v>
      </c>
      <c r="X26" s="327"/>
    </row>
    <row r="27" spans="1:25" ht="9.9499999999999993" customHeight="1">
      <c r="A27" s="304" t="s">
        <v>42</v>
      </c>
      <c r="B27" s="432"/>
      <c r="C27" s="431">
        <v>3094.9</v>
      </c>
      <c r="D27" s="477"/>
      <c r="E27" s="431">
        <v>359.9</v>
      </c>
      <c r="F27" s="432"/>
      <c r="G27" s="431">
        <f t="shared" si="5"/>
        <v>3454.8</v>
      </c>
      <c r="H27" s="432"/>
      <c r="I27" s="431">
        <v>85.2</v>
      </c>
      <c r="J27" s="432"/>
      <c r="K27" s="431">
        <f t="shared" si="6"/>
        <v>3369.6000000000004</v>
      </c>
      <c r="L27" s="432"/>
      <c r="M27" s="434">
        <v>13.62</v>
      </c>
      <c r="N27" s="434"/>
      <c r="O27" s="432"/>
      <c r="P27" s="435">
        <v>5.23</v>
      </c>
      <c r="Q27" s="432"/>
      <c r="R27" s="436">
        <v>8.1135587961526543</v>
      </c>
      <c r="S27" s="432"/>
      <c r="T27" s="432"/>
      <c r="U27" s="476">
        <f t="shared" si="7"/>
        <v>10.680792972459638</v>
      </c>
      <c r="V27" s="468"/>
      <c r="W27" s="327">
        <f t="shared" si="8"/>
        <v>2.4661340743313649</v>
      </c>
      <c r="X27" s="327"/>
    </row>
    <row r="28" spans="1:25" ht="9.9499999999999993" customHeight="1">
      <c r="A28" s="295" t="s">
        <v>43</v>
      </c>
      <c r="B28" s="425"/>
      <c r="C28" s="424">
        <v>3187.1</v>
      </c>
      <c r="D28" s="478"/>
      <c r="E28" s="424">
        <v>228.6</v>
      </c>
      <c r="F28" s="425"/>
      <c r="G28" s="424">
        <f t="shared" ref="G28:G35" si="9">C28+E28</f>
        <v>3415.7</v>
      </c>
      <c r="H28" s="425"/>
      <c r="I28" s="424">
        <v>94.4</v>
      </c>
      <c r="J28" s="425"/>
      <c r="K28" s="424">
        <f t="shared" ref="K28:K35" si="10">G28-I28</f>
        <v>3321.2999999999997</v>
      </c>
      <c r="L28" s="425"/>
      <c r="M28" s="427">
        <v>13.28</v>
      </c>
      <c r="N28" s="427"/>
      <c r="O28" s="425"/>
      <c r="P28" s="429">
        <v>6.66</v>
      </c>
      <c r="Q28" s="425"/>
      <c r="R28" s="430">
        <v>9.9633480439823483</v>
      </c>
      <c r="S28" s="432"/>
      <c r="T28" s="432"/>
      <c r="U28" s="476">
        <f t="shared" ref="U28:U37" si="11">E28/K28*100</f>
        <v>6.8828470779514053</v>
      </c>
      <c r="V28" s="468"/>
      <c r="W28" s="327">
        <f t="shared" ref="W28:W37" si="12">I28/G28*100</f>
        <v>2.7637087566238256</v>
      </c>
      <c r="X28" s="327"/>
    </row>
    <row r="29" spans="1:25" ht="9.9499999999999993" customHeight="1">
      <c r="A29" s="304">
        <v>1991</v>
      </c>
      <c r="B29" s="432"/>
      <c r="C29" s="431">
        <v>3097.4</v>
      </c>
      <c r="D29" s="477"/>
      <c r="E29" s="431">
        <v>230.9</v>
      </c>
      <c r="F29" s="432"/>
      <c r="G29" s="431">
        <f t="shared" si="9"/>
        <v>3328.3</v>
      </c>
      <c r="H29" s="432"/>
      <c r="I29" s="431">
        <v>101.8</v>
      </c>
      <c r="J29" s="432"/>
      <c r="K29" s="431">
        <f t="shared" si="10"/>
        <v>3226.5</v>
      </c>
      <c r="L29" s="432"/>
      <c r="M29" s="434">
        <v>12.73</v>
      </c>
      <c r="N29" s="434"/>
      <c r="O29" s="432"/>
      <c r="P29" s="435">
        <v>8.8699999999999992</v>
      </c>
      <c r="Q29" s="432"/>
      <c r="R29" s="436">
        <v>12.842230233534579</v>
      </c>
      <c r="S29" s="432"/>
      <c r="T29" s="432"/>
      <c r="U29" s="476">
        <f t="shared" si="11"/>
        <v>7.1563613823028049</v>
      </c>
      <c r="V29" s="468"/>
      <c r="W29" s="327">
        <f t="shared" si="12"/>
        <v>3.0586185139560733</v>
      </c>
      <c r="X29" s="327"/>
    </row>
    <row r="30" spans="1:25" ht="9.9499999999999993" customHeight="1">
      <c r="A30" s="304">
        <v>1992</v>
      </c>
      <c r="B30" s="432"/>
      <c r="C30" s="431">
        <v>3778.3</v>
      </c>
      <c r="D30" s="477"/>
      <c r="E30" s="431">
        <v>211.4</v>
      </c>
      <c r="F30" s="432"/>
      <c r="G30" s="431">
        <f t="shared" si="9"/>
        <v>3989.7000000000003</v>
      </c>
      <c r="H30" s="432"/>
      <c r="I30" s="431">
        <v>212.1</v>
      </c>
      <c r="J30" s="432"/>
      <c r="K30" s="431">
        <f t="shared" si="10"/>
        <v>3777.6000000000004</v>
      </c>
      <c r="L30" s="432"/>
      <c r="M30" s="434">
        <v>14.7</v>
      </c>
      <c r="N30" s="434"/>
      <c r="O30" s="432"/>
      <c r="P30" s="435">
        <v>5.91</v>
      </c>
      <c r="Q30" s="432"/>
      <c r="R30" s="436">
        <v>8.3658909461525397</v>
      </c>
      <c r="S30" s="432"/>
      <c r="T30" s="432"/>
      <c r="U30" s="476">
        <f t="shared" si="11"/>
        <v>5.5961457009741631</v>
      </c>
      <c r="V30" s="468"/>
      <c r="W30" s="327">
        <f t="shared" si="12"/>
        <v>5.3161891871569287</v>
      </c>
      <c r="X30" s="327"/>
    </row>
    <row r="31" spans="1:25" ht="9.9499999999999993" customHeight="1">
      <c r="A31" s="479" t="s">
        <v>180</v>
      </c>
      <c r="B31" s="432"/>
      <c r="C31" s="431">
        <v>3691.7</v>
      </c>
      <c r="D31" s="477"/>
      <c r="E31" s="431">
        <v>216.2</v>
      </c>
      <c r="F31" s="432"/>
      <c r="G31" s="431">
        <f t="shared" si="9"/>
        <v>3907.8999999999996</v>
      </c>
      <c r="H31" s="432"/>
      <c r="I31" s="431">
        <v>215.4</v>
      </c>
      <c r="J31" s="432"/>
      <c r="K31" s="431">
        <f t="shared" si="10"/>
        <v>3692.4999999999995</v>
      </c>
      <c r="L31" s="432"/>
      <c r="M31" s="434">
        <v>14.19</v>
      </c>
      <c r="N31" s="434"/>
      <c r="O31" s="432"/>
      <c r="P31" s="435">
        <v>6.9</v>
      </c>
      <c r="Q31" s="432"/>
      <c r="R31" s="436">
        <v>9.5402696163152427</v>
      </c>
      <c r="S31" s="432"/>
      <c r="T31" s="432"/>
      <c r="U31" s="476">
        <f t="shared" si="11"/>
        <v>5.8551117129316186</v>
      </c>
      <c r="V31" s="468"/>
      <c r="W31" s="327">
        <f t="shared" si="12"/>
        <v>5.5119117684689991</v>
      </c>
      <c r="X31" s="480"/>
      <c r="Y31" s="317"/>
    </row>
    <row r="32" spans="1:25" ht="9.9499999999999993" customHeight="1">
      <c r="A32" s="479" t="s">
        <v>181</v>
      </c>
      <c r="B32" s="432"/>
      <c r="C32" s="431">
        <v>3923.2</v>
      </c>
      <c r="D32" s="477"/>
      <c r="E32" s="431">
        <v>271.2</v>
      </c>
      <c r="F32" s="432"/>
      <c r="G32" s="431">
        <f t="shared" si="9"/>
        <v>4194.3999999999996</v>
      </c>
      <c r="H32" s="432"/>
      <c r="I32" s="431">
        <v>242.4</v>
      </c>
      <c r="J32" s="432"/>
      <c r="K32" s="431">
        <f t="shared" si="10"/>
        <v>3951.9999999999995</v>
      </c>
      <c r="L32" s="432"/>
      <c r="M32" s="434">
        <v>15</v>
      </c>
      <c r="N32" s="434"/>
      <c r="O32" s="432"/>
      <c r="P32" s="435">
        <v>6.8</v>
      </c>
      <c r="Q32" s="432"/>
      <c r="R32" s="436">
        <v>9.2059838895281931</v>
      </c>
      <c r="S32" s="432"/>
      <c r="T32" s="432"/>
      <c r="U32" s="476">
        <f t="shared" si="11"/>
        <v>6.8623481781376521</v>
      </c>
      <c r="V32" s="468"/>
      <c r="W32" s="327">
        <f t="shared" si="12"/>
        <v>5.7791340835399589</v>
      </c>
      <c r="X32" s="480"/>
      <c r="Y32" s="317"/>
    </row>
    <row r="33" spans="1:27" ht="9.9499999999999993" customHeight="1">
      <c r="A33" s="479" t="s">
        <v>182</v>
      </c>
      <c r="B33" s="432"/>
      <c r="C33" s="431">
        <v>3942.6</v>
      </c>
      <c r="D33" s="477"/>
      <c r="E33" s="431">
        <v>336.4</v>
      </c>
      <c r="F33" s="432"/>
      <c r="G33" s="431">
        <f t="shared" si="9"/>
        <v>4279</v>
      </c>
      <c r="H33" s="432"/>
      <c r="I33" s="431">
        <v>239.24299999999999</v>
      </c>
      <c r="J33" s="432"/>
      <c r="K33" s="431">
        <f t="shared" si="10"/>
        <v>4039.7570000000001</v>
      </c>
      <c r="L33" s="432"/>
      <c r="M33" s="434">
        <v>15.16</v>
      </c>
      <c r="N33" s="434"/>
      <c r="O33" s="432"/>
      <c r="P33" s="435">
        <v>8.9</v>
      </c>
      <c r="Q33" s="432"/>
      <c r="R33" s="436">
        <v>11.802774315041242</v>
      </c>
      <c r="S33" s="432"/>
      <c r="T33" s="432"/>
      <c r="U33" s="476">
        <f t="shared" si="11"/>
        <v>8.3272335439978189</v>
      </c>
      <c r="V33" s="468"/>
      <c r="W33" s="327">
        <f t="shared" si="12"/>
        <v>5.5910960504790834</v>
      </c>
      <c r="X33" s="480"/>
      <c r="Y33" s="317"/>
    </row>
    <row r="34" spans="1:27" ht="9.9499999999999993" customHeight="1">
      <c r="A34" s="479" t="s">
        <v>183</v>
      </c>
      <c r="B34" s="432"/>
      <c r="C34" s="431">
        <v>4272.3999999999996</v>
      </c>
      <c r="D34" s="432"/>
      <c r="E34" s="431">
        <v>455.3</v>
      </c>
      <c r="F34" s="432"/>
      <c r="G34" s="431">
        <f t="shared" si="9"/>
        <v>4727.7</v>
      </c>
      <c r="H34" s="432"/>
      <c r="I34" s="431">
        <v>255.26</v>
      </c>
      <c r="J34" s="432"/>
      <c r="K34" s="431">
        <f t="shared" si="10"/>
        <v>4472.4399999999996</v>
      </c>
      <c r="L34" s="432"/>
      <c r="M34" s="434">
        <v>16.579999999999998</v>
      </c>
      <c r="N34" s="434"/>
      <c r="O34" s="432"/>
      <c r="P34" s="435">
        <v>6.3</v>
      </c>
      <c r="Q34" s="432"/>
      <c r="R34" s="436">
        <v>8.2049411979214142</v>
      </c>
      <c r="S34" s="432"/>
      <c r="T34" s="432"/>
      <c r="U34" s="476">
        <f t="shared" si="11"/>
        <v>10.180125390167337</v>
      </c>
      <c r="V34" s="468"/>
      <c r="W34" s="327">
        <f t="shared" si="12"/>
        <v>5.3992427607504707</v>
      </c>
      <c r="X34" s="480"/>
      <c r="Y34" s="317"/>
    </row>
    <row r="35" spans="1:27" ht="9.9499999999999993" customHeight="1">
      <c r="A35" s="479" t="s">
        <v>184</v>
      </c>
      <c r="B35" s="432"/>
      <c r="C35" s="431">
        <v>3992.3</v>
      </c>
      <c r="D35" s="432"/>
      <c r="E35" s="431">
        <v>504.2</v>
      </c>
      <c r="F35" s="432"/>
      <c r="G35" s="431">
        <f t="shared" si="9"/>
        <v>4496.5</v>
      </c>
      <c r="H35" s="432"/>
      <c r="I35" s="431">
        <v>268.88900000000001</v>
      </c>
      <c r="J35" s="432"/>
      <c r="K35" s="431">
        <f t="shared" si="10"/>
        <v>4227.6109999999999</v>
      </c>
      <c r="L35" s="432"/>
      <c r="M35" s="434">
        <v>15.49</v>
      </c>
      <c r="N35" s="434"/>
      <c r="O35" s="432"/>
      <c r="P35" s="435">
        <v>7.64</v>
      </c>
      <c r="Q35" s="432"/>
      <c r="R35" s="436">
        <v>9.7828313870108587</v>
      </c>
      <c r="S35" s="432"/>
      <c r="T35" s="432"/>
      <c r="U35" s="476">
        <f t="shared" si="11"/>
        <v>11.926357462879153</v>
      </c>
      <c r="V35" s="468"/>
      <c r="W35" s="327">
        <f t="shared" si="12"/>
        <v>5.9799621928166351</v>
      </c>
      <c r="X35" s="480"/>
      <c r="Y35" s="317"/>
    </row>
    <row r="36" spans="1:27" ht="9.9499999999999993" customHeight="1">
      <c r="A36" s="304">
        <v>1998</v>
      </c>
      <c r="B36" s="432"/>
      <c r="C36" s="431">
        <v>3720.5</v>
      </c>
      <c r="D36" s="432"/>
      <c r="E36" s="431">
        <v>484.20299999999997</v>
      </c>
      <c r="F36" s="432"/>
      <c r="G36" s="431">
        <f>C36+E36</f>
        <v>4204.7029999999995</v>
      </c>
      <c r="H36" s="432"/>
      <c r="I36" s="431">
        <v>244.79</v>
      </c>
      <c r="J36" s="432"/>
      <c r="K36" s="431">
        <f>G36-I36</f>
        <v>3959.9129999999996</v>
      </c>
      <c r="L36" s="432"/>
      <c r="M36" s="434">
        <v>14.34</v>
      </c>
      <c r="N36" s="434"/>
      <c r="O36" s="432"/>
      <c r="P36" s="435">
        <v>7.86</v>
      </c>
      <c r="Q36" s="432"/>
      <c r="R36" s="436">
        <v>9.9564248074584505</v>
      </c>
      <c r="S36" s="432"/>
      <c r="T36" s="432"/>
      <c r="U36" s="476">
        <f t="shared" si="11"/>
        <v>12.227617121891315</v>
      </c>
      <c r="V36" s="468"/>
      <c r="W36" s="327">
        <f t="shared" si="12"/>
        <v>5.8218142874776175</v>
      </c>
      <c r="X36" s="480"/>
      <c r="Y36" s="317"/>
    </row>
    <row r="37" spans="1:27" ht="9.9499999999999993" customHeight="1">
      <c r="A37" s="304">
        <v>1999</v>
      </c>
      <c r="B37" s="432"/>
      <c r="C37" s="431">
        <v>4058.8</v>
      </c>
      <c r="D37" s="432"/>
      <c r="E37" s="431">
        <v>481.61399999999998</v>
      </c>
      <c r="F37" s="432"/>
      <c r="G37" s="431">
        <f>C37+E37</f>
        <v>4540.4139999999998</v>
      </c>
      <c r="H37" s="432"/>
      <c r="I37" s="431">
        <v>292.21899999999999</v>
      </c>
      <c r="J37" s="432"/>
      <c r="K37" s="431">
        <f>G37-I37</f>
        <v>4248.1949999999997</v>
      </c>
      <c r="L37" s="432"/>
      <c r="M37" s="434">
        <v>15.21</v>
      </c>
      <c r="N37" s="434"/>
      <c r="O37" s="432"/>
      <c r="P37" s="435">
        <v>6.55</v>
      </c>
      <c r="Q37" s="432"/>
      <c r="R37" s="436">
        <v>8.1802400369671915</v>
      </c>
      <c r="S37" s="432"/>
      <c r="T37" s="432"/>
      <c r="U37" s="476">
        <f t="shared" si="11"/>
        <v>11.336908969574138</v>
      </c>
      <c r="V37" s="468"/>
      <c r="W37" s="327">
        <f t="shared" si="12"/>
        <v>6.4359549591733263</v>
      </c>
      <c r="X37" s="480"/>
      <c r="Y37" s="317"/>
    </row>
    <row r="38" spans="1:27" ht="9.9499999999999993" customHeight="1">
      <c r="A38" s="481">
        <v>2000</v>
      </c>
      <c r="B38" s="438"/>
      <c r="C38" s="437">
        <v>3749.4</v>
      </c>
      <c r="D38" s="438"/>
      <c r="E38" s="437">
        <v>445.95740000000001</v>
      </c>
      <c r="F38" s="438"/>
      <c r="G38" s="437">
        <v>4195.3573999999999</v>
      </c>
      <c r="H38" s="438"/>
      <c r="I38" s="437">
        <v>293.27132699999999</v>
      </c>
      <c r="J38" s="438"/>
      <c r="K38" s="437">
        <v>3902.0860729999999</v>
      </c>
      <c r="L38" s="438"/>
      <c r="M38" s="440">
        <v>13.818339821594863</v>
      </c>
      <c r="N38" s="440"/>
      <c r="O38" s="438"/>
      <c r="P38" s="429">
        <v>6.4</v>
      </c>
      <c r="Q38" s="425"/>
      <c r="R38" s="430">
        <v>7.8152666349171467</v>
      </c>
      <c r="S38" s="442"/>
      <c r="T38" s="432"/>
      <c r="U38" s="476">
        <f t="shared" ref="U38:U45" si="13">E38/K38*100</f>
        <v>11.428692029264727</v>
      </c>
      <c r="V38" s="468"/>
      <c r="W38" s="327">
        <f t="shared" ref="W38:W45" si="14">I38/G38*100</f>
        <v>6.9903776731870328</v>
      </c>
      <c r="X38" s="482"/>
      <c r="Y38" s="394"/>
      <c r="Z38" s="395"/>
      <c r="AA38" s="394"/>
    </row>
    <row r="39" spans="1:27" ht="9.9499999999999993" customHeight="1">
      <c r="A39" s="483">
        <v>2001</v>
      </c>
      <c r="B39" s="442"/>
      <c r="C39" s="443">
        <v>4047.8</v>
      </c>
      <c r="D39" s="442"/>
      <c r="E39" s="443">
        <v>483.54388</v>
      </c>
      <c r="F39" s="442"/>
      <c r="G39" s="443">
        <v>4531.3438800000004</v>
      </c>
      <c r="H39" s="442"/>
      <c r="I39" s="443">
        <v>249.438211</v>
      </c>
      <c r="J39" s="442"/>
      <c r="K39" s="443">
        <v>4281.9056690000007</v>
      </c>
      <c r="L39" s="442"/>
      <c r="M39" s="445">
        <v>15.007957631370921</v>
      </c>
      <c r="N39" s="445"/>
      <c r="O39" s="442"/>
      <c r="P39" s="436">
        <v>6.75</v>
      </c>
      <c r="Q39" s="442"/>
      <c r="R39" s="436">
        <v>8.0581620227777364</v>
      </c>
      <c r="S39" s="442"/>
      <c r="T39" s="432"/>
      <c r="U39" s="476">
        <f t="shared" si="13"/>
        <v>11.292726121940168</v>
      </c>
      <c r="V39" s="468"/>
      <c r="W39" s="327">
        <f t="shared" si="14"/>
        <v>5.5047292283630433</v>
      </c>
      <c r="X39" s="482"/>
      <c r="Y39" s="394"/>
      <c r="Z39" s="395"/>
      <c r="AA39" s="394"/>
    </row>
    <row r="40" spans="1:27" ht="9.9499999999999993" customHeight="1">
      <c r="A40" s="484" t="s">
        <v>185</v>
      </c>
      <c r="B40" s="442"/>
      <c r="C40" s="443">
        <v>3958.5</v>
      </c>
      <c r="D40" s="442"/>
      <c r="E40" s="443">
        <v>451.34305000000001</v>
      </c>
      <c r="F40" s="442"/>
      <c r="G40" s="443">
        <v>4409.8430500000004</v>
      </c>
      <c r="H40" s="442"/>
      <c r="I40" s="443">
        <v>364.48747700000001</v>
      </c>
      <c r="J40" s="442"/>
      <c r="K40" s="443">
        <v>4045.3555730000003</v>
      </c>
      <c r="L40" s="442"/>
      <c r="M40" s="445">
        <v>14.04126318012495</v>
      </c>
      <c r="N40" s="445"/>
      <c r="O40" s="442"/>
      <c r="P40" s="436">
        <v>8.3000000000000007</v>
      </c>
      <c r="Q40" s="442"/>
      <c r="R40" s="436">
        <v>9.75850636066499</v>
      </c>
      <c r="S40" s="442"/>
      <c r="T40" s="432"/>
      <c r="U40" s="476">
        <f t="shared" si="13"/>
        <v>11.157067453165507</v>
      </c>
      <c r="V40" s="468"/>
      <c r="W40" s="327">
        <f t="shared" si="14"/>
        <v>8.2653163132415788</v>
      </c>
      <c r="X40" s="482"/>
      <c r="Y40" s="394"/>
      <c r="Z40" s="395"/>
      <c r="AA40" s="394"/>
    </row>
    <row r="41" spans="1:27" ht="9.9499999999999993" customHeight="1">
      <c r="A41" s="484" t="s">
        <v>186</v>
      </c>
      <c r="B41" s="442"/>
      <c r="C41" s="443">
        <v>3832.7</v>
      </c>
      <c r="D41" s="442"/>
      <c r="E41" s="443">
        <v>489.24509999999998</v>
      </c>
      <c r="F41" s="442"/>
      <c r="G41" s="443">
        <v>4321.9450999999999</v>
      </c>
      <c r="H41" s="442"/>
      <c r="I41" s="443">
        <v>383.654855</v>
      </c>
      <c r="J41" s="442"/>
      <c r="K41" s="443">
        <v>3938.2902450000001</v>
      </c>
      <c r="L41" s="442"/>
      <c r="M41" s="445">
        <v>13.542037003595157</v>
      </c>
      <c r="N41" s="445"/>
      <c r="O41" s="442"/>
      <c r="P41" s="436">
        <v>8.9700000000000006</v>
      </c>
      <c r="Q41" s="442"/>
      <c r="R41" s="436">
        <v>10.339580883878554</v>
      </c>
      <c r="S41" s="442"/>
      <c r="T41" s="432"/>
      <c r="U41" s="476">
        <f t="shared" si="13"/>
        <v>12.422779164667686</v>
      </c>
      <c r="V41" s="468"/>
      <c r="W41" s="327">
        <f t="shared" si="14"/>
        <v>8.8769025548242162</v>
      </c>
      <c r="X41" s="482"/>
      <c r="Y41" s="394"/>
      <c r="Z41" s="395"/>
      <c r="AA41" s="394"/>
    </row>
    <row r="42" spans="1:27" ht="9.9499999999999993" customHeight="1">
      <c r="A42" s="483">
        <v>2004</v>
      </c>
      <c r="B42" s="442"/>
      <c r="C42" s="443">
        <v>3688</v>
      </c>
      <c r="D42" s="442"/>
      <c r="E42" s="443">
        <v>546.87232999999992</v>
      </c>
      <c r="F42" s="442"/>
      <c r="G42" s="443">
        <v>4234.8723300000001</v>
      </c>
      <c r="H42" s="442"/>
      <c r="I42" s="443">
        <v>423.99446699999999</v>
      </c>
      <c r="J42" s="442"/>
      <c r="K42" s="443">
        <v>3810.8778630000002</v>
      </c>
      <c r="L42" s="442"/>
      <c r="M42" s="443">
        <v>12.985880538984814</v>
      </c>
      <c r="N42" s="445"/>
      <c r="O42" s="442"/>
      <c r="P42" s="436">
        <v>8.49</v>
      </c>
      <c r="Q42" s="442"/>
      <c r="R42" s="436">
        <v>9.5251985818785627</v>
      </c>
      <c r="S42" s="442"/>
      <c r="T42" s="432"/>
      <c r="U42" s="476">
        <f t="shared" si="13"/>
        <v>14.350298006388767</v>
      </c>
      <c r="V42" s="468"/>
      <c r="W42" s="327">
        <f t="shared" si="14"/>
        <v>10.01197755116268</v>
      </c>
      <c r="X42" s="482"/>
      <c r="Y42" s="394"/>
      <c r="Z42" s="395"/>
      <c r="AA42" s="394"/>
    </row>
    <row r="43" spans="1:27" ht="9.9499999999999993" customHeight="1">
      <c r="A43" s="484" t="s">
        <v>51</v>
      </c>
      <c r="B43" s="442"/>
      <c r="C43" s="443">
        <v>3702.3</v>
      </c>
      <c r="D43" s="442"/>
      <c r="E43" s="443">
        <v>659.77289000000007</v>
      </c>
      <c r="F43" s="442"/>
      <c r="G43" s="443">
        <v>4362.0728900000004</v>
      </c>
      <c r="H43" s="442"/>
      <c r="I43" s="443">
        <v>349.86120499999998</v>
      </c>
      <c r="J43" s="442"/>
      <c r="K43" s="443">
        <v>4012.2116850000002</v>
      </c>
      <c r="L43" s="442"/>
      <c r="M43" s="443">
        <v>13.54624715216322</v>
      </c>
      <c r="N43" s="445"/>
      <c r="O43" s="442"/>
      <c r="P43" s="436">
        <v>11.6</v>
      </c>
      <c r="Q43" s="442"/>
      <c r="R43" s="436">
        <v>12.609929232207499</v>
      </c>
      <c r="S43" s="442"/>
      <c r="T43" s="485"/>
      <c r="U43" s="476">
        <f t="shared" si="13"/>
        <v>16.444119647690027</v>
      </c>
      <c r="V43" s="468"/>
      <c r="W43" s="327">
        <f t="shared" si="14"/>
        <v>8.0205263374221136</v>
      </c>
      <c r="X43" s="482"/>
      <c r="Y43" s="394"/>
      <c r="Z43" s="395"/>
      <c r="AA43" s="394"/>
    </row>
    <row r="44" spans="1:27" ht="9.9499999999999993" customHeight="1">
      <c r="A44" s="486" t="s">
        <v>52</v>
      </c>
      <c r="B44" s="448"/>
      <c r="C44" s="447">
        <v>3986.5</v>
      </c>
      <c r="D44" s="448"/>
      <c r="E44" s="447">
        <v>830.52339000000006</v>
      </c>
      <c r="F44" s="448"/>
      <c r="G44" s="447">
        <v>4817.0233900000003</v>
      </c>
      <c r="H44" s="448"/>
      <c r="I44" s="447">
        <v>297.389702</v>
      </c>
      <c r="J44" s="448"/>
      <c r="K44" s="447">
        <v>4519.6336879999999</v>
      </c>
      <c r="L44" s="448"/>
      <c r="M44" s="447">
        <v>15.116042800932085</v>
      </c>
      <c r="N44" s="487"/>
      <c r="O44" s="448"/>
      <c r="P44" s="488">
        <v>10.4</v>
      </c>
      <c r="Q44" s="448"/>
      <c r="R44" s="488">
        <v>10.968381530932945</v>
      </c>
      <c r="S44" s="448"/>
      <c r="T44" s="485"/>
      <c r="U44" s="476">
        <f t="shared" si="13"/>
        <v>18.375900511696518</v>
      </c>
      <c r="V44" s="468"/>
      <c r="W44" s="327">
        <f t="shared" si="14"/>
        <v>6.1737234371203664</v>
      </c>
      <c r="X44" s="482"/>
      <c r="Y44" s="394"/>
      <c r="Z44" s="395"/>
      <c r="AA44" s="394"/>
    </row>
    <row r="45" spans="1:27" ht="9.9499999999999993" customHeight="1">
      <c r="A45" s="489">
        <v>2007</v>
      </c>
      <c r="B45" s="448"/>
      <c r="C45" s="447">
        <v>3734.9</v>
      </c>
      <c r="D45" s="448"/>
      <c r="E45" s="447">
        <v>902.71295999999995</v>
      </c>
      <c r="F45" s="448"/>
      <c r="G45" s="447">
        <v>4637.6129600000004</v>
      </c>
      <c r="H45" s="448"/>
      <c r="I45" s="447">
        <v>286.022559</v>
      </c>
      <c r="J45" s="448"/>
      <c r="K45" s="447">
        <v>4351.5904010000004</v>
      </c>
      <c r="L45" s="448"/>
      <c r="M45" s="447">
        <v>14.409052850132404</v>
      </c>
      <c r="N45" s="487"/>
      <c r="O45" s="448"/>
      <c r="P45" s="488">
        <v>11.3</v>
      </c>
      <c r="Q45" s="448"/>
      <c r="R45" s="488">
        <v>11.609390250166951</v>
      </c>
      <c r="S45" s="448"/>
      <c r="T45" s="485"/>
      <c r="U45" s="476">
        <f t="shared" si="13"/>
        <v>20.744437707017543</v>
      </c>
      <c r="V45" s="468"/>
      <c r="W45" s="327">
        <f t="shared" si="14"/>
        <v>6.1674521239047078</v>
      </c>
      <c r="X45" s="482"/>
      <c r="Y45" s="394"/>
      <c r="Z45" s="395"/>
      <c r="AA45" s="394"/>
    </row>
    <row r="46" spans="1:27" ht="9.9499999999999993" customHeight="1">
      <c r="A46" s="486" t="s">
        <v>54</v>
      </c>
      <c r="B46" s="448"/>
      <c r="C46" s="447">
        <v>3994</v>
      </c>
      <c r="D46" s="448"/>
      <c r="E46" s="447">
        <v>1057.1282333300001</v>
      </c>
      <c r="F46" s="448"/>
      <c r="G46" s="447">
        <v>5051.1282333300005</v>
      </c>
      <c r="H46" s="448"/>
      <c r="I46" s="447">
        <v>307.10350288000001</v>
      </c>
      <c r="J46" s="448"/>
      <c r="K46" s="447">
        <v>4744.0247304500008</v>
      </c>
      <c r="L46" s="448"/>
      <c r="M46" s="447">
        <v>15.564499932301015</v>
      </c>
      <c r="N46" s="487"/>
      <c r="O46" s="448"/>
      <c r="P46" s="488">
        <v>12.5</v>
      </c>
      <c r="Q46" s="448"/>
      <c r="R46" s="488">
        <v>12.596235237212303</v>
      </c>
      <c r="S46" s="448"/>
      <c r="T46" s="485"/>
      <c r="U46" s="476">
        <v>22.283362617077351</v>
      </c>
      <c r="V46" s="468"/>
      <c r="W46" s="327">
        <v>6.0798991570550438</v>
      </c>
      <c r="X46" s="482"/>
      <c r="Y46" s="394"/>
      <c r="Z46" s="395"/>
      <c r="AA46" s="394"/>
    </row>
    <row r="47" spans="1:27" ht="9.9499999999999993" customHeight="1">
      <c r="A47" s="486" t="s">
        <v>221</v>
      </c>
      <c r="B47" s="448"/>
      <c r="C47" s="447">
        <v>3893.1</v>
      </c>
      <c r="D47" s="448"/>
      <c r="E47" s="447">
        <v>1002.56646233</v>
      </c>
      <c r="F47" s="448"/>
      <c r="G47" s="447">
        <v>4895.6664623300003</v>
      </c>
      <c r="H47" s="448"/>
      <c r="I47" s="447">
        <v>307.88600921</v>
      </c>
      <c r="J47" s="448"/>
      <c r="K47" s="447">
        <v>4587.7804531199999</v>
      </c>
      <c r="L47" s="448"/>
      <c r="M47" s="447">
        <v>14.922551773080123</v>
      </c>
      <c r="N47" s="487"/>
      <c r="O47" s="448"/>
      <c r="P47" s="488">
        <v>11.6</v>
      </c>
      <c r="Q47" s="448"/>
      <c r="R47" s="488">
        <v>11.6</v>
      </c>
      <c r="S47" s="448"/>
      <c r="T47" s="485"/>
      <c r="U47" s="476">
        <v>21.852973841592338</v>
      </c>
      <c r="V47" s="468"/>
      <c r="W47" s="327">
        <v>6.2889498616592316</v>
      </c>
      <c r="X47" s="482"/>
      <c r="Y47" s="394"/>
      <c r="Z47" s="395"/>
      <c r="AA47" s="394"/>
    </row>
    <row r="48" spans="1:27" ht="9.9499999999999993" customHeight="1">
      <c r="A48" s="490" t="s">
        <v>187</v>
      </c>
      <c r="B48" s="438"/>
      <c r="C48" s="437">
        <v>4170.1000000000004</v>
      </c>
      <c r="D48" s="438"/>
      <c r="E48" s="437">
        <v>989.86866599999996</v>
      </c>
      <c r="F48" s="438"/>
      <c r="G48" s="437">
        <v>5159.9686660000007</v>
      </c>
      <c r="H48" s="438"/>
      <c r="I48" s="437">
        <v>296.05295636</v>
      </c>
      <c r="J48" s="438"/>
      <c r="K48" s="437">
        <v>4863.9157096400004</v>
      </c>
      <c r="L48" s="438"/>
      <c r="M48" s="437">
        <v>15.702306883959627</v>
      </c>
      <c r="N48" s="440"/>
      <c r="O48" s="438"/>
      <c r="P48" s="429">
        <v>12</v>
      </c>
      <c r="Q48" s="425"/>
      <c r="R48" s="430">
        <v>11.856418768710911</v>
      </c>
      <c r="S48" s="448"/>
      <c r="T48" s="485"/>
      <c r="U48" s="476">
        <v>20.35127097367533</v>
      </c>
      <c r="V48" s="468"/>
      <c r="W48" s="327">
        <v>5.7374952354022675</v>
      </c>
      <c r="X48" s="482"/>
      <c r="Y48" s="394"/>
      <c r="Z48" s="395"/>
      <c r="AA48" s="394"/>
    </row>
    <row r="49" spans="1:27" ht="9.9499999999999993" customHeight="1">
      <c r="A49" s="490" t="s">
        <v>188</v>
      </c>
      <c r="B49" s="438"/>
      <c r="C49" s="437">
        <v>3612.7</v>
      </c>
      <c r="D49" s="438"/>
      <c r="E49" s="437">
        <v>1044.27098585</v>
      </c>
      <c r="F49" s="438"/>
      <c r="G49" s="437">
        <v>4656.97098585</v>
      </c>
      <c r="H49" s="438"/>
      <c r="I49" s="437">
        <v>343.21865926999999</v>
      </c>
      <c r="J49" s="438"/>
      <c r="K49" s="437">
        <v>4313.75232658</v>
      </c>
      <c r="L49" s="438"/>
      <c r="M49" s="437">
        <v>13.823412419648804</v>
      </c>
      <c r="N49" s="440"/>
      <c r="O49" s="438"/>
      <c r="P49" s="491">
        <v>13.9</v>
      </c>
      <c r="Q49" s="438"/>
      <c r="R49" s="491">
        <v>13.46912276281747</v>
      </c>
      <c r="S49" s="448"/>
      <c r="T49" s="492"/>
      <c r="U49" s="493">
        <v>24.207949524953644</v>
      </c>
      <c r="V49" s="494"/>
      <c r="W49" s="408">
        <v>7.3699978014218832</v>
      </c>
      <c r="X49" s="482"/>
      <c r="Y49" s="394"/>
      <c r="Z49" s="395"/>
      <c r="AA49" s="394"/>
    </row>
    <row r="50" spans="1:27" ht="9.9499999999999993" customHeight="1">
      <c r="A50" s="490" t="s">
        <v>210</v>
      </c>
      <c r="B50" s="438"/>
      <c r="C50" s="437">
        <v>3615.3</v>
      </c>
      <c r="D50" s="438"/>
      <c r="E50" s="437">
        <v>1092.5849529000002</v>
      </c>
      <c r="F50" s="438"/>
      <c r="G50" s="437">
        <v>4707.8849528999999</v>
      </c>
      <c r="H50" s="438"/>
      <c r="I50" s="437">
        <v>344.14091217999999</v>
      </c>
      <c r="J50" s="438"/>
      <c r="K50" s="437">
        <v>4363.7440407200002</v>
      </c>
      <c r="L50" s="438"/>
      <c r="M50" s="437">
        <v>13.882690999747274</v>
      </c>
      <c r="N50" s="440"/>
      <c r="O50" s="438"/>
      <c r="P50" s="491">
        <v>13.2</v>
      </c>
      <c r="Q50" s="438"/>
      <c r="R50" s="491">
        <v>12.551853656797135</v>
      </c>
      <c r="S50" s="448"/>
      <c r="T50" s="492"/>
      <c r="U50" s="493">
        <v>25.037787338226376</v>
      </c>
      <c r="V50" s="494"/>
      <c r="W50" s="408">
        <v>7.3098836446292808</v>
      </c>
      <c r="X50" s="482"/>
      <c r="Y50" s="394"/>
      <c r="Z50" s="395"/>
      <c r="AA50" s="394"/>
    </row>
    <row r="51" spans="1:27" ht="9.9499999999999993" customHeight="1">
      <c r="A51" s="490" t="s">
        <v>59</v>
      </c>
      <c r="B51" s="438"/>
      <c r="C51" s="437">
        <v>3610.2</v>
      </c>
      <c r="D51" s="438"/>
      <c r="E51" s="437">
        <v>1302.8948950399999</v>
      </c>
      <c r="F51" s="438"/>
      <c r="G51" s="437">
        <v>4913.0948950399998</v>
      </c>
      <c r="H51" s="438"/>
      <c r="I51" s="437">
        <v>332.94066079999999</v>
      </c>
      <c r="J51" s="438"/>
      <c r="K51" s="437">
        <v>4580.1542342399998</v>
      </c>
      <c r="L51" s="438"/>
      <c r="M51" s="437">
        <v>14.477721349144927</v>
      </c>
      <c r="N51" s="440"/>
      <c r="O51" s="438"/>
      <c r="P51" s="491">
        <v>14.2</v>
      </c>
      <c r="Q51" s="438"/>
      <c r="R51" s="491">
        <v>13.280243533480007</v>
      </c>
      <c r="S51" s="448"/>
      <c r="T51" s="492"/>
      <c r="U51" s="493">
        <v>28.446528837389547</v>
      </c>
      <c r="V51" s="494"/>
      <c r="W51" s="408">
        <v>6.7765973976224085</v>
      </c>
      <c r="X51" s="482"/>
      <c r="Y51" s="394"/>
      <c r="Z51" s="395"/>
      <c r="AA51" s="394"/>
    </row>
    <row r="52" spans="1:27" ht="9.9499999999999993" customHeight="1">
      <c r="A52" s="490" t="s">
        <v>222</v>
      </c>
      <c r="B52" s="438"/>
      <c r="C52" s="437">
        <v>3326.3</v>
      </c>
      <c r="D52" s="438"/>
      <c r="E52" s="437">
        <v>1442.61426714</v>
      </c>
      <c r="F52" s="438"/>
      <c r="G52" s="437">
        <v>4768.9142671400004</v>
      </c>
      <c r="H52" s="438"/>
      <c r="I52" s="437">
        <v>338.02195516</v>
      </c>
      <c r="J52" s="438"/>
      <c r="K52" s="437">
        <v>4430.8923119800002</v>
      </c>
      <c r="L52" s="438"/>
      <c r="M52" s="437">
        <v>13.904661349845991</v>
      </c>
      <c r="N52" s="440"/>
      <c r="O52" s="438"/>
      <c r="P52" s="678">
        <v>13.5</v>
      </c>
      <c r="Q52" s="438"/>
      <c r="R52" s="678">
        <v>12.421617294571753</v>
      </c>
      <c r="S52" s="448"/>
      <c r="T52" s="492"/>
      <c r="U52" s="493">
        <v>32.558098133857591</v>
      </c>
      <c r="V52" s="494"/>
      <c r="W52" s="408">
        <v>7.0880275095135561</v>
      </c>
      <c r="X52" s="482"/>
      <c r="Y52" s="394"/>
      <c r="Z52" s="395"/>
      <c r="AA52" s="394"/>
    </row>
    <row r="53" spans="1:27" ht="9.9499999999999993" customHeight="1">
      <c r="A53" s="490" t="s">
        <v>332</v>
      </c>
      <c r="B53" s="438"/>
      <c r="C53" s="437">
        <v>3547.5</v>
      </c>
      <c r="D53" s="438"/>
      <c r="E53" s="437">
        <v>1555.3469825899999</v>
      </c>
      <c r="F53" s="438"/>
      <c r="G53" s="437">
        <v>5102.8469825900002</v>
      </c>
      <c r="H53" s="438"/>
      <c r="I53" s="437">
        <v>332.16779969999999</v>
      </c>
      <c r="J53" s="438"/>
      <c r="K53" s="437">
        <v>4770.6791828900004</v>
      </c>
      <c r="L53" s="438"/>
      <c r="M53" s="437">
        <v>14.86293770004259</v>
      </c>
      <c r="N53" s="440"/>
      <c r="O53" s="438"/>
      <c r="P53" s="678">
        <v>13.8</v>
      </c>
      <c r="Q53" s="438"/>
      <c r="R53" s="678">
        <v>12.571397338143258</v>
      </c>
      <c r="S53" s="448"/>
      <c r="T53" s="492"/>
      <c r="U53" s="493">
        <v>32.602212870826406</v>
      </c>
      <c r="V53" s="494"/>
      <c r="W53" s="408">
        <v>6.5094603234879864</v>
      </c>
      <c r="X53" s="482"/>
      <c r="Y53" s="394"/>
      <c r="Z53" s="395"/>
      <c r="AA53" s="394"/>
    </row>
    <row r="54" spans="1:27" ht="9.9499999999999993" customHeight="1">
      <c r="A54" s="490">
        <v>2016</v>
      </c>
      <c r="B54" s="438"/>
      <c r="C54" s="437">
        <v>3987.76</v>
      </c>
      <c r="D54" s="438"/>
      <c r="E54" s="437">
        <v>1709.61712003</v>
      </c>
      <c r="F54" s="438"/>
      <c r="G54" s="437">
        <v>5697.3771200299998</v>
      </c>
      <c r="H54" s="438"/>
      <c r="I54" s="437">
        <v>350.01874527999996</v>
      </c>
      <c r="J54" s="438"/>
      <c r="K54" s="437">
        <v>5347.3583747499997</v>
      </c>
      <c r="L54" s="438"/>
      <c r="M54" s="437">
        <v>16.540385225860973</v>
      </c>
      <c r="N54" s="440"/>
      <c r="O54" s="438"/>
      <c r="P54" s="678">
        <v>13.7</v>
      </c>
      <c r="Q54" s="438"/>
      <c r="R54" s="678">
        <v>12.29327997272148</v>
      </c>
      <c r="S54" s="448"/>
      <c r="T54" s="492"/>
      <c r="U54" s="493">
        <v>31.971246365359384</v>
      </c>
      <c r="V54" s="494"/>
      <c r="W54" s="408">
        <v>6.1435067032767687</v>
      </c>
      <c r="X54" s="482"/>
      <c r="Y54" s="394"/>
      <c r="Z54" s="395"/>
      <c r="AA54" s="394"/>
    </row>
    <row r="55" spans="1:27" ht="9.9499999999999993" customHeight="1">
      <c r="A55" s="490">
        <v>2017</v>
      </c>
      <c r="B55" s="438"/>
      <c r="C55" s="437">
        <v>4003.34</v>
      </c>
      <c r="D55" s="438"/>
      <c r="E55" s="437">
        <v>1595.3150333900001</v>
      </c>
      <c r="F55" s="438"/>
      <c r="G55" s="437">
        <v>5598.6550333900004</v>
      </c>
      <c r="H55" s="438"/>
      <c r="I55" s="437">
        <v>340.13693281999997</v>
      </c>
      <c r="J55" s="438"/>
      <c r="K55" s="437">
        <v>5258.5181005700006</v>
      </c>
      <c r="L55" s="438"/>
      <c r="M55" s="437">
        <v>16.161774886708763</v>
      </c>
      <c r="N55" s="440"/>
      <c r="O55" s="438"/>
      <c r="P55" s="678">
        <v>14.7</v>
      </c>
      <c r="Q55" s="438"/>
      <c r="R55" s="678">
        <v>12.992935388821836</v>
      </c>
      <c r="S55" s="448"/>
      <c r="T55" s="492"/>
      <c r="U55" s="493">
        <v>30.337730190889232</v>
      </c>
      <c r="V55" s="494"/>
      <c r="W55" s="408">
        <v>6.0753329289167892</v>
      </c>
      <c r="X55" s="482"/>
      <c r="Y55" s="394"/>
      <c r="Z55" s="395"/>
      <c r="AA55" s="394"/>
    </row>
    <row r="56" spans="1:27" ht="9.9499999999999993" customHeight="1">
      <c r="A56" s="495">
        <v>2018</v>
      </c>
      <c r="B56" s="455"/>
      <c r="C56" s="454">
        <v>3868.04</v>
      </c>
      <c r="D56" s="455"/>
      <c r="E56" s="454">
        <v>1594.7055193399999</v>
      </c>
      <c r="F56" s="455"/>
      <c r="G56" s="454">
        <v>5462.7455193400001</v>
      </c>
      <c r="H56" s="455"/>
      <c r="I56" s="454">
        <v>326.08037978999999</v>
      </c>
      <c r="J56" s="455"/>
      <c r="K56" s="454">
        <v>5136.6651395500003</v>
      </c>
      <c r="L56" s="455"/>
      <c r="M56" s="454">
        <v>15.689077003506394</v>
      </c>
      <c r="N56" s="496"/>
      <c r="O56" s="455"/>
      <c r="P56" s="497">
        <v>16.899999999999999</v>
      </c>
      <c r="Q56" s="455"/>
      <c r="R56" s="497">
        <v>14.713614976832154</v>
      </c>
      <c r="S56" s="458"/>
      <c r="T56" s="498"/>
      <c r="U56" s="499">
        <v>31.045541728260385</v>
      </c>
      <c r="V56" s="500"/>
      <c r="W56" s="410">
        <v>5.9691665781531134</v>
      </c>
      <c r="X56" s="482"/>
      <c r="Y56" s="394"/>
      <c r="Z56" s="395"/>
      <c r="AA56" s="394"/>
    </row>
    <row r="57" spans="1:27" ht="12" customHeight="1">
      <c r="A57" s="501" t="s">
        <v>348</v>
      </c>
      <c r="B57" s="502"/>
      <c r="C57" s="502"/>
      <c r="D57" s="502"/>
      <c r="E57" s="502"/>
      <c r="F57" s="502"/>
      <c r="G57" s="502"/>
      <c r="H57" s="502"/>
      <c r="I57" s="502"/>
      <c r="J57" s="502"/>
      <c r="K57" s="502"/>
      <c r="L57" s="502"/>
      <c r="M57" s="502"/>
      <c r="N57" s="502"/>
      <c r="O57" s="502"/>
      <c r="P57" s="502"/>
      <c r="Q57" s="502"/>
      <c r="R57" s="502"/>
      <c r="S57" s="503"/>
      <c r="T57" s="504"/>
      <c r="U57" s="505"/>
      <c r="V57" s="505"/>
      <c r="W57" s="417"/>
      <c r="X57" s="317"/>
      <c r="Y57" s="317"/>
      <c r="AA57" s="506"/>
    </row>
    <row r="58" spans="1:27" ht="12" customHeight="1">
      <c r="A58" s="467" t="s">
        <v>349</v>
      </c>
      <c r="B58" s="504"/>
      <c r="C58" s="504"/>
      <c r="D58" s="504"/>
      <c r="E58" s="504"/>
      <c r="F58" s="504"/>
      <c r="G58" s="504"/>
      <c r="H58" s="504"/>
      <c r="I58" s="504"/>
      <c r="J58" s="504"/>
      <c r="K58" s="504"/>
      <c r="L58" s="504"/>
      <c r="M58" s="504"/>
      <c r="N58" s="504"/>
      <c r="O58" s="504"/>
      <c r="P58" s="504"/>
      <c r="Q58" s="504"/>
      <c r="R58" s="504"/>
      <c r="S58" s="504"/>
      <c r="T58" s="504"/>
      <c r="U58" s="505"/>
      <c r="V58" s="505"/>
      <c r="W58" s="417"/>
      <c r="X58" s="317"/>
      <c r="Y58" s="317"/>
    </row>
    <row r="59" spans="1:27" ht="12" customHeight="1">
      <c r="A59" s="467" t="s">
        <v>383</v>
      </c>
      <c r="B59" s="504"/>
      <c r="C59" s="504"/>
      <c r="D59" s="504"/>
      <c r="E59" s="504"/>
      <c r="F59" s="504"/>
      <c r="G59" s="504"/>
      <c r="H59" s="504"/>
      <c r="I59" s="504"/>
      <c r="J59" s="504"/>
      <c r="K59" s="504"/>
      <c r="L59" s="504"/>
      <c r="M59" s="504"/>
      <c r="N59" s="504"/>
      <c r="O59" s="504"/>
      <c r="P59" s="504"/>
      <c r="Q59" s="504"/>
      <c r="R59" s="504"/>
      <c r="S59" s="504"/>
      <c r="T59" s="504"/>
      <c r="U59" s="505"/>
      <c r="V59" s="505"/>
      <c r="W59" s="417"/>
      <c r="X59" s="317"/>
      <c r="Y59" s="317"/>
    </row>
    <row r="60" spans="1:27" ht="11.1" customHeight="1">
      <c r="A60" s="126" t="s">
        <v>194</v>
      </c>
      <c r="B60" s="369"/>
      <c r="C60" s="369"/>
      <c r="D60" s="369"/>
      <c r="E60" s="369"/>
      <c r="F60" s="369"/>
      <c r="G60" s="369"/>
      <c r="H60" s="369"/>
      <c r="I60" s="369"/>
      <c r="J60" s="369"/>
      <c r="K60" s="369"/>
      <c r="L60" s="369"/>
      <c r="M60" s="369"/>
      <c r="N60" s="369"/>
      <c r="O60" s="369"/>
      <c r="P60" s="369"/>
      <c r="Q60" s="369"/>
      <c r="R60" s="369"/>
      <c r="S60" s="369"/>
      <c r="T60" s="369"/>
      <c r="U60" s="369"/>
      <c r="V60" s="369"/>
      <c r="W60" s="418"/>
    </row>
    <row r="61" spans="1:27" ht="9.9499999999999993" customHeight="1"/>
    <row r="62" spans="1:27">
      <c r="C62" s="741"/>
      <c r="D62" s="741"/>
      <c r="E62" s="741"/>
      <c r="F62" s="741"/>
      <c r="G62" s="741"/>
      <c r="I62" s="741"/>
      <c r="J62" s="741"/>
      <c r="K62" s="741"/>
      <c r="L62" s="326"/>
      <c r="M62" s="327"/>
      <c r="P62" s="742"/>
      <c r="Q62" s="742"/>
      <c r="R62" s="742"/>
      <c r="U62" s="373"/>
      <c r="V62" s="373"/>
      <c r="W62" s="373"/>
    </row>
    <row r="63" spans="1:27">
      <c r="C63" s="741"/>
      <c r="D63" s="741"/>
      <c r="E63" s="741"/>
      <c r="F63" s="741"/>
      <c r="G63" s="741"/>
      <c r="I63" s="741"/>
      <c r="J63" s="741"/>
      <c r="K63" s="741"/>
      <c r="L63" s="326"/>
      <c r="M63" s="327"/>
      <c r="P63" s="742"/>
      <c r="Q63" s="742"/>
      <c r="R63" s="742"/>
      <c r="U63" s="373"/>
      <c r="V63" s="373"/>
      <c r="W63" s="373"/>
    </row>
    <row r="64" spans="1:27">
      <c r="C64" s="741"/>
      <c r="D64" s="741"/>
      <c r="E64" s="741"/>
      <c r="F64" s="741"/>
      <c r="G64" s="741"/>
      <c r="I64" s="741"/>
      <c r="J64" s="741"/>
      <c r="K64" s="741"/>
      <c r="L64" s="326"/>
      <c r="M64" s="327"/>
      <c r="P64" s="742"/>
      <c r="Q64" s="742"/>
      <c r="R64" s="742"/>
      <c r="U64" s="373"/>
      <c r="V64" s="373"/>
      <c r="W64" s="373"/>
    </row>
    <row r="65" spans="3:23">
      <c r="C65" s="741"/>
      <c r="D65" s="741"/>
      <c r="E65" s="741"/>
      <c r="F65" s="741"/>
      <c r="G65" s="741"/>
      <c r="I65" s="741"/>
      <c r="J65" s="741"/>
      <c r="K65" s="741"/>
      <c r="L65" s="326"/>
      <c r="M65" s="327"/>
      <c r="P65" s="742"/>
      <c r="Q65" s="742"/>
      <c r="R65" s="742"/>
      <c r="U65" s="373"/>
      <c r="V65" s="373"/>
      <c r="W65" s="373"/>
    </row>
    <row r="66" spans="3:23">
      <c r="C66" s="741"/>
      <c r="D66" s="741"/>
      <c r="E66" s="741"/>
      <c r="F66" s="741"/>
      <c r="G66" s="741"/>
      <c r="I66" s="741"/>
      <c r="J66" s="741"/>
      <c r="K66" s="741"/>
      <c r="L66" s="326"/>
      <c r="M66" s="327"/>
      <c r="P66" s="742"/>
      <c r="Q66" s="742"/>
      <c r="R66" s="742"/>
      <c r="U66" s="373"/>
      <c r="V66" s="373"/>
      <c r="W66" s="373"/>
    </row>
    <row r="67" spans="3:23">
      <c r="C67" s="741"/>
      <c r="D67" s="741"/>
      <c r="E67" s="741"/>
      <c r="F67" s="741"/>
      <c r="G67" s="741"/>
      <c r="I67" s="741"/>
      <c r="J67" s="741"/>
      <c r="K67" s="741"/>
      <c r="L67" s="326"/>
      <c r="M67" s="327"/>
      <c r="P67" s="742"/>
      <c r="Q67" s="742"/>
      <c r="R67" s="742"/>
      <c r="U67" s="373"/>
      <c r="V67" s="373"/>
      <c r="W67" s="373"/>
    </row>
    <row r="68" spans="3:23">
      <c r="C68" s="741"/>
      <c r="D68" s="741"/>
      <c r="E68" s="741"/>
      <c r="F68" s="741"/>
      <c r="G68" s="741"/>
      <c r="I68" s="741"/>
      <c r="J68" s="741"/>
      <c r="K68" s="741"/>
      <c r="L68" s="326"/>
      <c r="M68" s="327"/>
      <c r="P68" s="742"/>
      <c r="Q68" s="742"/>
      <c r="R68" s="742"/>
      <c r="U68" s="373"/>
      <c r="V68" s="373"/>
      <c r="W68" s="373"/>
    </row>
    <row r="69" spans="3:23">
      <c r="C69" s="741"/>
      <c r="D69" s="741"/>
      <c r="E69" s="741"/>
      <c r="F69" s="741"/>
      <c r="G69" s="741"/>
      <c r="I69" s="741"/>
      <c r="J69" s="741"/>
      <c r="K69" s="741"/>
      <c r="L69" s="326"/>
      <c r="M69" s="327"/>
      <c r="P69" s="742"/>
      <c r="Q69" s="742"/>
      <c r="R69" s="742"/>
      <c r="U69" s="373"/>
      <c r="V69" s="373"/>
      <c r="W69" s="373"/>
    </row>
  </sheetData>
  <pageMargins left="0.31" right="0.27" top="0.75" bottom="0.75" header="0" footer="0.5"/>
  <pageSetup scale="89" firstPageNumber="75" orientation="portrait" useFirstPageNumber="1" r:id="rId1"/>
  <headerFooter alignWithMargins="0"/>
  <ignoredErrors>
    <ignoredError sqref="R4 A18:A27 A28:A37 A40:A47 A48:A53" numberStoredAsText="1"/>
    <ignoredError sqref="A10:A16" unlockedFormula="1"/>
    <ignoredError sqref="A17" numberStoredAsText="1" unlockedFormula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P58"/>
  <sheetViews>
    <sheetView showGridLines="0" zoomScaleNormal="100" workbookViewId="0">
      <selection activeCell="A16" sqref="A16"/>
    </sheetView>
  </sheetViews>
  <sheetFormatPr defaultColWidth="9.140625" defaultRowHeight="15"/>
  <cols>
    <col min="1" max="1" width="7.7109375" style="82" customWidth="1"/>
    <col min="2" max="4" width="25.7109375" style="82" customWidth="1"/>
    <col min="5" max="6" width="13.85546875" style="82" customWidth="1"/>
    <col min="7" max="7" width="16" style="82" bestFit="1" customWidth="1"/>
    <col min="8" max="8" width="9.140625" style="82"/>
    <col min="9" max="9" width="11.28515625" style="82" bestFit="1" customWidth="1"/>
    <col min="10" max="11" width="9.140625" style="82"/>
    <col min="12" max="12" width="12.5703125" style="82" customWidth="1"/>
    <col min="13" max="13" width="3.5703125" style="82" customWidth="1"/>
    <col min="14" max="16384" width="9.140625" style="82"/>
  </cols>
  <sheetData>
    <row r="1" spans="1:16" ht="13.5" customHeight="1">
      <c r="A1" s="507" t="s">
        <v>223</v>
      </c>
      <c r="B1" s="508"/>
      <c r="C1" s="508"/>
      <c r="D1" s="508"/>
      <c r="E1" s="509"/>
      <c r="F1" s="509"/>
      <c r="G1" s="509"/>
      <c r="H1" s="509"/>
      <c r="I1" s="509"/>
      <c r="J1" s="509"/>
      <c r="K1" s="509"/>
      <c r="L1" s="509"/>
      <c r="M1" s="509"/>
      <c r="N1" s="509"/>
      <c r="O1" s="509"/>
      <c r="P1" s="509"/>
    </row>
    <row r="2" spans="1:16" ht="12.75" customHeight="1">
      <c r="A2" s="510"/>
      <c r="B2" s="511"/>
      <c r="C2" s="512"/>
      <c r="D2" s="511"/>
      <c r="E2" s="509"/>
      <c r="F2" s="509"/>
      <c r="G2" s="509"/>
      <c r="H2" s="509"/>
      <c r="I2" s="509"/>
      <c r="J2" s="509"/>
      <c r="K2" s="509"/>
      <c r="L2" s="509"/>
      <c r="M2" s="509"/>
      <c r="N2" s="509"/>
      <c r="O2" s="509"/>
      <c r="P2" s="509"/>
    </row>
    <row r="3" spans="1:16" ht="11.25" customHeight="1">
      <c r="A3" s="513"/>
      <c r="B3" s="514" t="s">
        <v>224</v>
      </c>
      <c r="C3" s="514" t="s">
        <v>26</v>
      </c>
      <c r="D3" s="514" t="s">
        <v>225</v>
      </c>
      <c r="E3" s="509"/>
      <c r="F3" s="509"/>
      <c r="G3" s="509"/>
      <c r="H3" s="509"/>
      <c r="I3" s="509"/>
      <c r="J3" s="509"/>
      <c r="K3" s="509"/>
      <c r="L3" s="509"/>
      <c r="M3" s="509"/>
      <c r="N3" s="509"/>
      <c r="O3" s="509"/>
      <c r="P3" s="509"/>
    </row>
    <row r="4" spans="1:16" ht="15" customHeight="1">
      <c r="A4" s="515"/>
      <c r="B4" s="516" t="s">
        <v>226</v>
      </c>
      <c r="C4" s="517"/>
      <c r="D4" s="517"/>
      <c r="E4" s="509"/>
      <c r="F4" s="509"/>
      <c r="G4" s="509"/>
      <c r="H4" s="509"/>
      <c r="I4" s="509"/>
      <c r="J4" s="509"/>
      <c r="K4" s="509"/>
      <c r="L4" s="509"/>
      <c r="M4" s="509"/>
      <c r="N4" s="509"/>
      <c r="O4" s="509"/>
      <c r="P4" s="509"/>
    </row>
    <row r="5" spans="1:16" ht="6" customHeight="1">
      <c r="A5" s="515"/>
      <c r="B5" s="518"/>
      <c r="C5" s="518"/>
      <c r="D5" s="518"/>
      <c r="E5" s="509"/>
      <c r="F5" s="509"/>
      <c r="G5" s="509"/>
      <c r="H5" s="509"/>
      <c r="I5" s="509"/>
      <c r="J5" s="509"/>
      <c r="K5" s="509"/>
      <c r="L5" s="509"/>
      <c r="M5" s="509"/>
      <c r="N5" s="509"/>
      <c r="O5" s="509"/>
      <c r="P5" s="509"/>
    </row>
    <row r="6" spans="1:16" ht="10.35" customHeight="1">
      <c r="A6" s="519">
        <v>1980</v>
      </c>
      <c r="B6" s="518">
        <v>169917</v>
      </c>
      <c r="C6" s="520">
        <v>205725</v>
      </c>
      <c r="D6" s="518">
        <v>45027</v>
      </c>
      <c r="E6" s="509"/>
      <c r="F6" s="509"/>
      <c r="G6" s="509"/>
      <c r="H6" s="509"/>
      <c r="I6" s="509"/>
      <c r="J6" s="509"/>
      <c r="K6" s="509"/>
      <c r="L6" s="509"/>
      <c r="M6" s="509"/>
      <c r="N6" s="509"/>
      <c r="O6" s="509"/>
      <c r="P6" s="509"/>
    </row>
    <row r="7" spans="1:16" ht="10.35" customHeight="1">
      <c r="A7" s="519">
        <v>1981</v>
      </c>
      <c r="B7" s="518">
        <v>138044</v>
      </c>
      <c r="C7" s="520">
        <v>125660</v>
      </c>
      <c r="D7" s="518">
        <v>52007</v>
      </c>
      <c r="E7" s="509"/>
      <c r="F7" s="509"/>
      <c r="G7" s="509"/>
      <c r="H7" s="509"/>
      <c r="I7" s="509"/>
      <c r="J7" s="509"/>
      <c r="K7" s="509"/>
      <c r="L7" s="509"/>
      <c r="M7" s="509"/>
      <c r="N7" s="509"/>
      <c r="O7" s="509"/>
      <c r="P7" s="509"/>
    </row>
    <row r="8" spans="1:16" ht="10.35" customHeight="1">
      <c r="A8" s="519">
        <v>1982</v>
      </c>
      <c r="B8" s="518">
        <v>182483</v>
      </c>
      <c r="C8" s="520">
        <v>237436</v>
      </c>
      <c r="D8" s="518">
        <v>148923</v>
      </c>
      <c r="E8" s="509"/>
      <c r="F8" s="509"/>
      <c r="G8" s="509"/>
      <c r="H8" s="509"/>
      <c r="I8" s="509"/>
      <c r="J8" s="509"/>
      <c r="K8" s="509"/>
      <c r="L8" s="509"/>
      <c r="M8" s="509"/>
      <c r="N8" s="509"/>
      <c r="O8" s="509"/>
      <c r="P8" s="509"/>
    </row>
    <row r="9" spans="1:16" ht="10.35" customHeight="1">
      <c r="A9" s="519">
        <v>1983</v>
      </c>
      <c r="B9" s="518">
        <v>166089</v>
      </c>
      <c r="C9" s="520">
        <v>186234</v>
      </c>
      <c r="D9" s="518">
        <v>95114</v>
      </c>
      <c r="E9" s="509"/>
      <c r="F9" s="509"/>
      <c r="G9" s="509"/>
      <c r="H9" s="509"/>
      <c r="I9" s="509"/>
      <c r="J9" s="509"/>
      <c r="K9" s="509"/>
      <c r="L9" s="509"/>
      <c r="M9" s="509"/>
      <c r="N9" s="509"/>
      <c r="O9" s="509"/>
      <c r="P9" s="509"/>
    </row>
    <row r="10" spans="1:16" ht="10.35" customHeight="1">
      <c r="A10" s="519">
        <v>1984</v>
      </c>
      <c r="B10" s="518">
        <v>246671</v>
      </c>
      <c r="C10" s="520">
        <v>283445</v>
      </c>
      <c r="D10" s="518">
        <v>98434</v>
      </c>
      <c r="E10" s="509"/>
      <c r="F10" s="509"/>
      <c r="G10" s="509"/>
      <c r="H10" s="509"/>
      <c r="I10" s="509"/>
      <c r="J10" s="509"/>
      <c r="K10" s="509"/>
      <c r="L10" s="509"/>
      <c r="M10" s="509"/>
      <c r="N10" s="509"/>
      <c r="O10" s="509"/>
      <c r="P10" s="509"/>
    </row>
    <row r="11" spans="1:16" ht="10.35" customHeight="1">
      <c r="A11" s="519">
        <v>1985</v>
      </c>
      <c r="B11" s="518">
        <v>246042</v>
      </c>
      <c r="C11" s="520">
        <v>220021</v>
      </c>
      <c r="D11" s="518">
        <v>94062</v>
      </c>
      <c r="E11" s="509"/>
      <c r="F11" s="509"/>
      <c r="G11" s="509"/>
      <c r="H11" s="509"/>
      <c r="I11" s="509"/>
      <c r="J11" s="509"/>
      <c r="K11" s="509"/>
      <c r="L11" s="509"/>
      <c r="M11" s="509"/>
      <c r="N11" s="509"/>
      <c r="O11" s="509"/>
      <c r="P11" s="509"/>
    </row>
    <row r="12" spans="1:16" ht="10.35" customHeight="1">
      <c r="A12" s="519">
        <v>1986</v>
      </c>
      <c r="B12" s="518">
        <v>319851</v>
      </c>
      <c r="C12" s="520">
        <v>197416</v>
      </c>
      <c r="D12" s="518">
        <v>145194</v>
      </c>
      <c r="E12" s="509"/>
      <c r="F12" s="509"/>
      <c r="G12" s="509"/>
      <c r="H12" s="509"/>
      <c r="I12" s="509"/>
      <c r="J12" s="509"/>
      <c r="K12" s="509"/>
      <c r="L12" s="509"/>
      <c r="M12" s="509"/>
      <c r="N12" s="509"/>
      <c r="O12" s="509"/>
      <c r="P12" s="509"/>
    </row>
    <row r="13" spans="1:16" ht="10.35" customHeight="1">
      <c r="A13" s="519">
        <v>1987</v>
      </c>
      <c r="B13" s="518">
        <v>300756</v>
      </c>
      <c r="C13" s="520">
        <v>307605</v>
      </c>
      <c r="D13" s="518">
        <v>163146</v>
      </c>
      <c r="E13" s="509"/>
      <c r="F13" s="509"/>
      <c r="G13" s="509"/>
      <c r="H13" s="509"/>
      <c r="I13" s="509"/>
      <c r="J13" s="509"/>
      <c r="K13" s="509"/>
      <c r="L13" s="509"/>
      <c r="M13" s="509"/>
      <c r="N13" s="509"/>
      <c r="O13" s="509"/>
      <c r="P13" s="509"/>
    </row>
    <row r="14" spans="1:16" ht="10.35" customHeight="1">
      <c r="A14" s="519">
        <v>1988</v>
      </c>
      <c r="B14" s="518">
        <v>327038</v>
      </c>
      <c r="C14" s="520">
        <v>262423</v>
      </c>
      <c r="D14" s="518">
        <v>154412</v>
      </c>
      <c r="E14" s="509"/>
      <c r="F14" s="509"/>
      <c r="G14" s="509"/>
      <c r="H14" s="509"/>
      <c r="I14" s="509"/>
      <c r="J14" s="509"/>
      <c r="K14" s="509"/>
      <c r="L14" s="509"/>
      <c r="M14" s="509"/>
      <c r="N14" s="509"/>
      <c r="O14" s="509"/>
      <c r="P14" s="509"/>
    </row>
    <row r="15" spans="1:16" ht="10.35" customHeight="1">
      <c r="A15" s="519">
        <v>1989</v>
      </c>
      <c r="B15" s="518">
        <v>476155.239</v>
      </c>
      <c r="C15" s="520">
        <v>359918.41899999999</v>
      </c>
      <c r="D15" s="518">
        <v>241523</v>
      </c>
      <c r="E15" s="509"/>
      <c r="F15" s="509"/>
      <c r="G15" s="509"/>
      <c r="H15" s="509"/>
      <c r="I15" s="509"/>
      <c r="J15" s="509"/>
      <c r="K15" s="509"/>
      <c r="L15" s="509"/>
      <c r="M15" s="509"/>
      <c r="N15" s="509"/>
      <c r="O15" s="509"/>
      <c r="P15" s="509"/>
    </row>
    <row r="16" spans="1:16" ht="10.35" customHeight="1">
      <c r="A16" s="519">
        <v>1990</v>
      </c>
      <c r="B16" s="518">
        <v>530254.64199999999</v>
      </c>
      <c r="C16" s="520">
        <v>228611.13800000001</v>
      </c>
      <c r="D16" s="518">
        <v>201256</v>
      </c>
      <c r="E16" s="521"/>
      <c r="F16" s="509"/>
      <c r="G16" s="509"/>
      <c r="H16" s="509"/>
      <c r="I16" s="509"/>
      <c r="J16" s="509"/>
      <c r="K16" s="509"/>
      <c r="L16" s="509"/>
      <c r="M16" s="509"/>
      <c r="N16" s="509"/>
      <c r="O16" s="509"/>
      <c r="P16" s="509"/>
    </row>
    <row r="17" spans="1:16" ht="10.35" customHeight="1">
      <c r="A17" s="519">
        <v>1991</v>
      </c>
      <c r="B17" s="518">
        <v>602482.26399999997</v>
      </c>
      <c r="C17" s="520">
        <v>230933</v>
      </c>
      <c r="D17" s="518">
        <v>289379</v>
      </c>
      <c r="E17" s="522"/>
      <c r="F17" s="522"/>
      <c r="G17" s="522"/>
      <c r="H17" s="509"/>
      <c r="I17" s="509"/>
      <c r="J17" s="509"/>
      <c r="K17" s="509"/>
      <c r="L17" s="509"/>
      <c r="M17" s="509"/>
      <c r="N17" s="509"/>
      <c r="O17" s="509"/>
      <c r="P17" s="509"/>
    </row>
    <row r="18" spans="1:16" ht="10.35" customHeight="1">
      <c r="A18" s="519">
        <v>1992</v>
      </c>
      <c r="B18" s="518">
        <v>481867.37199999997</v>
      </c>
      <c r="C18" s="520">
        <v>211421</v>
      </c>
      <c r="D18" s="518">
        <v>229085</v>
      </c>
      <c r="E18" s="521"/>
      <c r="F18" s="509"/>
      <c r="G18" s="509"/>
      <c r="H18" s="509"/>
      <c r="I18" s="509"/>
      <c r="J18" s="509"/>
      <c r="K18" s="509"/>
      <c r="L18" s="509"/>
      <c r="M18" s="509"/>
      <c r="N18" s="509"/>
      <c r="O18" s="509"/>
      <c r="P18" s="509"/>
    </row>
    <row r="19" spans="1:16" ht="10.35" customHeight="1">
      <c r="A19" s="519">
        <v>1993</v>
      </c>
      <c r="B19" s="518">
        <v>458139.63299999997</v>
      </c>
      <c r="C19" s="520">
        <v>216229.383</v>
      </c>
      <c r="D19" s="518">
        <v>260889</v>
      </c>
      <c r="E19" s="521"/>
      <c r="F19" s="509"/>
      <c r="G19" s="509"/>
      <c r="H19" s="509"/>
      <c r="I19" s="509"/>
      <c r="J19" s="509"/>
      <c r="K19" s="509"/>
      <c r="L19" s="509"/>
      <c r="M19" s="509"/>
      <c r="N19" s="509"/>
      <c r="O19" s="509"/>
      <c r="P19" s="509"/>
    </row>
    <row r="20" spans="1:16" ht="10.35" customHeight="1">
      <c r="A20" s="519">
        <v>1994</v>
      </c>
      <c r="B20" s="518">
        <v>523899</v>
      </c>
      <c r="C20" s="520">
        <v>271179</v>
      </c>
      <c r="D20" s="518">
        <v>255841</v>
      </c>
      <c r="E20" s="521"/>
      <c r="F20" s="509"/>
      <c r="G20" s="509"/>
      <c r="H20" s="509"/>
      <c r="I20" s="509"/>
      <c r="J20" s="509"/>
      <c r="K20" s="509"/>
      <c r="L20" s="509"/>
      <c r="M20" s="509"/>
      <c r="N20" s="509"/>
      <c r="O20" s="509"/>
      <c r="P20" s="509"/>
    </row>
    <row r="21" spans="1:16" ht="10.35" customHeight="1">
      <c r="A21" s="519">
        <v>1995</v>
      </c>
      <c r="B21" s="518">
        <v>613124</v>
      </c>
      <c r="C21" s="520">
        <v>336366.87700000004</v>
      </c>
      <c r="D21" s="518">
        <v>274048.90299999999</v>
      </c>
      <c r="E21" s="523"/>
      <c r="F21" s="131"/>
      <c r="G21" s="524"/>
      <c r="H21" s="525"/>
      <c r="I21" s="509"/>
      <c r="J21" s="509"/>
      <c r="K21" s="509"/>
      <c r="L21" s="509"/>
      <c r="M21" s="509"/>
      <c r="N21" s="509"/>
      <c r="O21" s="509"/>
      <c r="P21" s="509"/>
    </row>
    <row r="22" spans="1:16" ht="10.35" customHeight="1">
      <c r="A22" s="519">
        <v>1996</v>
      </c>
      <c r="B22" s="518">
        <v>740784</v>
      </c>
      <c r="C22" s="520">
        <v>455271.53200000001</v>
      </c>
      <c r="D22" s="518">
        <v>282335.5780000001</v>
      </c>
      <c r="E22" s="523"/>
      <c r="F22" s="131"/>
      <c r="G22" s="524"/>
      <c r="H22" s="525"/>
      <c r="I22" s="509"/>
      <c r="J22" s="509"/>
      <c r="K22" s="509"/>
      <c r="L22" s="509"/>
      <c r="M22" s="509"/>
      <c r="N22" s="509"/>
      <c r="O22" s="509"/>
      <c r="P22" s="509"/>
    </row>
    <row r="23" spans="1:16" ht="10.35" customHeight="1">
      <c r="A23" s="519">
        <v>1997</v>
      </c>
      <c r="B23" s="518">
        <v>921631</v>
      </c>
      <c r="C23" s="520">
        <v>504210.64199999999</v>
      </c>
      <c r="D23" s="518">
        <v>362841.69800000009</v>
      </c>
      <c r="E23" s="523"/>
      <c r="F23" s="131"/>
      <c r="G23" s="524"/>
      <c r="H23" s="525"/>
      <c r="I23" s="509"/>
      <c r="J23" s="509"/>
      <c r="K23" s="509"/>
      <c r="L23" s="509"/>
      <c r="M23" s="509"/>
      <c r="N23" s="509"/>
      <c r="O23" s="509"/>
      <c r="P23" s="509"/>
    </row>
    <row r="24" spans="1:16" ht="10.35" customHeight="1">
      <c r="A24" s="519">
        <v>1998</v>
      </c>
      <c r="B24" s="518">
        <v>938571</v>
      </c>
      <c r="C24" s="520">
        <v>484203.37300000002</v>
      </c>
      <c r="D24" s="518">
        <v>418099.82699999993</v>
      </c>
      <c r="E24" s="523"/>
      <c r="F24" s="131"/>
      <c r="G24" s="524"/>
      <c r="H24" s="525"/>
      <c r="I24" s="509"/>
      <c r="J24" s="509"/>
      <c r="K24" s="509"/>
      <c r="L24" s="509"/>
      <c r="M24" s="509"/>
      <c r="N24" s="509"/>
      <c r="O24" s="509"/>
      <c r="P24" s="509"/>
    </row>
    <row r="25" spans="1:16" ht="10.35" customHeight="1">
      <c r="A25" s="519">
        <v>1999</v>
      </c>
      <c r="B25" s="518">
        <v>1108065</v>
      </c>
      <c r="C25" s="520">
        <v>481659</v>
      </c>
      <c r="D25" s="518">
        <v>441094.24</v>
      </c>
      <c r="E25" s="523"/>
      <c r="F25" s="131"/>
      <c r="G25" s="524"/>
      <c r="H25" s="525"/>
      <c r="I25" s="509"/>
      <c r="J25" s="509"/>
      <c r="K25" s="509"/>
      <c r="L25" s="509"/>
      <c r="M25" s="509"/>
      <c r="N25" s="509"/>
      <c r="O25" s="509"/>
      <c r="P25" s="509"/>
    </row>
    <row r="26" spans="1:16" ht="10.35" customHeight="1">
      <c r="A26" s="526">
        <v>2000</v>
      </c>
      <c r="B26" s="527">
        <v>1119157.45471</v>
      </c>
      <c r="C26" s="528">
        <v>445957.4</v>
      </c>
      <c r="D26" s="527">
        <v>403714.51529000013</v>
      </c>
      <c r="E26" s="529"/>
      <c r="F26" s="131"/>
      <c r="G26" s="524"/>
      <c r="H26" s="525"/>
      <c r="I26" s="509"/>
      <c r="J26" s="509"/>
      <c r="K26" s="509"/>
      <c r="L26" s="509"/>
      <c r="M26" s="509"/>
      <c r="N26" s="509"/>
      <c r="O26" s="509"/>
      <c r="P26" s="509"/>
    </row>
    <row r="27" spans="1:16" ht="10.35" customHeight="1">
      <c r="A27" s="526">
        <v>2001</v>
      </c>
      <c r="B27" s="527">
        <v>1070135.0482000001</v>
      </c>
      <c r="C27" s="528">
        <v>483543.88</v>
      </c>
      <c r="D27" s="527">
        <v>362110.92180000001</v>
      </c>
      <c r="E27" s="529"/>
      <c r="F27" s="131"/>
      <c r="G27" s="524"/>
      <c r="H27" s="525"/>
      <c r="I27" s="509"/>
      <c r="J27" s="509"/>
      <c r="K27" s="509"/>
      <c r="L27" s="509"/>
      <c r="M27" s="509"/>
      <c r="N27" s="509"/>
      <c r="O27" s="509"/>
      <c r="P27" s="509"/>
    </row>
    <row r="28" spans="1:16" ht="10.35" customHeight="1">
      <c r="A28" s="526">
        <v>2002</v>
      </c>
      <c r="B28" s="527">
        <v>1108585.3097300001</v>
      </c>
      <c r="C28" s="528">
        <v>451343.05</v>
      </c>
      <c r="D28" s="527">
        <v>391162.42026999994</v>
      </c>
      <c r="E28" s="529"/>
      <c r="F28" s="131"/>
      <c r="G28" s="524"/>
      <c r="H28" s="525"/>
      <c r="I28" s="509"/>
      <c r="J28" s="509"/>
      <c r="K28" s="509"/>
      <c r="L28" s="509"/>
      <c r="M28" s="509"/>
      <c r="N28" s="509"/>
      <c r="O28" s="509"/>
      <c r="P28" s="509"/>
    </row>
    <row r="29" spans="1:16" ht="10.35" customHeight="1">
      <c r="A29" s="526">
        <v>2003</v>
      </c>
      <c r="B29" s="527">
        <v>1079233.5171400001</v>
      </c>
      <c r="C29" s="528">
        <v>489245.1</v>
      </c>
      <c r="D29" s="527">
        <v>378985.22285999998</v>
      </c>
      <c r="E29" s="529"/>
      <c r="F29" s="131"/>
      <c r="G29" s="524"/>
      <c r="H29" s="525"/>
      <c r="I29" s="509"/>
      <c r="J29" s="509"/>
      <c r="K29" s="509"/>
      <c r="L29" s="509"/>
      <c r="M29" s="509"/>
      <c r="N29" s="509"/>
      <c r="O29" s="509"/>
      <c r="P29" s="509"/>
    </row>
    <row r="30" spans="1:16" ht="10.35" customHeight="1">
      <c r="A30" s="526">
        <v>2004</v>
      </c>
      <c r="B30" s="527">
        <v>910795.2382100001</v>
      </c>
      <c r="C30" s="528">
        <v>546872.32999999996</v>
      </c>
      <c r="D30" s="527">
        <v>376308.22178999998</v>
      </c>
      <c r="E30" s="530"/>
      <c r="F30" s="131"/>
      <c r="G30" s="524"/>
      <c r="H30" s="525"/>
      <c r="I30" s="509"/>
      <c r="J30" s="509"/>
      <c r="K30" s="509"/>
      <c r="L30" s="509"/>
      <c r="M30" s="509"/>
      <c r="N30" s="509"/>
      <c r="O30" s="509"/>
      <c r="P30" s="509"/>
    </row>
    <row r="31" spans="1:16" ht="10.35" customHeight="1">
      <c r="A31" s="526">
        <v>2005</v>
      </c>
      <c r="B31" s="527">
        <v>951975.65486000013</v>
      </c>
      <c r="C31" s="528">
        <v>659772.89000000013</v>
      </c>
      <c r="D31" s="527">
        <v>399268.87747999979</v>
      </c>
      <c r="E31" s="530"/>
      <c r="F31" s="131"/>
      <c r="G31" s="524"/>
      <c r="H31" s="525"/>
      <c r="I31" s="509"/>
      <c r="J31" s="509"/>
      <c r="K31" s="509"/>
      <c r="L31" s="509"/>
      <c r="M31" s="509"/>
      <c r="N31" s="509"/>
      <c r="O31" s="509"/>
      <c r="P31" s="509"/>
    </row>
    <row r="32" spans="1:16" ht="10.35" customHeight="1">
      <c r="A32" s="526">
        <v>2006</v>
      </c>
      <c r="B32" s="527">
        <v>962758.79520000017</v>
      </c>
      <c r="C32" s="528">
        <v>830523.39</v>
      </c>
      <c r="D32" s="527">
        <v>425676.49150000012</v>
      </c>
      <c r="E32" s="530"/>
      <c r="F32" s="131"/>
      <c r="G32" s="524"/>
      <c r="H32" s="525"/>
      <c r="I32" s="509"/>
      <c r="J32" s="509"/>
      <c r="K32" s="509"/>
      <c r="L32" s="509"/>
      <c r="M32" s="509"/>
      <c r="N32" s="509"/>
      <c r="O32" s="509"/>
      <c r="P32" s="509"/>
    </row>
    <row r="33" spans="1:16" ht="10.35" customHeight="1">
      <c r="A33" s="526">
        <v>2007</v>
      </c>
      <c r="B33" s="527">
        <v>1008248.9218300001</v>
      </c>
      <c r="C33" s="528">
        <v>902712.96</v>
      </c>
      <c r="D33" s="527">
        <v>424384.70747000002</v>
      </c>
      <c r="E33" s="530"/>
      <c r="F33" s="131"/>
      <c r="G33" s="524"/>
      <c r="H33" s="525"/>
      <c r="I33" s="509"/>
      <c r="J33" s="509"/>
      <c r="K33" s="509"/>
      <c r="L33" s="509"/>
      <c r="M33" s="509"/>
      <c r="N33" s="509"/>
      <c r="O33" s="509"/>
      <c r="P33" s="509"/>
    </row>
    <row r="34" spans="1:16" ht="10.35" customHeight="1">
      <c r="A34" s="526">
        <v>2008</v>
      </c>
      <c r="B34" s="527">
        <v>930960.87769000011</v>
      </c>
      <c r="C34" s="528">
        <v>1057128.23333</v>
      </c>
      <c r="D34" s="527">
        <v>406564.95607000007</v>
      </c>
      <c r="E34" s="530"/>
      <c r="F34" s="131"/>
      <c r="G34" s="524"/>
      <c r="H34" s="525"/>
      <c r="I34" s="509"/>
      <c r="J34" s="509"/>
      <c r="K34" s="509"/>
      <c r="L34" s="509"/>
      <c r="M34" s="509"/>
      <c r="N34" s="509"/>
      <c r="O34" s="509"/>
      <c r="P34" s="509"/>
    </row>
    <row r="35" spans="1:16" ht="10.35" customHeight="1">
      <c r="A35" s="526">
        <v>2009</v>
      </c>
      <c r="B35" s="527">
        <v>1045026.8625500001</v>
      </c>
      <c r="C35" s="528">
        <v>1002566.46233</v>
      </c>
      <c r="D35" s="527">
        <v>390534.97755999956</v>
      </c>
      <c r="E35" s="530"/>
      <c r="F35" s="131"/>
      <c r="G35" s="524"/>
      <c r="H35" s="525"/>
      <c r="I35" s="509"/>
      <c r="J35" s="509"/>
      <c r="K35" s="509"/>
      <c r="L35" s="509"/>
      <c r="M35" s="509"/>
      <c r="N35" s="509"/>
      <c r="O35" s="509"/>
      <c r="P35" s="509"/>
    </row>
    <row r="36" spans="1:16" ht="10.5" customHeight="1">
      <c r="A36" s="526">
        <v>2010</v>
      </c>
      <c r="B36" s="527">
        <v>949157.4551100001</v>
      </c>
      <c r="C36" s="528">
        <v>989869.56363999995</v>
      </c>
      <c r="D36" s="527">
        <v>423965.39594000007</v>
      </c>
      <c r="E36" s="608"/>
      <c r="F36" s="131"/>
      <c r="G36" s="524"/>
      <c r="H36" s="525"/>
      <c r="I36" s="509"/>
      <c r="J36" s="509"/>
      <c r="K36" s="509"/>
      <c r="L36" s="509"/>
      <c r="M36" s="509"/>
      <c r="N36" s="509"/>
      <c r="O36" s="509"/>
      <c r="P36" s="509"/>
    </row>
    <row r="37" spans="1:16" ht="10.35" customHeight="1">
      <c r="A37" s="531">
        <v>2011</v>
      </c>
      <c r="B37" s="532">
        <v>1033108.20203</v>
      </c>
      <c r="C37" s="533">
        <v>1044270.9858299999</v>
      </c>
      <c r="D37" s="532">
        <v>418022.20687000034</v>
      </c>
      <c r="E37" s="608"/>
      <c r="F37"/>
      <c r="G37"/>
      <c r="H37" s="525"/>
      <c r="I37" s="509"/>
      <c r="J37" s="509"/>
      <c r="K37" s="509"/>
      <c r="L37" s="509"/>
      <c r="M37" s="509"/>
      <c r="N37" s="509"/>
      <c r="O37" s="509"/>
      <c r="P37" s="509"/>
    </row>
    <row r="38" spans="1:16" ht="10.35" customHeight="1">
      <c r="A38" s="531">
        <v>2012</v>
      </c>
      <c r="B38" s="756">
        <v>841664.65876999998</v>
      </c>
      <c r="C38" s="533">
        <v>1092584.9529000001</v>
      </c>
      <c r="D38" s="532">
        <v>413839.78096999979</v>
      </c>
      <c r="E38" s="608"/>
      <c r="F38"/>
      <c r="G38" s="735"/>
      <c r="H38" s="525"/>
      <c r="I38" s="598"/>
      <c r="J38" s="509"/>
      <c r="K38" s="525"/>
      <c r="L38" s="509"/>
      <c r="M38" s="509"/>
      <c r="N38" s="509"/>
      <c r="O38" s="509"/>
      <c r="P38" s="509"/>
    </row>
    <row r="39" spans="1:16" ht="10.35" customHeight="1">
      <c r="A39" s="531">
        <v>2013</v>
      </c>
      <c r="B39" s="756">
        <v>948876.52012</v>
      </c>
      <c r="C39" s="533">
        <v>1302894.8950399999</v>
      </c>
      <c r="D39" s="532">
        <v>451106.54371000006</v>
      </c>
      <c r="E39" s="608"/>
      <c r="F39"/>
      <c r="G39" s="735"/>
      <c r="H39" s="525"/>
      <c r="I39" s="598"/>
      <c r="J39" s="509"/>
      <c r="K39" s="525"/>
      <c r="L39" s="509"/>
      <c r="M39" s="509"/>
      <c r="N39" s="509"/>
      <c r="O39" s="509"/>
      <c r="P39" s="509"/>
    </row>
    <row r="40" spans="1:16" ht="10.35" customHeight="1">
      <c r="A40" s="531">
        <v>2014</v>
      </c>
      <c r="B40" s="756">
        <v>902169.64974999998</v>
      </c>
      <c r="C40" s="533">
        <v>1442614.2671400001</v>
      </c>
      <c r="D40" s="532">
        <v>448560.74984999967</v>
      </c>
      <c r="E40" s="608"/>
      <c r="F40" s="736"/>
      <c r="G40" s="735"/>
      <c r="H40" s="525"/>
      <c r="I40" s="598"/>
      <c r="J40" s="509"/>
      <c r="K40" s="525"/>
      <c r="L40" s="509"/>
      <c r="M40" s="509"/>
      <c r="N40" s="509"/>
      <c r="O40" s="509"/>
      <c r="P40" s="509"/>
    </row>
    <row r="41" spans="1:16" ht="10.35" customHeight="1">
      <c r="A41" s="531">
        <v>2015</v>
      </c>
      <c r="B41" s="756">
        <v>939811.54876999999</v>
      </c>
      <c r="C41" s="533">
        <v>1555346.9825899999</v>
      </c>
      <c r="D41" s="532">
        <v>472027.40558000014</v>
      </c>
      <c r="E41" s="608"/>
      <c r="F41" s="736"/>
      <c r="G41" s="735"/>
      <c r="H41" s="525"/>
      <c r="I41" s="598"/>
      <c r="J41" s="509"/>
      <c r="K41" s="525"/>
      <c r="L41" s="509"/>
      <c r="M41" s="509"/>
      <c r="N41" s="509"/>
      <c r="O41" s="509"/>
      <c r="P41" s="509"/>
    </row>
    <row r="42" spans="1:16" ht="10.35" customHeight="1">
      <c r="A42" s="531">
        <v>2016</v>
      </c>
      <c r="B42" s="756">
        <v>1041423.62615</v>
      </c>
      <c r="C42" s="533">
        <v>1709617.1200299999</v>
      </c>
      <c r="D42" s="532">
        <v>488827.64597000001</v>
      </c>
      <c r="E42" s="608"/>
      <c r="F42" s="736"/>
      <c r="G42" s="735"/>
      <c r="H42" s="525"/>
      <c r="I42" s="598"/>
      <c r="J42" s="509"/>
      <c r="K42" s="525"/>
      <c r="L42" s="509"/>
      <c r="M42" s="509"/>
      <c r="N42" s="509"/>
      <c r="O42" s="509"/>
      <c r="P42" s="509"/>
    </row>
    <row r="43" spans="1:16" ht="10.35" customHeight="1">
      <c r="A43" s="531">
        <v>2017</v>
      </c>
      <c r="B43" s="756">
        <v>1026270.74767</v>
      </c>
      <c r="C43" s="533">
        <v>1595315.03339</v>
      </c>
      <c r="D43" s="532">
        <v>455046.79625999997</v>
      </c>
      <c r="E43" s="608"/>
      <c r="F43"/>
      <c r="G43" s="735"/>
      <c r="H43" s="525"/>
      <c r="I43" s="598"/>
      <c r="J43" s="509"/>
      <c r="K43" s="525"/>
      <c r="L43" s="509"/>
      <c r="M43" s="509"/>
      <c r="N43" s="509"/>
      <c r="O43" s="509"/>
      <c r="P43" s="509"/>
    </row>
    <row r="44" spans="1:16" ht="10.35" customHeight="1">
      <c r="A44" s="534">
        <v>2018</v>
      </c>
      <c r="B44" s="757">
        <v>992548.51225000003</v>
      </c>
      <c r="C44" s="536">
        <v>1594705.5193399999</v>
      </c>
      <c r="D44" s="535">
        <v>450741.35910000012</v>
      </c>
      <c r="E44" s="608"/>
      <c r="F44"/>
      <c r="G44" s="735"/>
      <c r="H44" s="525"/>
      <c r="I44" s="598"/>
      <c r="J44" s="509"/>
      <c r="K44" s="525"/>
      <c r="L44" s="509"/>
      <c r="M44" s="509"/>
      <c r="N44" s="509"/>
      <c r="O44" s="509"/>
      <c r="P44" s="509"/>
    </row>
    <row r="45" spans="1:16" ht="12.75" customHeight="1">
      <c r="A45" s="537" t="s">
        <v>227</v>
      </c>
      <c r="B45" s="518"/>
      <c r="C45" s="527"/>
      <c r="D45" s="518"/>
      <c r="E45" s="509"/>
      <c r="F45" s="509"/>
      <c r="G45" s="509"/>
      <c r="H45" s="509"/>
      <c r="I45" s="509"/>
      <c r="J45" s="509"/>
      <c r="K45" s="509"/>
      <c r="L45" s="509"/>
      <c r="M45" s="509"/>
      <c r="N45" s="509"/>
      <c r="O45" s="509"/>
      <c r="P45" s="509"/>
    </row>
    <row r="46" spans="1:16" ht="11.1" customHeight="1">
      <c r="A46" s="538" t="s">
        <v>228</v>
      </c>
      <c r="B46" s="518"/>
      <c r="C46" s="518"/>
      <c r="D46" s="518"/>
      <c r="E46" s="509"/>
      <c r="F46" s="509"/>
      <c r="G46" s="509"/>
      <c r="H46" s="509"/>
      <c r="I46" s="509"/>
      <c r="J46" s="509"/>
      <c r="K46" s="509"/>
      <c r="L46" s="509"/>
      <c r="M46" s="509"/>
      <c r="N46" s="509"/>
      <c r="O46" s="509"/>
      <c r="P46" s="509"/>
    </row>
    <row r="47" spans="1:16" ht="11.1" customHeight="1">
      <c r="A47" s="126" t="s">
        <v>229</v>
      </c>
      <c r="B47" s="518"/>
      <c r="C47" s="518"/>
      <c r="D47" s="518"/>
      <c r="E47" s="509"/>
      <c r="F47" s="509"/>
      <c r="G47" s="509"/>
      <c r="H47" s="509"/>
      <c r="I47" s="509"/>
      <c r="J47" s="509"/>
      <c r="K47" s="509"/>
      <c r="L47" s="509"/>
      <c r="M47" s="509"/>
      <c r="N47" s="509"/>
      <c r="O47" s="509"/>
      <c r="P47" s="509"/>
    </row>
    <row r="48" spans="1:16" ht="9.9499999999999993" customHeight="1">
      <c r="A48" s="539" t="s">
        <v>230</v>
      </c>
    </row>
    <row r="49" spans="1:6">
      <c r="A49" s="186"/>
    </row>
    <row r="51" spans="1:6">
      <c r="F51" s="540"/>
    </row>
    <row r="52" spans="1:6">
      <c r="B52" s="541"/>
      <c r="C52" s="542"/>
      <c r="F52" s="540"/>
    </row>
    <row r="53" spans="1:6">
      <c r="B53" s="541"/>
      <c r="C53" s="542"/>
      <c r="F53" s="540"/>
    </row>
    <row r="54" spans="1:6">
      <c r="B54" s="541"/>
      <c r="C54" s="542"/>
      <c r="F54" s="540"/>
    </row>
    <row r="55" spans="1:6">
      <c r="B55" s="541"/>
      <c r="C55" s="542"/>
      <c r="F55" s="540"/>
    </row>
    <row r="56" spans="1:6">
      <c r="B56" s="541"/>
      <c r="C56" s="542"/>
      <c r="F56" s="540"/>
    </row>
    <row r="57" spans="1:6">
      <c r="B57" s="541"/>
      <c r="C57" s="542"/>
      <c r="F57" s="540"/>
    </row>
    <row r="58" spans="1:6">
      <c r="B58" s="541"/>
      <c r="C58" s="542"/>
      <c r="F58" s="540"/>
    </row>
  </sheetData>
  <pageMargins left="0.66700000000000004" right="0.66700000000000004" top="0.38" bottom="0.83299999999999996" header="0" footer="0"/>
  <pageSetup firstPageNumber="13" orientation="portrait" useFirstPageNumber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E91"/>
  <sheetViews>
    <sheetView showGridLines="0" zoomScaleNormal="100" workbookViewId="0">
      <pane ySplit="4" topLeftCell="A5" activePane="bottomLeft" state="frozen"/>
      <selection pane="bottomLeft" activeCell="A31" sqref="A31"/>
    </sheetView>
  </sheetViews>
  <sheetFormatPr defaultColWidth="9.140625" defaultRowHeight="15"/>
  <cols>
    <col min="1" max="1" width="15.7109375" style="583" customWidth="1"/>
    <col min="2" max="8" width="12.85546875" style="549" customWidth="1"/>
    <col min="9" max="9" width="9.28515625" style="549" customWidth="1"/>
    <col min="10" max="10" width="14.5703125" style="549" customWidth="1"/>
    <col min="11" max="13" width="9.28515625" style="549" customWidth="1"/>
    <col min="14" max="16384" width="9.140625" style="549"/>
  </cols>
  <sheetData>
    <row r="1" spans="1:15" ht="13.5" customHeight="1">
      <c r="A1" s="543" t="s">
        <v>231</v>
      </c>
      <c r="B1" s="544"/>
      <c r="C1" s="544"/>
      <c r="D1" s="544"/>
      <c r="E1" s="544"/>
      <c r="F1" s="544"/>
      <c r="G1" s="545"/>
      <c r="H1" s="546"/>
      <c r="I1" s="547"/>
      <c r="J1" s="547"/>
      <c r="K1" s="547"/>
      <c r="L1" s="547"/>
      <c r="M1" s="547"/>
      <c r="N1" s="548"/>
      <c r="O1" s="548"/>
    </row>
    <row r="2" spans="1:15" ht="10.15" customHeight="1">
      <c r="A2" s="550"/>
      <c r="B2" s="551"/>
      <c r="C2" s="551"/>
      <c r="D2" s="551"/>
      <c r="E2" s="551"/>
      <c r="F2" s="551"/>
      <c r="G2" s="551"/>
      <c r="H2" s="552"/>
      <c r="I2" s="553"/>
      <c r="J2" s="553"/>
      <c r="K2" s="554"/>
      <c r="L2" s="553"/>
      <c r="M2" s="553"/>
      <c r="N2" s="548"/>
      <c r="O2" s="548"/>
    </row>
    <row r="3" spans="1:15" ht="10.15" customHeight="1">
      <c r="A3" s="555" t="s">
        <v>232</v>
      </c>
      <c r="B3" s="556" t="s">
        <v>233</v>
      </c>
      <c r="C3" s="556" t="s">
        <v>234</v>
      </c>
      <c r="D3" s="556" t="s">
        <v>235</v>
      </c>
      <c r="E3" s="556" t="s">
        <v>236</v>
      </c>
      <c r="F3" s="556" t="s">
        <v>237</v>
      </c>
      <c r="G3" s="557" t="s">
        <v>238</v>
      </c>
      <c r="H3" s="558" t="s">
        <v>239</v>
      </c>
      <c r="I3" s="559"/>
      <c r="J3" s="559"/>
      <c r="K3" s="560"/>
      <c r="L3" s="559"/>
      <c r="M3" s="559"/>
      <c r="N3" s="548"/>
      <c r="O3" s="548"/>
    </row>
    <row r="4" spans="1:15" ht="12.75" customHeight="1">
      <c r="A4" s="561"/>
      <c r="B4" s="782" t="s">
        <v>317</v>
      </c>
      <c r="C4" s="782"/>
      <c r="D4" s="782"/>
      <c r="E4" s="782"/>
      <c r="F4" s="782"/>
      <c r="G4" s="782"/>
      <c r="H4" s="782"/>
      <c r="I4" s="567"/>
      <c r="J4" s="568"/>
      <c r="K4" s="567"/>
      <c r="L4" s="567"/>
      <c r="M4" s="569"/>
      <c r="N4" s="570"/>
      <c r="O4" s="548"/>
    </row>
    <row r="5" spans="1:15" ht="3.95" customHeight="1">
      <c r="A5" s="561"/>
      <c r="B5" s="562"/>
      <c r="C5" s="562"/>
      <c r="E5" s="563"/>
      <c r="F5" s="564"/>
      <c r="G5" s="565"/>
      <c r="H5" s="566"/>
      <c r="I5" s="567"/>
      <c r="J5" s="568"/>
      <c r="K5" s="567"/>
      <c r="L5" s="567"/>
      <c r="M5" s="569"/>
      <c r="N5" s="570"/>
      <c r="O5" s="548"/>
    </row>
    <row r="6" spans="1:15" ht="9.9499999999999993" customHeight="1">
      <c r="A6" s="571" t="s">
        <v>240</v>
      </c>
      <c r="B6" s="572"/>
      <c r="C6" s="572"/>
      <c r="D6" s="573"/>
      <c r="E6" s="572"/>
      <c r="F6" s="572"/>
      <c r="G6" s="572"/>
      <c r="H6" s="572"/>
      <c r="I6" s="553"/>
      <c r="J6" s="553"/>
      <c r="K6" s="553"/>
      <c r="L6" s="553"/>
      <c r="M6" s="553"/>
      <c r="N6" s="548"/>
      <c r="O6" s="548"/>
    </row>
    <row r="7" spans="1:15" ht="9.9499999999999993" customHeight="1">
      <c r="A7" s="574" t="s">
        <v>241</v>
      </c>
      <c r="B7" s="575">
        <v>53308.025999999998</v>
      </c>
      <c r="C7" s="575">
        <v>41402.959000000003</v>
      </c>
      <c r="D7" s="576">
        <v>24225.448</v>
      </c>
      <c r="E7" s="575">
        <v>8364.3340000000007</v>
      </c>
      <c r="F7" s="575">
        <v>572.43200000000002</v>
      </c>
      <c r="G7" s="575">
        <v>1334.9459999999963</v>
      </c>
      <c r="H7" s="575">
        <v>129208.145</v>
      </c>
      <c r="I7" s="553"/>
      <c r="J7" s="553"/>
      <c r="K7" s="553"/>
      <c r="L7" s="553"/>
      <c r="M7" s="553"/>
      <c r="N7" s="548"/>
      <c r="O7" s="548"/>
    </row>
    <row r="8" spans="1:15" ht="10.5" customHeight="1">
      <c r="A8" s="577" t="s">
        <v>26</v>
      </c>
      <c r="B8" s="575">
        <v>4015.9009999999998</v>
      </c>
      <c r="C8" s="575">
        <v>3337.8870000000002</v>
      </c>
      <c r="D8" s="576">
        <v>1727.895</v>
      </c>
      <c r="E8" s="575">
        <v>98449.873999999996</v>
      </c>
      <c r="F8" s="575">
        <v>1260.2940000000001</v>
      </c>
      <c r="G8" s="575">
        <v>812.70200000000477</v>
      </c>
      <c r="H8" s="575">
        <v>109604.553</v>
      </c>
      <c r="I8" s="553"/>
      <c r="J8" s="553"/>
      <c r="K8" s="553"/>
      <c r="L8" s="553"/>
      <c r="M8" s="553"/>
      <c r="N8" s="578"/>
    </row>
    <row r="9" spans="1:15" ht="9.9499999999999993" customHeight="1">
      <c r="A9" s="574" t="s">
        <v>242</v>
      </c>
      <c r="B9" s="579">
        <f>B7+B8</f>
        <v>57323.926999999996</v>
      </c>
      <c r="C9" s="579">
        <f t="shared" ref="C9:D9" si="0">C7+C8</f>
        <v>44740.846000000005</v>
      </c>
      <c r="D9" s="579">
        <f t="shared" si="0"/>
        <v>25953.343000000001</v>
      </c>
      <c r="E9" s="579">
        <f>E7+E8</f>
        <v>106814.208</v>
      </c>
      <c r="F9" s="579">
        <f>F7+F8</f>
        <v>1832.7260000000001</v>
      </c>
      <c r="G9" s="579">
        <f>G7+G8</f>
        <v>2147.648000000001</v>
      </c>
      <c r="H9" s="579">
        <f>H7+H8</f>
        <v>238812.698</v>
      </c>
      <c r="I9" s="547"/>
      <c r="J9" s="547"/>
      <c r="K9" s="547"/>
      <c r="L9" s="547"/>
      <c r="M9" s="547"/>
      <c r="N9" s="548"/>
    </row>
    <row r="10" spans="1:15" ht="3" customHeight="1">
      <c r="A10" s="580"/>
      <c r="B10" s="575"/>
      <c r="C10" s="579"/>
      <c r="D10" s="581"/>
      <c r="E10" s="579"/>
      <c r="F10" s="579"/>
      <c r="G10" s="579"/>
      <c r="H10" s="579"/>
      <c r="I10" s="553"/>
      <c r="J10" s="553"/>
      <c r="K10" s="553"/>
      <c r="L10" s="553"/>
      <c r="M10" s="553"/>
      <c r="N10" s="548"/>
    </row>
    <row r="11" spans="1:15" ht="10.5" customHeight="1">
      <c r="A11" s="571" t="s">
        <v>243</v>
      </c>
      <c r="B11" s="575"/>
      <c r="C11" s="575"/>
      <c r="D11" s="581"/>
      <c r="E11" s="575"/>
      <c r="F11" s="575"/>
      <c r="G11" s="575"/>
      <c r="H11" s="575"/>
      <c r="I11" s="553"/>
      <c r="J11" s="553"/>
      <c r="K11" s="553"/>
      <c r="L11" s="553"/>
      <c r="M11" s="553"/>
      <c r="N11" s="548"/>
    </row>
    <row r="12" spans="1:15" ht="10.5" customHeight="1">
      <c r="A12" s="577" t="s">
        <v>27</v>
      </c>
      <c r="B12" s="575">
        <v>66157.845000000001</v>
      </c>
      <c r="C12" s="575">
        <v>39896.775999999998</v>
      </c>
      <c r="D12" s="582">
        <v>21291.53</v>
      </c>
      <c r="E12" s="575">
        <v>8666.4140000000007</v>
      </c>
      <c r="F12" s="575">
        <v>149.84</v>
      </c>
      <c r="G12" s="575">
        <v>1207.8450000000012</v>
      </c>
      <c r="H12" s="575">
        <v>137370.25</v>
      </c>
      <c r="I12" s="553"/>
      <c r="J12" s="553"/>
      <c r="K12" s="553"/>
      <c r="L12" s="553"/>
      <c r="M12" s="553"/>
      <c r="N12" s="548"/>
    </row>
    <row r="13" spans="1:15" ht="10.5" customHeight="1">
      <c r="A13" s="577" t="s">
        <v>26</v>
      </c>
      <c r="B13" s="575">
        <v>5511.0079999999998</v>
      </c>
      <c r="C13" s="575">
        <v>3459.94</v>
      </c>
      <c r="D13" s="576">
        <v>2707.9879999999998</v>
      </c>
      <c r="E13" s="575">
        <v>121616.611</v>
      </c>
      <c r="F13" s="575">
        <v>4330.08</v>
      </c>
      <c r="G13" s="575">
        <v>1619.4190000000235</v>
      </c>
      <c r="H13" s="575">
        <v>139245.046</v>
      </c>
      <c r="I13" s="553"/>
      <c r="J13" s="553"/>
      <c r="K13" s="553"/>
      <c r="L13" s="553"/>
      <c r="M13" s="553"/>
      <c r="N13" s="548"/>
    </row>
    <row r="14" spans="1:15" ht="10.5" customHeight="1">
      <c r="A14" s="574" t="s">
        <v>242</v>
      </c>
      <c r="B14" s="579">
        <f>SUM(B12:B13)</f>
        <v>71668.853000000003</v>
      </c>
      <c r="C14" s="579">
        <f t="shared" ref="C14:D14" si="1">SUM(C12:C13)</f>
        <v>43356.716</v>
      </c>
      <c r="D14" s="579">
        <f t="shared" si="1"/>
        <v>23999.518</v>
      </c>
      <c r="E14" s="579">
        <f>SUM(E12:E13)</f>
        <v>130283.02500000001</v>
      </c>
      <c r="F14" s="579">
        <f>SUM(F12:F13)</f>
        <v>4479.92</v>
      </c>
      <c r="G14" s="579">
        <f>SUM(G12:G13)</f>
        <v>2827.2640000000247</v>
      </c>
      <c r="H14" s="579">
        <f>SUM(H12:H13)</f>
        <v>276615.29599999997</v>
      </c>
      <c r="I14" s="553"/>
      <c r="J14" s="553"/>
      <c r="K14" s="553"/>
      <c r="L14" s="553"/>
      <c r="M14" s="553"/>
      <c r="N14" s="548"/>
    </row>
    <row r="15" spans="1:15" ht="3" customHeight="1">
      <c r="A15" s="580"/>
      <c r="B15" s="575"/>
      <c r="C15" s="575"/>
      <c r="D15" s="581"/>
      <c r="E15" s="575"/>
      <c r="F15" s="575"/>
      <c r="G15" s="575"/>
      <c r="H15" s="579"/>
      <c r="I15" s="553"/>
      <c r="J15" s="553"/>
      <c r="K15" s="553"/>
      <c r="L15" s="553"/>
      <c r="M15" s="553"/>
      <c r="N15" s="548"/>
    </row>
    <row r="16" spans="1:15" ht="9.9499999999999993" customHeight="1">
      <c r="A16" s="571" t="s">
        <v>146</v>
      </c>
      <c r="B16" s="575"/>
      <c r="C16" s="575"/>
      <c r="D16" s="581"/>
      <c r="E16" s="575"/>
      <c r="F16" s="575"/>
      <c r="G16" s="575"/>
      <c r="H16" s="575"/>
      <c r="I16" s="553"/>
      <c r="J16" s="553"/>
      <c r="K16" s="553"/>
      <c r="L16" s="553"/>
      <c r="M16" s="553"/>
      <c r="N16" s="548"/>
    </row>
    <row r="17" spans="1:31" ht="9.9499999999999993" customHeight="1">
      <c r="A17" s="577" t="s">
        <v>27</v>
      </c>
      <c r="B17" s="575">
        <v>84923.05</v>
      </c>
      <c r="C17" s="575">
        <v>39119.233999999997</v>
      </c>
      <c r="D17" s="576">
        <v>21587.635999999999</v>
      </c>
      <c r="E17" s="575">
        <v>8761.3320000000003</v>
      </c>
      <c r="F17" s="575">
        <v>860.54700000000003</v>
      </c>
      <c r="G17" s="575">
        <v>838.73700000002282</v>
      </c>
      <c r="H17" s="575">
        <v>156090.53599999999</v>
      </c>
      <c r="I17" s="553"/>
      <c r="J17" s="553"/>
      <c r="K17" s="553"/>
      <c r="L17" s="553"/>
      <c r="M17" s="553"/>
      <c r="N17" s="548"/>
      <c r="O17" s="553"/>
      <c r="P17" s="553"/>
      <c r="Q17" s="553"/>
      <c r="R17" s="553"/>
      <c r="S17" s="553"/>
      <c r="T17" s="553"/>
    </row>
    <row r="18" spans="1:31" ht="10.5" customHeight="1">
      <c r="A18" s="577" t="s">
        <v>26</v>
      </c>
      <c r="B18" s="575">
        <v>6603.2089999999998</v>
      </c>
      <c r="C18" s="575">
        <v>642.81799999999998</v>
      </c>
      <c r="D18" s="576">
        <v>1870.367</v>
      </c>
      <c r="E18" s="575">
        <v>140407.26699999999</v>
      </c>
      <c r="F18" s="575">
        <v>6499.68</v>
      </c>
      <c r="G18" s="575">
        <v>1660.8590000000258</v>
      </c>
      <c r="H18" s="575">
        <v>157684.20000000001</v>
      </c>
      <c r="I18" s="553"/>
      <c r="J18" s="553"/>
      <c r="K18" s="553"/>
      <c r="L18" s="553"/>
      <c r="M18" s="553"/>
      <c r="N18" s="548"/>
      <c r="O18" s="547"/>
      <c r="P18" s="547"/>
      <c r="Q18" s="547"/>
      <c r="R18" s="547"/>
      <c r="S18" s="547"/>
      <c r="T18" s="547"/>
      <c r="U18" s="583"/>
      <c r="V18" s="583"/>
      <c r="W18" s="583"/>
      <c r="X18" s="583"/>
      <c r="Y18" s="583"/>
      <c r="Z18" s="583"/>
      <c r="AA18" s="583"/>
      <c r="AB18" s="583"/>
      <c r="AC18" s="583"/>
      <c r="AD18" s="583"/>
      <c r="AE18" s="583"/>
    </row>
    <row r="19" spans="1:31" ht="9.9499999999999993" customHeight="1">
      <c r="A19" s="574" t="s">
        <v>242</v>
      </c>
      <c r="B19" s="579">
        <f>SUM(B17:B18)</f>
        <v>91526.259000000005</v>
      </c>
      <c r="C19" s="579">
        <f t="shared" ref="C19:D19" si="2">SUM(C17:C18)</f>
        <v>39762.051999999996</v>
      </c>
      <c r="D19" s="579">
        <f t="shared" si="2"/>
        <v>23458.002999999997</v>
      </c>
      <c r="E19" s="579">
        <f>SUM(E17:E18)</f>
        <v>149168.59899999999</v>
      </c>
      <c r="F19" s="579">
        <f>SUM(F17:F18)</f>
        <v>7360.2270000000008</v>
      </c>
      <c r="G19" s="579">
        <f>SUM(G17:G18)</f>
        <v>2499.5960000000487</v>
      </c>
      <c r="H19" s="579">
        <f>SUM(H17:H18)</f>
        <v>313774.73600000003</v>
      </c>
      <c r="I19" s="547"/>
      <c r="J19" s="547"/>
      <c r="K19" s="547"/>
      <c r="L19" s="547"/>
      <c r="M19" s="547"/>
      <c r="N19" s="548"/>
      <c r="O19" s="547"/>
      <c r="P19" s="547"/>
      <c r="Q19" s="547"/>
      <c r="R19" s="547"/>
      <c r="S19" s="547"/>
      <c r="T19" s="547"/>
      <c r="U19" s="583"/>
      <c r="V19" s="583"/>
      <c r="W19" s="583"/>
      <c r="X19" s="583"/>
      <c r="Y19" s="583"/>
      <c r="Z19" s="583"/>
      <c r="AA19" s="583"/>
      <c r="AB19" s="583"/>
      <c r="AC19" s="583"/>
      <c r="AD19" s="583"/>
      <c r="AE19" s="583"/>
    </row>
    <row r="20" spans="1:31" ht="3" customHeight="1">
      <c r="A20" s="584"/>
      <c r="B20" s="585"/>
      <c r="C20" s="585"/>
      <c r="D20" s="585"/>
      <c r="E20" s="585"/>
      <c r="F20" s="585"/>
      <c r="G20" s="585"/>
      <c r="H20" s="585"/>
      <c r="I20" s="548"/>
      <c r="J20" s="548"/>
      <c r="K20" s="548"/>
      <c r="L20" s="548"/>
      <c r="M20" s="548"/>
      <c r="N20" s="548"/>
    </row>
    <row r="21" spans="1:31" ht="9.9499999999999993" customHeight="1">
      <c r="A21" s="571" t="s">
        <v>148</v>
      </c>
      <c r="B21" s="579"/>
      <c r="C21" s="579"/>
      <c r="D21" s="579"/>
      <c r="E21" s="579"/>
      <c r="F21" s="579"/>
      <c r="G21" s="579"/>
      <c r="H21" s="579"/>
      <c r="I21" s="547"/>
      <c r="J21" s="548"/>
      <c r="K21" s="548"/>
      <c r="L21" s="548"/>
      <c r="M21" s="548"/>
      <c r="N21" s="548"/>
    </row>
    <row r="22" spans="1:31" ht="9.9499999999999993" customHeight="1">
      <c r="A22" s="577" t="s">
        <v>27</v>
      </c>
      <c r="B22" s="575">
        <v>70077.637000000002</v>
      </c>
      <c r="C22" s="575">
        <v>27835.127</v>
      </c>
      <c r="D22" s="575">
        <v>21904.008000000002</v>
      </c>
      <c r="E22" s="575">
        <v>12478.513999999999</v>
      </c>
      <c r="F22" s="575">
        <v>2450.2750000000001</v>
      </c>
      <c r="G22" s="575">
        <v>269.10500000001048</v>
      </c>
      <c r="H22" s="575">
        <v>135014.666</v>
      </c>
      <c r="J22" s="548"/>
      <c r="K22" s="548"/>
      <c r="L22" s="548"/>
      <c r="M22" s="548"/>
      <c r="N22" s="548"/>
    </row>
    <row r="23" spans="1:31" ht="9.9499999999999993" customHeight="1">
      <c r="A23" s="577" t="s">
        <v>26</v>
      </c>
      <c r="B23" s="575">
        <v>7943.7280000000001</v>
      </c>
      <c r="C23" s="575">
        <v>783.70399999999995</v>
      </c>
      <c r="D23" s="575">
        <v>2239.7620000000002</v>
      </c>
      <c r="E23" s="575">
        <v>176349.524</v>
      </c>
      <c r="F23" s="575">
        <v>5.7720000000000002</v>
      </c>
      <c r="G23" s="575">
        <v>788.75200000000768</v>
      </c>
      <c r="H23" s="575">
        <v>188111.242</v>
      </c>
      <c r="J23" s="548"/>
      <c r="K23" s="548"/>
      <c r="L23" s="548"/>
      <c r="M23" s="548"/>
      <c r="N23" s="548"/>
    </row>
    <row r="24" spans="1:31" ht="9.9499999999999993" customHeight="1">
      <c r="A24" s="574" t="s">
        <v>242</v>
      </c>
      <c r="B24" s="579">
        <f>B22+B23</f>
        <v>78021.365000000005</v>
      </c>
      <c r="C24" s="579">
        <f t="shared" ref="C24:G24" si="3">C22+C23</f>
        <v>28618.831000000002</v>
      </c>
      <c r="D24" s="579">
        <f t="shared" si="3"/>
        <v>24143.77</v>
      </c>
      <c r="E24" s="579">
        <f t="shared" si="3"/>
        <v>188828.038</v>
      </c>
      <c r="F24" s="579">
        <f t="shared" si="3"/>
        <v>2456.047</v>
      </c>
      <c r="G24" s="579">
        <f t="shared" si="3"/>
        <v>1057.8570000000182</v>
      </c>
      <c r="H24" s="579">
        <f>H22+H23</f>
        <v>323125.908</v>
      </c>
      <c r="J24" s="548"/>
      <c r="K24" s="548"/>
      <c r="L24" s="548"/>
      <c r="M24" s="548"/>
      <c r="N24" s="548"/>
    </row>
    <row r="25" spans="1:31" ht="3" customHeight="1">
      <c r="A25" s="574"/>
      <c r="B25" s="579"/>
      <c r="C25" s="579"/>
      <c r="D25" s="579"/>
      <c r="E25" s="579"/>
      <c r="F25" s="579"/>
      <c r="G25" s="579"/>
      <c r="H25" s="579"/>
      <c r="J25" s="548"/>
      <c r="K25" s="548"/>
      <c r="L25" s="548"/>
      <c r="M25" s="548"/>
      <c r="N25" s="548"/>
    </row>
    <row r="26" spans="1:31" ht="9.9499999999999993" customHeight="1">
      <c r="A26" s="571" t="s">
        <v>152</v>
      </c>
      <c r="B26" s="579"/>
      <c r="C26" s="579"/>
      <c r="D26" s="579"/>
      <c r="E26" s="579"/>
      <c r="F26" s="579"/>
      <c r="G26" s="579"/>
      <c r="H26" s="579"/>
      <c r="J26" s="548"/>
      <c r="K26" s="548"/>
      <c r="L26" s="548"/>
      <c r="M26" s="548"/>
      <c r="N26" s="548"/>
    </row>
    <row r="27" spans="1:31" ht="9.9499999999999993" customHeight="1">
      <c r="A27" s="577" t="s">
        <v>27</v>
      </c>
      <c r="B27" s="575">
        <v>87382.072</v>
      </c>
      <c r="C27" s="575">
        <v>30260.544000000002</v>
      </c>
      <c r="D27" s="575">
        <v>23127.224999999999</v>
      </c>
      <c r="E27" s="575">
        <v>7034.6189999999997</v>
      </c>
      <c r="F27" s="575">
        <v>3.84</v>
      </c>
      <c r="G27" s="575">
        <v>172.88199999998324</v>
      </c>
      <c r="H27" s="575">
        <v>147981.182</v>
      </c>
      <c r="J27" s="548"/>
      <c r="K27" s="548"/>
      <c r="L27" s="548"/>
      <c r="M27" s="548"/>
      <c r="N27" s="548"/>
    </row>
    <row r="28" spans="1:31" ht="9.9499999999999993" customHeight="1">
      <c r="A28" s="577" t="s">
        <v>26</v>
      </c>
      <c r="B28" s="575">
        <v>8761.4419999999991</v>
      </c>
      <c r="C28" s="575">
        <v>1084.566</v>
      </c>
      <c r="D28" s="575">
        <v>4179.5259999999998</v>
      </c>
      <c r="E28" s="575">
        <v>203760.56200000001</v>
      </c>
      <c r="F28" s="575">
        <v>720.2</v>
      </c>
      <c r="G28" s="575">
        <v>1215.8749999999709</v>
      </c>
      <c r="H28" s="575">
        <v>219722.171</v>
      </c>
      <c r="I28" s="586"/>
      <c r="J28" s="548"/>
      <c r="K28" s="548"/>
      <c r="L28" s="548"/>
      <c r="M28" s="548"/>
      <c r="N28" s="548"/>
    </row>
    <row r="29" spans="1:31" ht="9.9499999999999993" customHeight="1">
      <c r="A29" s="574" t="s">
        <v>242</v>
      </c>
      <c r="B29" s="579">
        <f>B27+B28</f>
        <v>96143.513999999996</v>
      </c>
      <c r="C29" s="579">
        <f t="shared" ref="C29:G29" si="4">C27+C28</f>
        <v>31345.11</v>
      </c>
      <c r="D29" s="579">
        <f t="shared" si="4"/>
        <v>27306.750999999997</v>
      </c>
      <c r="E29" s="579">
        <f t="shared" si="4"/>
        <v>210795.18100000001</v>
      </c>
      <c r="F29" s="579">
        <f t="shared" si="4"/>
        <v>724.04000000000008</v>
      </c>
      <c r="G29" s="579">
        <f t="shared" si="4"/>
        <v>1388.7569999999541</v>
      </c>
      <c r="H29" s="579">
        <f>H27+H28</f>
        <v>367703.353</v>
      </c>
      <c r="J29" s="548"/>
      <c r="K29" s="548"/>
      <c r="L29" s="548"/>
      <c r="M29" s="548"/>
      <c r="N29" s="548"/>
    </row>
    <row r="30" spans="1:31" ht="3" customHeight="1">
      <c r="A30" s="574"/>
      <c r="B30" s="579"/>
      <c r="C30" s="579"/>
      <c r="D30" s="579"/>
      <c r="E30" s="579"/>
      <c r="F30" s="579"/>
      <c r="G30" s="579"/>
      <c r="H30" s="579"/>
      <c r="J30" s="548"/>
      <c r="K30" s="548"/>
      <c r="L30" s="548"/>
      <c r="M30" s="548"/>
      <c r="N30" s="548"/>
    </row>
    <row r="31" spans="1:31" ht="9.9499999999999993" customHeight="1">
      <c r="A31" s="571" t="s">
        <v>153</v>
      </c>
      <c r="B31" s="579"/>
      <c r="C31" s="579"/>
      <c r="D31" s="579"/>
      <c r="E31" s="579"/>
      <c r="F31" s="579"/>
      <c r="G31" s="579"/>
      <c r="H31" s="579"/>
      <c r="J31" s="548"/>
      <c r="K31" s="548"/>
      <c r="L31" s="548"/>
      <c r="M31" s="548"/>
      <c r="N31" s="548"/>
    </row>
    <row r="32" spans="1:31" ht="9.9499999999999993" customHeight="1">
      <c r="A32" s="577" t="s">
        <v>27</v>
      </c>
      <c r="B32" s="575">
        <v>70049.519</v>
      </c>
      <c r="C32" s="575">
        <v>29766.089</v>
      </c>
      <c r="D32" s="575">
        <v>23950.087</v>
      </c>
      <c r="E32" s="575">
        <v>11886.481</v>
      </c>
      <c r="F32" s="575">
        <v>7.4</v>
      </c>
      <c r="G32" s="575">
        <v>154.77700000000186</v>
      </c>
      <c r="H32" s="575">
        <v>135814.353</v>
      </c>
      <c r="I32" s="586"/>
      <c r="J32" s="548"/>
      <c r="K32" s="548"/>
      <c r="L32" s="548"/>
      <c r="M32" s="548"/>
      <c r="N32" s="548"/>
    </row>
    <row r="33" spans="1:14" ht="9.9499999999999993" customHeight="1">
      <c r="A33" s="577" t="s">
        <v>26</v>
      </c>
      <c r="B33" s="575">
        <v>10990.653</v>
      </c>
      <c r="C33" s="575">
        <v>1260.289</v>
      </c>
      <c r="D33" s="575">
        <v>1186.104</v>
      </c>
      <c r="E33" s="575">
        <v>234083.64</v>
      </c>
      <c r="F33" s="575">
        <v>1067.4000000000001</v>
      </c>
      <c r="G33" s="575">
        <v>620.95499999998719</v>
      </c>
      <c r="H33" s="575">
        <v>249209.041</v>
      </c>
      <c r="I33" s="586"/>
      <c r="J33" s="548"/>
      <c r="K33" s="548"/>
      <c r="L33" s="548"/>
      <c r="M33" s="548"/>
      <c r="N33" s="548"/>
    </row>
    <row r="34" spans="1:14" ht="9.9499999999999993" customHeight="1">
      <c r="A34" s="574" t="s">
        <v>242</v>
      </c>
      <c r="B34" s="579">
        <f>B32+B33</f>
        <v>81040.172000000006</v>
      </c>
      <c r="C34" s="579">
        <f t="shared" ref="C34:G34" si="5">C32+C33</f>
        <v>31026.378000000001</v>
      </c>
      <c r="D34" s="579">
        <f t="shared" si="5"/>
        <v>25136.190999999999</v>
      </c>
      <c r="E34" s="579">
        <f t="shared" si="5"/>
        <v>245970.12100000001</v>
      </c>
      <c r="F34" s="579">
        <f t="shared" si="5"/>
        <v>1074.8000000000002</v>
      </c>
      <c r="G34" s="579">
        <f t="shared" si="5"/>
        <v>775.73199999998906</v>
      </c>
      <c r="H34" s="579">
        <f>H32+H33</f>
        <v>385023.39399999997</v>
      </c>
      <c r="J34" s="548"/>
      <c r="K34" s="548"/>
      <c r="L34" s="548"/>
      <c r="M34" s="548"/>
      <c r="N34" s="548"/>
    </row>
    <row r="35" spans="1:14" ht="3" customHeight="1">
      <c r="A35" s="584"/>
      <c r="B35" s="585"/>
      <c r="C35" s="585"/>
      <c r="D35" s="585"/>
      <c r="E35" s="585"/>
      <c r="F35" s="585"/>
      <c r="G35" s="585"/>
      <c r="H35" s="585"/>
      <c r="J35" s="548"/>
      <c r="K35" s="548"/>
      <c r="L35" s="548"/>
      <c r="M35" s="548"/>
      <c r="N35" s="548"/>
    </row>
    <row r="36" spans="1:14" ht="9.9499999999999993" customHeight="1">
      <c r="A36" s="571" t="s">
        <v>155</v>
      </c>
      <c r="B36" s="579"/>
      <c r="C36" s="579"/>
      <c r="D36" s="579"/>
      <c r="E36" s="579"/>
      <c r="F36" s="579"/>
      <c r="G36" s="579"/>
      <c r="H36" s="579"/>
      <c r="J36" s="548"/>
      <c r="K36" s="548"/>
      <c r="L36" s="548"/>
      <c r="M36" s="548"/>
      <c r="N36" s="548"/>
    </row>
    <row r="37" spans="1:14" ht="9.9499999999999993" customHeight="1">
      <c r="A37" s="577" t="s">
        <v>27</v>
      </c>
      <c r="B37" s="575">
        <v>95152.566999999995</v>
      </c>
      <c r="C37" s="575">
        <v>20539.848999999998</v>
      </c>
      <c r="D37" s="575">
        <v>31570.065999999999</v>
      </c>
      <c r="E37" s="575">
        <v>15721.856</v>
      </c>
      <c r="F37" s="575">
        <v>0</v>
      </c>
      <c r="G37" s="575">
        <v>383.67300000000978</v>
      </c>
      <c r="H37" s="575">
        <v>163368.011</v>
      </c>
      <c r="I37" s="587"/>
      <c r="J37" s="548"/>
      <c r="K37" s="548"/>
      <c r="L37" s="548"/>
      <c r="M37" s="548"/>
      <c r="N37" s="548"/>
    </row>
    <row r="38" spans="1:14" ht="9.9499999999999993" customHeight="1">
      <c r="A38" s="577" t="s">
        <v>244</v>
      </c>
      <c r="B38" s="575">
        <v>15412.278</v>
      </c>
      <c r="C38" s="575">
        <v>1645.3389999999999</v>
      </c>
      <c r="D38" s="575">
        <v>1120.48</v>
      </c>
      <c r="E38" s="575">
        <v>191438.27600000001</v>
      </c>
      <c r="F38" s="575">
        <v>1285.4000000000001</v>
      </c>
      <c r="G38" s="575">
        <v>639.13799999997718</v>
      </c>
      <c r="H38" s="575">
        <v>211540.91099999999</v>
      </c>
      <c r="I38" s="586"/>
      <c r="J38" s="548"/>
      <c r="K38" s="548"/>
      <c r="L38" s="548"/>
      <c r="M38" s="548"/>
      <c r="N38" s="548"/>
    </row>
    <row r="39" spans="1:14" ht="9.9499999999999993" customHeight="1">
      <c r="A39" s="574" t="s">
        <v>242</v>
      </c>
      <c r="B39" s="579">
        <f>SUM(B37:B38)</f>
        <v>110564.845</v>
      </c>
      <c r="C39" s="579">
        <f t="shared" ref="C39:G39" si="6">SUM(C37:C38)</f>
        <v>22185.187999999998</v>
      </c>
      <c r="D39" s="579">
        <f t="shared" si="6"/>
        <v>32690.545999999998</v>
      </c>
      <c r="E39" s="579">
        <f t="shared" si="6"/>
        <v>207160.13200000001</v>
      </c>
      <c r="F39" s="579">
        <f t="shared" si="6"/>
        <v>1285.4000000000001</v>
      </c>
      <c r="G39" s="579">
        <f t="shared" si="6"/>
        <v>1022.810999999987</v>
      </c>
      <c r="H39" s="579">
        <f>SUM(H37:H38)</f>
        <v>374908.92200000002</v>
      </c>
      <c r="J39" s="548"/>
      <c r="K39" s="548"/>
      <c r="L39" s="548"/>
      <c r="M39" s="548"/>
      <c r="N39" s="548"/>
    </row>
    <row r="40" spans="1:14" ht="3" customHeight="1">
      <c r="A40" s="574"/>
      <c r="B40" s="579"/>
      <c r="C40" s="579"/>
      <c r="D40" s="579"/>
      <c r="E40" s="579"/>
      <c r="F40" s="579"/>
      <c r="G40" s="579"/>
      <c r="H40" s="579"/>
      <c r="J40" s="548"/>
      <c r="K40" s="548"/>
      <c r="L40" s="548"/>
      <c r="M40" s="548"/>
      <c r="N40" s="548"/>
    </row>
    <row r="41" spans="1:14" ht="9.9499999999999993" customHeight="1">
      <c r="A41" s="571" t="s">
        <v>156</v>
      </c>
      <c r="B41" s="579"/>
      <c r="C41" s="579"/>
      <c r="D41" s="579"/>
      <c r="E41" s="579"/>
      <c r="F41" s="579"/>
      <c r="G41" s="579"/>
      <c r="H41" s="579"/>
      <c r="J41" s="548"/>
      <c r="K41" s="548"/>
      <c r="L41" s="548"/>
      <c r="M41" s="548"/>
      <c r="N41" s="548"/>
    </row>
    <row r="42" spans="1:14" ht="9.9499999999999993" customHeight="1">
      <c r="A42" s="577" t="s">
        <v>27</v>
      </c>
      <c r="B42" s="575">
        <v>84590.574999999997</v>
      </c>
      <c r="C42" s="575">
        <v>14211.023999999999</v>
      </c>
      <c r="D42" s="575">
        <v>26635.044000000002</v>
      </c>
      <c r="E42" s="575">
        <v>12992.226000000001</v>
      </c>
      <c r="F42" s="575">
        <v>0</v>
      </c>
      <c r="G42" s="575">
        <v>323.39299999999997</v>
      </c>
      <c r="H42" s="575">
        <v>138752.26199999999</v>
      </c>
      <c r="I42" s="586"/>
      <c r="J42" s="548"/>
      <c r="K42" s="548"/>
      <c r="L42" s="548"/>
      <c r="M42" s="548"/>
      <c r="N42" s="548"/>
    </row>
    <row r="43" spans="1:14" ht="9.9499999999999993" customHeight="1">
      <c r="A43" s="577" t="s">
        <v>244</v>
      </c>
      <c r="B43" s="575">
        <v>16443.918000000001</v>
      </c>
      <c r="C43" s="575">
        <v>1247.6279999999999</v>
      </c>
      <c r="D43" s="575">
        <v>1584.521</v>
      </c>
      <c r="E43" s="575">
        <v>216909.85</v>
      </c>
      <c r="F43" s="575">
        <v>592.75699999999995</v>
      </c>
      <c r="G43" s="575">
        <v>340.33199999999999</v>
      </c>
      <c r="H43" s="575">
        <v>237119.00599999999</v>
      </c>
      <c r="I43" s="586"/>
      <c r="J43" s="548"/>
      <c r="K43" s="548"/>
      <c r="L43" s="548"/>
      <c r="M43" s="548"/>
      <c r="N43" s="548"/>
    </row>
    <row r="44" spans="1:14" ht="9.9499999999999993" customHeight="1">
      <c r="A44" s="574" t="s">
        <v>242</v>
      </c>
      <c r="B44" s="579">
        <f>SUM(B42:B43)</f>
        <v>101034.493</v>
      </c>
      <c r="C44" s="579">
        <f t="shared" ref="C44:G44" si="7">SUM(C42:C43)</f>
        <v>15458.652</v>
      </c>
      <c r="D44" s="579">
        <f t="shared" si="7"/>
        <v>28219.565000000002</v>
      </c>
      <c r="E44" s="579">
        <f t="shared" si="7"/>
        <v>229902.076</v>
      </c>
      <c r="F44" s="579">
        <f t="shared" si="7"/>
        <v>592.75699999999995</v>
      </c>
      <c r="G44" s="579">
        <f t="shared" si="7"/>
        <v>663.72499999999991</v>
      </c>
      <c r="H44" s="579">
        <f>SUM(H42:H43)</f>
        <v>375871.26799999998</v>
      </c>
      <c r="J44" s="548"/>
      <c r="K44" s="548"/>
      <c r="L44" s="548"/>
      <c r="M44" s="548"/>
      <c r="N44" s="548"/>
    </row>
    <row r="45" spans="1:14" ht="3" customHeight="1">
      <c r="A45" s="574"/>
      <c r="B45" s="579"/>
      <c r="C45" s="579"/>
      <c r="D45" s="579"/>
      <c r="E45" s="579"/>
      <c r="F45" s="579"/>
      <c r="G45" s="579"/>
      <c r="H45" s="579"/>
      <c r="J45" s="548"/>
      <c r="K45" s="548"/>
      <c r="L45" s="548"/>
      <c r="M45" s="548"/>
      <c r="N45" s="548"/>
    </row>
    <row r="46" spans="1:14" ht="9.9499999999999993" customHeight="1">
      <c r="A46" s="571" t="s">
        <v>157</v>
      </c>
      <c r="B46" s="579"/>
      <c r="C46" s="579"/>
      <c r="D46" s="579"/>
      <c r="E46" s="579"/>
      <c r="F46" s="579"/>
      <c r="G46" s="579"/>
      <c r="H46" s="579"/>
      <c r="J46" s="548"/>
      <c r="K46" s="548"/>
      <c r="L46" s="548"/>
      <c r="M46" s="548"/>
      <c r="N46" s="548"/>
    </row>
    <row r="47" spans="1:14" ht="9.9499999999999993" customHeight="1">
      <c r="A47" s="577" t="s">
        <v>27</v>
      </c>
      <c r="B47" s="575">
        <v>90761.630999999994</v>
      </c>
      <c r="C47" s="575">
        <v>21460.002</v>
      </c>
      <c r="D47" s="575">
        <v>28782.063999999998</v>
      </c>
      <c r="E47" s="575">
        <v>15999.784</v>
      </c>
      <c r="F47" s="575">
        <v>0</v>
      </c>
      <c r="G47" s="575">
        <v>285.24599999999998</v>
      </c>
      <c r="H47" s="575">
        <v>157288.72700000001</v>
      </c>
      <c r="I47" s="587"/>
      <c r="J47" s="548"/>
      <c r="K47" s="548"/>
      <c r="L47" s="548"/>
      <c r="M47" s="548"/>
      <c r="N47" s="548"/>
    </row>
    <row r="48" spans="1:14" ht="9.9499999999999993" customHeight="1">
      <c r="A48" s="577" t="s">
        <v>244</v>
      </c>
      <c r="B48" s="575">
        <v>20232.95</v>
      </c>
      <c r="C48" s="575">
        <v>1655.33</v>
      </c>
      <c r="D48" s="575">
        <v>1173.3009999999999</v>
      </c>
      <c r="E48" s="575">
        <v>270465.05099999998</v>
      </c>
      <c r="F48" s="575">
        <v>442.73099999999999</v>
      </c>
      <c r="G48" s="575">
        <v>398.59800000000001</v>
      </c>
      <c r="H48" s="575">
        <v>294367.96100000001</v>
      </c>
      <c r="J48" s="548"/>
      <c r="K48" s="548"/>
      <c r="L48" s="548"/>
      <c r="M48" s="548"/>
      <c r="N48" s="548"/>
    </row>
    <row r="49" spans="1:14" ht="9.9499999999999993" customHeight="1">
      <c r="A49" s="574" t="s">
        <v>242</v>
      </c>
      <c r="B49" s="579">
        <f>SUM(B47:B48)</f>
        <v>110994.58099999999</v>
      </c>
      <c r="C49" s="579">
        <f t="shared" ref="C49:G49" si="8">SUM(C47:C48)</f>
        <v>23115.332000000002</v>
      </c>
      <c r="D49" s="579">
        <v>26430.71</v>
      </c>
      <c r="E49" s="579">
        <f t="shared" si="8"/>
        <v>286464.83499999996</v>
      </c>
      <c r="F49" s="579">
        <f t="shared" si="8"/>
        <v>442.73099999999999</v>
      </c>
      <c r="G49" s="579">
        <f t="shared" si="8"/>
        <v>683.84400000000005</v>
      </c>
      <c r="H49" s="579">
        <f>SUM(H47:H48)</f>
        <v>451656.68800000002</v>
      </c>
      <c r="J49" s="548"/>
      <c r="K49" s="548"/>
      <c r="L49" s="548"/>
      <c r="M49" s="548"/>
      <c r="N49" s="548"/>
    </row>
    <row r="50" spans="1:14" ht="3" customHeight="1">
      <c r="A50" s="574"/>
      <c r="B50" s="579"/>
      <c r="C50" s="579"/>
      <c r="D50" s="579"/>
      <c r="E50" s="579"/>
      <c r="F50" s="579"/>
      <c r="G50" s="579"/>
      <c r="H50" s="579"/>
      <c r="J50" s="548"/>
      <c r="K50" s="548"/>
      <c r="L50" s="548"/>
      <c r="M50" s="548"/>
      <c r="N50" s="548"/>
    </row>
    <row r="51" spans="1:14" ht="9.9499999999999993" customHeight="1">
      <c r="A51" s="571" t="s">
        <v>158</v>
      </c>
      <c r="B51" s="579"/>
      <c r="C51" s="579"/>
      <c r="D51" s="579"/>
      <c r="E51" s="579"/>
      <c r="F51" s="579"/>
      <c r="G51" s="579"/>
      <c r="H51" s="579"/>
      <c r="J51" s="548"/>
      <c r="K51" s="548"/>
      <c r="L51" s="548"/>
      <c r="M51" s="548"/>
      <c r="N51" s="548"/>
    </row>
    <row r="52" spans="1:14" ht="9.9499999999999993" customHeight="1">
      <c r="A52" s="577" t="s">
        <v>27</v>
      </c>
      <c r="B52" s="575">
        <v>91114.467999999993</v>
      </c>
      <c r="C52" s="575">
        <v>28137.177</v>
      </c>
      <c r="D52" s="575">
        <v>27387.200000000001</v>
      </c>
      <c r="E52" s="575">
        <v>14623.429</v>
      </c>
      <c r="F52" s="575">
        <v>0</v>
      </c>
      <c r="G52" s="575">
        <v>179.94900000000001</v>
      </c>
      <c r="H52" s="575">
        <v>161442.223</v>
      </c>
      <c r="I52" s="587"/>
      <c r="J52" s="548"/>
      <c r="K52" s="548"/>
      <c r="L52" s="548"/>
      <c r="M52" s="548"/>
      <c r="N52" s="548"/>
    </row>
    <row r="53" spans="1:14" ht="9.9499999999999993" customHeight="1">
      <c r="A53" s="577" t="s">
        <v>244</v>
      </c>
      <c r="B53" s="575">
        <v>33033.589999999997</v>
      </c>
      <c r="C53" s="575">
        <v>117.504</v>
      </c>
      <c r="D53" s="575">
        <v>603.505</v>
      </c>
      <c r="E53" s="575">
        <v>262887.37900000002</v>
      </c>
      <c r="F53" s="575">
        <v>391.202</v>
      </c>
      <c r="G53" s="575">
        <v>286.23</v>
      </c>
      <c r="H53" s="575">
        <v>297319.40999999997</v>
      </c>
      <c r="J53" s="548"/>
      <c r="K53" s="548"/>
      <c r="L53" s="548"/>
      <c r="M53" s="548"/>
      <c r="N53" s="548"/>
    </row>
    <row r="54" spans="1:14" ht="9.9499999999999993" customHeight="1">
      <c r="A54" s="574" t="s">
        <v>242</v>
      </c>
      <c r="B54" s="579">
        <f>SUM(B52:B53)</f>
        <v>124148.05799999999</v>
      </c>
      <c r="C54" s="579">
        <f t="shared" ref="C54:G54" si="9">SUM(C52:C53)</f>
        <v>28254.681</v>
      </c>
      <c r="D54" s="579">
        <f t="shared" si="9"/>
        <v>27990.705000000002</v>
      </c>
      <c r="E54" s="579">
        <f t="shared" si="9"/>
        <v>277510.80800000002</v>
      </c>
      <c r="F54" s="579">
        <f t="shared" si="9"/>
        <v>391.202</v>
      </c>
      <c r="G54" s="579">
        <f t="shared" si="9"/>
        <v>466.17900000000003</v>
      </c>
      <c r="H54" s="579">
        <f>SUM(H52:H53)</f>
        <v>458761.63299999997</v>
      </c>
      <c r="J54" s="548"/>
      <c r="K54" s="548"/>
      <c r="L54" s="548"/>
      <c r="M54" s="548"/>
      <c r="N54" s="548"/>
    </row>
    <row r="55" spans="1:14" ht="3" customHeight="1">
      <c r="A55" s="574"/>
      <c r="B55" s="579"/>
      <c r="C55" s="579"/>
      <c r="D55" s="579"/>
      <c r="E55" s="579"/>
      <c r="F55" s="579"/>
      <c r="G55" s="579"/>
      <c r="H55" s="579"/>
      <c r="J55" s="548"/>
      <c r="K55" s="548"/>
      <c r="L55" s="548"/>
      <c r="M55" s="548"/>
      <c r="N55" s="548"/>
    </row>
    <row r="56" spans="1:14" ht="9.9499999999999993" customHeight="1">
      <c r="A56" s="571" t="s">
        <v>330</v>
      </c>
      <c r="B56" s="579"/>
      <c r="C56" s="579"/>
      <c r="D56" s="579"/>
      <c r="E56" s="579"/>
      <c r="F56" s="579"/>
      <c r="G56" s="579"/>
      <c r="H56" s="579"/>
      <c r="J56" s="548"/>
      <c r="K56" s="548"/>
      <c r="L56" s="548"/>
      <c r="M56" s="548"/>
      <c r="N56" s="548"/>
    </row>
    <row r="57" spans="1:14" ht="9.9499999999999993" customHeight="1">
      <c r="A57" s="577" t="s">
        <v>27</v>
      </c>
      <c r="B57" s="579">
        <v>112797.81600000001</v>
      </c>
      <c r="C57" s="579">
        <v>23821.688999999998</v>
      </c>
      <c r="D57" s="579">
        <v>26430.71</v>
      </c>
      <c r="E57" s="579">
        <v>13429.356</v>
      </c>
      <c r="F57" s="579">
        <v>0</v>
      </c>
      <c r="G57" s="586">
        <v>113.23399999999999</v>
      </c>
      <c r="H57" s="579">
        <v>176592.80499999999</v>
      </c>
      <c r="I57" s="587"/>
      <c r="J57" s="548"/>
      <c r="K57" s="548"/>
      <c r="L57" s="548"/>
      <c r="M57" s="548"/>
      <c r="N57" s="548"/>
    </row>
    <row r="58" spans="1:14" ht="9.9499999999999993" customHeight="1">
      <c r="A58" s="577" t="s">
        <v>244</v>
      </c>
      <c r="B58" s="579">
        <v>33400.495999999999</v>
      </c>
      <c r="C58" s="579">
        <v>133.57499999999999</v>
      </c>
      <c r="D58" s="579">
        <v>696.24199999999996</v>
      </c>
      <c r="E58" s="579">
        <v>287214.87400000001</v>
      </c>
      <c r="F58" s="579">
        <v>674.56</v>
      </c>
      <c r="G58" s="579">
        <v>556.21400000000006</v>
      </c>
      <c r="H58" s="579">
        <v>322675.96100000001</v>
      </c>
      <c r="J58" s="548"/>
      <c r="K58" s="548"/>
      <c r="L58" s="548"/>
      <c r="M58" s="548"/>
      <c r="N58" s="548"/>
    </row>
    <row r="59" spans="1:14" ht="9.9499999999999993" customHeight="1">
      <c r="A59" s="574" t="s">
        <v>242</v>
      </c>
      <c r="B59" s="579">
        <f>SUM(B57:B58)</f>
        <v>146198.31200000001</v>
      </c>
      <c r="C59" s="579">
        <f t="shared" ref="C59:H59" si="10">SUM(C57:C58)</f>
        <v>23955.263999999999</v>
      </c>
      <c r="D59" s="579">
        <f t="shared" si="10"/>
        <v>27126.951999999997</v>
      </c>
      <c r="E59" s="579">
        <f t="shared" si="10"/>
        <v>300644.23</v>
      </c>
      <c r="F59" s="579">
        <f t="shared" si="10"/>
        <v>674.56</v>
      </c>
      <c r="G59" s="579">
        <f t="shared" si="10"/>
        <v>669.44800000000009</v>
      </c>
      <c r="H59" s="579">
        <f t="shared" si="10"/>
        <v>499268.766</v>
      </c>
      <c r="J59" s="548"/>
      <c r="K59" s="548"/>
      <c r="L59" s="548"/>
      <c r="M59" s="548"/>
      <c r="N59" s="548"/>
    </row>
    <row r="60" spans="1:14" ht="3" customHeight="1">
      <c r="A60" s="574"/>
      <c r="B60" s="579"/>
      <c r="C60" s="579"/>
      <c r="D60" s="579"/>
      <c r="E60" s="579"/>
      <c r="F60" s="579"/>
      <c r="G60" s="579"/>
      <c r="H60" s="579"/>
      <c r="J60" s="548"/>
      <c r="K60" s="548"/>
      <c r="L60" s="548"/>
      <c r="M60" s="548"/>
      <c r="N60" s="548"/>
    </row>
    <row r="61" spans="1:14" ht="9.9499999999999993" customHeight="1">
      <c r="A61" s="571" t="s">
        <v>342</v>
      </c>
      <c r="B61" s="579"/>
      <c r="C61" s="579"/>
      <c r="D61" s="579"/>
      <c r="E61" s="579"/>
      <c r="F61" s="579"/>
      <c r="G61" s="579"/>
      <c r="H61" s="579"/>
      <c r="J61" s="548"/>
      <c r="K61" s="548"/>
      <c r="L61" s="548"/>
      <c r="M61" s="548"/>
      <c r="N61" s="548"/>
    </row>
    <row r="62" spans="1:14" ht="9.9499999999999993" customHeight="1">
      <c r="A62" s="577" t="s">
        <v>27</v>
      </c>
      <c r="B62" s="579">
        <v>148644.73499999999</v>
      </c>
      <c r="C62" s="579">
        <v>24484.483</v>
      </c>
      <c r="D62" s="579">
        <v>59507.226000000002</v>
      </c>
      <c r="E62" s="579">
        <v>17146.136999999999</v>
      </c>
      <c r="F62" s="579">
        <v>0</v>
      </c>
      <c r="G62" s="579">
        <v>141.97</v>
      </c>
      <c r="H62" s="579">
        <v>249924.55100000001</v>
      </c>
      <c r="J62" s="548"/>
      <c r="K62" s="548"/>
      <c r="L62" s="548"/>
      <c r="M62" s="548"/>
      <c r="N62" s="548"/>
    </row>
    <row r="63" spans="1:14" ht="9.9499999999999993" customHeight="1">
      <c r="A63" s="577" t="s">
        <v>244</v>
      </c>
      <c r="B63" s="579">
        <v>38190.857000000004</v>
      </c>
      <c r="C63" s="579">
        <v>2305.2280000000001</v>
      </c>
      <c r="D63" s="579">
        <v>13772.968999999999</v>
      </c>
      <c r="E63" s="579">
        <v>273319.32799999998</v>
      </c>
      <c r="F63" s="579">
        <v>0</v>
      </c>
      <c r="G63" s="579">
        <v>1313.3679999999999</v>
      </c>
      <c r="H63" s="579">
        <v>328901.75</v>
      </c>
      <c r="J63" s="548"/>
      <c r="K63" s="548"/>
      <c r="L63" s="548"/>
      <c r="M63" s="548"/>
      <c r="N63" s="548"/>
    </row>
    <row r="64" spans="1:14" ht="9.9499999999999993" customHeight="1">
      <c r="A64" s="574" t="s">
        <v>242</v>
      </c>
      <c r="B64" s="579">
        <f>SUM(B62:B63)</f>
        <v>186835.592</v>
      </c>
      <c r="C64" s="579">
        <f t="shared" ref="C64:H64" si="11">SUM(C62:C63)</f>
        <v>26789.710999999999</v>
      </c>
      <c r="D64" s="579">
        <f t="shared" si="11"/>
        <v>73280.195000000007</v>
      </c>
      <c r="E64" s="579">
        <f t="shared" si="11"/>
        <v>290465.46499999997</v>
      </c>
      <c r="F64" s="579">
        <f t="shared" si="11"/>
        <v>0</v>
      </c>
      <c r="G64" s="579">
        <f t="shared" si="11"/>
        <v>1455.338</v>
      </c>
      <c r="H64" s="579">
        <f t="shared" si="11"/>
        <v>578826.30099999998</v>
      </c>
      <c r="J64" s="548"/>
      <c r="K64" s="548"/>
      <c r="L64" s="548"/>
      <c r="M64" s="548"/>
      <c r="N64" s="548"/>
    </row>
    <row r="65" spans="1:14" ht="3" customHeight="1">
      <c r="A65" s="574"/>
      <c r="B65" s="579"/>
      <c r="C65" s="579"/>
      <c r="D65" s="579"/>
      <c r="E65" s="579"/>
      <c r="F65" s="579"/>
      <c r="G65" s="579"/>
      <c r="H65" s="579"/>
      <c r="J65" s="548"/>
      <c r="K65" s="548"/>
      <c r="L65" s="548"/>
      <c r="M65" s="548"/>
      <c r="N65" s="548"/>
    </row>
    <row r="66" spans="1:14" ht="9.9499999999999993" customHeight="1">
      <c r="A66" s="571" t="s">
        <v>354</v>
      </c>
      <c r="B66" s="579"/>
      <c r="C66" s="579"/>
      <c r="D66" s="579"/>
      <c r="E66" s="579"/>
      <c r="F66" s="579"/>
      <c r="G66" s="579"/>
      <c r="H66" s="579"/>
      <c r="J66" s="548"/>
      <c r="K66" s="548"/>
      <c r="L66" s="548"/>
      <c r="M66" s="548"/>
      <c r="N66" s="548"/>
    </row>
    <row r="67" spans="1:14" ht="9.9499999999999993" customHeight="1">
      <c r="A67" s="577" t="s">
        <v>27</v>
      </c>
      <c r="B67" s="579">
        <v>134737.18700000001</v>
      </c>
      <c r="C67" s="579">
        <v>20796.600999999999</v>
      </c>
      <c r="D67" s="579">
        <v>63781.093000000001</v>
      </c>
      <c r="E67" s="579">
        <v>21310.920999999998</v>
      </c>
      <c r="F67" s="579">
        <v>0</v>
      </c>
      <c r="G67" s="579">
        <v>206.279</v>
      </c>
      <c r="H67" s="579">
        <v>240832.08100000001</v>
      </c>
      <c r="J67" s="548"/>
      <c r="K67" s="548"/>
      <c r="L67" s="548"/>
      <c r="M67" s="548"/>
      <c r="N67" s="548"/>
    </row>
    <row r="68" spans="1:14" ht="9.9499999999999993" customHeight="1">
      <c r="A68" s="577" t="s">
        <v>244</v>
      </c>
      <c r="B68" s="579">
        <v>35055.682999999997</v>
      </c>
      <c r="C68" s="579">
        <v>3369.3209999999999</v>
      </c>
      <c r="D68" s="579">
        <v>17558.893</v>
      </c>
      <c r="E68" s="579">
        <v>248337.174</v>
      </c>
      <c r="F68" s="579">
        <v>293.10199999999998</v>
      </c>
      <c r="G68" s="579">
        <v>948.79600000000005</v>
      </c>
      <c r="H68" s="579">
        <v>305562.96899999998</v>
      </c>
      <c r="J68" s="548"/>
      <c r="K68" s="548"/>
      <c r="L68" s="548"/>
      <c r="M68" s="548"/>
      <c r="N68" s="548"/>
    </row>
    <row r="69" spans="1:14" ht="9.9499999999999993" customHeight="1">
      <c r="A69" s="574" t="s">
        <v>242</v>
      </c>
      <c r="B69" s="579">
        <f t="shared" ref="B69:H69" si="12">SUM(B67:B68)</f>
        <v>169792.87</v>
      </c>
      <c r="C69" s="579">
        <f t="shared" si="12"/>
        <v>24165.921999999999</v>
      </c>
      <c r="D69" s="579">
        <f t="shared" si="12"/>
        <v>81339.986000000004</v>
      </c>
      <c r="E69" s="579">
        <f t="shared" si="12"/>
        <v>269648.09499999997</v>
      </c>
      <c r="F69" s="579">
        <f t="shared" si="12"/>
        <v>293.10199999999998</v>
      </c>
      <c r="G69" s="579">
        <f t="shared" si="12"/>
        <v>1155.075</v>
      </c>
      <c r="H69" s="579">
        <f t="shared" si="12"/>
        <v>546395.05000000005</v>
      </c>
      <c r="J69" s="548"/>
      <c r="K69" s="548"/>
      <c r="L69" s="548"/>
      <c r="M69" s="548"/>
      <c r="N69" s="548"/>
    </row>
    <row r="70" spans="1:14" ht="5.0999999999999996" customHeight="1">
      <c r="A70" s="574"/>
      <c r="B70" s="579"/>
      <c r="C70" s="579"/>
      <c r="D70" s="579"/>
      <c r="E70" s="579"/>
      <c r="F70" s="579"/>
      <c r="G70" s="579"/>
      <c r="H70" s="579"/>
      <c r="J70" s="548"/>
      <c r="K70" s="548"/>
      <c r="L70" s="548"/>
      <c r="M70" s="548"/>
      <c r="N70" s="548"/>
    </row>
    <row r="71" spans="1:14" ht="9.9499999999999993" customHeight="1">
      <c r="A71" s="571" t="s">
        <v>370</v>
      </c>
      <c r="B71" s="579"/>
      <c r="C71" s="579"/>
      <c r="D71" s="579"/>
      <c r="E71" s="579"/>
      <c r="F71" s="579"/>
      <c r="G71" s="579"/>
      <c r="H71" s="579"/>
      <c r="J71" s="548"/>
      <c r="K71" s="548"/>
      <c r="L71" s="548"/>
      <c r="M71" s="548"/>
      <c r="N71" s="548"/>
    </row>
    <row r="72" spans="1:14" ht="9.9499999999999993" customHeight="1">
      <c r="A72" s="577" t="s">
        <v>27</v>
      </c>
      <c r="B72" s="579">
        <v>125208.808</v>
      </c>
      <c r="C72" s="579">
        <v>20999.3</v>
      </c>
      <c r="D72" s="579">
        <v>64958.837</v>
      </c>
      <c r="E72" s="579">
        <v>15472.406000000001</v>
      </c>
      <c r="F72" s="579">
        <v>0</v>
      </c>
      <c r="G72" s="579">
        <v>112.03700000000001</v>
      </c>
      <c r="H72" s="579">
        <v>226751.38800000001</v>
      </c>
      <c r="J72" s="548"/>
      <c r="K72" s="548"/>
      <c r="L72" s="548"/>
      <c r="M72" s="548"/>
      <c r="N72" s="548"/>
    </row>
    <row r="73" spans="1:14" ht="9.9499999999999993" customHeight="1">
      <c r="A73" s="577" t="s">
        <v>244</v>
      </c>
      <c r="B73" s="579">
        <v>37165.034</v>
      </c>
      <c r="C73" s="579">
        <v>3025.6480000000001</v>
      </c>
      <c r="D73" s="579">
        <v>18013.322</v>
      </c>
      <c r="E73" s="579">
        <v>259750.31099999999</v>
      </c>
      <c r="F73" s="579">
        <v>6.6</v>
      </c>
      <c r="G73" s="579">
        <v>717.298</v>
      </c>
      <c r="H73" s="579">
        <v>318678.21299999999</v>
      </c>
      <c r="J73" s="548"/>
      <c r="K73" s="548"/>
      <c r="L73" s="548"/>
      <c r="M73" s="548"/>
      <c r="N73" s="548"/>
    </row>
    <row r="74" spans="1:14" ht="9.9499999999999993" customHeight="1">
      <c r="A74" s="588" t="s">
        <v>242</v>
      </c>
      <c r="B74" s="589">
        <f>SUM(B72:B73)</f>
        <v>162373.842</v>
      </c>
      <c r="C74" s="589">
        <f t="shared" ref="C74:H74" si="13">SUM(C72:C73)</f>
        <v>24024.948</v>
      </c>
      <c r="D74" s="589">
        <f t="shared" si="13"/>
        <v>82972.159</v>
      </c>
      <c r="E74" s="589">
        <f t="shared" si="13"/>
        <v>275222.717</v>
      </c>
      <c r="F74" s="589">
        <f t="shared" si="13"/>
        <v>6.6</v>
      </c>
      <c r="G74" s="589">
        <f t="shared" si="13"/>
        <v>829.33500000000004</v>
      </c>
      <c r="H74" s="589">
        <f t="shared" si="13"/>
        <v>545429.60100000002</v>
      </c>
      <c r="J74" s="548"/>
      <c r="K74" s="548"/>
      <c r="L74" s="548"/>
      <c r="M74" s="548"/>
      <c r="N74" s="548"/>
    </row>
    <row r="75" spans="1:14" ht="12" customHeight="1">
      <c r="A75" s="126" t="s">
        <v>245</v>
      </c>
      <c r="B75" s="590"/>
      <c r="C75" s="590"/>
      <c r="D75" s="590"/>
      <c r="E75" s="590"/>
      <c r="F75" s="590"/>
      <c r="G75" s="590"/>
      <c r="H75" s="590"/>
      <c r="I75" s="548"/>
      <c r="J75" s="548"/>
      <c r="K75" s="548"/>
      <c r="L75" s="548"/>
      <c r="M75" s="548"/>
      <c r="N75" s="548"/>
    </row>
    <row r="76" spans="1:14">
      <c r="A76" s="764"/>
      <c r="B76" s="593"/>
      <c r="C76" s="765"/>
      <c r="D76" s="732"/>
      <c r="E76" s="593"/>
      <c r="F76" s="765"/>
      <c r="H76" s="593"/>
      <c r="L76" s="592"/>
      <c r="N76" s="548"/>
    </row>
    <row r="77" spans="1:14">
      <c r="A77" s="764"/>
      <c r="B77" s="732"/>
      <c r="C77" s="661"/>
      <c r="D77" s="732"/>
      <c r="E77" s="732"/>
      <c r="F77" s="661"/>
      <c r="H77" s="732"/>
      <c r="J77" s="766"/>
      <c r="K77" s="661"/>
      <c r="L77" s="592"/>
    </row>
    <row r="78" spans="1:14">
      <c r="A78" s="764"/>
      <c r="B78" s="732"/>
      <c r="C78" s="661"/>
      <c r="D78" s="732"/>
      <c r="E78" s="732"/>
      <c r="F78" s="661"/>
      <c r="H78" s="732"/>
      <c r="J78" s="766"/>
      <c r="K78" s="661"/>
      <c r="L78" s="592"/>
    </row>
    <row r="79" spans="1:14">
      <c r="A79" s="764"/>
      <c r="B79" s="732"/>
      <c r="C79" s="661"/>
      <c r="D79" s="732"/>
      <c r="E79" s="661"/>
      <c r="F79" s="661"/>
      <c r="H79" s="732"/>
      <c r="J79" s="766"/>
      <c r="K79" s="661"/>
      <c r="L79" s="592"/>
    </row>
    <row r="80" spans="1:14">
      <c r="A80" s="764"/>
      <c r="B80" s="732"/>
      <c r="C80" s="661"/>
      <c r="D80" s="732"/>
      <c r="E80" s="732"/>
      <c r="F80" s="661"/>
      <c r="H80" s="732"/>
      <c r="J80" s="766"/>
      <c r="K80" s="661"/>
      <c r="L80" s="592"/>
    </row>
    <row r="81" spans="1:12">
      <c r="A81" s="764"/>
      <c r="B81" s="732"/>
      <c r="C81" s="661"/>
      <c r="D81" s="732"/>
      <c r="E81" s="732"/>
      <c r="F81" s="661"/>
      <c r="H81" s="732"/>
      <c r="J81" s="766"/>
      <c r="K81" s="661"/>
      <c r="L81" s="592"/>
    </row>
    <row r="82" spans="1:12">
      <c r="A82" s="764"/>
      <c r="B82" s="732"/>
      <c r="C82" s="661"/>
      <c r="D82" s="732"/>
      <c r="E82" s="732"/>
      <c r="F82" s="661"/>
      <c r="H82" s="732"/>
      <c r="J82" s="766"/>
      <c r="K82" s="661"/>
      <c r="L82" s="592"/>
    </row>
    <row r="83" spans="1:12">
      <c r="A83" s="764"/>
      <c r="B83" s="732"/>
      <c r="C83" s="732"/>
      <c r="D83" s="732"/>
      <c r="E83" s="732"/>
      <c r="F83" s="661"/>
      <c r="H83" s="732"/>
      <c r="J83" s="766"/>
      <c r="K83" s="661"/>
      <c r="L83" s="592"/>
    </row>
    <row r="84" spans="1:12">
      <c r="A84"/>
      <c r="B84" s="593"/>
      <c r="C84" s="593"/>
      <c r="D84" s="593"/>
      <c r="E84" s="593"/>
      <c r="F84" s="593"/>
      <c r="G84" s="593"/>
      <c r="H84" s="593"/>
      <c r="L84" s="592"/>
    </row>
    <row r="85" spans="1:12">
      <c r="A85"/>
      <c r="B85" s="732"/>
      <c r="C85" s="732"/>
      <c r="D85" s="732"/>
      <c r="E85" s="732"/>
      <c r="F85" s="732"/>
      <c r="G85" s="732"/>
      <c r="H85" s="732"/>
    </row>
    <row r="86" spans="1:12">
      <c r="A86"/>
      <c r="B86" s="732"/>
      <c r="C86" s="732"/>
      <c r="D86" s="732"/>
      <c r="E86" s="732"/>
      <c r="F86" s="732"/>
      <c r="G86" s="732"/>
      <c r="H86" s="732"/>
    </row>
    <row r="87" spans="1:12">
      <c r="A87"/>
      <c r="B87" s="732"/>
      <c r="C87" s="732"/>
      <c r="D87" s="732"/>
      <c r="E87" s="732"/>
      <c r="F87" s="732"/>
      <c r="G87" s="732"/>
      <c r="H87" s="732"/>
    </row>
    <row r="88" spans="1:12">
      <c r="A88"/>
      <c r="B88" s="732"/>
      <c r="C88" s="732"/>
      <c r="D88" s="732"/>
      <c r="E88" s="732"/>
      <c r="F88" s="732"/>
      <c r="G88" s="732"/>
      <c r="H88" s="732"/>
    </row>
    <row r="89" spans="1:12">
      <c r="A89"/>
      <c r="B89" s="732"/>
      <c r="C89" s="732"/>
      <c r="D89" s="732"/>
      <c r="E89" s="732"/>
      <c r="F89" s="732"/>
      <c r="G89" s="732"/>
      <c r="H89" s="732"/>
    </row>
    <row r="90" spans="1:12">
      <c r="A90"/>
      <c r="B90" s="732"/>
      <c r="C90" s="732"/>
      <c r="D90" s="732"/>
      <c r="E90" s="732"/>
      <c r="F90" s="732"/>
      <c r="G90" s="732"/>
      <c r="H90" s="732"/>
    </row>
    <row r="91" spans="1:12">
      <c r="A91"/>
      <c r="B91" s="732"/>
      <c r="C91" s="732"/>
      <c r="D91" s="732"/>
      <c r="E91" s="732"/>
      <c r="F91" s="732"/>
      <c r="G91" s="732"/>
      <c r="H91" s="732"/>
    </row>
  </sheetData>
  <mergeCells count="1">
    <mergeCell ref="B4:H4"/>
  </mergeCells>
  <pageMargins left="0.66700000000000004" right="0.66700000000000004" top="0.38" bottom="0.83299999999999996" header="0" footer="0"/>
  <pageSetup scale="89" firstPageNumber="13" orientation="portrait" useFirstPageNumber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K58"/>
  <sheetViews>
    <sheetView showGridLines="0" zoomScaleNormal="100" workbookViewId="0">
      <selection activeCell="J17" sqref="J17"/>
    </sheetView>
  </sheetViews>
  <sheetFormatPr defaultColWidth="9.140625" defaultRowHeight="15"/>
  <cols>
    <col min="1" max="1" width="8" style="82" customWidth="1"/>
    <col min="2" max="2" width="20.85546875" style="82" customWidth="1"/>
    <col min="3" max="4" width="25.7109375" style="82" customWidth="1"/>
    <col min="5" max="5" width="9.140625" style="82"/>
    <col min="6" max="6" width="11.7109375" style="82" bestFit="1" customWidth="1"/>
    <col min="7" max="7" width="12.85546875" style="82" bestFit="1" customWidth="1"/>
    <col min="8" max="8" width="14.28515625" style="82" bestFit="1" customWidth="1"/>
    <col min="9" max="9" width="9.140625" style="82"/>
    <col min="10" max="10" width="11" style="82" bestFit="1" customWidth="1"/>
    <col min="11" max="11" width="9.7109375" style="82" bestFit="1" customWidth="1"/>
    <col min="12" max="16384" width="9.140625" style="82"/>
  </cols>
  <sheetData>
    <row r="1" spans="1:4" ht="12.95" customHeight="1">
      <c r="A1" s="594" t="s">
        <v>246</v>
      </c>
      <c r="B1" s="518"/>
      <c r="C1" s="518"/>
      <c r="D1" s="518"/>
    </row>
    <row r="2" spans="1:4" ht="12.75" customHeight="1">
      <c r="A2" s="510"/>
      <c r="B2" s="595"/>
      <c r="C2" s="595"/>
      <c r="D2" s="595"/>
    </row>
    <row r="3" spans="1:4">
      <c r="A3" s="513"/>
      <c r="B3" s="596" t="s">
        <v>247</v>
      </c>
      <c r="C3" s="596" t="s">
        <v>248</v>
      </c>
      <c r="D3" s="596" t="s">
        <v>249</v>
      </c>
    </row>
    <row r="4" spans="1:4" ht="15" customHeight="1">
      <c r="A4" s="510"/>
      <c r="B4" s="783" t="s">
        <v>318</v>
      </c>
      <c r="C4" s="784"/>
      <c r="D4" s="784"/>
    </row>
    <row r="5" spans="1:4" ht="7.5" customHeight="1">
      <c r="A5" s="515"/>
      <c r="B5" s="597"/>
      <c r="C5" s="597"/>
      <c r="D5" s="597"/>
    </row>
    <row r="6" spans="1:4" ht="10.15" customHeight="1">
      <c r="A6" s="519">
        <v>1980</v>
      </c>
      <c r="B6" s="597">
        <v>62725</v>
      </c>
      <c r="C6" s="597">
        <v>51924</v>
      </c>
      <c r="D6" s="597">
        <v>37588</v>
      </c>
    </row>
    <row r="7" spans="1:4" ht="10.15" customHeight="1">
      <c r="A7" s="519">
        <v>1981</v>
      </c>
      <c r="B7" s="597">
        <v>65465</v>
      </c>
      <c r="C7" s="597">
        <v>58825</v>
      </c>
      <c r="D7" s="597">
        <v>30884</v>
      </c>
    </row>
    <row r="8" spans="1:4" ht="10.15" customHeight="1">
      <c r="A8" s="519">
        <v>1982</v>
      </c>
      <c r="B8" s="597">
        <v>83679</v>
      </c>
      <c r="C8" s="597">
        <v>73924</v>
      </c>
      <c r="D8" s="597">
        <v>53837</v>
      </c>
    </row>
    <row r="9" spans="1:4" ht="10.15" customHeight="1">
      <c r="A9" s="519">
        <v>1983</v>
      </c>
      <c r="B9" s="597">
        <v>87758</v>
      </c>
      <c r="C9" s="597">
        <v>69488</v>
      </c>
      <c r="D9" s="597">
        <v>42421</v>
      </c>
    </row>
    <row r="10" spans="1:4" ht="10.15" customHeight="1">
      <c r="A10" s="519">
        <v>1984</v>
      </c>
      <c r="B10" s="597">
        <v>86520</v>
      </c>
      <c r="C10" s="597">
        <v>65263</v>
      </c>
      <c r="D10" s="597">
        <v>36151</v>
      </c>
    </row>
    <row r="11" spans="1:4" ht="10.15" customHeight="1">
      <c r="A11" s="519">
        <v>1985</v>
      </c>
      <c r="B11" s="597">
        <v>100350</v>
      </c>
      <c r="C11" s="597">
        <v>44508</v>
      </c>
      <c r="D11" s="597">
        <v>43989</v>
      </c>
    </row>
    <row r="12" spans="1:4" ht="10.15" customHeight="1">
      <c r="A12" s="519">
        <v>1986</v>
      </c>
      <c r="B12" s="597">
        <v>105793</v>
      </c>
      <c r="C12" s="597">
        <v>58227</v>
      </c>
      <c r="D12" s="597">
        <v>47772</v>
      </c>
    </row>
    <row r="13" spans="1:4" ht="10.15" customHeight="1">
      <c r="A13" s="519">
        <v>1987</v>
      </c>
      <c r="B13" s="597">
        <v>107061</v>
      </c>
      <c r="C13" s="597">
        <v>48051</v>
      </c>
      <c r="D13" s="597">
        <v>57898</v>
      </c>
    </row>
    <row r="14" spans="1:4" ht="10.15" customHeight="1">
      <c r="A14" s="519">
        <v>1988</v>
      </c>
      <c r="B14" s="597">
        <v>93224</v>
      </c>
      <c r="C14" s="597">
        <v>58972</v>
      </c>
      <c r="D14" s="597">
        <v>58905</v>
      </c>
    </row>
    <row r="15" spans="1:4" ht="10.15" customHeight="1">
      <c r="A15" s="519">
        <v>1989</v>
      </c>
      <c r="B15" s="597">
        <v>84089</v>
      </c>
      <c r="C15" s="597">
        <v>85209</v>
      </c>
      <c r="D15" s="597">
        <v>54800</v>
      </c>
    </row>
    <row r="16" spans="1:4" ht="10.15" customHeight="1">
      <c r="A16" s="519">
        <v>1990</v>
      </c>
      <c r="B16" s="597">
        <v>78830.918999999994</v>
      </c>
      <c r="C16" s="597">
        <v>94360.106</v>
      </c>
      <c r="D16" s="597">
        <v>86629.748999999996</v>
      </c>
    </row>
    <row r="17" spans="1:7" ht="10.15" customHeight="1">
      <c r="A17" s="519">
        <v>1991</v>
      </c>
      <c r="B17" s="597">
        <v>75697.993000000002</v>
      </c>
      <c r="C17" s="597">
        <v>101784.693</v>
      </c>
      <c r="D17" s="597">
        <v>95936.129000000001</v>
      </c>
    </row>
    <row r="18" spans="1:7" ht="10.15" customHeight="1">
      <c r="A18" s="519">
        <v>1992</v>
      </c>
      <c r="B18" s="597">
        <v>115899.14200000001</v>
      </c>
      <c r="C18" s="597">
        <v>212132.17199999999</v>
      </c>
      <c r="D18" s="597">
        <v>93481.391000000003</v>
      </c>
    </row>
    <row r="19" spans="1:7" ht="10.15" customHeight="1">
      <c r="A19" s="519">
        <v>1993</v>
      </c>
      <c r="B19" s="597">
        <v>116156.569</v>
      </c>
      <c r="C19" s="597">
        <v>215384.59</v>
      </c>
      <c r="D19" s="597">
        <v>100033.416</v>
      </c>
    </row>
    <row r="20" spans="1:7" ht="10.15" customHeight="1">
      <c r="A20" s="519">
        <v>1994</v>
      </c>
      <c r="B20" s="597">
        <v>112726.77899999999</v>
      </c>
      <c r="C20" s="597">
        <v>242400.93599999999</v>
      </c>
      <c r="D20" s="597">
        <v>132713.353</v>
      </c>
    </row>
    <row r="21" spans="1:7" ht="10.15" customHeight="1">
      <c r="A21" s="519">
        <v>1995</v>
      </c>
      <c r="B21" s="597">
        <v>118070</v>
      </c>
      <c r="C21" s="597">
        <v>239243</v>
      </c>
      <c r="D21" s="597">
        <v>114331.09699999999</v>
      </c>
      <c r="F21" s="598"/>
      <c r="G21" s="599"/>
    </row>
    <row r="22" spans="1:7" ht="10.15" customHeight="1">
      <c r="A22" s="519">
        <v>1996</v>
      </c>
      <c r="B22" s="597">
        <v>126834</v>
      </c>
      <c r="C22" s="597">
        <v>255260.26699999999</v>
      </c>
      <c r="D22" s="597">
        <v>109914.242</v>
      </c>
      <c r="F22" s="598"/>
      <c r="G22" s="599"/>
    </row>
    <row r="23" spans="1:7" ht="10.15" customHeight="1">
      <c r="A23" s="519">
        <v>1997</v>
      </c>
      <c r="B23" s="597">
        <v>134444.81299999999</v>
      </c>
      <c r="C23" s="597">
        <v>268889.15899999999</v>
      </c>
      <c r="D23" s="597">
        <v>88343.14</v>
      </c>
      <c r="F23" s="598"/>
      <c r="G23" s="599"/>
    </row>
    <row r="24" spans="1:7" ht="10.15" customHeight="1">
      <c r="A24" s="519">
        <v>1998</v>
      </c>
      <c r="B24" s="597">
        <v>143958.86600000001</v>
      </c>
      <c r="C24" s="597">
        <v>244789.49</v>
      </c>
      <c r="D24" s="597">
        <v>87630.549700000003</v>
      </c>
      <c r="E24" s="186"/>
      <c r="F24" s="598"/>
      <c r="G24" s="599"/>
    </row>
    <row r="25" spans="1:7" ht="10.15" customHeight="1">
      <c r="A25" s="519">
        <v>1999</v>
      </c>
      <c r="B25" s="597">
        <v>153868.90700000001</v>
      </c>
      <c r="C25" s="597">
        <v>292218.30900000001</v>
      </c>
      <c r="D25" s="597">
        <v>93887.206000000006</v>
      </c>
      <c r="E25" s="186"/>
      <c r="F25" s="598"/>
      <c r="G25" s="599"/>
    </row>
    <row r="26" spans="1:7" ht="10.15" customHeight="1">
      <c r="A26" s="526">
        <v>2000</v>
      </c>
      <c r="B26" s="600">
        <v>155517.19732000001</v>
      </c>
      <c r="C26" s="600">
        <v>293271.06</v>
      </c>
      <c r="D26" s="600">
        <v>108266.43</v>
      </c>
      <c r="E26" s="601"/>
      <c r="F26" s="598"/>
      <c r="G26" s="599"/>
    </row>
    <row r="27" spans="1:7" ht="10.15" customHeight="1">
      <c r="A27" s="526">
        <v>2001</v>
      </c>
      <c r="B27" s="600">
        <v>146027.33116000003</v>
      </c>
      <c r="C27" s="600">
        <v>249438.21</v>
      </c>
      <c r="D27" s="600">
        <v>125452.36</v>
      </c>
      <c r="E27" s="601"/>
      <c r="F27" s="598"/>
      <c r="G27" s="599"/>
    </row>
    <row r="28" spans="1:7" ht="10.15" customHeight="1">
      <c r="A28" s="526">
        <v>2002</v>
      </c>
      <c r="B28" s="600">
        <v>156104.88728</v>
      </c>
      <c r="C28" s="600">
        <v>364487.48</v>
      </c>
      <c r="D28" s="600">
        <v>107624.59</v>
      </c>
      <c r="E28" s="601"/>
      <c r="F28" s="598"/>
      <c r="G28" s="599"/>
    </row>
    <row r="29" spans="1:7" ht="10.15" customHeight="1">
      <c r="A29" s="526">
        <v>2003</v>
      </c>
      <c r="B29" s="600">
        <v>147284.31069000001</v>
      </c>
      <c r="C29" s="600">
        <v>383654.86</v>
      </c>
      <c r="D29" s="600">
        <v>89675.83</v>
      </c>
      <c r="E29" s="601"/>
      <c r="F29" s="598"/>
      <c r="G29" s="599"/>
    </row>
    <row r="30" spans="1:7" ht="10.15" customHeight="1">
      <c r="A30" s="526">
        <v>2004</v>
      </c>
      <c r="B30" s="600">
        <v>160699.59755000003</v>
      </c>
      <c r="C30" s="600">
        <v>423994.47</v>
      </c>
      <c r="D30" s="600">
        <v>96815.5</v>
      </c>
      <c r="E30" s="601"/>
      <c r="F30" s="598"/>
      <c r="G30" s="599"/>
    </row>
    <row r="31" spans="1:7" ht="10.5" customHeight="1">
      <c r="A31" s="526">
        <v>2005</v>
      </c>
      <c r="B31" s="600">
        <v>162215.00925</v>
      </c>
      <c r="C31" s="600">
        <v>349861.20499999996</v>
      </c>
      <c r="D31" s="600">
        <v>103694.36016000004</v>
      </c>
      <c r="E31" s="600"/>
      <c r="F31" s="598"/>
      <c r="G31" s="599"/>
    </row>
    <row r="32" spans="1:7" ht="10.5" customHeight="1">
      <c r="A32" s="526">
        <v>2006</v>
      </c>
      <c r="B32" s="600">
        <v>146418.56744000001</v>
      </c>
      <c r="C32" s="600">
        <v>297389.70199999999</v>
      </c>
      <c r="D32" s="600">
        <v>104962.47110000002</v>
      </c>
      <c r="E32" s="600"/>
      <c r="F32" s="598"/>
      <c r="G32" s="599"/>
    </row>
    <row r="33" spans="1:11" ht="10.5" customHeight="1">
      <c r="A33" s="526">
        <v>2007</v>
      </c>
      <c r="B33" s="600">
        <v>157892.84733000002</v>
      </c>
      <c r="C33" s="600">
        <v>286022.55900000001</v>
      </c>
      <c r="D33" s="600">
        <v>99216.235199999879</v>
      </c>
      <c r="E33" s="600"/>
      <c r="F33" s="598"/>
      <c r="G33" s="599"/>
    </row>
    <row r="34" spans="1:11" ht="10.5" customHeight="1">
      <c r="A34" s="526">
        <v>2008</v>
      </c>
      <c r="B34" s="600">
        <v>157655.53294</v>
      </c>
      <c r="C34" s="600">
        <v>307103.50287999999</v>
      </c>
      <c r="D34" s="600">
        <v>98375.612909999909</v>
      </c>
      <c r="E34" s="600"/>
      <c r="F34" s="598"/>
      <c r="G34" s="599"/>
    </row>
    <row r="35" spans="1:11" ht="10.5" customHeight="1">
      <c r="A35" s="526">
        <v>2009</v>
      </c>
      <c r="B35" s="600">
        <v>169943.02011000001</v>
      </c>
      <c r="C35" s="600">
        <v>307886.00920999999</v>
      </c>
      <c r="D35" s="600">
        <v>91283.407899999933</v>
      </c>
      <c r="E35" s="600"/>
      <c r="F35" s="598"/>
      <c r="G35" s="599"/>
    </row>
    <row r="36" spans="1:11" ht="10.5" customHeight="1">
      <c r="A36" s="526">
        <v>2010</v>
      </c>
      <c r="B36" s="600">
        <v>186080.85313</v>
      </c>
      <c r="C36" s="600">
        <v>296052.95635999995</v>
      </c>
      <c r="D36" s="600">
        <v>96513.699410000059</v>
      </c>
      <c r="E36" s="681"/>
    </row>
    <row r="37" spans="1:11" ht="10.5" customHeight="1">
      <c r="A37" s="531">
        <v>2011</v>
      </c>
      <c r="B37" s="602">
        <v>202443.61054000002</v>
      </c>
      <c r="C37" s="602">
        <v>343218.65928000002</v>
      </c>
      <c r="D37" s="602">
        <v>98218.280060000019</v>
      </c>
      <c r="E37" s="681"/>
      <c r="F37" s="736"/>
      <c r="G37"/>
    </row>
    <row r="38" spans="1:11" ht="10.5" customHeight="1">
      <c r="A38" s="531">
        <v>2012</v>
      </c>
      <c r="B38" s="602">
        <v>150122.73199</v>
      </c>
      <c r="C38" s="602">
        <v>344140.91217999998</v>
      </c>
      <c r="D38" s="602">
        <v>98403.384540000028</v>
      </c>
      <c r="E38" s="681"/>
      <c r="F38" s="736"/>
      <c r="G38" s="735"/>
      <c r="H38" s="734"/>
      <c r="J38" s="598"/>
      <c r="K38" s="734"/>
    </row>
    <row r="39" spans="1:11" ht="10.5" customHeight="1">
      <c r="A39" s="531">
        <v>2013</v>
      </c>
      <c r="B39" s="602">
        <v>146564.96150999999</v>
      </c>
      <c r="C39" s="602">
        <v>332940.66080000001</v>
      </c>
      <c r="D39" s="602">
        <v>108167.37539000004</v>
      </c>
      <c r="E39" s="681"/>
      <c r="F39" s="736"/>
      <c r="G39" s="735"/>
      <c r="H39" s="734"/>
      <c r="J39" s="598"/>
      <c r="K39" s="734"/>
    </row>
    <row r="40" spans="1:11" ht="10.5" customHeight="1">
      <c r="A40" s="531">
        <v>2014</v>
      </c>
      <c r="B40" s="600">
        <v>161502.83421999999</v>
      </c>
      <c r="C40" s="600">
        <v>338021.95516000001</v>
      </c>
      <c r="D40" s="600">
        <v>92321.623899999919</v>
      </c>
      <c r="E40" s="681"/>
      <c r="F40"/>
      <c r="G40" s="735"/>
      <c r="H40" s="734"/>
      <c r="J40" s="598"/>
      <c r="K40" s="734"/>
    </row>
    <row r="41" spans="1:11" ht="10.5" customHeight="1">
      <c r="A41" s="531">
        <v>2015</v>
      </c>
      <c r="B41" s="600">
        <v>122842.28962000001</v>
      </c>
      <c r="C41" s="600">
        <v>332167.79969999997</v>
      </c>
      <c r="D41" s="600">
        <v>87310.381400000042</v>
      </c>
      <c r="E41" s="681"/>
      <c r="F41"/>
      <c r="G41" s="735"/>
      <c r="H41" s="734"/>
      <c r="J41" s="598"/>
      <c r="K41" s="734"/>
    </row>
    <row r="42" spans="1:11" ht="10.5" customHeight="1">
      <c r="A42" s="531">
        <v>2016</v>
      </c>
      <c r="B42" s="600">
        <v>115343.43984000001</v>
      </c>
      <c r="C42" s="600">
        <v>350018.74527999997</v>
      </c>
      <c r="D42" s="600">
        <v>105436.95325999999</v>
      </c>
      <c r="E42" s="681"/>
      <c r="F42"/>
      <c r="G42" s="735"/>
      <c r="H42" s="734"/>
      <c r="J42" s="598"/>
      <c r="K42" s="734"/>
    </row>
    <row r="43" spans="1:11" ht="10.5" customHeight="1">
      <c r="A43" s="531">
        <v>2017</v>
      </c>
      <c r="B43" s="600">
        <v>179141.02275999999</v>
      </c>
      <c r="C43" s="600">
        <v>340136.93281999999</v>
      </c>
      <c r="D43" s="600">
        <v>96225.557520000046</v>
      </c>
      <c r="E43" s="681"/>
      <c r="F43"/>
      <c r="G43" s="735"/>
      <c r="H43" s="734"/>
      <c r="J43" s="598"/>
      <c r="K43" s="734"/>
    </row>
    <row r="44" spans="1:11" ht="10.5" customHeight="1">
      <c r="A44" s="534">
        <v>2018</v>
      </c>
      <c r="B44" s="603">
        <v>147206.73137999998</v>
      </c>
      <c r="C44" s="603">
        <v>326080.37979000004</v>
      </c>
      <c r="D44" s="603">
        <v>106228.86008999997</v>
      </c>
      <c r="E44" s="681"/>
      <c r="F44"/>
      <c r="G44" s="735"/>
      <c r="H44" s="734"/>
      <c r="J44" s="598"/>
      <c r="K44" s="734"/>
    </row>
    <row r="45" spans="1:11" ht="12" customHeight="1">
      <c r="A45" s="708" t="s">
        <v>250</v>
      </c>
      <c r="B45" s="527"/>
      <c r="C45" s="527"/>
      <c r="D45" s="527"/>
      <c r="E45" s="604"/>
    </row>
    <row r="46" spans="1:11" ht="12" customHeight="1">
      <c r="A46" s="537" t="s">
        <v>251</v>
      </c>
      <c r="B46" s="518"/>
      <c r="C46" s="518"/>
      <c r="D46" s="518"/>
      <c r="E46" s="604"/>
    </row>
    <row r="47" spans="1:11" ht="9.9499999999999993" customHeight="1">
      <c r="A47" s="126" t="s">
        <v>252</v>
      </c>
      <c r="B47" s="605"/>
      <c r="C47" s="605"/>
      <c r="D47" s="605"/>
      <c r="E47" s="604"/>
    </row>
    <row r="48" spans="1:11" ht="9.9499999999999993" customHeight="1">
      <c r="A48" s="539" t="s">
        <v>230</v>
      </c>
      <c r="B48" s="606"/>
      <c r="C48" s="606"/>
      <c r="D48" s="606"/>
    </row>
    <row r="51" spans="2:6">
      <c r="B51" s="541"/>
      <c r="C51" s="607"/>
      <c r="F51" s="608"/>
    </row>
    <row r="52" spans="2:6">
      <c r="B52" s="541"/>
      <c r="C52" s="607"/>
      <c r="F52" s="608"/>
    </row>
    <row r="53" spans="2:6">
      <c r="B53" s="541"/>
      <c r="C53" s="607"/>
      <c r="F53" s="608"/>
    </row>
    <row r="54" spans="2:6">
      <c r="B54" s="541"/>
      <c r="C54" s="607"/>
      <c r="F54" s="608"/>
    </row>
    <row r="55" spans="2:6">
      <c r="B55" s="541"/>
      <c r="C55" s="607"/>
      <c r="F55" s="608"/>
    </row>
    <row r="56" spans="2:6">
      <c r="B56" s="541"/>
      <c r="C56" s="607"/>
      <c r="F56" s="608"/>
    </row>
    <row r="57" spans="2:6">
      <c r="B57" s="541"/>
      <c r="C57" s="607"/>
      <c r="F57" s="608"/>
    </row>
    <row r="58" spans="2:6">
      <c r="C58" s="607"/>
      <c r="F58" s="608"/>
    </row>
  </sheetData>
  <mergeCells count="1">
    <mergeCell ref="B4:D4"/>
  </mergeCells>
  <pageMargins left="0.66700000000000004" right="0.66700000000000004" top="0.38" bottom="0.83299999999999996" header="0" footer="0"/>
  <pageSetup firstPageNumber="13" orientation="portrait" useFirstPageNumber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M40"/>
  <sheetViews>
    <sheetView showGridLines="0" zoomScaleNormal="100" workbookViewId="0">
      <selection activeCell="I38" sqref="I38"/>
    </sheetView>
  </sheetViews>
  <sheetFormatPr defaultColWidth="12.5703125" defaultRowHeight="15"/>
  <cols>
    <col min="1" max="1" width="11.7109375" style="549" customWidth="1"/>
    <col min="2" max="9" width="10.7109375" style="549" customWidth="1"/>
    <col min="10" max="10" width="10" style="549" customWidth="1"/>
    <col min="11" max="11" width="14.140625" style="549" bestFit="1" customWidth="1"/>
    <col min="12" max="12" width="13.85546875" style="549" customWidth="1"/>
    <col min="13" max="16384" width="12.5703125" style="549"/>
  </cols>
  <sheetData>
    <row r="1" spans="1:13" ht="16.5" customHeight="1">
      <c r="A1" s="609" t="s">
        <v>253</v>
      </c>
      <c r="B1" s="610"/>
      <c r="C1" s="610"/>
      <c r="D1" s="610"/>
      <c r="E1" s="610"/>
      <c r="F1" s="610"/>
      <c r="G1" s="610"/>
      <c r="H1" s="610"/>
      <c r="I1" s="610"/>
      <c r="J1" s="611"/>
      <c r="K1" s="611"/>
      <c r="L1" s="611"/>
      <c r="M1" s="548"/>
    </row>
    <row r="2" spans="1:13" ht="12" customHeight="1">
      <c r="A2" s="612"/>
      <c r="B2" s="612"/>
      <c r="C2" s="612"/>
      <c r="D2" s="613" t="s">
        <v>254</v>
      </c>
      <c r="E2" s="613" t="s">
        <v>255</v>
      </c>
      <c r="F2" s="612"/>
      <c r="G2" s="612"/>
      <c r="H2" s="612"/>
      <c r="I2" s="612"/>
      <c r="J2" s="614"/>
      <c r="K2" s="614"/>
      <c r="L2" s="614"/>
    </row>
    <row r="3" spans="1:13" ht="12" customHeight="1">
      <c r="A3" s="615" t="s">
        <v>232</v>
      </c>
      <c r="B3" s="616" t="s">
        <v>256</v>
      </c>
      <c r="C3" s="616" t="s">
        <v>257</v>
      </c>
      <c r="D3" s="616" t="s">
        <v>258</v>
      </c>
      <c r="E3" s="616" t="s">
        <v>259</v>
      </c>
      <c r="F3" s="616" t="s">
        <v>260</v>
      </c>
      <c r="G3" s="616" t="s">
        <v>261</v>
      </c>
      <c r="H3" s="616" t="s">
        <v>262</v>
      </c>
      <c r="I3" s="617" t="s">
        <v>263</v>
      </c>
      <c r="J3" s="611"/>
      <c r="K3" s="611"/>
      <c r="L3" s="611"/>
      <c r="M3" s="548"/>
    </row>
    <row r="4" spans="1:13" ht="15" customHeight="1">
      <c r="A4" s="618"/>
      <c r="B4" s="785" t="s">
        <v>319</v>
      </c>
      <c r="C4" s="786"/>
      <c r="D4" s="786"/>
      <c r="E4" s="786"/>
      <c r="F4" s="786"/>
      <c r="G4" s="786"/>
      <c r="H4" s="786"/>
      <c r="I4" s="786"/>
      <c r="J4" s="611"/>
      <c r="K4" s="611"/>
      <c r="L4" s="611"/>
      <c r="M4" s="548"/>
    </row>
    <row r="5" spans="1:13" ht="2.25" customHeight="1">
      <c r="A5" s="618"/>
      <c r="B5" s="553"/>
      <c r="C5" s="553"/>
      <c r="D5" s="553"/>
      <c r="E5" s="553"/>
      <c r="F5" s="553"/>
      <c r="G5" s="553"/>
      <c r="H5" s="553"/>
      <c r="I5" s="553"/>
      <c r="J5" s="611"/>
      <c r="K5" s="611"/>
      <c r="L5" s="611"/>
      <c r="M5" s="548"/>
    </row>
    <row r="6" spans="1:13" ht="12" customHeight="1">
      <c r="A6" s="619">
        <v>2003</v>
      </c>
      <c r="B6" s="553">
        <v>90554.718999999997</v>
      </c>
      <c r="C6" s="553">
        <v>2998.136</v>
      </c>
      <c r="D6" s="553">
        <v>0</v>
      </c>
      <c r="E6" s="553">
        <v>742.23</v>
      </c>
      <c r="F6" s="553">
        <v>0</v>
      </c>
      <c r="G6" s="553">
        <v>8396.8649999999998</v>
      </c>
      <c r="H6" s="553">
        <f>I6-SUM(B6:G6)</f>
        <v>359.96899999999732</v>
      </c>
      <c r="I6" s="553">
        <v>103051.91899999999</v>
      </c>
      <c r="J6" s="611"/>
      <c r="K6" s="611"/>
      <c r="L6" s="611"/>
      <c r="M6" s="548"/>
    </row>
    <row r="7" spans="1:13" ht="12" customHeight="1">
      <c r="A7" s="620">
        <v>2004</v>
      </c>
      <c r="B7" s="553">
        <v>87428.089000000007</v>
      </c>
      <c r="C7" s="553">
        <v>4587.8770000000004</v>
      </c>
      <c r="D7" s="553">
        <v>0</v>
      </c>
      <c r="E7" s="553">
        <v>763.98299999999995</v>
      </c>
      <c r="F7" s="553">
        <v>89.99</v>
      </c>
      <c r="G7" s="553">
        <v>6983.2150000000001</v>
      </c>
      <c r="H7" s="553">
        <f>I7-SUM(B7:G7)</f>
        <v>457.30399999998917</v>
      </c>
      <c r="I7" s="553">
        <v>100310.458</v>
      </c>
      <c r="J7" s="614"/>
      <c r="K7" s="611"/>
      <c r="L7" s="611"/>
      <c r="M7" s="548"/>
    </row>
    <row r="8" spans="1:13" ht="12" customHeight="1">
      <c r="A8" s="620">
        <v>2005</v>
      </c>
      <c r="B8" s="553">
        <v>105320.29399999999</v>
      </c>
      <c r="C8" s="553">
        <v>5043.3500000000004</v>
      </c>
      <c r="D8" s="553">
        <v>43.250999999999998</v>
      </c>
      <c r="E8" s="553">
        <v>684.20399999999995</v>
      </c>
      <c r="F8" s="553">
        <v>990.91499999999996</v>
      </c>
      <c r="G8" s="553">
        <v>6851.7430000000004</v>
      </c>
      <c r="H8" s="553">
        <f t="shared" ref="H8:H13" si="0">I8-SUM(B8:G8)</f>
        <v>1426.3040000000037</v>
      </c>
      <c r="I8" s="553">
        <v>120360.061</v>
      </c>
      <c r="J8" s="614"/>
      <c r="K8" s="614"/>
      <c r="L8" s="614"/>
    </row>
    <row r="9" spans="1:13" ht="12" customHeight="1">
      <c r="A9" s="620">
        <v>2006</v>
      </c>
      <c r="B9" s="553">
        <v>105918.25</v>
      </c>
      <c r="C9" s="553">
        <v>4895.12</v>
      </c>
      <c r="D9" s="553">
        <v>168.11799999999999</v>
      </c>
      <c r="E9" s="553">
        <v>751.447</v>
      </c>
      <c r="F9" s="553">
        <v>331.28399999999999</v>
      </c>
      <c r="G9" s="553">
        <v>5266.1220000000003</v>
      </c>
      <c r="H9" s="553">
        <f t="shared" si="0"/>
        <v>1905.9630000000034</v>
      </c>
      <c r="I9" s="553">
        <v>119236.304</v>
      </c>
      <c r="J9" s="614"/>
      <c r="K9" s="614"/>
      <c r="L9" s="614"/>
    </row>
    <row r="10" spans="1:13" ht="12" customHeight="1">
      <c r="A10" s="620">
        <v>2007</v>
      </c>
      <c r="B10" s="553">
        <v>114675.889</v>
      </c>
      <c r="C10" s="553">
        <v>4758.2359999999999</v>
      </c>
      <c r="D10" s="553">
        <v>162.77000000000001</v>
      </c>
      <c r="E10" s="553">
        <v>884.89700000000005</v>
      </c>
      <c r="F10" s="553">
        <v>250.952</v>
      </c>
      <c r="G10" s="553">
        <v>5365.6149999999998</v>
      </c>
      <c r="H10" s="553">
        <f t="shared" si="0"/>
        <v>1369.1209999999846</v>
      </c>
      <c r="I10" s="553">
        <v>127467.48</v>
      </c>
    </row>
    <row r="11" spans="1:13" ht="12" customHeight="1">
      <c r="A11" s="620">
        <v>2008</v>
      </c>
      <c r="B11" s="553">
        <v>115386.33199999999</v>
      </c>
      <c r="C11" s="553">
        <v>8196.8520000000008</v>
      </c>
      <c r="D11" s="553">
        <v>171.315</v>
      </c>
      <c r="E11" s="553">
        <v>1149.624</v>
      </c>
      <c r="F11" s="553">
        <v>556.495</v>
      </c>
      <c r="G11" s="553">
        <v>6719.9269999999997</v>
      </c>
      <c r="H11" s="553">
        <f t="shared" si="0"/>
        <v>2001.9120000000112</v>
      </c>
      <c r="I11" s="553">
        <v>134182.45699999999</v>
      </c>
    </row>
    <row r="12" spans="1:13" ht="12" customHeight="1">
      <c r="A12" s="620">
        <v>2009</v>
      </c>
      <c r="B12" s="621">
        <v>115355.41499999999</v>
      </c>
      <c r="C12" s="553">
        <v>7652.174</v>
      </c>
      <c r="D12" s="553">
        <v>599.65499999999997</v>
      </c>
      <c r="E12" s="553">
        <v>793.31399999999996</v>
      </c>
      <c r="F12" s="553">
        <v>373.77100000000002</v>
      </c>
      <c r="G12" s="553">
        <v>7616.2830000000004</v>
      </c>
      <c r="H12" s="553">
        <f t="shared" si="0"/>
        <v>2213.9850000000151</v>
      </c>
      <c r="I12" s="553">
        <v>134604.59700000001</v>
      </c>
    </row>
    <row r="13" spans="1:13" ht="12" customHeight="1">
      <c r="A13" s="620">
        <v>2010</v>
      </c>
      <c r="B13" s="621">
        <v>117553.367</v>
      </c>
      <c r="C13" s="553">
        <v>9755.2610000000004</v>
      </c>
      <c r="D13" s="553">
        <v>958.98</v>
      </c>
      <c r="E13" s="553">
        <v>1231.8879999999999</v>
      </c>
      <c r="F13" s="553">
        <v>257.73399999999998</v>
      </c>
      <c r="G13" s="553">
        <v>8087.0709999999999</v>
      </c>
      <c r="H13" s="553">
        <f t="shared" si="0"/>
        <v>1990.8859999999986</v>
      </c>
      <c r="I13" s="553">
        <v>139835.18700000001</v>
      </c>
      <c r="J13" s="587"/>
      <c r="K13" s="587"/>
    </row>
    <row r="14" spans="1:13" ht="12" customHeight="1">
      <c r="A14" s="619">
        <v>2011</v>
      </c>
      <c r="B14" s="622">
        <v>133332.18700000001</v>
      </c>
      <c r="C14" s="547">
        <v>12526.236999999999</v>
      </c>
      <c r="D14" s="547">
        <v>1667.597</v>
      </c>
      <c r="E14" s="547">
        <v>1275.645</v>
      </c>
      <c r="F14" s="547">
        <v>277.01299999999998</v>
      </c>
      <c r="G14" s="547">
        <v>10769.143</v>
      </c>
      <c r="H14" s="547">
        <v>1956.7239999999999</v>
      </c>
      <c r="I14" s="547">
        <v>161804.546</v>
      </c>
    </row>
    <row r="15" spans="1:13" ht="12" customHeight="1">
      <c r="A15" s="619">
        <v>2012</v>
      </c>
      <c r="B15" s="622">
        <v>139395.399</v>
      </c>
      <c r="C15" s="547">
        <v>6735.9049999999997</v>
      </c>
      <c r="D15" s="547">
        <v>1544.098</v>
      </c>
      <c r="E15" s="547">
        <v>1470.2539999999999</v>
      </c>
      <c r="F15" s="547">
        <v>577.69799999999998</v>
      </c>
      <c r="G15" s="547">
        <v>10421.602999999999</v>
      </c>
      <c r="H15" s="547">
        <v>1266.1389999999956</v>
      </c>
      <c r="I15" s="547">
        <v>161411.09599999999</v>
      </c>
    </row>
    <row r="16" spans="1:13" ht="12" customHeight="1">
      <c r="A16" s="619">
        <v>2013</v>
      </c>
      <c r="B16" s="622">
        <v>137534.228</v>
      </c>
      <c r="C16" s="547">
        <v>6503.8379999999997</v>
      </c>
      <c r="D16" s="547">
        <v>1258.085</v>
      </c>
      <c r="E16" s="547">
        <v>2347.018</v>
      </c>
      <c r="F16" s="547">
        <v>1094.866</v>
      </c>
      <c r="G16" s="547">
        <v>9669.2129999999997</v>
      </c>
      <c r="H16" s="547">
        <v>1789.3390000000072</v>
      </c>
      <c r="I16" s="547">
        <v>160196.587</v>
      </c>
    </row>
    <row r="17" spans="1:11" ht="12" customHeight="1">
      <c r="A17" s="619">
        <v>2014</v>
      </c>
      <c r="B17" s="622">
        <v>133173.20699999999</v>
      </c>
      <c r="C17" s="547">
        <v>11977.28</v>
      </c>
      <c r="D17" s="547">
        <v>1577.88</v>
      </c>
      <c r="E17" s="547">
        <v>2321.0569999999998</v>
      </c>
      <c r="F17" s="547">
        <v>735.09799999999996</v>
      </c>
      <c r="G17" s="547">
        <v>8197.4269999999997</v>
      </c>
      <c r="H17" s="547">
        <v>2339.4010000000126</v>
      </c>
      <c r="I17" s="547">
        <v>160321.35</v>
      </c>
    </row>
    <row r="18" spans="1:11" ht="12" customHeight="1">
      <c r="A18" s="619">
        <v>2015</v>
      </c>
      <c r="B18" s="622">
        <v>131606.734</v>
      </c>
      <c r="C18" s="547">
        <v>7189.0389999999998</v>
      </c>
      <c r="D18" s="547">
        <v>1561.3689999999999</v>
      </c>
      <c r="E18" s="547">
        <v>1575.6790000000001</v>
      </c>
      <c r="F18" s="547">
        <v>1570.319</v>
      </c>
      <c r="G18" s="547">
        <v>6419.4750000000004</v>
      </c>
      <c r="H18" s="547">
        <v>1574.0390000000189</v>
      </c>
      <c r="I18" s="547">
        <v>151496.65400000001</v>
      </c>
    </row>
    <row r="19" spans="1:11" ht="12" customHeight="1">
      <c r="A19" s="619">
        <v>2016</v>
      </c>
      <c r="B19" s="622">
        <v>125800.696</v>
      </c>
      <c r="C19" s="547">
        <v>9191.6470000000008</v>
      </c>
      <c r="D19" s="547">
        <v>2863.47</v>
      </c>
      <c r="E19" s="547">
        <v>1502.836</v>
      </c>
      <c r="F19" s="547">
        <v>2321.3670000000002</v>
      </c>
      <c r="G19" s="547">
        <v>7614.902</v>
      </c>
      <c r="H19" s="547">
        <v>2551.3979999999865</v>
      </c>
      <c r="I19" s="547">
        <v>151846.31599999999</v>
      </c>
    </row>
    <row r="20" spans="1:11" ht="12" customHeight="1">
      <c r="A20" s="619">
        <v>2017</v>
      </c>
      <c r="B20" s="622">
        <v>131801.86199999999</v>
      </c>
      <c r="C20" s="547">
        <v>11736.38</v>
      </c>
      <c r="D20" s="547">
        <v>3002.2489999999998</v>
      </c>
      <c r="E20" s="547">
        <v>1372.4659999999999</v>
      </c>
      <c r="F20" s="547">
        <v>2592.973</v>
      </c>
      <c r="G20" s="547">
        <v>5828.3990000000003</v>
      </c>
      <c r="H20" s="547">
        <v>2937.7749999999942</v>
      </c>
      <c r="I20" s="547">
        <v>159272.10399999999</v>
      </c>
    </row>
    <row r="21" spans="1:11" ht="12" customHeight="1">
      <c r="A21" s="623">
        <v>2018</v>
      </c>
      <c r="B21" s="624">
        <v>122706.36900000001</v>
      </c>
      <c r="C21" s="625">
        <v>21236.170999999998</v>
      </c>
      <c r="D21" s="625">
        <v>1600.7360000000001</v>
      </c>
      <c r="E21" s="625">
        <v>1038.941</v>
      </c>
      <c r="F21" s="625">
        <v>2170.1109999999999</v>
      </c>
      <c r="G21" s="625">
        <v>5942.6419999999998</v>
      </c>
      <c r="H21" s="625">
        <v>2964.8869999999879</v>
      </c>
      <c r="I21" s="625">
        <v>157659.85699999999</v>
      </c>
    </row>
    <row r="22" spans="1:11" ht="12" customHeight="1">
      <c r="A22" s="126" t="s">
        <v>264</v>
      </c>
    </row>
    <row r="24" spans="1:11">
      <c r="A24" s="591"/>
      <c r="B24" s="591"/>
      <c r="C24" s="591"/>
      <c r="D24" s="591"/>
      <c r="E24" s="591"/>
      <c r="F24" s="591"/>
    </row>
    <row r="25" spans="1:11">
      <c r="A25" s="591"/>
      <c r="B25" s="626"/>
      <c r="C25" s="626"/>
      <c r="D25" s="626"/>
      <c r="E25" s="626"/>
      <c r="F25" s="627"/>
      <c r="G25" s="627"/>
      <c r="I25" s="626"/>
      <c r="J25" s="626"/>
    </row>
    <row r="26" spans="1:11">
      <c r="A26" s="591"/>
      <c r="B26" s="628"/>
      <c r="C26" s="628"/>
      <c r="D26" s="628"/>
      <c r="E26" s="628"/>
      <c r="F26" s="328"/>
      <c r="G26" s="328"/>
      <c r="H26" s="744"/>
      <c r="I26" s="628"/>
      <c r="J26" s="626"/>
      <c r="K26" s="743"/>
    </row>
    <row r="27" spans="1:11">
      <c r="A27" s="591"/>
      <c r="B27" s="628"/>
      <c r="C27" s="628"/>
      <c r="D27" s="628"/>
      <c r="E27" s="628"/>
      <c r="F27" s="328"/>
      <c r="G27" s="328"/>
      <c r="H27" s="744"/>
      <c r="I27" s="628"/>
      <c r="J27" s="626"/>
      <c r="K27" s="743"/>
    </row>
    <row r="28" spans="1:11">
      <c r="A28" s="591"/>
      <c r="B28" s="628"/>
      <c r="C28" s="628"/>
      <c r="D28" s="628"/>
      <c r="E28" s="628"/>
      <c r="F28" s="328"/>
      <c r="G28" s="328"/>
      <c r="H28" s="744"/>
      <c r="I28" s="628"/>
      <c r="J28" s="626"/>
      <c r="K28" s="743"/>
    </row>
    <row r="29" spans="1:11">
      <c r="A29" s="591"/>
      <c r="B29" s="328"/>
      <c r="C29" s="328"/>
      <c r="D29" s="328"/>
      <c r="E29" s="328"/>
      <c r="F29" s="328"/>
      <c r="G29" s="328"/>
      <c r="H29" s="744"/>
      <c r="I29" s="328"/>
      <c r="K29" s="743"/>
    </row>
    <row r="30" spans="1:11">
      <c r="A30" s="591"/>
      <c r="B30" s="328"/>
      <c r="C30" s="328"/>
      <c r="D30" s="328"/>
      <c r="E30" s="328"/>
      <c r="F30" s="328"/>
      <c r="G30" s="328"/>
      <c r="H30" s="328"/>
      <c r="I30" s="328"/>
      <c r="J30" s="328"/>
    </row>
    <row r="31" spans="1:11">
      <c r="A31" s="591"/>
      <c r="B31" s="328"/>
      <c r="C31" s="328"/>
      <c r="D31" s="328"/>
      <c r="E31" s="328"/>
      <c r="F31" s="328"/>
      <c r="G31" s="328"/>
      <c r="H31" s="328"/>
      <c r="I31" s="328"/>
      <c r="J31" s="328"/>
    </row>
    <row r="32" spans="1:11">
      <c r="A32" s="591"/>
      <c r="B32" s="328"/>
      <c r="C32" s="328"/>
      <c r="D32" s="328"/>
      <c r="E32" s="328"/>
      <c r="F32" s="328"/>
      <c r="G32" s="328"/>
      <c r="H32" s="328"/>
      <c r="I32" s="328"/>
      <c r="J32" s="328"/>
    </row>
    <row r="33" spans="1:10">
      <c r="B33" s="328"/>
      <c r="C33" s="328"/>
      <c r="D33" s="328"/>
      <c r="E33" s="328"/>
      <c r="F33" s="328"/>
      <c r="G33" s="328"/>
      <c r="H33" s="328"/>
      <c r="I33" s="328"/>
    </row>
    <row r="34" spans="1:10">
      <c r="A34" s="591"/>
      <c r="B34" s="328"/>
      <c r="C34" s="328"/>
      <c r="D34" s="328"/>
      <c r="E34" s="328"/>
      <c r="F34" s="328"/>
      <c r="G34" s="328"/>
      <c r="H34" s="328"/>
      <c r="I34" s="328"/>
      <c r="J34" s="763"/>
    </row>
    <row r="35" spans="1:10">
      <c r="A35" s="591"/>
      <c r="B35" s="328"/>
      <c r="C35" s="328"/>
      <c r="D35" s="328"/>
      <c r="E35" s="328"/>
      <c r="F35" s="328"/>
      <c r="G35" s="328"/>
      <c r="H35" s="328"/>
      <c r="I35" s="328"/>
      <c r="J35" s="763"/>
    </row>
    <row r="36" spans="1:10">
      <c r="A36" s="591"/>
      <c r="B36" s="328"/>
      <c r="C36" s="328"/>
      <c r="D36" s="328"/>
      <c r="E36" s="328"/>
      <c r="F36" s="328"/>
      <c r="G36" s="328"/>
      <c r="H36" s="328"/>
      <c r="I36" s="328"/>
      <c r="J36" s="763"/>
    </row>
    <row r="37" spans="1:10">
      <c r="A37" s="591"/>
      <c r="B37" s="328"/>
      <c r="C37" s="328"/>
      <c r="D37" s="328"/>
      <c r="E37" s="328"/>
      <c r="F37" s="328"/>
      <c r="G37" s="328"/>
      <c r="H37" s="328"/>
      <c r="I37" s="328"/>
      <c r="J37" s="763"/>
    </row>
    <row r="38" spans="1:10">
      <c r="A38" s="591"/>
      <c r="B38" s="328"/>
      <c r="C38" s="328"/>
      <c r="D38" s="328"/>
      <c r="E38" s="328"/>
      <c r="F38" s="328"/>
      <c r="G38" s="328"/>
      <c r="H38" s="328"/>
      <c r="I38" s="328"/>
      <c r="J38" s="763"/>
    </row>
    <row r="39" spans="1:10">
      <c r="A39" s="591"/>
      <c r="B39" s="328"/>
      <c r="C39" s="328"/>
      <c r="D39" s="328"/>
      <c r="E39" s="328"/>
      <c r="F39" s="328"/>
      <c r="G39" s="328"/>
      <c r="H39" s="328"/>
      <c r="I39" s="328"/>
      <c r="J39" s="763"/>
    </row>
    <row r="40" spans="1:10">
      <c r="A40" s="591"/>
      <c r="B40" s="328"/>
      <c r="C40" s="328"/>
      <c r="D40" s="328"/>
      <c r="E40" s="328"/>
      <c r="F40" s="328"/>
      <c r="G40" s="328"/>
      <c r="H40" s="328"/>
      <c r="I40" s="328"/>
      <c r="J40" s="763"/>
    </row>
  </sheetData>
  <mergeCells count="1">
    <mergeCell ref="B4:I4"/>
  </mergeCells>
  <pageMargins left="0.66700000000000004" right="0.66700000000000004" top="0.38" bottom="0.83299999999999996" header="0" footer="0"/>
  <pageSetup firstPageNumber="13" orientation="portrait" useFirstPageNumber="1" r:id="rId1"/>
  <headerFooter alignWithMargins="0"/>
  <ignoredErrors>
    <ignoredError sqref="H6:H13" formulaRange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E123"/>
  <sheetViews>
    <sheetView showGridLines="0" zoomScaleNormal="100" workbookViewId="0">
      <pane ySplit="3" topLeftCell="A4" activePane="bottomLeft" state="frozen"/>
      <selection pane="bottomLeft" activeCell="A16" sqref="A16"/>
    </sheetView>
  </sheetViews>
  <sheetFormatPr defaultColWidth="9.140625" defaultRowHeight="12"/>
  <cols>
    <col min="1" max="1" width="4.7109375" style="631" customWidth="1"/>
    <col min="2" max="2" width="1.5703125" style="631" customWidth="1"/>
    <col min="3" max="3" width="8.85546875" style="631" customWidth="1"/>
    <col min="4" max="7" width="7.85546875" style="631" customWidth="1"/>
    <col min="8" max="9" width="7" style="631" customWidth="1"/>
    <col min="10" max="11" width="6.140625" style="631" customWidth="1"/>
    <col min="12" max="13" width="7" style="631" customWidth="1"/>
    <col min="14" max="14" width="7.85546875" style="631" customWidth="1"/>
    <col min="15" max="15" width="1.42578125" style="631" customWidth="1"/>
    <col min="16" max="16" width="8.42578125" style="631" customWidth="1"/>
    <col min="17" max="17" width="9.7109375" style="631" customWidth="1"/>
    <col min="18" max="18" width="11.140625" style="631" customWidth="1"/>
    <col min="19" max="29" width="10.7109375" style="631" customWidth="1"/>
    <col min="30" max="30" width="11" style="631" customWidth="1"/>
    <col min="31" max="36" width="20.7109375" style="631" customWidth="1"/>
    <col min="37" max="16384" width="9.140625" style="631"/>
  </cols>
  <sheetData>
    <row r="1" spans="1:16" ht="14.25" customHeight="1">
      <c r="A1" s="189" t="s">
        <v>265</v>
      </c>
      <c r="B1" s="629"/>
      <c r="C1" s="630"/>
      <c r="D1" s="630"/>
      <c r="E1" s="630"/>
      <c r="F1" s="630"/>
      <c r="G1" s="630"/>
      <c r="H1" s="630"/>
      <c r="I1" s="630"/>
      <c r="J1" s="630"/>
      <c r="K1" s="630"/>
      <c r="L1" s="630"/>
      <c r="M1" s="630"/>
      <c r="N1" s="630"/>
      <c r="O1" s="630"/>
      <c r="P1" s="630"/>
    </row>
    <row r="2" spans="1:16" ht="15" customHeight="1">
      <c r="A2" s="632" t="s">
        <v>123</v>
      </c>
      <c r="B2" s="633"/>
      <c r="C2" s="634" t="s">
        <v>266</v>
      </c>
      <c r="D2" s="634" t="s">
        <v>267</v>
      </c>
      <c r="E2" s="634" t="s">
        <v>268</v>
      </c>
      <c r="F2" s="634" t="s">
        <v>269</v>
      </c>
      <c r="G2" s="634" t="s">
        <v>270</v>
      </c>
      <c r="H2" s="634" t="s">
        <v>271</v>
      </c>
      <c r="I2" s="634" t="s">
        <v>272</v>
      </c>
      <c r="J2" s="634" t="s">
        <v>273</v>
      </c>
      <c r="K2" s="635" t="s">
        <v>274</v>
      </c>
      <c r="L2" s="634" t="s">
        <v>275</v>
      </c>
      <c r="M2" s="634" t="s">
        <v>276</v>
      </c>
      <c r="N2" s="634" t="s">
        <v>277</v>
      </c>
      <c r="O2" s="634"/>
      <c r="P2" s="634" t="s">
        <v>278</v>
      </c>
    </row>
    <row r="3" spans="1:16" ht="15" customHeight="1">
      <c r="A3" s="636"/>
      <c r="B3" s="636"/>
      <c r="C3" s="779" t="s">
        <v>318</v>
      </c>
      <c r="D3" s="779"/>
      <c r="E3" s="779"/>
      <c r="F3" s="779"/>
      <c r="G3" s="779"/>
      <c r="H3" s="779"/>
      <c r="I3" s="779"/>
      <c r="J3" s="779"/>
      <c r="K3" s="779"/>
      <c r="L3" s="779"/>
      <c r="M3" s="779"/>
      <c r="N3" s="779"/>
      <c r="O3" s="779"/>
      <c r="P3" s="779"/>
    </row>
    <row r="4" spans="1:16" ht="3.95" customHeight="1">
      <c r="A4" s="636"/>
      <c r="B4" s="636"/>
      <c r="C4" s="637"/>
      <c r="D4" s="638"/>
      <c r="E4" s="638"/>
      <c r="F4" s="638"/>
      <c r="G4" s="638"/>
      <c r="H4" s="639"/>
      <c r="I4" s="638"/>
      <c r="J4" s="638"/>
      <c r="K4" s="638"/>
      <c r="L4" s="638"/>
      <c r="M4" s="638"/>
      <c r="N4" s="638"/>
      <c r="O4" s="638"/>
      <c r="P4" s="638"/>
    </row>
    <row r="5" spans="1:16" ht="9.75" customHeight="1">
      <c r="A5" s="640" t="s">
        <v>91</v>
      </c>
      <c r="B5" s="636"/>
      <c r="C5" s="636"/>
      <c r="D5" s="636"/>
      <c r="E5" s="636"/>
      <c r="F5" s="636"/>
      <c r="G5" s="636"/>
      <c r="H5" s="636"/>
      <c r="I5" s="636"/>
      <c r="J5" s="636"/>
      <c r="K5" s="636"/>
      <c r="L5" s="636"/>
      <c r="M5" s="636"/>
      <c r="N5" s="636"/>
      <c r="O5" s="636"/>
      <c r="P5" s="636"/>
    </row>
    <row r="6" spans="1:16" ht="10.5" customHeight="1">
      <c r="A6" s="641" t="s">
        <v>279</v>
      </c>
      <c r="B6" s="642"/>
      <c r="C6" s="643">
        <v>81610.45</v>
      </c>
      <c r="D6" s="643">
        <v>64977.440000000002</v>
      </c>
      <c r="E6" s="643">
        <v>75524.929999999993</v>
      </c>
      <c r="F6" s="643">
        <v>131853.69</v>
      </c>
      <c r="G6" s="643">
        <v>80376.27</v>
      </c>
      <c r="H6" s="643">
        <v>24033.57</v>
      </c>
      <c r="I6" s="643">
        <v>5485.54</v>
      </c>
      <c r="J6" s="643">
        <v>1060.99</v>
      </c>
      <c r="K6" s="643">
        <v>53.83</v>
      </c>
      <c r="L6" s="643">
        <v>2322.9499999999998</v>
      </c>
      <c r="M6" s="643">
        <v>24282.71</v>
      </c>
      <c r="N6" s="643">
        <v>38672.26</v>
      </c>
      <c r="O6" s="643"/>
      <c r="P6" s="644">
        <f t="shared" ref="P6:P15" si="0">SUM(C6:N6)</f>
        <v>530254.63</v>
      </c>
    </row>
    <row r="7" spans="1:16" ht="10.5" customHeight="1">
      <c r="A7" s="641" t="s">
        <v>44</v>
      </c>
      <c r="B7" s="642"/>
      <c r="C7" s="643">
        <v>44280.13</v>
      </c>
      <c r="D7" s="643">
        <v>86379.97</v>
      </c>
      <c r="E7" s="643">
        <v>101553.25</v>
      </c>
      <c r="F7" s="643">
        <v>154824.24</v>
      </c>
      <c r="G7" s="643">
        <v>76158.69</v>
      </c>
      <c r="H7" s="643">
        <v>37435.53</v>
      </c>
      <c r="I7" s="643">
        <v>9853.7900000000009</v>
      </c>
      <c r="J7" s="643">
        <v>118.91</v>
      </c>
      <c r="K7" s="643">
        <v>0</v>
      </c>
      <c r="L7" s="643">
        <v>4243.72</v>
      </c>
      <c r="M7" s="643">
        <v>41475.919999999998</v>
      </c>
      <c r="N7" s="643">
        <v>46158.11</v>
      </c>
      <c r="O7" s="643"/>
      <c r="P7" s="644">
        <f t="shared" si="0"/>
        <v>602482.25999999989</v>
      </c>
    </row>
    <row r="8" spans="1:16" ht="10.5" customHeight="1">
      <c r="A8" s="641" t="s">
        <v>45</v>
      </c>
      <c r="B8" s="642"/>
      <c r="C8" s="643">
        <v>59206.35</v>
      </c>
      <c r="D8" s="643">
        <v>45284.46</v>
      </c>
      <c r="E8" s="643">
        <v>55481.56</v>
      </c>
      <c r="F8" s="643">
        <v>104368.86</v>
      </c>
      <c r="G8" s="643">
        <v>110371.19</v>
      </c>
      <c r="H8" s="643">
        <v>17328.919999999998</v>
      </c>
      <c r="I8" s="643">
        <v>306.85000000000002</v>
      </c>
      <c r="J8" s="643">
        <v>50.79</v>
      </c>
      <c r="K8" s="643">
        <v>16.96</v>
      </c>
      <c r="L8" s="643">
        <v>8122.4</v>
      </c>
      <c r="M8" s="643">
        <v>42861.8</v>
      </c>
      <c r="N8" s="643">
        <v>38467.21</v>
      </c>
      <c r="O8" s="643"/>
      <c r="P8" s="644">
        <f t="shared" si="0"/>
        <v>481867.35</v>
      </c>
    </row>
    <row r="9" spans="1:16" ht="10.5" customHeight="1">
      <c r="A9" s="641" t="s">
        <v>46</v>
      </c>
      <c r="B9" s="642"/>
      <c r="C9" s="643">
        <v>59823.48</v>
      </c>
      <c r="D9" s="643">
        <v>58663.360000000001</v>
      </c>
      <c r="E9" s="643">
        <v>74099.360000000001</v>
      </c>
      <c r="F9" s="643">
        <v>120861.88</v>
      </c>
      <c r="G9" s="643">
        <v>59114.63</v>
      </c>
      <c r="H9" s="643">
        <v>7122.77</v>
      </c>
      <c r="I9" s="643">
        <v>426.64</v>
      </c>
      <c r="J9" s="643">
        <v>36.24</v>
      </c>
      <c r="K9" s="643">
        <v>0</v>
      </c>
      <c r="L9" s="643">
        <v>2404.81</v>
      </c>
      <c r="M9" s="643">
        <v>26447.78</v>
      </c>
      <c r="N9" s="643">
        <v>49138.68</v>
      </c>
      <c r="O9" s="643"/>
      <c r="P9" s="644">
        <f t="shared" si="0"/>
        <v>458139.63000000006</v>
      </c>
    </row>
    <row r="10" spans="1:16" ht="10.5" customHeight="1">
      <c r="A10" s="201" t="s">
        <v>47</v>
      </c>
      <c r="B10" s="200"/>
      <c r="C10" s="643">
        <v>64404.95</v>
      </c>
      <c r="D10" s="643">
        <v>59984.68</v>
      </c>
      <c r="E10" s="643">
        <v>93802.37</v>
      </c>
      <c r="F10" s="643">
        <v>138053.31</v>
      </c>
      <c r="G10" s="643">
        <v>51916.9</v>
      </c>
      <c r="H10" s="643">
        <v>9526.2800000000007</v>
      </c>
      <c r="I10" s="643">
        <v>0</v>
      </c>
      <c r="J10" s="643">
        <v>0</v>
      </c>
      <c r="K10" s="643">
        <v>0</v>
      </c>
      <c r="L10" s="643">
        <v>5115.8999999999996</v>
      </c>
      <c r="M10" s="643">
        <v>50932.24</v>
      </c>
      <c r="N10" s="643">
        <v>50162.38</v>
      </c>
      <c r="O10" s="643"/>
      <c r="P10" s="644">
        <f t="shared" si="0"/>
        <v>523899.01000000007</v>
      </c>
    </row>
    <row r="11" spans="1:16" ht="10.5" customHeight="1">
      <c r="A11" s="201" t="s">
        <v>48</v>
      </c>
      <c r="B11" s="200"/>
      <c r="C11" s="643">
        <v>51583.35</v>
      </c>
      <c r="D11" s="643">
        <v>80890.92</v>
      </c>
      <c r="E11" s="643">
        <v>117148.02</v>
      </c>
      <c r="F11" s="643">
        <v>160896.46</v>
      </c>
      <c r="G11" s="643">
        <v>65879.820000000007</v>
      </c>
      <c r="H11" s="643">
        <v>21684.22</v>
      </c>
      <c r="I11" s="643">
        <v>1457.26</v>
      </c>
      <c r="J11" s="643">
        <v>293.27999999999997</v>
      </c>
      <c r="K11" s="643">
        <v>139.68</v>
      </c>
      <c r="L11" s="643">
        <v>5234.96</v>
      </c>
      <c r="M11" s="643">
        <v>40272.67</v>
      </c>
      <c r="N11" s="643">
        <v>67642.97</v>
      </c>
      <c r="O11" s="643"/>
      <c r="P11" s="644">
        <f t="shared" si="0"/>
        <v>613123.6100000001</v>
      </c>
    </row>
    <row r="12" spans="1:16" ht="10.5" customHeight="1">
      <c r="A12" s="201">
        <v>1996</v>
      </c>
      <c r="B12" s="200"/>
      <c r="C12" s="643">
        <v>93522.73</v>
      </c>
      <c r="D12" s="643">
        <v>70577.58</v>
      </c>
      <c r="E12" s="643">
        <v>114718.51</v>
      </c>
      <c r="F12" s="643">
        <v>231910.81</v>
      </c>
      <c r="G12" s="643">
        <v>89265.18</v>
      </c>
      <c r="H12" s="643">
        <v>19480.12</v>
      </c>
      <c r="I12" s="643">
        <v>2520.15</v>
      </c>
      <c r="J12" s="643">
        <v>102.96</v>
      </c>
      <c r="K12" s="643">
        <v>877.81</v>
      </c>
      <c r="L12" s="643">
        <v>12451.17</v>
      </c>
      <c r="M12" s="643">
        <v>34288.25</v>
      </c>
      <c r="N12" s="643">
        <v>71068.73</v>
      </c>
      <c r="O12" s="643"/>
      <c r="P12" s="644">
        <f t="shared" si="0"/>
        <v>740784.00000000012</v>
      </c>
    </row>
    <row r="13" spans="1:16" ht="10.5" customHeight="1">
      <c r="A13" s="201">
        <v>1997</v>
      </c>
      <c r="B13" s="200"/>
      <c r="C13" s="643">
        <v>101099.21</v>
      </c>
      <c r="D13" s="643">
        <v>103412.83</v>
      </c>
      <c r="E13" s="643">
        <v>188393.39</v>
      </c>
      <c r="F13" s="643">
        <v>226064.08</v>
      </c>
      <c r="G13" s="643">
        <v>111668.62</v>
      </c>
      <c r="H13" s="643">
        <v>16486.36</v>
      </c>
      <c r="I13" s="643">
        <v>4282.66</v>
      </c>
      <c r="J13" s="643">
        <v>1703.53</v>
      </c>
      <c r="K13" s="643">
        <v>2336.8200000000002</v>
      </c>
      <c r="L13" s="643">
        <v>17716.2</v>
      </c>
      <c r="M13" s="643">
        <v>46821.58</v>
      </c>
      <c r="N13" s="643">
        <v>101645.93</v>
      </c>
      <c r="O13" s="643"/>
      <c r="P13" s="644">
        <f t="shared" si="0"/>
        <v>921631.21</v>
      </c>
    </row>
    <row r="14" spans="1:16" ht="10.5" customHeight="1">
      <c r="A14" s="201">
        <v>1998</v>
      </c>
      <c r="B14" s="200"/>
      <c r="C14" s="643">
        <v>106838.98</v>
      </c>
      <c r="D14" s="643">
        <v>96303.51</v>
      </c>
      <c r="E14" s="643">
        <v>180167.78</v>
      </c>
      <c r="F14" s="643">
        <v>238281.74</v>
      </c>
      <c r="G14" s="643">
        <v>163255.78</v>
      </c>
      <c r="H14" s="643">
        <v>23747.64</v>
      </c>
      <c r="I14" s="643">
        <v>2757.51</v>
      </c>
      <c r="J14" s="643">
        <v>0</v>
      </c>
      <c r="K14" s="643">
        <v>28.8</v>
      </c>
      <c r="L14" s="643">
        <v>9090.33</v>
      </c>
      <c r="M14" s="643">
        <v>55071.92</v>
      </c>
      <c r="N14" s="643">
        <v>63026.59</v>
      </c>
      <c r="O14" s="643"/>
      <c r="P14" s="644">
        <f t="shared" si="0"/>
        <v>938570.58000000007</v>
      </c>
    </row>
    <row r="15" spans="1:16" ht="10.5" customHeight="1">
      <c r="A15" s="201">
        <v>1999</v>
      </c>
      <c r="B15" s="200"/>
      <c r="C15" s="643">
        <v>90085.759999999995</v>
      </c>
      <c r="D15" s="643">
        <v>169940.1</v>
      </c>
      <c r="E15" s="643">
        <v>210198.22</v>
      </c>
      <c r="F15" s="643">
        <v>240101.52</v>
      </c>
      <c r="G15" s="643">
        <v>172098.19</v>
      </c>
      <c r="H15" s="643">
        <v>37430.14</v>
      </c>
      <c r="I15" s="643">
        <v>0</v>
      </c>
      <c r="J15" s="643">
        <v>405.96</v>
      </c>
      <c r="K15" s="643">
        <v>567.55999999999995</v>
      </c>
      <c r="L15" s="643">
        <v>7347.37</v>
      </c>
      <c r="M15" s="643">
        <v>64748.54</v>
      </c>
      <c r="N15" s="643">
        <v>115141.88</v>
      </c>
      <c r="O15" s="643"/>
      <c r="P15" s="644">
        <f t="shared" si="0"/>
        <v>1108065.2400000002</v>
      </c>
    </row>
    <row r="16" spans="1:16" ht="10.5" customHeight="1">
      <c r="A16" s="201">
        <v>2000</v>
      </c>
      <c r="B16" s="200"/>
      <c r="C16" s="643">
        <v>162327.07</v>
      </c>
      <c r="D16" s="643">
        <v>156838.57999999999</v>
      </c>
      <c r="E16" s="643">
        <v>239511.13</v>
      </c>
      <c r="F16" s="643">
        <v>273023.84000000003</v>
      </c>
      <c r="G16" s="643">
        <v>103445.38</v>
      </c>
      <c r="H16" s="643">
        <v>1770.6</v>
      </c>
      <c r="I16" s="643">
        <v>138.74</v>
      </c>
      <c r="J16" s="643">
        <v>349.92</v>
      </c>
      <c r="K16" s="643">
        <v>174.61</v>
      </c>
      <c r="L16" s="643">
        <v>7680</v>
      </c>
      <c r="M16" s="643">
        <v>56822.86</v>
      </c>
      <c r="N16" s="643">
        <v>117074.73</v>
      </c>
      <c r="O16" s="643"/>
      <c r="P16" s="644">
        <f t="shared" ref="P16:P20" si="1">SUM(C16:N16)</f>
        <v>1119157.4600000002</v>
      </c>
    </row>
    <row r="17" spans="1:31" ht="10.5" customHeight="1">
      <c r="A17" s="210">
        <v>2001</v>
      </c>
      <c r="B17" s="209"/>
      <c r="C17" s="643">
        <v>211422.04</v>
      </c>
      <c r="D17" s="643">
        <v>141465.07</v>
      </c>
      <c r="E17" s="643">
        <v>161199.5</v>
      </c>
      <c r="F17" s="643">
        <v>256666.01</v>
      </c>
      <c r="G17" s="643">
        <v>101685.85</v>
      </c>
      <c r="H17" s="643">
        <v>250.19</v>
      </c>
      <c r="I17" s="643">
        <v>74.19</v>
      </c>
      <c r="J17" s="643">
        <v>3793.46</v>
      </c>
      <c r="K17" s="643">
        <v>195.53</v>
      </c>
      <c r="L17" s="643">
        <v>351.87</v>
      </c>
      <c r="M17" s="643">
        <v>69202.990000000005</v>
      </c>
      <c r="N17" s="643">
        <v>123828.36</v>
      </c>
      <c r="O17" s="643"/>
      <c r="P17" s="644">
        <f t="shared" si="1"/>
        <v>1070135.0599999998</v>
      </c>
    </row>
    <row r="18" spans="1:31" ht="10.5" customHeight="1">
      <c r="A18" s="210">
        <v>2002</v>
      </c>
      <c r="B18" s="209"/>
      <c r="C18" s="643">
        <v>169771.41</v>
      </c>
      <c r="D18" s="643">
        <v>151517.70000000001</v>
      </c>
      <c r="E18" s="643">
        <v>227472.45</v>
      </c>
      <c r="F18" s="643">
        <v>323332.51</v>
      </c>
      <c r="G18" s="643">
        <v>81452.53</v>
      </c>
      <c r="H18" s="643">
        <v>572.13</v>
      </c>
      <c r="I18" s="643">
        <v>62.43</v>
      </c>
      <c r="J18" s="643">
        <v>280.14</v>
      </c>
      <c r="K18" s="643">
        <v>235.21</v>
      </c>
      <c r="L18" s="643">
        <v>562.84</v>
      </c>
      <c r="M18" s="643">
        <v>43195.47</v>
      </c>
      <c r="N18" s="643">
        <v>110130.47</v>
      </c>
      <c r="O18" s="643"/>
      <c r="P18" s="644">
        <f t="shared" si="1"/>
        <v>1108585.29</v>
      </c>
    </row>
    <row r="19" spans="1:31" ht="10.5" customHeight="1">
      <c r="A19" s="210">
        <v>2003</v>
      </c>
      <c r="B19" s="209"/>
      <c r="C19" s="643">
        <v>195024.15</v>
      </c>
      <c r="D19" s="643">
        <v>148484.79999999999</v>
      </c>
      <c r="E19" s="643">
        <v>224006.3</v>
      </c>
      <c r="F19" s="643">
        <v>279268.93</v>
      </c>
      <c r="G19" s="643">
        <v>53564.37</v>
      </c>
      <c r="H19" s="643">
        <v>0</v>
      </c>
      <c r="I19" s="643">
        <v>51.05</v>
      </c>
      <c r="J19" s="643">
        <v>1064.29</v>
      </c>
      <c r="K19" s="643">
        <v>383.69</v>
      </c>
      <c r="L19" s="643">
        <v>756.53</v>
      </c>
      <c r="M19" s="643">
        <v>44339.93</v>
      </c>
      <c r="N19" s="643">
        <v>132289.47</v>
      </c>
      <c r="O19" s="643"/>
      <c r="P19" s="644">
        <f t="shared" si="1"/>
        <v>1079233.51</v>
      </c>
    </row>
    <row r="20" spans="1:31" ht="10.5" customHeight="1">
      <c r="A20" s="210">
        <v>2004</v>
      </c>
      <c r="B20" s="209"/>
      <c r="C20" s="643">
        <v>147746.93</v>
      </c>
      <c r="D20" s="643">
        <v>115231.89</v>
      </c>
      <c r="E20" s="643">
        <v>224063.18</v>
      </c>
      <c r="F20" s="643">
        <v>225560.01</v>
      </c>
      <c r="G20" s="643">
        <v>69886.23</v>
      </c>
      <c r="H20" s="643">
        <v>1.84</v>
      </c>
      <c r="I20" s="643">
        <v>0</v>
      </c>
      <c r="J20" s="643">
        <v>282.70999999999998</v>
      </c>
      <c r="K20" s="643">
        <v>504.32</v>
      </c>
      <c r="L20" s="643">
        <v>401.48</v>
      </c>
      <c r="M20" s="643">
        <v>28954.27</v>
      </c>
      <c r="N20" s="643">
        <v>98162.39</v>
      </c>
      <c r="O20" s="643"/>
      <c r="P20" s="644">
        <f t="shared" si="1"/>
        <v>910795.24999999988</v>
      </c>
      <c r="S20" s="645"/>
      <c r="T20" s="645"/>
      <c r="U20" s="645"/>
      <c r="V20" s="645"/>
      <c r="W20" s="645"/>
      <c r="X20" s="645"/>
      <c r="Y20" s="645"/>
      <c r="Z20" s="645"/>
      <c r="AA20" s="645"/>
      <c r="AB20" s="645"/>
      <c r="AC20" s="645"/>
    </row>
    <row r="21" spans="1:31" ht="10.5" customHeight="1">
      <c r="A21" s="210">
        <v>2005</v>
      </c>
      <c r="B21" s="209"/>
      <c r="C21" s="643">
        <v>150682.16143000001</v>
      </c>
      <c r="D21" s="643">
        <v>140400.33574000001</v>
      </c>
      <c r="E21" s="643">
        <v>211918.25578000001</v>
      </c>
      <c r="F21" s="643">
        <v>220416.82887999999</v>
      </c>
      <c r="G21" s="643">
        <v>87271.055359999998</v>
      </c>
      <c r="H21" s="643">
        <v>33.730719999999998</v>
      </c>
      <c r="I21" s="643">
        <v>0</v>
      </c>
      <c r="J21" s="643">
        <v>2490.0742500000001</v>
      </c>
      <c r="K21" s="643">
        <v>179.19167999999999</v>
      </c>
      <c r="L21" s="643">
        <v>1259.8113999999998</v>
      </c>
      <c r="M21" s="643">
        <v>29353.60497</v>
      </c>
      <c r="N21" s="643">
        <v>107971.46827</v>
      </c>
      <c r="O21" s="643">
        <v>951976.51847999997</v>
      </c>
      <c r="P21" s="644">
        <v>951976.51847999997</v>
      </c>
      <c r="R21" s="328"/>
      <c r="S21" s="328"/>
      <c r="T21" s="328"/>
      <c r="U21" s="328"/>
      <c r="V21" s="328"/>
      <c r="W21" s="328"/>
      <c r="X21" s="328"/>
      <c r="Y21" s="328"/>
      <c r="Z21" s="328"/>
      <c r="AA21" s="328"/>
      <c r="AB21" s="328"/>
      <c r="AC21" s="328"/>
    </row>
    <row r="22" spans="1:31" ht="10.5" customHeight="1">
      <c r="A22" s="210">
        <v>2006</v>
      </c>
      <c r="B22" s="209"/>
      <c r="C22" s="643">
        <v>145649.97944</v>
      </c>
      <c r="D22" s="643">
        <v>119614.54884</v>
      </c>
      <c r="E22" s="643">
        <v>189145.93471</v>
      </c>
      <c r="F22" s="643">
        <v>240684.07766000001</v>
      </c>
      <c r="G22" s="643">
        <v>104880.87262000001</v>
      </c>
      <c r="H22" s="643">
        <v>399.34522999999996</v>
      </c>
      <c r="I22" s="643">
        <v>115.96091</v>
      </c>
      <c r="J22" s="643">
        <v>2289.6652899999999</v>
      </c>
      <c r="K22" s="643">
        <v>241.11289000000002</v>
      </c>
      <c r="L22" s="643">
        <v>6139.8524299999999</v>
      </c>
      <c r="M22" s="643">
        <v>35901.180189999999</v>
      </c>
      <c r="N22" s="643">
        <v>117697.13837999999</v>
      </c>
      <c r="O22" s="643">
        <v>962759.66859000002</v>
      </c>
      <c r="P22" s="644">
        <v>962759.66859000002</v>
      </c>
      <c r="R22" s="328"/>
      <c r="S22" s="328"/>
      <c r="T22" s="328"/>
      <c r="U22" s="328"/>
      <c r="V22" s="328"/>
      <c r="W22" s="328"/>
      <c r="X22" s="328"/>
      <c r="Y22" s="328"/>
      <c r="Z22" s="328"/>
      <c r="AA22" s="328"/>
      <c r="AB22" s="328"/>
      <c r="AC22" s="328"/>
    </row>
    <row r="23" spans="1:31" ht="10.5" customHeight="1">
      <c r="A23" s="210">
        <v>2007</v>
      </c>
      <c r="B23" s="209"/>
      <c r="C23" s="643">
        <v>145965.21172999998</v>
      </c>
      <c r="D23" s="643">
        <v>140535.48348</v>
      </c>
      <c r="E23" s="643">
        <v>221309.89480000001</v>
      </c>
      <c r="F23" s="643">
        <v>236802.07562000002</v>
      </c>
      <c r="G23" s="643">
        <v>80979.410300000003</v>
      </c>
      <c r="H23" s="643">
        <v>0</v>
      </c>
      <c r="I23" s="643">
        <v>1.1816800000000001</v>
      </c>
      <c r="J23" s="643">
        <v>1093.3337799999999</v>
      </c>
      <c r="K23" s="643">
        <v>250.99180999999999</v>
      </c>
      <c r="L23" s="643">
        <v>1919.1080200000001</v>
      </c>
      <c r="M23" s="643">
        <v>44703.702310000001</v>
      </c>
      <c r="N23" s="643">
        <v>134688.52830999999</v>
      </c>
      <c r="O23" s="643">
        <v>1008248.92184</v>
      </c>
      <c r="P23" s="644">
        <v>1008248.92184</v>
      </c>
      <c r="R23" s="328"/>
      <c r="S23" s="328"/>
      <c r="T23" s="328"/>
      <c r="U23" s="328"/>
      <c r="V23" s="328"/>
      <c r="W23" s="328"/>
      <c r="X23" s="328"/>
      <c r="Y23" s="328"/>
      <c r="Z23" s="328"/>
      <c r="AA23" s="328"/>
      <c r="AB23" s="328"/>
      <c r="AC23" s="328"/>
    </row>
    <row r="24" spans="1:31" ht="10.5" customHeight="1">
      <c r="A24" s="210">
        <v>2008</v>
      </c>
      <c r="B24" s="209"/>
      <c r="C24" s="643">
        <v>122121.35618</v>
      </c>
      <c r="D24" s="643">
        <v>159413.79394</v>
      </c>
      <c r="E24" s="643">
        <v>216569.95087999999</v>
      </c>
      <c r="F24" s="643">
        <v>171298.04032</v>
      </c>
      <c r="G24" s="643">
        <v>82763.771819999994</v>
      </c>
      <c r="H24" s="643">
        <v>769.89368999999999</v>
      </c>
      <c r="I24" s="643">
        <v>0</v>
      </c>
      <c r="J24" s="643">
        <v>105.64989999999999</v>
      </c>
      <c r="K24" s="643">
        <v>130.79361</v>
      </c>
      <c r="L24" s="643">
        <v>4058.6407599999998</v>
      </c>
      <c r="M24" s="643">
        <v>25933.316920000001</v>
      </c>
      <c r="N24" s="643">
        <v>147795.66969000001</v>
      </c>
      <c r="O24" s="643">
        <v>930960.87771000015</v>
      </c>
      <c r="P24" s="644">
        <v>930960.87771000015</v>
      </c>
      <c r="R24" s="328"/>
      <c r="S24" s="328"/>
      <c r="T24" s="328"/>
      <c r="U24" s="328"/>
      <c r="V24" s="328"/>
      <c r="W24" s="328"/>
      <c r="X24" s="328"/>
      <c r="Y24" s="328"/>
      <c r="Z24" s="328"/>
      <c r="AA24" s="328"/>
      <c r="AB24" s="328"/>
      <c r="AC24" s="328"/>
    </row>
    <row r="25" spans="1:31" ht="10.5" customHeight="1">
      <c r="A25" s="210">
        <v>2009</v>
      </c>
      <c r="B25" s="209"/>
      <c r="C25" s="643">
        <v>104417.00251999999</v>
      </c>
      <c r="D25" s="643">
        <v>179161.38244999998</v>
      </c>
      <c r="E25" s="643">
        <v>230021.64822999999</v>
      </c>
      <c r="F25" s="643">
        <v>232018.06793000002</v>
      </c>
      <c r="G25" s="643">
        <v>80350.557310000004</v>
      </c>
      <c r="H25" s="643">
        <v>132.22441000000001</v>
      </c>
      <c r="I25" s="643">
        <v>45.99944</v>
      </c>
      <c r="J25" s="643">
        <v>566.80610999999999</v>
      </c>
      <c r="K25" s="643">
        <v>173.69996</v>
      </c>
      <c r="L25" s="643">
        <v>1782.66176</v>
      </c>
      <c r="M25" s="643">
        <v>70455.59868000001</v>
      </c>
      <c r="N25" s="643">
        <v>145901.21375</v>
      </c>
      <c r="O25" s="643">
        <v>1045026.8625500001</v>
      </c>
      <c r="P25" s="644">
        <v>1045026.8625500001</v>
      </c>
      <c r="R25" s="328"/>
      <c r="S25" s="328"/>
      <c r="T25" s="328"/>
      <c r="U25" s="328"/>
      <c r="V25" s="328"/>
      <c r="W25" s="328"/>
      <c r="X25" s="328"/>
      <c r="Y25" s="328"/>
      <c r="Z25" s="328"/>
      <c r="AA25" s="328"/>
      <c r="AB25" s="328"/>
      <c r="AC25" s="328"/>
    </row>
    <row r="26" spans="1:31" ht="10.5" customHeight="1">
      <c r="A26" s="210">
        <v>2010</v>
      </c>
      <c r="B26" s="209"/>
      <c r="C26" s="643">
        <v>156942.40166</v>
      </c>
      <c r="D26" s="643">
        <v>141917.01866999999</v>
      </c>
      <c r="E26" s="643">
        <v>210142.21891</v>
      </c>
      <c r="F26" s="643">
        <v>214630.58239</v>
      </c>
      <c r="G26" s="643">
        <v>74214.717290000001</v>
      </c>
      <c r="H26" s="643">
        <v>101.44347999999999</v>
      </c>
      <c r="I26" s="643">
        <v>156.79713000000001</v>
      </c>
      <c r="J26" s="643">
        <v>414.58798999999999</v>
      </c>
      <c r="K26" s="643">
        <v>108.48944999999999</v>
      </c>
      <c r="L26" s="643">
        <v>682.77364</v>
      </c>
      <c r="M26" s="643">
        <v>46727.351299999995</v>
      </c>
      <c r="N26" s="643">
        <v>103119.0732</v>
      </c>
      <c r="O26" s="643">
        <v>949157.4551100001</v>
      </c>
      <c r="P26" s="644">
        <v>949157.4551100001</v>
      </c>
      <c r="R26" s="328"/>
      <c r="S26" s="328"/>
      <c r="T26" s="328"/>
      <c r="U26" s="328"/>
      <c r="V26" s="328"/>
      <c r="W26" s="328"/>
      <c r="X26" s="328"/>
      <c r="Y26" s="328"/>
      <c r="Z26" s="328"/>
      <c r="AA26" s="328"/>
      <c r="AB26" s="328"/>
      <c r="AC26" s="328"/>
    </row>
    <row r="27" spans="1:31" ht="10.5" customHeight="1">
      <c r="A27" s="212">
        <v>2011</v>
      </c>
      <c r="B27" s="213"/>
      <c r="C27" s="646">
        <v>173934.75941</v>
      </c>
      <c r="D27" s="646">
        <v>159740.81213999999</v>
      </c>
      <c r="E27" s="646">
        <v>213518.97009000002</v>
      </c>
      <c r="F27" s="646">
        <v>223893.49793000001</v>
      </c>
      <c r="G27" s="646">
        <v>108249.6122</v>
      </c>
      <c r="H27" s="646">
        <v>118.47638999999999</v>
      </c>
      <c r="I27" s="646">
        <v>133.2672</v>
      </c>
      <c r="J27" s="646">
        <v>2648.5094100000001</v>
      </c>
      <c r="K27" s="646">
        <v>375.38319000000001</v>
      </c>
      <c r="L27" s="646">
        <v>4659.3473400000003</v>
      </c>
      <c r="M27" s="646">
        <v>40343.685319999997</v>
      </c>
      <c r="N27" s="646">
        <v>105491.88141</v>
      </c>
      <c r="O27" s="646">
        <v>1033108.20203</v>
      </c>
      <c r="P27" s="644">
        <v>1033108.20203</v>
      </c>
      <c r="Q27" s="758"/>
      <c r="R27" s="759"/>
      <c r="S27" s="759"/>
      <c r="T27" s="759"/>
      <c r="U27" s="759"/>
      <c r="V27" s="759"/>
      <c r="W27" s="759"/>
      <c r="X27" s="759"/>
      <c r="Y27" s="759"/>
      <c r="Z27" s="759"/>
      <c r="AA27" s="759"/>
      <c r="AB27" s="759"/>
      <c r="AC27" s="759"/>
      <c r="AD27" s="760"/>
      <c r="AE27" s="760"/>
    </row>
    <row r="28" spans="1:31" ht="10.5" customHeight="1">
      <c r="A28" s="212">
        <v>2012</v>
      </c>
      <c r="B28" s="213"/>
      <c r="C28" s="646">
        <v>112782.89705</v>
      </c>
      <c r="D28" s="646">
        <v>114806.06543999999</v>
      </c>
      <c r="E28" s="646">
        <v>164051.69693000001</v>
      </c>
      <c r="F28" s="646">
        <v>164622.36333000002</v>
      </c>
      <c r="G28" s="646">
        <v>67889.352530000004</v>
      </c>
      <c r="H28" s="646">
        <v>1320.13427</v>
      </c>
      <c r="I28" s="646">
        <v>808.69282999999996</v>
      </c>
      <c r="J28" s="646">
        <v>839.37013999999999</v>
      </c>
      <c r="K28" s="646">
        <v>68.715860000000006</v>
      </c>
      <c r="L28" s="646">
        <v>3224.4294300000001</v>
      </c>
      <c r="M28" s="646">
        <v>62962.864529999999</v>
      </c>
      <c r="N28" s="646">
        <v>148288.07642</v>
      </c>
      <c r="O28" s="646">
        <v>841664.65876000002</v>
      </c>
      <c r="P28" s="644">
        <v>841664.65876999998</v>
      </c>
      <c r="Q28" s="761"/>
      <c r="R28" s="759"/>
      <c r="S28" s="762"/>
      <c r="T28" s="762"/>
      <c r="U28" s="762"/>
      <c r="V28" s="762"/>
      <c r="W28" s="762"/>
      <c r="X28" s="762"/>
      <c r="Y28" s="762"/>
      <c r="Z28" s="762"/>
      <c r="AA28" s="762"/>
      <c r="AB28" s="762"/>
      <c r="AC28" s="762"/>
      <c r="AD28" s="762"/>
      <c r="AE28" s="760"/>
    </row>
    <row r="29" spans="1:31" ht="10.5" customHeight="1">
      <c r="A29" s="212">
        <v>2013</v>
      </c>
      <c r="B29" s="213"/>
      <c r="C29" s="646">
        <v>160660.22328999999</v>
      </c>
      <c r="D29" s="646">
        <v>123222.88454000001</v>
      </c>
      <c r="E29" s="646">
        <v>183135.90806000002</v>
      </c>
      <c r="F29" s="646">
        <v>178742.9981</v>
      </c>
      <c r="G29" s="646">
        <v>99132.960099999997</v>
      </c>
      <c r="H29" s="646">
        <v>267.78661999999997</v>
      </c>
      <c r="I29" s="646">
        <v>0</v>
      </c>
      <c r="J29" s="646">
        <v>871.33716000000004</v>
      </c>
      <c r="K29" s="646">
        <v>628.77582999999993</v>
      </c>
      <c r="L29" s="646">
        <v>8263.1238799999992</v>
      </c>
      <c r="M29" s="646">
        <v>77327.495840000003</v>
      </c>
      <c r="N29" s="646">
        <v>116623.0267</v>
      </c>
      <c r="O29" s="646"/>
      <c r="P29" s="644">
        <v>948876.52012</v>
      </c>
      <c r="Q29" s="761"/>
      <c r="R29" s="759"/>
      <c r="S29" s="762"/>
      <c r="T29" s="762"/>
      <c r="U29" s="762"/>
      <c r="V29" s="762"/>
      <c r="W29" s="762"/>
      <c r="X29" s="762"/>
      <c r="Y29" s="762"/>
      <c r="Z29" s="762"/>
      <c r="AA29" s="762"/>
      <c r="AB29" s="762"/>
      <c r="AC29" s="762"/>
      <c r="AD29" s="762"/>
      <c r="AE29" s="760"/>
    </row>
    <row r="30" spans="1:31" ht="10.5" customHeight="1">
      <c r="A30" s="212">
        <v>2014</v>
      </c>
      <c r="B30" s="213"/>
      <c r="C30" s="646">
        <v>110863.64794</v>
      </c>
      <c r="D30" s="646">
        <v>116956.08115000001</v>
      </c>
      <c r="E30" s="646">
        <v>191349.12811000002</v>
      </c>
      <c r="F30" s="646">
        <v>201529.57866999999</v>
      </c>
      <c r="G30" s="646">
        <v>100777.85062000001</v>
      </c>
      <c r="H30" s="646">
        <v>487.77262000000002</v>
      </c>
      <c r="I30" s="646">
        <v>0</v>
      </c>
      <c r="J30" s="646">
        <v>482.85631000000001</v>
      </c>
      <c r="K30" s="646">
        <v>429.85720000000003</v>
      </c>
      <c r="L30" s="646">
        <v>12923.670529999999</v>
      </c>
      <c r="M30" s="646">
        <v>49787.507740000001</v>
      </c>
      <c r="N30" s="646">
        <v>116581.69886</v>
      </c>
      <c r="O30" s="646"/>
      <c r="P30" s="644">
        <v>902169.64974999998</v>
      </c>
      <c r="Q30" s="761"/>
      <c r="R30" s="759"/>
      <c r="S30" s="762"/>
      <c r="T30" s="762"/>
      <c r="U30" s="762"/>
      <c r="V30" s="762"/>
      <c r="W30" s="762"/>
      <c r="X30" s="762"/>
      <c r="Y30" s="762"/>
      <c r="Z30" s="762"/>
      <c r="AA30" s="762"/>
      <c r="AB30" s="762"/>
      <c r="AC30" s="762"/>
      <c r="AD30" s="762"/>
      <c r="AE30" s="760"/>
    </row>
    <row r="31" spans="1:31" ht="10.5" customHeight="1">
      <c r="A31" s="212">
        <v>2015</v>
      </c>
      <c r="B31" s="213"/>
      <c r="C31" s="646">
        <v>144265.13069999998</v>
      </c>
      <c r="D31" s="646">
        <v>122651.57659</v>
      </c>
      <c r="E31" s="646">
        <v>190950.04743999999</v>
      </c>
      <c r="F31" s="646">
        <v>193131.56719999999</v>
      </c>
      <c r="G31" s="646">
        <v>80556.795290000009</v>
      </c>
      <c r="H31" s="646">
        <v>1598.6243200000001</v>
      </c>
      <c r="I31" s="646">
        <v>336.13209999999998</v>
      </c>
      <c r="J31" s="646">
        <v>302.17210999999998</v>
      </c>
      <c r="K31" s="646">
        <v>116.51648</v>
      </c>
      <c r="L31" s="646">
        <v>4896.0245400000003</v>
      </c>
      <c r="M31" s="646">
        <v>62951.067600000002</v>
      </c>
      <c r="N31" s="646">
        <v>138055.89441000001</v>
      </c>
      <c r="O31" s="646"/>
      <c r="P31" s="644">
        <v>939811.54876999999</v>
      </c>
      <c r="Q31" s="761"/>
      <c r="R31" s="759"/>
      <c r="S31" s="762"/>
      <c r="T31" s="762"/>
      <c r="U31" s="762"/>
      <c r="V31" s="762"/>
      <c r="W31" s="762"/>
      <c r="X31" s="762"/>
      <c r="Y31" s="762"/>
      <c r="Z31" s="762"/>
      <c r="AA31" s="762"/>
      <c r="AB31" s="762"/>
      <c r="AC31" s="762"/>
      <c r="AD31" s="762"/>
      <c r="AE31" s="760"/>
    </row>
    <row r="32" spans="1:31" ht="10.5" customHeight="1">
      <c r="A32" s="212">
        <v>2016</v>
      </c>
      <c r="B32" s="213"/>
      <c r="C32" s="646">
        <v>127237.11759000001</v>
      </c>
      <c r="D32" s="646">
        <v>142293.25725999998</v>
      </c>
      <c r="E32" s="646">
        <v>228184.78803999998</v>
      </c>
      <c r="F32" s="646">
        <v>225832.93918000002</v>
      </c>
      <c r="G32" s="646">
        <v>74091.384120000002</v>
      </c>
      <c r="H32" s="646">
        <v>229.01392999999999</v>
      </c>
      <c r="I32" s="646">
        <v>0</v>
      </c>
      <c r="J32" s="646">
        <v>85.839160000000007</v>
      </c>
      <c r="K32" s="646">
        <v>548.80978000000005</v>
      </c>
      <c r="L32" s="646">
        <v>5883.7040099999995</v>
      </c>
      <c r="M32" s="646">
        <v>95509.392670000001</v>
      </c>
      <c r="N32" s="646">
        <v>141527.38038999998</v>
      </c>
      <c r="O32" s="646"/>
      <c r="P32" s="644">
        <v>1041423.62615</v>
      </c>
      <c r="Q32" s="761"/>
      <c r="R32" s="759"/>
      <c r="S32" s="762"/>
      <c r="T32" s="762"/>
      <c r="U32" s="762"/>
      <c r="V32" s="762"/>
      <c r="W32" s="762"/>
      <c r="X32" s="762"/>
      <c r="Y32" s="762"/>
      <c r="Z32" s="762"/>
      <c r="AA32" s="762"/>
      <c r="AB32" s="762"/>
      <c r="AC32" s="762"/>
      <c r="AD32" s="762"/>
      <c r="AE32" s="760"/>
    </row>
    <row r="33" spans="1:31" ht="10.5" customHeight="1">
      <c r="A33" s="212">
        <v>2017</v>
      </c>
      <c r="B33" s="213"/>
      <c r="C33" s="646">
        <v>155005.53540999998</v>
      </c>
      <c r="D33" s="646">
        <v>145804.3603</v>
      </c>
      <c r="E33" s="646">
        <v>206678.32124000002</v>
      </c>
      <c r="F33" s="646">
        <v>221015.10816999999</v>
      </c>
      <c r="G33" s="646">
        <v>91887.502970000001</v>
      </c>
      <c r="H33" s="646">
        <v>459.16323999999997</v>
      </c>
      <c r="I33" s="646">
        <v>2.33249</v>
      </c>
      <c r="J33" s="646">
        <v>314.20714000000004</v>
      </c>
      <c r="K33" s="646">
        <v>312.39714000000004</v>
      </c>
      <c r="L33" s="646">
        <v>9447.0235299999986</v>
      </c>
      <c r="M33" s="646">
        <v>89885.871540000007</v>
      </c>
      <c r="N33" s="646">
        <v>105458.92451000001</v>
      </c>
      <c r="O33" s="646"/>
      <c r="P33" s="644">
        <v>1026270.74767</v>
      </c>
      <c r="Q33" s="761"/>
      <c r="R33" s="759"/>
      <c r="S33" s="762"/>
      <c r="T33" s="762"/>
      <c r="U33" s="762"/>
      <c r="V33" s="762"/>
      <c r="W33" s="762"/>
      <c r="X33" s="762"/>
      <c r="Y33" s="762"/>
      <c r="Z33" s="762"/>
      <c r="AA33" s="762"/>
      <c r="AB33" s="762"/>
      <c r="AC33" s="762"/>
      <c r="AD33" s="762"/>
      <c r="AE33" s="760"/>
    </row>
    <row r="34" spans="1:31" ht="10.5" customHeight="1">
      <c r="A34" s="212">
        <v>2018</v>
      </c>
      <c r="B34" s="213"/>
      <c r="C34" s="646">
        <v>164553.30794999999</v>
      </c>
      <c r="D34" s="646">
        <v>160302.43738999998</v>
      </c>
      <c r="E34" s="646">
        <v>176400.20583000002</v>
      </c>
      <c r="F34" s="646">
        <v>217221.13449</v>
      </c>
      <c r="G34" s="646">
        <v>86045.96676000001</v>
      </c>
      <c r="H34" s="646">
        <v>184.00436999999999</v>
      </c>
      <c r="I34" s="646">
        <v>67.051369999999991</v>
      </c>
      <c r="J34" s="646">
        <v>352.54109999999997</v>
      </c>
      <c r="K34" s="646">
        <v>189.34176000000002</v>
      </c>
      <c r="L34" s="646">
        <v>8092.7132099999999</v>
      </c>
      <c r="M34" s="646">
        <v>67373.689239999992</v>
      </c>
      <c r="N34" s="646">
        <v>111766.11877</v>
      </c>
      <c r="O34" s="646"/>
      <c r="P34" s="644">
        <v>992548.51225000003</v>
      </c>
      <c r="Q34" s="761"/>
      <c r="R34" s="760"/>
      <c r="S34" s="762"/>
      <c r="T34" s="762"/>
      <c r="U34" s="762"/>
      <c r="V34" s="762"/>
      <c r="W34" s="762"/>
      <c r="X34" s="762"/>
      <c r="Y34" s="762"/>
      <c r="Z34" s="762"/>
      <c r="AA34" s="762"/>
      <c r="AB34" s="762"/>
      <c r="AC34" s="762"/>
      <c r="AD34" s="762"/>
      <c r="AE34" s="760"/>
    </row>
    <row r="35" spans="1:31" ht="6" customHeight="1">
      <c r="A35" s="210"/>
      <c r="B35" s="209"/>
      <c r="C35" s="643"/>
      <c r="D35" s="643"/>
      <c r="E35" s="643"/>
      <c r="F35" s="643"/>
      <c r="G35" s="643"/>
      <c r="H35" s="643"/>
      <c r="I35" s="643"/>
      <c r="J35" s="643"/>
      <c r="K35" s="643"/>
      <c r="L35" s="643"/>
      <c r="M35" s="643"/>
      <c r="N35" s="643"/>
      <c r="O35" s="643"/>
      <c r="P35" s="647"/>
      <c r="Q35" s="758"/>
      <c r="R35" s="758"/>
      <c r="S35" s="758"/>
      <c r="T35" s="758"/>
      <c r="U35" s="758"/>
      <c r="V35" s="758"/>
      <c r="W35" s="758"/>
      <c r="X35" s="758"/>
      <c r="Y35" s="758"/>
      <c r="Z35" s="758"/>
      <c r="AA35" s="758"/>
      <c r="AB35" s="758"/>
      <c r="AC35" s="758"/>
      <c r="AD35" s="758"/>
      <c r="AE35" s="758"/>
    </row>
    <row r="36" spans="1:31" ht="10.5" customHeight="1">
      <c r="A36" s="648" t="s">
        <v>68</v>
      </c>
      <c r="B36" s="209"/>
      <c r="C36" s="643"/>
      <c r="D36" s="643"/>
      <c r="E36" s="643"/>
      <c r="F36" s="643"/>
      <c r="G36" s="643"/>
      <c r="H36" s="643"/>
      <c r="I36" s="643"/>
      <c r="J36" s="643"/>
      <c r="K36" s="643"/>
      <c r="L36" s="643"/>
      <c r="M36" s="643"/>
      <c r="N36" s="643"/>
      <c r="O36" s="643"/>
      <c r="P36" s="647"/>
      <c r="Q36" s="758"/>
      <c r="R36" s="758"/>
      <c r="S36" s="758"/>
      <c r="T36" s="758"/>
      <c r="U36" s="758"/>
      <c r="V36" s="758"/>
      <c r="W36" s="758"/>
      <c r="X36" s="758"/>
      <c r="Y36" s="758"/>
      <c r="Z36" s="758"/>
      <c r="AA36" s="758"/>
      <c r="AB36" s="758"/>
      <c r="AC36" s="758"/>
      <c r="AD36" s="758"/>
      <c r="AE36" s="758"/>
    </row>
    <row r="37" spans="1:31" ht="10.5" customHeight="1">
      <c r="A37" s="641" t="s">
        <v>279</v>
      </c>
      <c r="B37" s="209"/>
      <c r="C37" s="643">
        <v>18803.490000000002</v>
      </c>
      <c r="D37" s="643">
        <v>17863.28</v>
      </c>
      <c r="E37" s="643">
        <v>50981.68</v>
      </c>
      <c r="F37" s="643">
        <v>51529.82</v>
      </c>
      <c r="G37" s="643">
        <v>74262.42</v>
      </c>
      <c r="H37" s="643">
        <v>8274.4500000000007</v>
      </c>
      <c r="I37" s="643">
        <v>1434.74</v>
      </c>
      <c r="J37" s="643">
        <v>1025.4000000000001</v>
      </c>
      <c r="K37" s="643">
        <v>320.18</v>
      </c>
      <c r="L37" s="643">
        <v>429.52</v>
      </c>
      <c r="M37" s="643">
        <v>499.94</v>
      </c>
      <c r="N37" s="643">
        <v>3186.21</v>
      </c>
      <c r="O37" s="643"/>
      <c r="P37" s="644">
        <f>SUM(C37:N37)</f>
        <v>228611.12999999998</v>
      </c>
      <c r="Q37" s="758"/>
      <c r="R37" s="759"/>
      <c r="S37" s="759"/>
      <c r="T37" s="759"/>
      <c r="U37" s="759"/>
      <c r="V37" s="759"/>
      <c r="W37" s="759"/>
      <c r="X37" s="759"/>
      <c r="Y37" s="759"/>
      <c r="Z37" s="759"/>
      <c r="AA37" s="759"/>
      <c r="AB37" s="759"/>
      <c r="AC37" s="759"/>
      <c r="AD37" s="759"/>
      <c r="AE37" s="758"/>
    </row>
    <row r="38" spans="1:31" ht="10.5" customHeight="1">
      <c r="A38" s="641" t="s">
        <v>44</v>
      </c>
      <c r="B38" s="209"/>
      <c r="C38" s="643">
        <v>18424.53</v>
      </c>
      <c r="D38" s="643">
        <v>24637.25</v>
      </c>
      <c r="E38" s="643">
        <v>42445.59</v>
      </c>
      <c r="F38" s="643">
        <v>48087.67</v>
      </c>
      <c r="G38" s="643">
        <v>53589.82</v>
      </c>
      <c r="H38" s="643">
        <v>25024.66</v>
      </c>
      <c r="I38" s="643">
        <v>2206.44</v>
      </c>
      <c r="J38" s="643">
        <v>0</v>
      </c>
      <c r="K38" s="643">
        <v>1.98</v>
      </c>
      <c r="L38" s="643">
        <v>5338.7</v>
      </c>
      <c r="M38" s="643">
        <v>2171.2399999999998</v>
      </c>
      <c r="N38" s="643">
        <v>9004.9</v>
      </c>
      <c r="O38" s="643"/>
      <c r="P38" s="644">
        <f t="shared" ref="P38:P46" si="2">SUM(C38:N38)</f>
        <v>230932.78</v>
      </c>
      <c r="Q38" s="758"/>
      <c r="R38" s="759"/>
      <c r="S38" s="759"/>
      <c r="T38" s="759"/>
      <c r="U38" s="759"/>
      <c r="V38" s="759"/>
      <c r="W38" s="759"/>
      <c r="X38" s="759"/>
      <c r="Y38" s="759"/>
      <c r="Z38" s="759"/>
      <c r="AA38" s="759"/>
      <c r="AB38" s="759"/>
      <c r="AC38" s="759"/>
      <c r="AD38" s="759"/>
      <c r="AE38" s="758"/>
    </row>
    <row r="39" spans="1:31" ht="10.5" customHeight="1">
      <c r="A39" s="641" t="s">
        <v>45</v>
      </c>
      <c r="B39" s="209"/>
      <c r="C39" s="643">
        <v>21694.22</v>
      </c>
      <c r="D39" s="643">
        <v>13281.17</v>
      </c>
      <c r="E39" s="643">
        <v>41104.97</v>
      </c>
      <c r="F39" s="643">
        <v>62216.25</v>
      </c>
      <c r="G39" s="643">
        <v>50320.69</v>
      </c>
      <c r="H39" s="643">
        <v>7356.69</v>
      </c>
      <c r="I39" s="643">
        <v>191.03</v>
      </c>
      <c r="J39" s="643">
        <v>0</v>
      </c>
      <c r="K39" s="643">
        <v>173.81</v>
      </c>
      <c r="L39" s="643">
        <v>685.61</v>
      </c>
      <c r="M39" s="643">
        <v>2054.16</v>
      </c>
      <c r="N39" s="643">
        <v>12342.3</v>
      </c>
      <c r="O39" s="643"/>
      <c r="P39" s="644">
        <f t="shared" si="2"/>
        <v>211420.89999999997</v>
      </c>
      <c r="Q39" s="758"/>
      <c r="R39" s="759"/>
      <c r="S39" s="759"/>
      <c r="T39" s="759"/>
      <c r="U39" s="759"/>
      <c r="V39" s="759"/>
      <c r="W39" s="759"/>
      <c r="X39" s="759"/>
      <c r="Y39" s="759"/>
      <c r="Z39" s="759"/>
      <c r="AA39" s="759"/>
      <c r="AB39" s="759"/>
      <c r="AC39" s="759"/>
      <c r="AD39" s="759"/>
      <c r="AE39" s="758"/>
    </row>
    <row r="40" spans="1:31" ht="10.5" customHeight="1">
      <c r="A40" s="641" t="s">
        <v>46</v>
      </c>
      <c r="B40" s="209"/>
      <c r="C40" s="643">
        <v>16762.59</v>
      </c>
      <c r="D40" s="643">
        <v>31891.79</v>
      </c>
      <c r="E40" s="643">
        <v>42917.41</v>
      </c>
      <c r="F40" s="643">
        <v>68856.52</v>
      </c>
      <c r="G40" s="643">
        <v>30463.07</v>
      </c>
      <c r="H40" s="643">
        <v>3061.22</v>
      </c>
      <c r="I40" s="643">
        <v>341.71</v>
      </c>
      <c r="J40" s="643">
        <v>0</v>
      </c>
      <c r="K40" s="643">
        <v>0</v>
      </c>
      <c r="L40" s="643">
        <v>653.02</v>
      </c>
      <c r="M40" s="643">
        <v>3206.11</v>
      </c>
      <c r="N40" s="643">
        <v>18075.95</v>
      </c>
      <c r="O40" s="643"/>
      <c r="P40" s="644">
        <f t="shared" si="2"/>
        <v>216229.38999999998</v>
      </c>
      <c r="Q40" s="758"/>
      <c r="R40" s="759"/>
      <c r="S40" s="759"/>
      <c r="T40" s="759"/>
      <c r="U40" s="759"/>
      <c r="V40" s="759"/>
      <c r="W40" s="759"/>
      <c r="X40" s="759"/>
      <c r="Y40" s="759"/>
      <c r="Z40" s="759"/>
      <c r="AA40" s="759"/>
      <c r="AB40" s="759"/>
      <c r="AC40" s="759"/>
      <c r="AD40" s="759"/>
      <c r="AE40" s="758"/>
    </row>
    <row r="41" spans="1:31" ht="10.5" customHeight="1">
      <c r="A41" s="201" t="s">
        <v>47</v>
      </c>
      <c r="B41" s="209"/>
      <c r="C41" s="643">
        <v>19759.14</v>
      </c>
      <c r="D41" s="643">
        <v>22204.720000000001</v>
      </c>
      <c r="E41" s="643">
        <v>44383.47</v>
      </c>
      <c r="F41" s="643">
        <v>118557.39</v>
      </c>
      <c r="G41" s="643">
        <v>20015.580000000002</v>
      </c>
      <c r="H41" s="643">
        <v>9785.4</v>
      </c>
      <c r="I41" s="643">
        <v>460.4</v>
      </c>
      <c r="J41" s="643">
        <v>0</v>
      </c>
      <c r="K41" s="643">
        <v>0</v>
      </c>
      <c r="L41" s="643">
        <v>1447.89</v>
      </c>
      <c r="M41" s="643">
        <v>8297.7800000000007</v>
      </c>
      <c r="N41" s="643">
        <v>26266.78</v>
      </c>
      <c r="O41" s="643"/>
      <c r="P41" s="644">
        <f t="shared" si="2"/>
        <v>271178.55</v>
      </c>
      <c r="Q41" s="758"/>
      <c r="R41" s="759"/>
      <c r="S41" s="759"/>
      <c r="T41" s="759"/>
      <c r="U41" s="759"/>
      <c r="V41" s="759"/>
      <c r="W41" s="759"/>
      <c r="X41" s="759"/>
      <c r="Y41" s="759"/>
      <c r="Z41" s="759"/>
      <c r="AA41" s="759"/>
      <c r="AB41" s="759"/>
      <c r="AC41" s="759"/>
      <c r="AD41" s="759"/>
      <c r="AE41" s="758"/>
    </row>
    <row r="42" spans="1:31" ht="10.5" customHeight="1">
      <c r="A42" s="201" t="s">
        <v>48</v>
      </c>
      <c r="B42" s="209"/>
      <c r="C42" s="643">
        <v>23602.03</v>
      </c>
      <c r="D42" s="643">
        <v>32119.75</v>
      </c>
      <c r="E42" s="643">
        <v>70425.740000000005</v>
      </c>
      <c r="F42" s="643">
        <v>115348.15</v>
      </c>
      <c r="G42" s="643">
        <v>20776.5</v>
      </c>
      <c r="H42" s="643">
        <v>9490.9500000000007</v>
      </c>
      <c r="I42" s="643">
        <v>1175.33</v>
      </c>
      <c r="J42" s="643">
        <v>495.36</v>
      </c>
      <c r="K42" s="643">
        <v>399.87</v>
      </c>
      <c r="L42" s="643">
        <v>7154.41</v>
      </c>
      <c r="M42" s="643">
        <v>21030.07</v>
      </c>
      <c r="N42" s="643">
        <v>34348.47</v>
      </c>
      <c r="O42" s="643"/>
      <c r="P42" s="644">
        <f t="shared" si="2"/>
        <v>336366.63</v>
      </c>
      <c r="Q42" s="758"/>
      <c r="R42" s="759"/>
      <c r="S42" s="759"/>
      <c r="T42" s="759"/>
      <c r="U42" s="759"/>
      <c r="V42" s="759"/>
      <c r="W42" s="759"/>
      <c r="X42" s="759"/>
      <c r="Y42" s="759"/>
      <c r="Z42" s="759"/>
      <c r="AA42" s="759"/>
      <c r="AB42" s="759"/>
      <c r="AC42" s="759"/>
      <c r="AD42" s="759"/>
      <c r="AE42" s="758"/>
    </row>
    <row r="43" spans="1:31" ht="10.5" customHeight="1">
      <c r="A43" s="201">
        <v>1996</v>
      </c>
      <c r="B43" s="209"/>
      <c r="C43" s="643">
        <v>31225.03</v>
      </c>
      <c r="D43" s="643">
        <v>42941.15</v>
      </c>
      <c r="E43" s="643">
        <v>91601.35</v>
      </c>
      <c r="F43" s="643">
        <v>170239.4</v>
      </c>
      <c r="G43" s="643">
        <v>39330.129999999997</v>
      </c>
      <c r="H43" s="643">
        <v>7514.3</v>
      </c>
      <c r="I43" s="643">
        <v>146.86000000000001</v>
      </c>
      <c r="J43" s="643">
        <v>4.5999999999999996</v>
      </c>
      <c r="K43" s="643">
        <v>48.78</v>
      </c>
      <c r="L43" s="643">
        <v>17945.849999999999</v>
      </c>
      <c r="M43" s="643">
        <v>24075.360000000001</v>
      </c>
      <c r="N43" s="643">
        <v>30198.37</v>
      </c>
      <c r="O43" s="643"/>
      <c r="P43" s="644">
        <f t="shared" si="2"/>
        <v>455271.17999999993</v>
      </c>
      <c r="Q43" s="758"/>
      <c r="R43" s="760"/>
      <c r="S43" s="759"/>
      <c r="T43" s="759"/>
      <c r="U43" s="759"/>
      <c r="V43" s="759"/>
      <c r="W43" s="759"/>
      <c r="X43" s="759"/>
      <c r="Y43" s="759"/>
      <c r="Z43" s="759"/>
      <c r="AA43" s="759"/>
      <c r="AB43" s="759"/>
      <c r="AC43" s="759"/>
      <c r="AD43" s="759"/>
      <c r="AE43" s="758"/>
    </row>
    <row r="44" spans="1:31" ht="10.5" customHeight="1">
      <c r="A44" s="201">
        <v>1997</v>
      </c>
      <c r="B44" s="209"/>
      <c r="C44" s="643">
        <v>34135.870000000003</v>
      </c>
      <c r="D44" s="643">
        <v>38141.360000000001</v>
      </c>
      <c r="E44" s="643">
        <v>77582.149999999994</v>
      </c>
      <c r="F44" s="643">
        <v>179438.68</v>
      </c>
      <c r="G44" s="643">
        <v>84595.18</v>
      </c>
      <c r="H44" s="643">
        <v>8150.46</v>
      </c>
      <c r="I44" s="643">
        <v>222.87</v>
      </c>
      <c r="J44" s="643">
        <v>0</v>
      </c>
      <c r="K44" s="643">
        <v>1003.51</v>
      </c>
      <c r="L44" s="643">
        <v>11848.22</v>
      </c>
      <c r="M44" s="643">
        <v>30740.34</v>
      </c>
      <c r="N44" s="643">
        <v>38351.589999999997</v>
      </c>
      <c r="O44" s="643"/>
      <c r="P44" s="644">
        <f t="shared" si="2"/>
        <v>504210.23</v>
      </c>
      <c r="Q44" s="758"/>
      <c r="R44" s="759"/>
      <c r="S44" s="759"/>
      <c r="T44" s="759"/>
      <c r="U44" s="759"/>
      <c r="V44" s="759"/>
      <c r="W44" s="759"/>
      <c r="X44" s="759"/>
      <c r="Y44" s="759"/>
      <c r="Z44" s="759"/>
      <c r="AA44" s="759"/>
      <c r="AB44" s="759"/>
      <c r="AC44" s="759"/>
      <c r="AD44" s="758"/>
      <c r="AE44" s="758"/>
    </row>
    <row r="45" spans="1:31" ht="10.5" customHeight="1">
      <c r="A45" s="201">
        <v>1998</v>
      </c>
      <c r="B45" s="209"/>
      <c r="C45" s="643">
        <v>29611.19</v>
      </c>
      <c r="D45" s="643">
        <v>41323.47</v>
      </c>
      <c r="E45" s="643">
        <v>77673.56</v>
      </c>
      <c r="F45" s="643">
        <v>140690.87</v>
      </c>
      <c r="G45" s="643">
        <v>98352.53</v>
      </c>
      <c r="H45" s="643">
        <v>22825.29</v>
      </c>
      <c r="I45" s="643">
        <v>452.82</v>
      </c>
      <c r="J45" s="643">
        <v>0</v>
      </c>
      <c r="K45" s="643">
        <v>0</v>
      </c>
      <c r="L45" s="643">
        <v>16905.79</v>
      </c>
      <c r="M45" s="643">
        <v>26729.62</v>
      </c>
      <c r="N45" s="643">
        <v>29637.85</v>
      </c>
      <c r="O45" s="643"/>
      <c r="P45" s="644">
        <f t="shared" si="2"/>
        <v>484202.98999999993</v>
      </c>
    </row>
    <row r="46" spans="1:31" ht="10.5" customHeight="1">
      <c r="A46" s="201">
        <v>1999</v>
      </c>
      <c r="B46" s="209"/>
      <c r="C46" s="643">
        <v>26878.92</v>
      </c>
      <c r="D46" s="643">
        <v>46423.33</v>
      </c>
      <c r="E46" s="643">
        <v>69831.45</v>
      </c>
      <c r="F46" s="643">
        <v>133643.62</v>
      </c>
      <c r="G46" s="643">
        <v>99423.82</v>
      </c>
      <c r="H46" s="643">
        <v>13847.68</v>
      </c>
      <c r="I46" s="643">
        <v>22.49</v>
      </c>
      <c r="J46" s="643">
        <v>42.45</v>
      </c>
      <c r="K46" s="643">
        <v>40.26</v>
      </c>
      <c r="L46" s="643">
        <v>25091.4</v>
      </c>
      <c r="M46" s="643">
        <v>36234.559999999998</v>
      </c>
      <c r="N46" s="643">
        <v>30179.360000000001</v>
      </c>
      <c r="O46" s="643"/>
      <c r="P46" s="644">
        <f t="shared" si="2"/>
        <v>481659.34</v>
      </c>
    </row>
    <row r="47" spans="1:31" ht="10.5" customHeight="1">
      <c r="A47" s="201">
        <v>2000</v>
      </c>
      <c r="B47" s="209"/>
      <c r="C47" s="643">
        <v>37569.300000000003</v>
      </c>
      <c r="D47" s="643">
        <v>50606.239999999998</v>
      </c>
      <c r="E47" s="643">
        <v>89457.12</v>
      </c>
      <c r="F47" s="643">
        <v>141341.63</v>
      </c>
      <c r="G47" s="643">
        <v>53169.9</v>
      </c>
      <c r="H47" s="643">
        <v>1755.81</v>
      </c>
      <c r="I47" s="643">
        <v>0</v>
      </c>
      <c r="J47" s="643">
        <v>0</v>
      </c>
      <c r="K47" s="643">
        <v>55.62</v>
      </c>
      <c r="L47" s="643">
        <v>10974.7</v>
      </c>
      <c r="M47" s="643">
        <v>30363.43</v>
      </c>
      <c r="N47" s="643">
        <v>30663.65</v>
      </c>
      <c r="O47" s="643"/>
      <c r="P47" s="644">
        <f t="shared" ref="P47:P51" si="3">SUM(C47:N47)</f>
        <v>445957.40000000008</v>
      </c>
    </row>
    <row r="48" spans="1:31" ht="10.5" customHeight="1">
      <c r="A48" s="210">
        <v>2001</v>
      </c>
      <c r="B48" s="209"/>
      <c r="C48" s="643">
        <v>28534.43</v>
      </c>
      <c r="D48" s="643">
        <v>40051.32</v>
      </c>
      <c r="E48" s="643">
        <v>69720.98</v>
      </c>
      <c r="F48" s="643">
        <v>122539.39</v>
      </c>
      <c r="G48" s="643">
        <v>144437.75</v>
      </c>
      <c r="H48" s="643">
        <v>3878.52</v>
      </c>
      <c r="I48" s="643">
        <v>47.97</v>
      </c>
      <c r="J48" s="643">
        <v>5.13</v>
      </c>
      <c r="K48" s="643">
        <v>109.91</v>
      </c>
      <c r="L48" s="643">
        <v>11604.57</v>
      </c>
      <c r="M48" s="643">
        <v>30114.080000000002</v>
      </c>
      <c r="N48" s="643">
        <v>32499.83</v>
      </c>
      <c r="O48" s="643"/>
      <c r="P48" s="644">
        <f t="shared" si="3"/>
        <v>483543.88</v>
      </c>
    </row>
    <row r="49" spans="1:29" ht="10.5" customHeight="1">
      <c r="A49" s="210">
        <v>2002</v>
      </c>
      <c r="B49" s="209"/>
      <c r="C49" s="643">
        <v>32117.07</v>
      </c>
      <c r="D49" s="643">
        <v>44653.51</v>
      </c>
      <c r="E49" s="643">
        <v>70360.259999999995</v>
      </c>
      <c r="F49" s="643">
        <v>139639.93</v>
      </c>
      <c r="G49" s="643">
        <v>87160.15</v>
      </c>
      <c r="H49" s="643">
        <v>8412.66</v>
      </c>
      <c r="I49" s="643">
        <v>40.5</v>
      </c>
      <c r="J49" s="643">
        <v>168.74</v>
      </c>
      <c r="K49" s="643">
        <v>0</v>
      </c>
      <c r="L49" s="643">
        <v>10104.25</v>
      </c>
      <c r="M49" s="643">
        <v>32849.79</v>
      </c>
      <c r="N49" s="643">
        <v>25836.2</v>
      </c>
      <c r="O49" s="643"/>
      <c r="P49" s="644">
        <f t="shared" si="3"/>
        <v>451343.06</v>
      </c>
    </row>
    <row r="50" spans="1:29" ht="10.5" customHeight="1">
      <c r="A50" s="210">
        <v>2003</v>
      </c>
      <c r="B50" s="209"/>
      <c r="C50" s="643">
        <v>39867.47</v>
      </c>
      <c r="D50" s="643">
        <v>36728.300000000003</v>
      </c>
      <c r="E50" s="643">
        <v>68084.91</v>
      </c>
      <c r="F50" s="643">
        <v>132144.53</v>
      </c>
      <c r="G50" s="643">
        <v>95206.04</v>
      </c>
      <c r="H50" s="643">
        <v>22394.400000000001</v>
      </c>
      <c r="I50" s="643">
        <v>1079.5999999999999</v>
      </c>
      <c r="J50" s="643">
        <v>308.47000000000003</v>
      </c>
      <c r="K50" s="643">
        <v>70.599999999999994</v>
      </c>
      <c r="L50" s="643">
        <v>17027.72</v>
      </c>
      <c r="M50" s="643">
        <v>49992.639999999999</v>
      </c>
      <c r="N50" s="643">
        <v>26340.41</v>
      </c>
      <c r="O50" s="643"/>
      <c r="P50" s="644">
        <f t="shared" si="3"/>
        <v>489245.08999999991</v>
      </c>
    </row>
    <row r="51" spans="1:29" ht="10.5" customHeight="1">
      <c r="A51" s="210">
        <v>2004</v>
      </c>
      <c r="B51" s="209"/>
      <c r="C51" s="643">
        <v>38632.69</v>
      </c>
      <c r="D51" s="643">
        <v>24149.21</v>
      </c>
      <c r="E51" s="643">
        <v>57670.15</v>
      </c>
      <c r="F51" s="643">
        <v>133795.18</v>
      </c>
      <c r="G51" s="643">
        <v>165052.98000000001</v>
      </c>
      <c r="H51" s="643">
        <v>14372.89</v>
      </c>
      <c r="I51" s="643">
        <v>575.15</v>
      </c>
      <c r="J51" s="643">
        <v>853.94</v>
      </c>
      <c r="K51" s="643">
        <v>2474.37</v>
      </c>
      <c r="L51" s="643">
        <v>23973.67</v>
      </c>
      <c r="M51" s="643">
        <v>49500.88</v>
      </c>
      <c r="N51" s="643">
        <v>35821.22</v>
      </c>
      <c r="O51" s="643"/>
      <c r="P51" s="644">
        <f t="shared" si="3"/>
        <v>546872.32999999996</v>
      </c>
    </row>
    <row r="52" spans="1:29" ht="10.5" customHeight="1">
      <c r="A52" s="210">
        <v>2005</v>
      </c>
      <c r="B52" s="209"/>
      <c r="C52" s="643">
        <v>44375.954389999999</v>
      </c>
      <c r="D52" s="643">
        <v>51942.073790000002</v>
      </c>
      <c r="E52" s="643">
        <v>82171.996159999995</v>
      </c>
      <c r="F52" s="643">
        <v>171790.12737999999</v>
      </c>
      <c r="G52" s="643">
        <v>156670.25208999999</v>
      </c>
      <c r="H52" s="643">
        <v>45202.800069999998</v>
      </c>
      <c r="I52" s="643">
        <v>904.07580000000007</v>
      </c>
      <c r="J52" s="643">
        <v>1398.92084</v>
      </c>
      <c r="K52" s="643">
        <v>604.74766</v>
      </c>
      <c r="L52" s="643">
        <v>18955.461210000001</v>
      </c>
      <c r="M52" s="643">
        <v>47160.339060000006</v>
      </c>
      <c r="N52" s="643">
        <v>38596.740640000004</v>
      </c>
      <c r="O52" s="643"/>
      <c r="P52" s="644">
        <v>659773.48908999993</v>
      </c>
      <c r="R52" s="649"/>
      <c r="S52" s="649"/>
      <c r="T52" s="649"/>
      <c r="U52" s="649"/>
      <c r="V52" s="649"/>
      <c r="W52" s="649"/>
      <c r="X52" s="649"/>
      <c r="Y52" s="649"/>
      <c r="Z52" s="649"/>
      <c r="AA52" s="649"/>
      <c r="AB52" s="649"/>
      <c r="AC52" s="649"/>
    </row>
    <row r="53" spans="1:29" ht="10.5" customHeight="1">
      <c r="A53" s="210">
        <v>2006</v>
      </c>
      <c r="B53" s="209"/>
      <c r="C53" s="643">
        <v>54599.785299999996</v>
      </c>
      <c r="D53" s="643">
        <v>55916.716249999998</v>
      </c>
      <c r="E53" s="643">
        <v>98359.056209999995</v>
      </c>
      <c r="F53" s="643">
        <v>193607.74351</v>
      </c>
      <c r="G53" s="643">
        <v>200982.75305</v>
      </c>
      <c r="H53" s="643">
        <v>61158.29765</v>
      </c>
      <c r="I53" s="643">
        <v>3873.1945699999997</v>
      </c>
      <c r="J53" s="643">
        <v>5441.1922800000002</v>
      </c>
      <c r="K53" s="643">
        <v>1738.20335</v>
      </c>
      <c r="L53" s="643">
        <v>42617.704409999998</v>
      </c>
      <c r="M53" s="643">
        <v>60077.779340000001</v>
      </c>
      <c r="N53" s="643">
        <v>52151.720119999998</v>
      </c>
      <c r="O53" s="643"/>
      <c r="P53" s="644">
        <v>830524.14603999991</v>
      </c>
      <c r="R53" s="649"/>
      <c r="S53" s="649"/>
      <c r="T53" s="649"/>
      <c r="U53" s="649"/>
      <c r="V53" s="649"/>
      <c r="W53" s="649"/>
      <c r="X53" s="649"/>
      <c r="Y53" s="649"/>
      <c r="Z53" s="649"/>
      <c r="AA53" s="649"/>
      <c r="AB53" s="649"/>
      <c r="AC53" s="649"/>
    </row>
    <row r="54" spans="1:29" ht="10.5" customHeight="1">
      <c r="A54" s="210">
        <v>2007</v>
      </c>
      <c r="B54" s="209"/>
      <c r="C54" s="643">
        <v>59142.241379999999</v>
      </c>
      <c r="D54" s="643">
        <v>54144.579359999996</v>
      </c>
      <c r="E54" s="643">
        <v>91477.163290000011</v>
      </c>
      <c r="F54" s="643">
        <v>178884.35847000001</v>
      </c>
      <c r="G54" s="643">
        <v>300006.28232999996</v>
      </c>
      <c r="H54" s="643">
        <v>49344.05904</v>
      </c>
      <c r="I54" s="643">
        <v>986.08332999999993</v>
      </c>
      <c r="J54" s="643">
        <v>2828.45507</v>
      </c>
      <c r="K54" s="643">
        <v>2351.7672900000002</v>
      </c>
      <c r="L54" s="643">
        <v>40442.661820000001</v>
      </c>
      <c r="M54" s="643">
        <v>65752.496209999998</v>
      </c>
      <c r="N54" s="643">
        <v>57353.629340000007</v>
      </c>
      <c r="O54" s="643"/>
      <c r="P54" s="644">
        <v>902713.77693000005</v>
      </c>
      <c r="R54" s="649"/>
      <c r="S54" s="649"/>
      <c r="T54" s="649"/>
      <c r="U54" s="649"/>
      <c r="V54" s="649"/>
      <c r="W54" s="649"/>
      <c r="X54" s="649"/>
      <c r="Y54" s="649"/>
      <c r="Z54" s="649"/>
      <c r="AA54" s="649"/>
      <c r="AB54" s="649"/>
      <c r="AC54" s="649"/>
    </row>
    <row r="55" spans="1:29" ht="10.5" customHeight="1">
      <c r="A55" s="210">
        <v>2008</v>
      </c>
      <c r="B55" s="209"/>
      <c r="C55" s="643">
        <v>56975.128819999998</v>
      </c>
      <c r="D55" s="643">
        <v>80739.708360000004</v>
      </c>
      <c r="E55" s="643">
        <v>135801.12166999999</v>
      </c>
      <c r="F55" s="643">
        <v>220304.58716</v>
      </c>
      <c r="G55" s="643">
        <v>310751.12052999996</v>
      </c>
      <c r="H55" s="643">
        <v>69773.733349999995</v>
      </c>
      <c r="I55" s="643">
        <v>13603.17251</v>
      </c>
      <c r="J55" s="643">
        <v>3029.6466700000001</v>
      </c>
      <c r="K55" s="643">
        <v>2125.9192000000003</v>
      </c>
      <c r="L55" s="643">
        <v>73924.238500000007</v>
      </c>
      <c r="M55" s="643">
        <v>54710.889430000003</v>
      </c>
      <c r="N55" s="643">
        <v>35388.967130000005</v>
      </c>
      <c r="O55" s="643"/>
      <c r="P55" s="644">
        <v>1057128.2333299997</v>
      </c>
      <c r="R55" s="649"/>
      <c r="S55" s="649"/>
      <c r="T55" s="649"/>
      <c r="U55" s="649"/>
      <c r="V55" s="649"/>
      <c r="W55" s="649"/>
      <c r="X55" s="649"/>
      <c r="Y55" s="649"/>
      <c r="Z55" s="649"/>
      <c r="AA55" s="649"/>
      <c r="AB55" s="649"/>
      <c r="AC55" s="649"/>
    </row>
    <row r="56" spans="1:29" ht="10.5" customHeight="1">
      <c r="A56" s="210">
        <v>2009</v>
      </c>
      <c r="B56" s="209"/>
      <c r="C56" s="643">
        <v>40078.705190000001</v>
      </c>
      <c r="D56" s="643">
        <v>67406.985650000002</v>
      </c>
      <c r="E56" s="643">
        <v>95065.397239999991</v>
      </c>
      <c r="F56" s="643">
        <v>270139.69710000005</v>
      </c>
      <c r="G56" s="643">
        <v>220648.97999000002</v>
      </c>
      <c r="H56" s="643">
        <v>90056.092609999992</v>
      </c>
      <c r="I56" s="643">
        <v>11320.27982</v>
      </c>
      <c r="J56" s="643">
        <v>1268.0103899999999</v>
      </c>
      <c r="K56" s="643">
        <v>6016.0915599999998</v>
      </c>
      <c r="L56" s="643">
        <v>75740.858049999995</v>
      </c>
      <c r="M56" s="643">
        <v>66745.508659999992</v>
      </c>
      <c r="N56" s="643">
        <v>58079.856079999998</v>
      </c>
      <c r="O56" s="650"/>
      <c r="P56" s="644">
        <v>1002566.4623400001</v>
      </c>
      <c r="R56" s="649"/>
      <c r="S56" s="649"/>
      <c r="T56" s="649"/>
      <c r="U56" s="649"/>
      <c r="V56" s="649"/>
      <c r="W56" s="649"/>
      <c r="X56" s="649"/>
      <c r="Y56" s="649"/>
      <c r="Z56" s="649"/>
      <c r="AA56" s="649"/>
      <c r="AB56" s="649"/>
      <c r="AC56" s="649"/>
    </row>
    <row r="57" spans="1:29" ht="10.5" customHeight="1">
      <c r="A57" s="210">
        <v>2010</v>
      </c>
      <c r="B57" s="209"/>
      <c r="C57" s="643">
        <v>57269.849299999994</v>
      </c>
      <c r="D57" s="643">
        <v>38687.059600000001</v>
      </c>
      <c r="E57" s="643">
        <v>76074.648849999998</v>
      </c>
      <c r="F57" s="643">
        <v>252148.50669000001</v>
      </c>
      <c r="G57" s="643">
        <v>309549.39872000006</v>
      </c>
      <c r="H57" s="643">
        <v>85670.239650000003</v>
      </c>
      <c r="I57" s="643">
        <v>6465.6051699999998</v>
      </c>
      <c r="J57" s="643">
        <v>2659.19742</v>
      </c>
      <c r="K57" s="643">
        <v>3531.1121899999998</v>
      </c>
      <c r="L57" s="643">
        <v>46199.780850000003</v>
      </c>
      <c r="M57" s="643">
        <v>70334.441470000005</v>
      </c>
      <c r="N57" s="643">
        <v>41279.723729999998</v>
      </c>
      <c r="O57" s="650"/>
      <c r="P57" s="644">
        <v>989869.56363999995</v>
      </c>
      <c r="R57" s="649"/>
      <c r="S57" s="649"/>
      <c r="T57" s="649"/>
      <c r="U57" s="649"/>
      <c r="V57" s="649"/>
      <c r="W57" s="649"/>
      <c r="X57" s="649"/>
      <c r="Y57" s="649"/>
      <c r="Z57" s="649"/>
      <c r="AA57" s="649"/>
      <c r="AB57" s="649"/>
      <c r="AC57" s="649"/>
    </row>
    <row r="58" spans="1:29" ht="10.5" customHeight="1">
      <c r="A58" s="212">
        <v>2011</v>
      </c>
      <c r="B58" s="213"/>
      <c r="C58" s="646">
        <v>63634.89284</v>
      </c>
      <c r="D58" s="646">
        <v>66200.836949999997</v>
      </c>
      <c r="E58" s="646">
        <v>105123.70953000001</v>
      </c>
      <c r="F58" s="646">
        <v>296941.64389999997</v>
      </c>
      <c r="G58" s="646">
        <v>258214.49325</v>
      </c>
      <c r="H58" s="646">
        <v>67878.408790000001</v>
      </c>
      <c r="I58" s="646">
        <v>5739.3409499999998</v>
      </c>
      <c r="J58" s="646">
        <v>2149.9473700000003</v>
      </c>
      <c r="K58" s="646">
        <v>2679.7048100000002</v>
      </c>
      <c r="L58" s="646">
        <v>57822.711179999998</v>
      </c>
      <c r="M58" s="646">
        <v>67254.3266</v>
      </c>
      <c r="N58" s="646">
        <v>50630.969659999995</v>
      </c>
      <c r="O58" s="646"/>
      <c r="P58" s="644">
        <v>1044270.9858299999</v>
      </c>
      <c r="R58" s="651"/>
      <c r="S58" s="649"/>
      <c r="T58" s="649"/>
      <c r="U58" s="649"/>
      <c r="V58" s="649"/>
      <c r="W58" s="649"/>
      <c r="X58" s="649"/>
      <c r="Y58" s="649"/>
      <c r="Z58" s="649"/>
      <c r="AA58" s="649"/>
      <c r="AB58" s="649"/>
      <c r="AC58" s="649"/>
    </row>
    <row r="59" spans="1:29" ht="10.5" customHeight="1">
      <c r="A59" s="212">
        <v>2012</v>
      </c>
      <c r="B59" s="213"/>
      <c r="C59" s="646">
        <v>63312.526399999995</v>
      </c>
      <c r="D59" s="646">
        <v>52648.657350000001</v>
      </c>
      <c r="E59" s="646">
        <v>109602.96570999999</v>
      </c>
      <c r="F59" s="646">
        <v>227210.09819999998</v>
      </c>
      <c r="G59" s="646">
        <v>302170.33487000002</v>
      </c>
      <c r="H59" s="646">
        <v>108206.59782</v>
      </c>
      <c r="I59" s="646">
        <v>19478.049219999997</v>
      </c>
      <c r="J59" s="646">
        <v>5449.3912699999992</v>
      </c>
      <c r="K59" s="646">
        <v>4245.0547800000004</v>
      </c>
      <c r="L59" s="646">
        <v>50999.604500000001</v>
      </c>
      <c r="M59" s="646">
        <v>87901.228920000009</v>
      </c>
      <c r="N59" s="646">
        <v>61360.443850000003</v>
      </c>
      <c r="O59" s="646"/>
      <c r="P59" s="644">
        <v>1092584.9528900001</v>
      </c>
      <c r="R59" s="651"/>
      <c r="S59" s="649"/>
      <c r="T59" s="649"/>
      <c r="U59" s="649"/>
      <c r="V59" s="649"/>
      <c r="W59" s="649"/>
      <c r="X59" s="649"/>
      <c r="Y59" s="649"/>
      <c r="Z59" s="649"/>
      <c r="AA59" s="649"/>
      <c r="AB59" s="649"/>
      <c r="AC59" s="649"/>
    </row>
    <row r="60" spans="1:29" ht="10.5" customHeight="1">
      <c r="A60" s="212">
        <v>2013</v>
      </c>
      <c r="B60" s="213"/>
      <c r="C60" s="646">
        <v>63437.936320000001</v>
      </c>
      <c r="D60" s="646">
        <v>59435.960960000004</v>
      </c>
      <c r="E60" s="646">
        <v>121913.44048</v>
      </c>
      <c r="F60" s="646">
        <v>274592.07673000003</v>
      </c>
      <c r="G60" s="646">
        <v>390146.99494</v>
      </c>
      <c r="H60" s="646">
        <v>121078.77499999999</v>
      </c>
      <c r="I60" s="646">
        <v>24669.032340000002</v>
      </c>
      <c r="J60" s="646">
        <v>6655.8574400000007</v>
      </c>
      <c r="K60" s="646">
        <v>5641.1052</v>
      </c>
      <c r="L60" s="646">
        <v>84766.256439999997</v>
      </c>
      <c r="M60" s="646">
        <v>81709.896370000002</v>
      </c>
      <c r="N60" s="646">
        <v>68847.562829999995</v>
      </c>
      <c r="O60" s="646"/>
      <c r="P60" s="644">
        <v>1302894.8950499999</v>
      </c>
      <c r="R60" s="651"/>
      <c r="S60" s="649"/>
      <c r="T60" s="649"/>
      <c r="U60" s="649"/>
      <c r="V60" s="649"/>
      <c r="W60" s="649"/>
      <c r="X60" s="649"/>
      <c r="Y60" s="649"/>
      <c r="Z60" s="649"/>
      <c r="AA60" s="649"/>
      <c r="AB60" s="649"/>
      <c r="AC60" s="649"/>
    </row>
    <row r="61" spans="1:29" ht="10.5" customHeight="1">
      <c r="A61" s="212">
        <v>2014</v>
      </c>
      <c r="B61" s="213"/>
      <c r="C61" s="646">
        <v>63558.734170000003</v>
      </c>
      <c r="D61" s="646">
        <v>69006.714489999998</v>
      </c>
      <c r="E61" s="646">
        <v>190327.84578999999</v>
      </c>
      <c r="F61" s="646">
        <v>420719.35904000001</v>
      </c>
      <c r="G61" s="646">
        <v>322883.41554000002</v>
      </c>
      <c r="H61" s="646">
        <v>110994.04692000001</v>
      </c>
      <c r="I61" s="646">
        <v>21819.937600000001</v>
      </c>
      <c r="J61" s="646">
        <v>3013.5220600000002</v>
      </c>
      <c r="K61" s="646">
        <v>12885.016900000001</v>
      </c>
      <c r="L61" s="646">
        <v>73957.448930000013</v>
      </c>
      <c r="M61" s="646">
        <v>81203.798930000004</v>
      </c>
      <c r="N61" s="646">
        <v>72244.426769999991</v>
      </c>
      <c r="O61" s="646"/>
      <c r="P61" s="644">
        <v>1442614.2671400001</v>
      </c>
      <c r="R61" s="651"/>
      <c r="S61" s="649"/>
      <c r="T61" s="649"/>
      <c r="U61" s="649"/>
      <c r="V61" s="649"/>
      <c r="W61" s="649"/>
      <c r="X61" s="649"/>
      <c r="Y61" s="649"/>
      <c r="Z61" s="649"/>
      <c r="AA61" s="649"/>
      <c r="AB61" s="649"/>
      <c r="AC61" s="649"/>
    </row>
    <row r="62" spans="1:29" ht="10.5" customHeight="1">
      <c r="A62" s="212">
        <v>2015</v>
      </c>
      <c r="B62" s="213"/>
      <c r="C62" s="646">
        <v>81456.61176</v>
      </c>
      <c r="D62" s="646">
        <v>69514.152329999997</v>
      </c>
      <c r="E62" s="646">
        <v>150976.38366999998</v>
      </c>
      <c r="F62" s="646">
        <v>372668.50260000001</v>
      </c>
      <c r="G62" s="646">
        <v>416619.90632000001</v>
      </c>
      <c r="H62" s="646">
        <v>164246.04316999999</v>
      </c>
      <c r="I62" s="646">
        <v>23611.96459</v>
      </c>
      <c r="J62" s="646">
        <v>7398.5527000000002</v>
      </c>
      <c r="K62" s="646">
        <v>26178.810390000002</v>
      </c>
      <c r="L62" s="646">
        <v>65808.323850000001</v>
      </c>
      <c r="M62" s="646">
        <v>106244.45117</v>
      </c>
      <c r="N62" s="646">
        <v>70623.280029999994</v>
      </c>
      <c r="O62" s="646"/>
      <c r="P62" s="644">
        <v>1555346.9825799998</v>
      </c>
      <c r="R62" s="651"/>
      <c r="S62" s="649"/>
      <c r="T62" s="649"/>
      <c r="U62" s="649"/>
      <c r="V62" s="649"/>
      <c r="W62" s="649"/>
      <c r="X62" s="649"/>
      <c r="Y62" s="649"/>
      <c r="Z62" s="649"/>
      <c r="AA62" s="649"/>
      <c r="AB62" s="649"/>
      <c r="AC62" s="649"/>
    </row>
    <row r="63" spans="1:29" ht="10.5" customHeight="1">
      <c r="A63" s="212">
        <v>2016</v>
      </c>
      <c r="B63" s="213"/>
      <c r="C63" s="646">
        <v>79149.466010000004</v>
      </c>
      <c r="D63" s="646">
        <v>95443.745639999994</v>
      </c>
      <c r="E63" s="646">
        <v>189841.86994</v>
      </c>
      <c r="F63" s="646">
        <v>410419.11373000004</v>
      </c>
      <c r="G63" s="646">
        <v>426648.70974999998</v>
      </c>
      <c r="H63" s="646">
        <v>109645.69348999999</v>
      </c>
      <c r="I63" s="646">
        <v>21877.601690000003</v>
      </c>
      <c r="J63" s="646">
        <v>12016.768410000001</v>
      </c>
      <c r="K63" s="646">
        <v>18471.04623</v>
      </c>
      <c r="L63" s="646">
        <v>141036.84097999998</v>
      </c>
      <c r="M63" s="646">
        <v>111500.84101999999</v>
      </c>
      <c r="N63" s="646">
        <v>93565.423129999996</v>
      </c>
      <c r="O63" s="646"/>
      <c r="P63" s="644">
        <v>1709617.12002</v>
      </c>
      <c r="R63" s="651"/>
      <c r="S63" s="649"/>
      <c r="T63" s="649"/>
      <c r="U63" s="649"/>
      <c r="V63" s="649"/>
      <c r="W63" s="649"/>
      <c r="X63" s="649"/>
      <c r="Y63" s="649"/>
      <c r="Z63" s="649"/>
      <c r="AA63" s="649"/>
      <c r="AB63" s="649"/>
      <c r="AC63" s="649"/>
    </row>
    <row r="64" spans="1:29" ht="10.5" customHeight="1">
      <c r="A64" s="212">
        <v>2017</v>
      </c>
      <c r="B64" s="213"/>
      <c r="C64" s="646">
        <v>105318.01389</v>
      </c>
      <c r="D64" s="646">
        <v>129696.34036</v>
      </c>
      <c r="E64" s="646">
        <v>220324.22153000001</v>
      </c>
      <c r="F64" s="646">
        <v>389530.11304000003</v>
      </c>
      <c r="G64" s="646">
        <v>303746.60654000001</v>
      </c>
      <c r="H64" s="646">
        <v>63435.006380000006</v>
      </c>
      <c r="I64" s="646">
        <v>12597.721579999999</v>
      </c>
      <c r="J64" s="646">
        <v>3726.5342999999998</v>
      </c>
      <c r="K64" s="646">
        <v>31622.43217</v>
      </c>
      <c r="L64" s="646">
        <v>164098.09981000001</v>
      </c>
      <c r="M64" s="646">
        <v>89634.632809999996</v>
      </c>
      <c r="N64" s="646">
        <v>81585.310970000006</v>
      </c>
      <c r="O64" s="646"/>
      <c r="P64" s="644">
        <v>1595315.0333799999</v>
      </c>
      <c r="R64" s="651"/>
      <c r="S64" s="649"/>
      <c r="T64" s="649"/>
      <c r="U64" s="649"/>
      <c r="V64" s="649"/>
      <c r="W64" s="649"/>
      <c r="X64" s="649"/>
      <c r="Y64" s="649"/>
      <c r="Z64" s="649"/>
      <c r="AA64" s="649"/>
      <c r="AB64" s="649"/>
      <c r="AC64" s="649"/>
    </row>
    <row r="65" spans="1:29" ht="10.5" customHeight="1">
      <c r="A65" s="212">
        <v>2018</v>
      </c>
      <c r="B65" s="213"/>
      <c r="C65" s="646">
        <v>119556.53422</v>
      </c>
      <c r="D65" s="646">
        <v>129819.34284</v>
      </c>
      <c r="E65" s="646">
        <v>200935.30958999999</v>
      </c>
      <c r="F65" s="646">
        <v>329326.70993999997</v>
      </c>
      <c r="G65" s="646">
        <v>357256.74638999999</v>
      </c>
      <c r="H65" s="646">
        <v>132343.97675</v>
      </c>
      <c r="I65" s="646">
        <v>14489.379849999999</v>
      </c>
      <c r="J65" s="646">
        <v>15874.455669999999</v>
      </c>
      <c r="K65" s="646">
        <v>19731.351469999998</v>
      </c>
      <c r="L65" s="646">
        <v>126853.11653</v>
      </c>
      <c r="M65" s="646">
        <v>86114.20422</v>
      </c>
      <c r="N65" s="646">
        <v>62404.391889999999</v>
      </c>
      <c r="O65" s="646"/>
      <c r="P65" s="644">
        <v>1594705.51936</v>
      </c>
      <c r="R65" s="651"/>
      <c r="S65" s="649"/>
      <c r="T65" s="649"/>
      <c r="U65" s="649"/>
      <c r="V65" s="649"/>
      <c r="W65" s="649"/>
      <c r="X65" s="649"/>
      <c r="Y65" s="649"/>
      <c r="Z65" s="649"/>
      <c r="AA65" s="649"/>
      <c r="AB65" s="649"/>
      <c r="AC65" s="649"/>
    </row>
    <row r="66" spans="1:29" ht="5.25" customHeight="1">
      <c r="A66" s="210"/>
      <c r="B66" s="209"/>
      <c r="C66" s="643"/>
      <c r="D66" s="643"/>
      <c r="E66" s="643"/>
      <c r="F66" s="643"/>
      <c r="G66" s="643"/>
      <c r="H66" s="643"/>
      <c r="I66" s="643"/>
      <c r="J66" s="643"/>
      <c r="K66" s="643"/>
      <c r="L66" s="643"/>
      <c r="M66" s="643"/>
      <c r="N66" s="643"/>
      <c r="O66" s="643"/>
      <c r="P66" s="647"/>
    </row>
    <row r="67" spans="1:29" ht="12" customHeight="1">
      <c r="A67" s="235" t="s">
        <v>280</v>
      </c>
      <c r="B67" s="209"/>
      <c r="C67" s="643"/>
      <c r="D67" s="643"/>
      <c r="E67" s="643"/>
      <c r="F67" s="643"/>
      <c r="G67" s="643"/>
      <c r="H67" s="643"/>
      <c r="I67" s="643"/>
      <c r="J67" s="643"/>
      <c r="K67" s="643"/>
      <c r="L67" s="643"/>
      <c r="M67" s="643"/>
      <c r="N67" s="643"/>
      <c r="O67" s="643"/>
      <c r="P67" s="647"/>
      <c r="S67" s="652" t="s">
        <v>217</v>
      </c>
    </row>
    <row r="68" spans="1:29" ht="10.5" customHeight="1">
      <c r="A68" s="210" t="s">
        <v>32</v>
      </c>
      <c r="B68" s="209"/>
      <c r="C68" s="643">
        <v>17155</v>
      </c>
      <c r="D68" s="643">
        <v>37011</v>
      </c>
      <c r="E68" s="643">
        <v>58887</v>
      </c>
      <c r="F68" s="643">
        <v>102032</v>
      </c>
      <c r="G68" s="643">
        <v>177658</v>
      </c>
      <c r="H68" s="643">
        <v>23013</v>
      </c>
      <c r="I68" s="643">
        <v>2674</v>
      </c>
      <c r="J68" s="643">
        <v>511</v>
      </c>
      <c r="K68" s="643">
        <v>194</v>
      </c>
      <c r="L68" s="643">
        <v>100</v>
      </c>
      <c r="M68" s="643">
        <v>243</v>
      </c>
      <c r="N68" s="643">
        <v>1191</v>
      </c>
      <c r="O68" s="643"/>
      <c r="P68" s="647">
        <v>420669</v>
      </c>
      <c r="R68" s="649"/>
      <c r="S68" s="649"/>
      <c r="T68" s="649"/>
      <c r="U68" s="649"/>
      <c r="V68" s="649"/>
      <c r="W68" s="649"/>
      <c r="X68" s="649"/>
      <c r="Y68" s="649"/>
      <c r="Z68" s="649"/>
      <c r="AA68" s="649"/>
      <c r="AB68" s="649"/>
      <c r="AC68" s="649"/>
    </row>
    <row r="69" spans="1:29" ht="10.5" customHeight="1">
      <c r="A69" s="210" t="s">
        <v>34</v>
      </c>
      <c r="B69" s="209"/>
      <c r="C69" s="643">
        <v>13050</v>
      </c>
      <c r="D69" s="643">
        <v>17412</v>
      </c>
      <c r="E69" s="643">
        <v>56835</v>
      </c>
      <c r="F69" s="643">
        <v>90539</v>
      </c>
      <c r="G69" s="643">
        <v>107228</v>
      </c>
      <c r="H69" s="643">
        <v>23261</v>
      </c>
      <c r="I69" s="643">
        <v>4209</v>
      </c>
      <c r="J69" s="643">
        <v>445</v>
      </c>
      <c r="K69" s="643">
        <v>0</v>
      </c>
      <c r="L69" s="643">
        <v>0</v>
      </c>
      <c r="M69" s="643">
        <v>79</v>
      </c>
      <c r="N69" s="643">
        <v>2654</v>
      </c>
      <c r="O69" s="643"/>
      <c r="P69" s="647">
        <v>315712</v>
      </c>
      <c r="R69" s="649"/>
      <c r="S69" s="649"/>
      <c r="T69" s="649"/>
      <c r="U69" s="649"/>
      <c r="V69" s="649"/>
      <c r="W69" s="649"/>
      <c r="X69" s="649"/>
      <c r="Y69" s="649"/>
      <c r="Z69" s="649"/>
      <c r="AA69" s="649"/>
      <c r="AB69" s="649"/>
      <c r="AC69" s="649"/>
    </row>
    <row r="70" spans="1:29" ht="10.5" customHeight="1">
      <c r="A70" s="210" t="s">
        <v>35</v>
      </c>
      <c r="B70" s="209"/>
      <c r="C70" s="643">
        <v>21939</v>
      </c>
      <c r="D70" s="643">
        <v>40197</v>
      </c>
      <c r="E70" s="643">
        <v>105464</v>
      </c>
      <c r="F70" s="643">
        <v>150536</v>
      </c>
      <c r="G70" s="643">
        <v>159816</v>
      </c>
      <c r="H70" s="643">
        <v>74560</v>
      </c>
      <c r="I70" s="643">
        <v>2417</v>
      </c>
      <c r="J70" s="643">
        <v>551</v>
      </c>
      <c r="K70" s="643">
        <v>1547</v>
      </c>
      <c r="L70" s="643">
        <v>78</v>
      </c>
      <c r="M70" s="643">
        <v>1913</v>
      </c>
      <c r="N70" s="643">
        <v>9822</v>
      </c>
      <c r="O70" s="643"/>
      <c r="P70" s="647">
        <v>568842</v>
      </c>
      <c r="R70" s="649"/>
      <c r="S70" s="649"/>
      <c r="T70" s="649"/>
      <c r="U70" s="649"/>
      <c r="V70" s="649"/>
      <c r="W70" s="649"/>
      <c r="X70" s="649"/>
      <c r="Y70" s="649"/>
      <c r="Z70" s="649"/>
      <c r="AA70" s="649"/>
      <c r="AB70" s="649"/>
      <c r="AC70" s="649"/>
    </row>
    <row r="71" spans="1:29" ht="10.5" customHeight="1">
      <c r="A71" s="210" t="s">
        <v>36</v>
      </c>
      <c r="B71" s="209"/>
      <c r="C71" s="643">
        <v>16822</v>
      </c>
      <c r="D71" s="643">
        <v>32080</v>
      </c>
      <c r="E71" s="643">
        <v>67414</v>
      </c>
      <c r="F71" s="643">
        <v>59719</v>
      </c>
      <c r="G71" s="643">
        <v>175613</v>
      </c>
      <c r="H71" s="643">
        <v>66977</v>
      </c>
      <c r="I71" s="643">
        <v>19312</v>
      </c>
      <c r="J71" s="643">
        <v>2615</v>
      </c>
      <c r="K71" s="643">
        <v>44</v>
      </c>
      <c r="L71" s="643">
        <v>2</v>
      </c>
      <c r="M71" s="643">
        <v>287</v>
      </c>
      <c r="N71" s="643">
        <v>1161</v>
      </c>
      <c r="O71" s="643"/>
      <c r="P71" s="647">
        <v>442044</v>
      </c>
      <c r="R71" s="649"/>
      <c r="S71" s="649"/>
      <c r="T71" s="649"/>
      <c r="U71" s="649"/>
      <c r="V71" s="649"/>
      <c r="W71" s="649"/>
      <c r="X71" s="649"/>
      <c r="Y71" s="649"/>
      <c r="Z71" s="649"/>
      <c r="AA71" s="649"/>
      <c r="AB71" s="649"/>
      <c r="AC71" s="649"/>
    </row>
    <row r="72" spans="1:29" ht="10.5" customHeight="1">
      <c r="A72" s="210" t="s">
        <v>37</v>
      </c>
      <c r="B72" s="209"/>
      <c r="C72" s="643">
        <v>20204</v>
      </c>
      <c r="D72" s="643">
        <v>38621</v>
      </c>
      <c r="E72" s="643">
        <v>109040</v>
      </c>
      <c r="F72" s="643">
        <v>172338</v>
      </c>
      <c r="G72" s="643">
        <v>203003</v>
      </c>
      <c r="H72" s="643">
        <v>57358</v>
      </c>
      <c r="I72" s="643">
        <v>9994</v>
      </c>
      <c r="J72" s="643">
        <v>1708</v>
      </c>
      <c r="K72" s="643">
        <v>638</v>
      </c>
      <c r="L72" s="643">
        <v>13</v>
      </c>
      <c r="M72" s="643">
        <v>1570</v>
      </c>
      <c r="N72" s="643">
        <v>13192</v>
      </c>
      <c r="O72" s="643"/>
      <c r="P72" s="647">
        <v>627679</v>
      </c>
      <c r="R72" s="649"/>
      <c r="S72" s="649"/>
      <c r="T72" s="649"/>
      <c r="U72" s="649"/>
      <c r="V72" s="649"/>
      <c r="W72" s="649"/>
      <c r="X72" s="649"/>
      <c r="Y72" s="649"/>
      <c r="Z72" s="649"/>
      <c r="AA72" s="649"/>
      <c r="AB72" s="649"/>
      <c r="AC72" s="649"/>
    </row>
    <row r="73" spans="1:29" ht="10.5" customHeight="1">
      <c r="A73" s="210" t="s">
        <v>38</v>
      </c>
      <c r="B73" s="209"/>
      <c r="C73" s="643">
        <v>35825</v>
      </c>
      <c r="D73" s="643">
        <v>76248</v>
      </c>
      <c r="E73" s="643">
        <v>95485</v>
      </c>
      <c r="F73" s="643">
        <v>139817</v>
      </c>
      <c r="G73" s="643">
        <v>123556</v>
      </c>
      <c r="H73" s="643">
        <v>51018</v>
      </c>
      <c r="I73" s="643">
        <v>11357</v>
      </c>
      <c r="J73" s="643">
        <v>714</v>
      </c>
      <c r="K73" s="643">
        <v>212</v>
      </c>
      <c r="L73" s="643">
        <v>201</v>
      </c>
      <c r="M73" s="643">
        <v>2735</v>
      </c>
      <c r="N73" s="643">
        <v>22870</v>
      </c>
      <c r="O73" s="643"/>
      <c r="P73" s="647">
        <v>560038</v>
      </c>
      <c r="R73" s="649"/>
      <c r="S73" s="649"/>
      <c r="T73" s="649"/>
      <c r="U73" s="649"/>
      <c r="V73" s="649"/>
      <c r="W73" s="649"/>
      <c r="X73" s="649"/>
      <c r="Y73" s="649"/>
      <c r="Z73" s="649"/>
      <c r="AA73" s="649"/>
      <c r="AB73" s="649"/>
      <c r="AC73" s="649"/>
    </row>
    <row r="74" spans="1:29" ht="10.5" customHeight="1">
      <c r="A74" s="210" t="s">
        <v>281</v>
      </c>
      <c r="B74" s="209"/>
      <c r="C74" s="643">
        <v>61436</v>
      </c>
      <c r="D74" s="643">
        <v>48718</v>
      </c>
      <c r="E74" s="643">
        <v>103492</v>
      </c>
      <c r="F74" s="643">
        <v>183137</v>
      </c>
      <c r="G74" s="643">
        <v>189859</v>
      </c>
      <c r="H74" s="643">
        <v>22947</v>
      </c>
      <c r="I74" s="643">
        <v>9550</v>
      </c>
      <c r="J74" s="643">
        <v>1059</v>
      </c>
      <c r="K74" s="643">
        <v>39</v>
      </c>
      <c r="L74" s="643">
        <v>1334</v>
      </c>
      <c r="M74" s="643">
        <v>8281</v>
      </c>
      <c r="N74" s="643">
        <v>29403</v>
      </c>
      <c r="O74" s="643"/>
      <c r="P74" s="647">
        <v>659255</v>
      </c>
      <c r="R74" s="649"/>
      <c r="S74" s="649"/>
      <c r="T74" s="649"/>
      <c r="U74" s="649"/>
      <c r="V74" s="649"/>
      <c r="W74" s="649"/>
      <c r="X74" s="649"/>
      <c r="Y74" s="649"/>
      <c r="Z74" s="649"/>
      <c r="AA74" s="649"/>
      <c r="AB74" s="649"/>
      <c r="AC74" s="649"/>
    </row>
    <row r="75" spans="1:29" ht="10.5" customHeight="1">
      <c r="A75" s="210" t="s">
        <v>40</v>
      </c>
      <c r="B75" s="209"/>
      <c r="C75" s="643">
        <v>62218</v>
      </c>
      <c r="D75" s="643">
        <v>91549</v>
      </c>
      <c r="E75" s="643">
        <v>102640</v>
      </c>
      <c r="F75" s="643"/>
      <c r="G75" s="643">
        <v>178949</v>
      </c>
      <c r="H75" s="643">
        <v>108351</v>
      </c>
      <c r="I75" s="643">
        <v>4921</v>
      </c>
      <c r="J75" s="643">
        <v>588</v>
      </c>
      <c r="K75" s="643">
        <v>102</v>
      </c>
      <c r="L75" s="643">
        <v>552</v>
      </c>
      <c r="M75" s="643">
        <v>18011</v>
      </c>
      <c r="N75" s="643">
        <v>62090</v>
      </c>
      <c r="O75" s="643"/>
      <c r="P75" s="647">
        <v>769270</v>
      </c>
      <c r="R75" s="649"/>
      <c r="S75" s="649"/>
      <c r="T75" s="649"/>
      <c r="U75" s="649"/>
      <c r="V75" s="649"/>
      <c r="W75" s="649"/>
      <c r="X75" s="649"/>
      <c r="Y75" s="649"/>
      <c r="Z75" s="649"/>
      <c r="AA75" s="649"/>
      <c r="AB75" s="649"/>
      <c r="AC75" s="649"/>
    </row>
    <row r="76" spans="1:29" ht="10.5" customHeight="1">
      <c r="A76" s="210" t="s">
        <v>41</v>
      </c>
      <c r="B76" s="209"/>
      <c r="C76" s="643">
        <v>76235</v>
      </c>
      <c r="D76" s="643">
        <v>78417</v>
      </c>
      <c r="E76" s="643">
        <v>137379</v>
      </c>
      <c r="F76" s="643">
        <v>174053</v>
      </c>
      <c r="G76" s="643">
        <v>166195</v>
      </c>
      <c r="H76" s="643">
        <v>29323</v>
      </c>
      <c r="I76" s="643">
        <v>5268</v>
      </c>
      <c r="J76" s="643">
        <v>596</v>
      </c>
      <c r="K76" s="643">
        <v>33</v>
      </c>
      <c r="L76" s="643">
        <v>1450</v>
      </c>
      <c r="M76" s="643">
        <v>23360</v>
      </c>
      <c r="N76" s="643">
        <v>51633</v>
      </c>
      <c r="O76" s="643"/>
      <c r="P76" s="647">
        <v>743942</v>
      </c>
    </row>
    <row r="77" spans="1:29" ht="12" customHeight="1">
      <c r="A77" s="210" t="s">
        <v>282</v>
      </c>
      <c r="B77" s="209"/>
      <c r="C77" s="643">
        <v>117819.383</v>
      </c>
      <c r="D77" s="643">
        <v>120400.819</v>
      </c>
      <c r="E77" s="643">
        <v>200431.76199999999</v>
      </c>
      <c r="F77" s="643">
        <v>287791</v>
      </c>
      <c r="G77" s="643">
        <v>232193</v>
      </c>
      <c r="H77" s="643">
        <v>23334</v>
      </c>
      <c r="I77" s="643">
        <v>7167</v>
      </c>
      <c r="J77" s="643">
        <v>104</v>
      </c>
      <c r="K77" s="643">
        <v>356.34699999999998</v>
      </c>
      <c r="L77" s="643">
        <v>877.97699999999998</v>
      </c>
      <c r="M77" s="643">
        <v>19711.37</v>
      </c>
      <c r="N77" s="643">
        <v>59133.15</v>
      </c>
      <c r="O77" s="643"/>
      <c r="P77" s="647">
        <v>1069319.808</v>
      </c>
    </row>
    <row r="78" spans="1:29" ht="10.5" customHeight="1">
      <c r="A78" s="210" t="s">
        <v>279</v>
      </c>
      <c r="B78" s="209"/>
      <c r="C78" s="643">
        <v>125798.527</v>
      </c>
      <c r="D78" s="643">
        <v>108335.15399999999</v>
      </c>
      <c r="E78" s="643">
        <v>162284.59299999999</v>
      </c>
      <c r="F78" s="643">
        <v>229544.66399999999</v>
      </c>
      <c r="G78" s="643">
        <v>179151.44</v>
      </c>
      <c r="H78" s="643">
        <v>37263.03</v>
      </c>
      <c r="I78" s="643">
        <v>7940.11</v>
      </c>
      <c r="J78" s="643">
        <v>2163.6840000000002</v>
      </c>
      <c r="K78" s="643">
        <v>408.56799999999998</v>
      </c>
      <c r="L78" s="643">
        <v>4598.8419999999996</v>
      </c>
      <c r="M78" s="643">
        <v>36086.038</v>
      </c>
      <c r="N78" s="643">
        <v>66547.606</v>
      </c>
      <c r="O78" s="643"/>
      <c r="P78" s="647">
        <v>960122.25600000005</v>
      </c>
    </row>
    <row r="79" spans="1:29" ht="10.5" customHeight="1">
      <c r="A79" s="210" t="s">
        <v>44</v>
      </c>
      <c r="B79" s="209"/>
      <c r="C79" s="643">
        <v>90093.457999999999</v>
      </c>
      <c r="D79" s="643">
        <v>148894.302</v>
      </c>
      <c r="E79" s="643">
        <v>188702.87599999999</v>
      </c>
      <c r="F79" s="643">
        <v>260627.20699999999</v>
      </c>
      <c r="G79" s="643">
        <v>164496.02799999999</v>
      </c>
      <c r="H79" s="643">
        <v>79306.555999999997</v>
      </c>
      <c r="I79" s="643">
        <v>18068.917000000001</v>
      </c>
      <c r="J79" s="643">
        <v>249.19200000000001</v>
      </c>
      <c r="K79" s="643">
        <v>36.040999999999997</v>
      </c>
      <c r="L79" s="643">
        <v>16861.597000000002</v>
      </c>
      <c r="M79" s="643">
        <v>64076.47</v>
      </c>
      <c r="N79" s="643">
        <v>91382.710999999996</v>
      </c>
      <c r="O79" s="643"/>
      <c r="P79" s="647">
        <v>1122795.355</v>
      </c>
    </row>
    <row r="80" spans="1:29" ht="10.5" customHeight="1">
      <c r="A80" s="210" t="s">
        <v>45</v>
      </c>
      <c r="B80" s="209"/>
      <c r="C80" s="643">
        <v>110678.243</v>
      </c>
      <c r="D80" s="643">
        <v>87061.198000000004</v>
      </c>
      <c r="E80" s="643">
        <v>133351.011</v>
      </c>
      <c r="F80" s="643">
        <v>203193.666</v>
      </c>
      <c r="G80" s="643">
        <v>195822.46400000001</v>
      </c>
      <c r="H80" s="643">
        <v>39118.648000000001</v>
      </c>
      <c r="I80" s="643">
        <v>944.81799999999998</v>
      </c>
      <c r="J80" s="643">
        <v>50.793999999999997</v>
      </c>
      <c r="K80" s="643">
        <v>337.74799999999999</v>
      </c>
      <c r="L80" s="643">
        <v>14910.897000000001</v>
      </c>
      <c r="M80" s="643">
        <v>64920.71</v>
      </c>
      <c r="N80" s="643">
        <v>71983.702000000005</v>
      </c>
      <c r="O80" s="643"/>
      <c r="P80" s="647">
        <v>922373.89899999998</v>
      </c>
    </row>
    <row r="81" spans="1:29" ht="10.5" customHeight="1">
      <c r="A81" s="210" t="s">
        <v>46</v>
      </c>
      <c r="B81" s="209"/>
      <c r="C81" s="643">
        <v>111821.11900000001</v>
      </c>
      <c r="D81" s="643">
        <v>120295.705</v>
      </c>
      <c r="E81" s="643">
        <v>173747.59099999999</v>
      </c>
      <c r="F81" s="643">
        <v>239315.429</v>
      </c>
      <c r="G81" s="643">
        <v>108676.052</v>
      </c>
      <c r="H81" s="643">
        <v>23393.466</v>
      </c>
      <c r="I81" s="643">
        <v>2188.9690000000001</v>
      </c>
      <c r="J81" s="643">
        <v>74.073999999999998</v>
      </c>
      <c r="K81" s="643">
        <v>100.53</v>
      </c>
      <c r="L81" s="643">
        <v>9420.5519999999997</v>
      </c>
      <c r="M81" s="643">
        <v>49016.254000000001</v>
      </c>
      <c r="N81" s="643">
        <v>97208.524000000005</v>
      </c>
      <c r="O81" s="643"/>
      <c r="P81" s="647">
        <v>935258.26500000001</v>
      </c>
    </row>
    <row r="82" spans="1:29" ht="10.5" customHeight="1">
      <c r="A82" s="210" t="s">
        <v>47</v>
      </c>
      <c r="B82" s="209"/>
      <c r="C82" s="643">
        <v>117185.126</v>
      </c>
      <c r="D82" s="643">
        <v>112728.74800000001</v>
      </c>
      <c r="E82" s="643">
        <v>192445.77900000001</v>
      </c>
      <c r="F82" s="643">
        <v>301167.89799999999</v>
      </c>
      <c r="G82" s="643">
        <v>90290.54</v>
      </c>
      <c r="H82" s="643">
        <v>35381.086000000003</v>
      </c>
      <c r="I82" s="643">
        <v>1310.394</v>
      </c>
      <c r="J82" s="643">
        <v>37.542000000000002</v>
      </c>
      <c r="K82" s="643">
        <v>60.177999999999997</v>
      </c>
      <c r="L82" s="643">
        <v>16133.226000000001</v>
      </c>
      <c r="M82" s="643">
        <v>80395.085999999996</v>
      </c>
      <c r="N82" s="643">
        <v>103784.148</v>
      </c>
      <c r="O82" s="643"/>
      <c r="P82" s="647">
        <v>1050919</v>
      </c>
    </row>
    <row r="83" spans="1:29" ht="10.5" customHeight="1">
      <c r="A83" s="210" t="s">
        <v>48</v>
      </c>
      <c r="B83" s="209"/>
      <c r="C83" s="643">
        <v>103199.939</v>
      </c>
      <c r="D83" s="643">
        <v>144581.538</v>
      </c>
      <c r="E83" s="643">
        <v>252011.34400000001</v>
      </c>
      <c r="F83" s="643">
        <v>325226.647</v>
      </c>
      <c r="G83" s="643">
        <v>109152.056</v>
      </c>
      <c r="H83" s="643">
        <v>41415.192000000003</v>
      </c>
      <c r="I83" s="643">
        <v>7116.241</v>
      </c>
      <c r="J83" s="643">
        <v>905.02300000000002</v>
      </c>
      <c r="K83" s="643">
        <v>591.05799999999999</v>
      </c>
      <c r="L83" s="643">
        <v>20940.773000000001</v>
      </c>
      <c r="M83" s="643">
        <v>84402.558999999994</v>
      </c>
      <c r="N83" s="643">
        <v>133998.25</v>
      </c>
      <c r="O83" s="643"/>
      <c r="P83" s="647">
        <v>1223540.6200000001</v>
      </c>
    </row>
    <row r="84" spans="1:29" ht="10.5" customHeight="1">
      <c r="A84" s="210">
        <v>1996</v>
      </c>
      <c r="B84" s="209"/>
      <c r="C84" s="643">
        <v>158430</v>
      </c>
      <c r="D84" s="643">
        <v>144881</v>
      </c>
      <c r="E84" s="643">
        <v>247609</v>
      </c>
      <c r="F84" s="643">
        <v>462327</v>
      </c>
      <c r="G84" s="643">
        <v>160127</v>
      </c>
      <c r="H84" s="643">
        <v>39727</v>
      </c>
      <c r="I84" s="643">
        <v>4510</v>
      </c>
      <c r="J84" s="643">
        <v>176</v>
      </c>
      <c r="K84" s="643">
        <v>1065</v>
      </c>
      <c r="L84" s="643">
        <v>38689</v>
      </c>
      <c r="M84" s="643">
        <v>76795</v>
      </c>
      <c r="N84" s="643">
        <v>144056</v>
      </c>
      <c r="O84" s="643"/>
      <c r="P84" s="647">
        <v>1478392</v>
      </c>
      <c r="R84" s="328"/>
      <c r="S84" s="328"/>
      <c r="T84" s="328"/>
      <c r="U84" s="328"/>
      <c r="V84" s="328"/>
      <c r="W84" s="328"/>
      <c r="X84" s="328"/>
      <c r="Y84" s="328"/>
      <c r="Z84" s="328"/>
      <c r="AA84" s="328"/>
      <c r="AB84" s="328"/>
      <c r="AC84" s="328"/>
    </row>
    <row r="85" spans="1:29" ht="10.5" customHeight="1">
      <c r="A85" s="210">
        <v>1997</v>
      </c>
      <c r="B85" s="209"/>
      <c r="C85" s="643">
        <v>171120</v>
      </c>
      <c r="D85" s="643">
        <v>183249</v>
      </c>
      <c r="E85" s="643">
        <v>337058</v>
      </c>
      <c r="F85" s="643">
        <v>478454</v>
      </c>
      <c r="G85" s="643">
        <v>240528</v>
      </c>
      <c r="H85" s="643">
        <v>36002</v>
      </c>
      <c r="I85" s="643">
        <v>6246</v>
      </c>
      <c r="J85" s="643">
        <v>1710</v>
      </c>
      <c r="K85" s="643">
        <v>3505</v>
      </c>
      <c r="L85" s="643">
        <v>44443</v>
      </c>
      <c r="M85" s="643">
        <v>100242</v>
      </c>
      <c r="N85" s="643">
        <v>186129</v>
      </c>
      <c r="O85" s="643"/>
      <c r="P85" s="647">
        <v>1788686</v>
      </c>
      <c r="R85" s="328"/>
      <c r="S85" s="328"/>
      <c r="T85" s="328"/>
      <c r="U85" s="328"/>
      <c r="V85" s="328"/>
      <c r="W85" s="328"/>
      <c r="X85" s="328"/>
      <c r="Y85" s="328"/>
      <c r="Z85" s="328"/>
      <c r="AA85" s="328"/>
      <c r="AB85" s="328"/>
      <c r="AC85" s="328"/>
    </row>
    <row r="86" spans="1:29" ht="10.5" customHeight="1">
      <c r="A86" s="210">
        <v>1998</v>
      </c>
      <c r="B86" s="209"/>
      <c r="C86" s="643">
        <v>185917</v>
      </c>
      <c r="D86" s="643">
        <v>182028</v>
      </c>
      <c r="E86" s="643">
        <v>350792</v>
      </c>
      <c r="F86" s="643">
        <v>470769</v>
      </c>
      <c r="G86" s="643">
        <v>299058</v>
      </c>
      <c r="H86" s="643">
        <v>68971.7</v>
      </c>
      <c r="I86" s="643">
        <v>8322.2999999999993</v>
      </c>
      <c r="J86" s="643">
        <v>151.96</v>
      </c>
      <c r="K86" s="643">
        <v>113.7</v>
      </c>
      <c r="L86" s="643">
        <v>33214.199999999997</v>
      </c>
      <c r="M86" s="643">
        <v>104854</v>
      </c>
      <c r="N86" s="643">
        <v>136682</v>
      </c>
      <c r="O86" s="643"/>
      <c r="P86" s="647">
        <v>1840873.86</v>
      </c>
      <c r="R86" s="328"/>
      <c r="S86" s="328"/>
      <c r="T86" s="328"/>
      <c r="U86" s="328"/>
      <c r="V86" s="328"/>
      <c r="W86" s="328"/>
      <c r="X86" s="328"/>
      <c r="Y86" s="328"/>
      <c r="Z86" s="328"/>
      <c r="AA86" s="328"/>
      <c r="AB86" s="328"/>
      <c r="AC86" s="328"/>
    </row>
    <row r="87" spans="1:29" ht="10.5" customHeight="1">
      <c r="A87" s="210">
        <v>1999</v>
      </c>
      <c r="B87" s="209"/>
      <c r="C87" s="643">
        <v>161403</v>
      </c>
      <c r="D87" s="643">
        <v>285201.57199999999</v>
      </c>
      <c r="E87" s="643">
        <v>345671.70400000003</v>
      </c>
      <c r="F87" s="643">
        <v>461946.46299999999</v>
      </c>
      <c r="G87" s="643">
        <v>306346.20600000001</v>
      </c>
      <c r="H87" s="643">
        <v>81333.911999999997</v>
      </c>
      <c r="I87" s="643">
        <v>6006.7960000000003</v>
      </c>
      <c r="J87" s="643">
        <v>517.75099999999998</v>
      </c>
      <c r="K87" s="643">
        <v>1525.239</v>
      </c>
      <c r="L87" s="643">
        <v>42077.470999999998</v>
      </c>
      <c r="M87" s="643">
        <v>132431.02499999999</v>
      </c>
      <c r="N87" s="643">
        <v>206357.29300000001</v>
      </c>
      <c r="O87" s="643"/>
      <c r="P87" s="647">
        <v>2030818.432</v>
      </c>
      <c r="R87" s="328"/>
      <c r="S87" s="328"/>
      <c r="T87" s="328"/>
      <c r="U87" s="328"/>
      <c r="V87" s="328"/>
      <c r="W87" s="328"/>
      <c r="X87" s="328"/>
      <c r="Y87" s="328"/>
      <c r="Z87" s="328"/>
      <c r="AA87" s="328"/>
      <c r="AB87" s="328"/>
      <c r="AC87" s="328"/>
    </row>
    <row r="88" spans="1:29" ht="10.5" customHeight="1">
      <c r="A88" s="210">
        <v>2000</v>
      </c>
      <c r="B88" s="209"/>
      <c r="C88" s="643">
        <v>249098.67</v>
      </c>
      <c r="D88" s="643">
        <v>257914.07</v>
      </c>
      <c r="E88" s="643">
        <v>395363.14</v>
      </c>
      <c r="F88" s="643">
        <v>493243.87</v>
      </c>
      <c r="G88" s="643">
        <v>191151.08</v>
      </c>
      <c r="H88" s="643">
        <v>11774.21</v>
      </c>
      <c r="I88" s="643">
        <v>734.11</v>
      </c>
      <c r="J88" s="643">
        <v>483</v>
      </c>
      <c r="K88" s="643">
        <v>1314.28</v>
      </c>
      <c r="L88" s="643">
        <v>31411.33</v>
      </c>
      <c r="M88" s="643">
        <v>127660.93</v>
      </c>
      <c r="N88" s="643">
        <v>208680.68</v>
      </c>
      <c r="O88" s="643"/>
      <c r="P88" s="647">
        <v>1968829.3741432799</v>
      </c>
      <c r="R88" s="328"/>
      <c r="S88" s="328"/>
      <c r="T88" s="328"/>
      <c r="U88" s="328"/>
      <c r="V88" s="328"/>
      <c r="W88" s="328"/>
      <c r="X88" s="328"/>
      <c r="Y88" s="328"/>
      <c r="Z88" s="328"/>
      <c r="AA88" s="328"/>
      <c r="AB88" s="328"/>
      <c r="AC88" s="328"/>
    </row>
    <row r="89" spans="1:29" ht="10.5" customHeight="1">
      <c r="A89" s="210">
        <v>2001</v>
      </c>
      <c r="B89" s="209"/>
      <c r="C89" s="643">
        <v>294984.23</v>
      </c>
      <c r="D89" s="643">
        <v>225097.92</v>
      </c>
      <c r="E89" s="643">
        <v>289933.09000000003</v>
      </c>
      <c r="F89" s="643">
        <v>454050.83</v>
      </c>
      <c r="G89" s="643">
        <v>282890.13</v>
      </c>
      <c r="H89" s="643">
        <v>14109.8</v>
      </c>
      <c r="I89" s="643">
        <v>2323.96</v>
      </c>
      <c r="J89" s="643">
        <v>4126.3</v>
      </c>
      <c r="K89" s="643">
        <v>1059.52</v>
      </c>
      <c r="L89" s="643">
        <v>18501.560000000001</v>
      </c>
      <c r="M89" s="643">
        <v>128245.87</v>
      </c>
      <c r="N89" s="643">
        <v>200466.65</v>
      </c>
      <c r="O89" s="643"/>
      <c r="P89" s="647">
        <v>1915789.8526719396</v>
      </c>
      <c r="R89" s="328"/>
      <c r="S89" s="328"/>
      <c r="T89" s="328"/>
      <c r="U89" s="328"/>
      <c r="V89" s="328"/>
      <c r="W89" s="328"/>
      <c r="X89" s="328"/>
      <c r="Y89" s="328"/>
      <c r="Z89" s="328"/>
      <c r="AA89" s="328"/>
      <c r="AB89" s="328"/>
      <c r="AC89" s="328"/>
    </row>
    <row r="90" spans="1:29" ht="10.5" customHeight="1">
      <c r="A90" s="210">
        <v>2002</v>
      </c>
      <c r="B90" s="209"/>
      <c r="C90" s="643">
        <v>249712.55</v>
      </c>
      <c r="D90" s="643">
        <v>242317.89</v>
      </c>
      <c r="E90" s="643">
        <v>358809.65</v>
      </c>
      <c r="F90" s="643">
        <v>552059.78</v>
      </c>
      <c r="G90" s="643">
        <v>205882.34</v>
      </c>
      <c r="H90" s="643">
        <v>20015.77</v>
      </c>
      <c r="I90" s="643">
        <v>4063.75</v>
      </c>
      <c r="J90" s="643">
        <v>1000.3</v>
      </c>
      <c r="K90" s="643">
        <v>945.9</v>
      </c>
      <c r="L90" s="643">
        <v>20184.45</v>
      </c>
      <c r="M90" s="643">
        <v>108649.65</v>
      </c>
      <c r="N90" s="643">
        <v>187448.73</v>
      </c>
      <c r="O90" s="643"/>
      <c r="P90" s="647">
        <v>1951090.7833658999</v>
      </c>
      <c r="R90" s="328"/>
      <c r="S90" s="328"/>
      <c r="T90" s="328"/>
      <c r="U90" s="328"/>
      <c r="V90" s="328"/>
      <c r="W90" s="328"/>
      <c r="X90" s="328"/>
      <c r="Y90" s="328"/>
      <c r="Z90" s="328"/>
      <c r="AA90" s="328"/>
      <c r="AB90" s="328"/>
      <c r="AC90" s="328"/>
    </row>
    <row r="91" spans="1:29" ht="10.5" customHeight="1">
      <c r="A91" s="210">
        <v>2003</v>
      </c>
      <c r="B91" s="209"/>
      <c r="C91" s="643">
        <v>292528.12</v>
      </c>
      <c r="D91" s="643">
        <v>230506.83</v>
      </c>
      <c r="E91" s="643">
        <v>367519.54</v>
      </c>
      <c r="F91" s="643">
        <v>476332.44</v>
      </c>
      <c r="G91" s="643">
        <v>178608.15</v>
      </c>
      <c r="H91" s="643">
        <v>31556.53</v>
      </c>
      <c r="I91" s="643">
        <v>4784.13</v>
      </c>
      <c r="J91" s="643">
        <v>1540.75</v>
      </c>
      <c r="K91" s="643">
        <v>598.29</v>
      </c>
      <c r="L91" s="643">
        <v>25526.41</v>
      </c>
      <c r="M91" s="643">
        <v>128337.03</v>
      </c>
      <c r="N91" s="643">
        <v>209625.62</v>
      </c>
      <c r="O91" s="643"/>
      <c r="P91" s="647">
        <v>1947463.84438326</v>
      </c>
      <c r="R91" s="328"/>
      <c r="S91" s="328"/>
      <c r="T91" s="328"/>
      <c r="U91" s="328"/>
      <c r="V91" s="328"/>
      <c r="W91" s="328"/>
      <c r="X91" s="328"/>
      <c r="Y91" s="328"/>
      <c r="Z91" s="328"/>
      <c r="AA91" s="328"/>
      <c r="AB91" s="328"/>
      <c r="AC91" s="328"/>
    </row>
    <row r="92" spans="1:29" ht="10.5" customHeight="1">
      <c r="A92" s="210">
        <v>2004</v>
      </c>
      <c r="B92" s="209"/>
      <c r="C92" s="643">
        <v>235662.7</v>
      </c>
      <c r="D92" s="643">
        <v>176583.27</v>
      </c>
      <c r="E92" s="643">
        <v>357381.46</v>
      </c>
      <c r="F92" s="643">
        <v>429807.59</v>
      </c>
      <c r="G92" s="643">
        <v>278178.24</v>
      </c>
      <c r="H92" s="643">
        <v>26081.759999999998</v>
      </c>
      <c r="I92" s="643">
        <v>1053.78</v>
      </c>
      <c r="J92" s="643">
        <v>1169.19</v>
      </c>
      <c r="K92" s="643">
        <v>3122.05</v>
      </c>
      <c r="L92" s="643">
        <v>37066.080000000002</v>
      </c>
      <c r="M92" s="643">
        <v>109311.98</v>
      </c>
      <c r="N92" s="643">
        <v>178557.69</v>
      </c>
      <c r="O92" s="643"/>
      <c r="P92" s="647">
        <f t="shared" ref="P92" si="4">SUM(C92:N92)</f>
        <v>1833975.79</v>
      </c>
      <c r="R92" s="653"/>
      <c r="S92" s="653"/>
      <c r="T92" s="653"/>
      <c r="U92" s="653"/>
      <c r="V92" s="653"/>
      <c r="W92" s="653"/>
      <c r="X92" s="653"/>
      <c r="Y92" s="653"/>
      <c r="Z92" s="653"/>
      <c r="AA92" s="653"/>
      <c r="AB92" s="653"/>
      <c r="AC92" s="653"/>
    </row>
    <row r="93" spans="1:29" ht="10.5" customHeight="1">
      <c r="A93" s="210" t="s">
        <v>51</v>
      </c>
      <c r="B93" s="209"/>
      <c r="C93" s="643">
        <v>243461.03717</v>
      </c>
      <c r="D93" s="643">
        <v>240715.03055000002</v>
      </c>
      <c r="E93" s="643">
        <v>361350.67653</v>
      </c>
      <c r="F93" s="643">
        <v>455240.79638999997</v>
      </c>
      <c r="G93" s="643">
        <v>294796.45189999999</v>
      </c>
      <c r="H93" s="643">
        <v>56263.271799999995</v>
      </c>
      <c r="I93" s="643">
        <v>6607.9069099999997</v>
      </c>
      <c r="J93" s="643">
        <v>4152.2203500000005</v>
      </c>
      <c r="K93" s="643">
        <v>919.75287000000003</v>
      </c>
      <c r="L93" s="643">
        <v>35738.4879</v>
      </c>
      <c r="M93" s="643">
        <v>110836.35913</v>
      </c>
      <c r="N93" s="643">
        <v>200935.43084000002</v>
      </c>
      <c r="O93" s="643">
        <v>2011017.42234</v>
      </c>
      <c r="P93" s="647">
        <v>2011017.42234</v>
      </c>
    </row>
    <row r="94" spans="1:29" ht="10.5" customHeight="1">
      <c r="A94" s="210" t="s">
        <v>52</v>
      </c>
      <c r="B94" s="209"/>
      <c r="C94" s="643">
        <v>260455.02413999999</v>
      </c>
      <c r="D94" s="643">
        <v>218922.24287000002</v>
      </c>
      <c r="E94" s="643">
        <v>370082.81169</v>
      </c>
      <c r="F94" s="643">
        <v>498830.44588999997</v>
      </c>
      <c r="G94" s="643">
        <v>355970.63163999998</v>
      </c>
      <c r="H94" s="643">
        <v>79077.26023</v>
      </c>
      <c r="I94" s="643">
        <v>7301.0621100000008</v>
      </c>
      <c r="J94" s="643">
        <v>8122.9672399999999</v>
      </c>
      <c r="K94" s="643">
        <v>2128.25389</v>
      </c>
      <c r="L94" s="643">
        <v>67493.334080000001</v>
      </c>
      <c r="M94" s="643">
        <v>131432.42507</v>
      </c>
      <c r="N94" s="643">
        <v>219142.21784999999</v>
      </c>
      <c r="O94" s="643">
        <v>2218958.6767000002</v>
      </c>
      <c r="P94" s="647">
        <v>2218958.6767000002</v>
      </c>
    </row>
    <row r="95" spans="1:29" ht="10.5" customHeight="1">
      <c r="A95" s="210">
        <v>2007</v>
      </c>
      <c r="B95" s="209"/>
      <c r="C95" s="643">
        <v>246042.20418999999</v>
      </c>
      <c r="D95" s="643">
        <v>237887.82109000001</v>
      </c>
      <c r="E95" s="643">
        <v>390307.88163999998</v>
      </c>
      <c r="F95" s="643">
        <v>475323.67924000003</v>
      </c>
      <c r="G95" s="643">
        <v>434600.03835000005</v>
      </c>
      <c r="H95" s="643">
        <v>67329.850340000005</v>
      </c>
      <c r="I95" s="643">
        <v>2679.8878</v>
      </c>
      <c r="J95" s="643">
        <v>4247.3938799999996</v>
      </c>
      <c r="K95" s="643">
        <v>2890.8965800000001</v>
      </c>
      <c r="L95" s="643">
        <v>64192.900310000005</v>
      </c>
      <c r="M95" s="643">
        <v>162774.90772999998</v>
      </c>
      <c r="N95" s="643">
        <v>247069.12815</v>
      </c>
      <c r="O95" s="643">
        <v>2335346.5893000001</v>
      </c>
      <c r="P95" s="647">
        <v>2335346.5893000001</v>
      </c>
    </row>
    <row r="96" spans="1:29" ht="10.5" customHeight="1">
      <c r="A96" s="210">
        <v>2008</v>
      </c>
      <c r="B96" s="209"/>
      <c r="C96" s="643">
        <v>231265.70981</v>
      </c>
      <c r="D96" s="643">
        <v>285476.49617</v>
      </c>
      <c r="E96" s="643">
        <v>414237.65572000004</v>
      </c>
      <c r="F96" s="643">
        <v>450015.71438000002</v>
      </c>
      <c r="G96" s="643">
        <v>447495.71017999999</v>
      </c>
      <c r="H96" s="643">
        <v>90591.809139999998</v>
      </c>
      <c r="I96" s="643">
        <v>16296.91856</v>
      </c>
      <c r="J96" s="643">
        <v>3686.3969500000003</v>
      </c>
      <c r="K96" s="643">
        <v>2428.0119399999999</v>
      </c>
      <c r="L96" s="643">
        <v>108420.33592</v>
      </c>
      <c r="M96" s="643">
        <v>116314.78748</v>
      </c>
      <c r="N96" s="643">
        <v>228424.52084000001</v>
      </c>
      <c r="O96" s="643">
        <v>2394654.06709</v>
      </c>
      <c r="P96" s="647">
        <v>2394654.06709</v>
      </c>
    </row>
    <row r="97" spans="1:29" ht="10.5" customHeight="1">
      <c r="A97" s="210">
        <v>2009</v>
      </c>
      <c r="B97" s="209"/>
      <c r="C97" s="643">
        <v>182273.90306000001</v>
      </c>
      <c r="D97" s="643">
        <v>293406.21285000001</v>
      </c>
      <c r="E97" s="643">
        <v>375231.00970999995</v>
      </c>
      <c r="F97" s="643">
        <v>572146.81939999992</v>
      </c>
      <c r="G97" s="643">
        <v>339717.61151000002</v>
      </c>
      <c r="H97" s="643">
        <v>111925.38507999999</v>
      </c>
      <c r="I97" s="643">
        <v>14773.24037</v>
      </c>
      <c r="J97" s="643">
        <v>1978.5291999999999</v>
      </c>
      <c r="K97" s="643">
        <v>6717.6089000000002</v>
      </c>
      <c r="L97" s="643">
        <v>108791.33192</v>
      </c>
      <c r="M97" s="643">
        <v>170836.41011000003</v>
      </c>
      <c r="N97" s="643">
        <v>260330.24033</v>
      </c>
      <c r="O97" s="643">
        <v>2438128.3024399998</v>
      </c>
      <c r="P97" s="647">
        <v>2438128.3024399998</v>
      </c>
    </row>
    <row r="98" spans="1:29" ht="10.5" customHeight="1">
      <c r="A98" s="210">
        <v>2010</v>
      </c>
      <c r="B98" s="209"/>
      <c r="C98" s="643">
        <v>261801.78803</v>
      </c>
      <c r="D98" s="643">
        <v>226547.50347</v>
      </c>
      <c r="E98" s="643">
        <v>344043.54283999995</v>
      </c>
      <c r="F98" s="643">
        <v>523715.79132999998</v>
      </c>
      <c r="G98" s="643">
        <v>434251.37297000003</v>
      </c>
      <c r="H98" s="643">
        <v>108210.63889</v>
      </c>
      <c r="I98" s="643">
        <v>11016.83785</v>
      </c>
      <c r="J98" s="643">
        <v>3712.2990499999996</v>
      </c>
      <c r="K98" s="643">
        <v>4168.3229099999999</v>
      </c>
      <c r="L98" s="643">
        <v>81964.329590000008</v>
      </c>
      <c r="M98" s="643">
        <v>161423.34878</v>
      </c>
      <c r="N98" s="643">
        <v>202136.63897999999</v>
      </c>
      <c r="O98" s="643">
        <v>2362992.41469</v>
      </c>
      <c r="P98" s="647">
        <v>2362992.41469</v>
      </c>
    </row>
    <row r="99" spans="1:29" ht="10.5" customHeight="1">
      <c r="A99" s="212">
        <v>2011</v>
      </c>
      <c r="B99" s="213"/>
      <c r="C99" s="646">
        <v>291912.49988000002</v>
      </c>
      <c r="D99" s="646">
        <v>268258.24622999999</v>
      </c>
      <c r="E99" s="646">
        <v>382851.12031000003</v>
      </c>
      <c r="F99" s="646">
        <v>582922.87725000002</v>
      </c>
      <c r="G99" s="646">
        <v>415762.20254000003</v>
      </c>
      <c r="H99" s="646">
        <v>96942.978989999989</v>
      </c>
      <c r="I99" s="646">
        <v>9285.7444099999993</v>
      </c>
      <c r="J99" s="646">
        <v>5596.8231699999997</v>
      </c>
      <c r="K99" s="646">
        <v>4445.2432699999999</v>
      </c>
      <c r="L99" s="646">
        <v>88943.031870000006</v>
      </c>
      <c r="M99" s="646">
        <v>149647.78144999998</v>
      </c>
      <c r="N99" s="646">
        <v>198832.84536000001</v>
      </c>
      <c r="O99" s="646">
        <v>2495401.3947300003</v>
      </c>
      <c r="P99" s="647">
        <v>2495401.3947300003</v>
      </c>
    </row>
    <row r="100" spans="1:29" ht="10.5" customHeight="1">
      <c r="A100" s="212">
        <v>2012</v>
      </c>
      <c r="B100" s="213"/>
      <c r="C100" s="654">
        <v>210353.02486999999</v>
      </c>
      <c r="D100" s="654">
        <v>210576.05765999999</v>
      </c>
      <c r="E100" s="654">
        <v>336208.03626999998</v>
      </c>
      <c r="F100" s="654">
        <v>446278.93300000002</v>
      </c>
      <c r="G100" s="654">
        <v>420574.22216</v>
      </c>
      <c r="H100" s="654">
        <v>134197.47301000002</v>
      </c>
      <c r="I100" s="654">
        <v>24574.83986</v>
      </c>
      <c r="J100" s="654">
        <v>6603.8614299999999</v>
      </c>
      <c r="K100" s="654">
        <v>5536.8750799999998</v>
      </c>
      <c r="L100" s="654">
        <v>82311.841950000002</v>
      </c>
      <c r="M100" s="654">
        <v>198877.93429</v>
      </c>
      <c r="N100" s="654">
        <v>271996.29306</v>
      </c>
      <c r="O100" s="654">
        <v>2348089.3926399997</v>
      </c>
      <c r="P100" s="647">
        <v>2348089.3926399997</v>
      </c>
    </row>
    <row r="101" spans="1:29" ht="10.5" customHeight="1">
      <c r="A101" s="212">
        <v>2013</v>
      </c>
      <c r="B101" s="213"/>
      <c r="C101" s="654">
        <v>278986.20363999996</v>
      </c>
      <c r="D101" s="654">
        <v>231344.19876</v>
      </c>
      <c r="E101" s="654">
        <v>369678.64053999999</v>
      </c>
      <c r="F101" s="654">
        <v>517229.59499000001</v>
      </c>
      <c r="G101" s="654">
        <v>547787.92004999996</v>
      </c>
      <c r="H101" s="654">
        <v>146456.17884000001</v>
      </c>
      <c r="I101" s="654">
        <v>27002.884870000002</v>
      </c>
      <c r="J101" s="654">
        <v>7745.2978499999999</v>
      </c>
      <c r="K101" s="654">
        <v>6854.7297699999999</v>
      </c>
      <c r="L101" s="654">
        <v>125196.86779999999</v>
      </c>
      <c r="M101" s="654">
        <v>206849.57627000002</v>
      </c>
      <c r="N101" s="654">
        <v>237745.86547999998</v>
      </c>
      <c r="O101" s="654">
        <v>2702877.9588600006</v>
      </c>
      <c r="P101" s="647">
        <v>2702877.9588600006</v>
      </c>
      <c r="R101" s="707"/>
    </row>
    <row r="102" spans="1:29" ht="10.5" customHeight="1">
      <c r="A102" s="212">
        <v>2014</v>
      </c>
      <c r="B102" s="213"/>
      <c r="C102" s="654">
        <v>223269.13355</v>
      </c>
      <c r="D102" s="654">
        <v>237123.70793</v>
      </c>
      <c r="E102" s="654">
        <v>452325.90470999997</v>
      </c>
      <c r="F102" s="654">
        <v>695475.30532000004</v>
      </c>
      <c r="G102" s="654">
        <v>474615.98014999996</v>
      </c>
      <c r="H102" s="654">
        <v>128766.58292</v>
      </c>
      <c r="I102" s="654">
        <v>23765.527539999999</v>
      </c>
      <c r="J102" s="654">
        <v>3794.8268700000003</v>
      </c>
      <c r="K102" s="654">
        <v>14523.209779999999</v>
      </c>
      <c r="L102" s="654">
        <v>123689.06729000001</v>
      </c>
      <c r="M102" s="654">
        <v>171455.60686</v>
      </c>
      <c r="N102" s="654">
        <v>244539.81383</v>
      </c>
      <c r="O102" s="654">
        <v>2793010.8340600007</v>
      </c>
      <c r="P102" s="647">
        <v>2793344.6667500008</v>
      </c>
      <c r="R102" s="707"/>
    </row>
    <row r="103" spans="1:29" ht="10.5" customHeight="1">
      <c r="A103" s="212">
        <v>2015</v>
      </c>
      <c r="B103" s="213"/>
      <c r="C103" s="654">
        <v>281676.05411999999</v>
      </c>
      <c r="D103" s="654">
        <v>244866.98855000001</v>
      </c>
      <c r="E103" s="654">
        <v>405634.96493999998</v>
      </c>
      <c r="F103" s="654">
        <v>644719.04920000001</v>
      </c>
      <c r="G103" s="654">
        <v>550147.20510999998</v>
      </c>
      <c r="H103" s="654">
        <v>189256.43257</v>
      </c>
      <c r="I103" s="654">
        <v>27018.206989999999</v>
      </c>
      <c r="J103" s="654">
        <v>8952.3416199999992</v>
      </c>
      <c r="K103" s="654">
        <v>28119.54796</v>
      </c>
      <c r="L103" s="654">
        <v>101321.28774</v>
      </c>
      <c r="M103" s="654">
        <v>214503.60277</v>
      </c>
      <c r="N103" s="654">
        <v>270970.25537000003</v>
      </c>
      <c r="O103" s="654"/>
      <c r="P103" s="647">
        <v>2967185.9369399999</v>
      </c>
      <c r="R103" s="707"/>
    </row>
    <row r="104" spans="1:29" ht="10.5" customHeight="1">
      <c r="A104" s="212">
        <v>2016</v>
      </c>
      <c r="B104" s="213"/>
      <c r="C104" s="654">
        <v>260279.99919999999</v>
      </c>
      <c r="D104" s="654">
        <v>296462.06366000004</v>
      </c>
      <c r="E104" s="654">
        <v>489622.34606000001</v>
      </c>
      <c r="F104" s="654">
        <v>699606.37452999991</v>
      </c>
      <c r="G104" s="654">
        <v>565017.87433000002</v>
      </c>
      <c r="H104" s="654">
        <v>140726.11934999999</v>
      </c>
      <c r="I104" s="654">
        <v>24630.433820000002</v>
      </c>
      <c r="J104" s="654">
        <v>12553.38884</v>
      </c>
      <c r="K104" s="654">
        <v>20748.645629999999</v>
      </c>
      <c r="L104" s="654">
        <v>175750.12012000001</v>
      </c>
      <c r="M104" s="654">
        <v>263131.45288</v>
      </c>
      <c r="N104" s="654">
        <v>291339.57373</v>
      </c>
      <c r="O104" s="654"/>
      <c r="P104" s="647">
        <v>3239868.3921500002</v>
      </c>
      <c r="R104" s="707"/>
    </row>
    <row r="105" spans="1:29" ht="10.5" customHeight="1">
      <c r="A105" s="212">
        <v>2017</v>
      </c>
      <c r="B105" s="213"/>
      <c r="C105" s="654">
        <v>323754.92687000002</v>
      </c>
      <c r="D105" s="654">
        <v>328387.62695000001</v>
      </c>
      <c r="E105" s="654">
        <v>494052.03132000001</v>
      </c>
      <c r="F105" s="654">
        <v>677372.52136000001</v>
      </c>
      <c r="G105" s="654">
        <v>444361.83119</v>
      </c>
      <c r="H105" s="654">
        <v>77502.379690000002</v>
      </c>
      <c r="I105" s="654">
        <v>17422.483920000002</v>
      </c>
      <c r="J105" s="654">
        <v>4380.7867400000005</v>
      </c>
      <c r="K105" s="654">
        <v>31964.541000000001</v>
      </c>
      <c r="L105" s="654">
        <v>204192.55261000001</v>
      </c>
      <c r="M105" s="654">
        <v>229726.95419999998</v>
      </c>
      <c r="N105" s="654">
        <v>243513.94147999998</v>
      </c>
      <c r="O105" s="654"/>
      <c r="P105" s="647">
        <v>3076632.5773300002</v>
      </c>
      <c r="R105" s="707"/>
      <c r="S105" s="707"/>
    </row>
    <row r="106" spans="1:29" ht="10.5" customHeight="1">
      <c r="A106" s="229">
        <v>2018</v>
      </c>
      <c r="B106" s="655"/>
      <c r="C106" s="656">
        <v>345177.93108999997</v>
      </c>
      <c r="D106" s="656">
        <v>346652.69975000003</v>
      </c>
      <c r="E106" s="656">
        <v>442705.91536000004</v>
      </c>
      <c r="F106" s="656">
        <v>623145.05923999997</v>
      </c>
      <c r="G106" s="656">
        <v>492940.49618000002</v>
      </c>
      <c r="H106" s="656">
        <v>150582.31850999998</v>
      </c>
      <c r="I106" s="656">
        <v>17008.676370000001</v>
      </c>
      <c r="J106" s="656">
        <v>16359.027169999999</v>
      </c>
      <c r="K106" s="656">
        <v>20020.476620000001</v>
      </c>
      <c r="L106" s="656">
        <v>166148.03230000002</v>
      </c>
      <c r="M106" s="656">
        <v>194354.266</v>
      </c>
      <c r="N106" s="656">
        <v>222900.49209000001</v>
      </c>
      <c r="O106" s="656"/>
      <c r="P106" s="657">
        <v>3037995.3906799997</v>
      </c>
      <c r="R106" s="707"/>
      <c r="S106" s="707"/>
    </row>
    <row r="107" spans="1:29" ht="12.75" customHeight="1">
      <c r="A107" s="263" t="s">
        <v>283</v>
      </c>
      <c r="B107" s="209"/>
      <c r="C107" s="658"/>
      <c r="D107" s="658"/>
      <c r="E107" s="658"/>
      <c r="F107" s="658"/>
      <c r="G107" s="658"/>
      <c r="H107" s="659"/>
      <c r="I107" s="659"/>
      <c r="J107" s="659"/>
      <c r="K107" s="659"/>
      <c r="L107" s="659"/>
      <c r="M107" s="659"/>
      <c r="N107" s="659"/>
      <c r="O107" s="659"/>
      <c r="P107" s="659"/>
    </row>
    <row r="108" spans="1:29" ht="11.1" customHeight="1">
      <c r="A108" s="269" t="s">
        <v>284</v>
      </c>
      <c r="B108" s="200"/>
      <c r="C108" s="200"/>
      <c r="D108" s="200"/>
      <c r="E108" s="200"/>
      <c r="F108" s="200"/>
      <c r="G108" s="200"/>
      <c r="H108" s="200"/>
      <c r="I108" s="200"/>
      <c r="J108" s="200"/>
      <c r="K108" s="200"/>
      <c r="L108" s="200"/>
      <c r="M108" s="200"/>
      <c r="N108" s="200"/>
      <c r="O108" s="200"/>
      <c r="P108" s="200"/>
      <c r="R108" s="649"/>
      <c r="S108" s="649"/>
      <c r="T108" s="649"/>
      <c r="U108" s="649"/>
      <c r="V108" s="649"/>
      <c r="W108" s="649"/>
      <c r="X108" s="649"/>
      <c r="Y108" s="649"/>
      <c r="Z108" s="649"/>
      <c r="AA108" s="649"/>
      <c r="AB108" s="649"/>
      <c r="AC108" s="649"/>
    </row>
    <row r="109" spans="1:29">
      <c r="F109" s="660"/>
      <c r="G109" s="660"/>
      <c r="H109" s="660"/>
      <c r="I109" s="660"/>
      <c r="J109" s="660"/>
      <c r="K109" s="660"/>
      <c r="L109" s="660"/>
      <c r="M109" s="660"/>
      <c r="N109" s="660"/>
      <c r="R109" s="649"/>
      <c r="S109" s="649"/>
      <c r="T109" s="649"/>
      <c r="U109" s="649"/>
      <c r="V109" s="649"/>
      <c r="W109" s="649"/>
      <c r="X109" s="649"/>
      <c r="Y109" s="649"/>
      <c r="Z109" s="649"/>
      <c r="AA109" s="649"/>
      <c r="AB109" s="649"/>
      <c r="AC109" s="649"/>
    </row>
    <row r="110" spans="1:29">
      <c r="C110" s="645"/>
      <c r="D110" s="645"/>
      <c r="E110" s="661"/>
      <c r="F110" s="653"/>
      <c r="G110" s="653"/>
      <c r="H110" s="653"/>
      <c r="I110" s="653"/>
      <c r="J110" s="653"/>
      <c r="K110" s="653"/>
      <c r="L110" s="653"/>
      <c r="M110" s="653"/>
      <c r="N110" s="653"/>
      <c r="R110" s="649"/>
      <c r="S110" s="649"/>
      <c r="T110" s="649"/>
      <c r="U110" s="649"/>
      <c r="V110" s="649"/>
      <c r="W110" s="649"/>
      <c r="X110" s="649"/>
      <c r="Y110" s="649"/>
      <c r="Z110" s="649"/>
      <c r="AA110" s="649"/>
      <c r="AB110" s="649"/>
      <c r="AC110" s="649"/>
    </row>
    <row r="111" spans="1:29">
      <c r="C111" s="645"/>
      <c r="D111" s="645"/>
      <c r="E111" s="661"/>
      <c r="F111" s="653"/>
      <c r="G111" s="653"/>
      <c r="H111" s="653"/>
      <c r="I111" s="653"/>
      <c r="J111" s="653"/>
      <c r="K111" s="653"/>
      <c r="L111" s="653"/>
      <c r="M111" s="653"/>
      <c r="N111" s="653"/>
      <c r="R111" s="649"/>
      <c r="S111" s="649"/>
      <c r="T111" s="649"/>
      <c r="U111" s="649"/>
      <c r="V111" s="649"/>
      <c r="W111" s="649"/>
      <c r="X111" s="649"/>
      <c r="Y111" s="649"/>
      <c r="Z111" s="649"/>
      <c r="AA111" s="649"/>
      <c r="AB111" s="649"/>
      <c r="AC111" s="649"/>
    </row>
    <row r="112" spans="1:29">
      <c r="C112" s="645"/>
      <c r="D112" s="645"/>
      <c r="E112" s="661"/>
      <c r="F112" s="653"/>
      <c r="G112" s="653"/>
      <c r="H112" s="653"/>
      <c r="I112" s="653"/>
      <c r="J112" s="653"/>
      <c r="K112" s="653"/>
      <c r="L112" s="653"/>
      <c r="M112" s="653"/>
      <c r="N112" s="653"/>
      <c r="R112" s="649"/>
      <c r="S112" s="649"/>
      <c r="T112" s="649"/>
      <c r="U112" s="649"/>
      <c r="V112" s="649"/>
      <c r="W112" s="649"/>
      <c r="X112" s="649"/>
      <c r="Y112" s="649"/>
      <c r="Z112" s="649"/>
      <c r="AA112" s="649"/>
      <c r="AB112" s="649"/>
      <c r="AC112" s="649"/>
    </row>
    <row r="113" spans="1:29">
      <c r="C113" s="662"/>
      <c r="D113" s="662"/>
      <c r="E113" s="662"/>
      <c r="F113" s="662"/>
      <c r="G113" s="662"/>
      <c r="H113" s="662"/>
      <c r="I113" s="662"/>
      <c r="J113" s="662"/>
      <c r="K113" s="662"/>
      <c r="L113" s="662"/>
      <c r="M113" s="662"/>
      <c r="N113" s="662"/>
      <c r="R113" s="649"/>
      <c r="S113" s="649"/>
      <c r="T113" s="649"/>
      <c r="U113" s="649"/>
      <c r="V113" s="649"/>
      <c r="W113" s="649"/>
      <c r="X113" s="649"/>
      <c r="Y113" s="649"/>
      <c r="Z113" s="649"/>
      <c r="AA113" s="649"/>
      <c r="AB113" s="649"/>
      <c r="AC113" s="649"/>
    </row>
    <row r="114" spans="1:29">
      <c r="C114" s="645"/>
      <c r="D114" s="645"/>
      <c r="E114" s="645"/>
      <c r="F114" s="645"/>
      <c r="G114" s="645"/>
      <c r="H114" s="645"/>
      <c r="I114" s="645"/>
      <c r="J114" s="645"/>
      <c r="K114" s="645"/>
      <c r="L114" s="645"/>
      <c r="M114" s="645"/>
      <c r="N114" s="645"/>
      <c r="R114" s="649"/>
      <c r="S114" s="649"/>
      <c r="T114" s="649"/>
      <c r="U114" s="649"/>
      <c r="V114" s="649"/>
      <c r="W114" s="649"/>
      <c r="X114" s="649"/>
      <c r="Y114" s="649"/>
      <c r="Z114" s="649"/>
      <c r="AA114" s="649"/>
      <c r="AB114" s="649"/>
      <c r="AC114" s="649"/>
    </row>
    <row r="115" spans="1:29">
      <c r="A115" s="660"/>
      <c r="B115" s="660"/>
      <c r="C115" s="653"/>
      <c r="D115" s="653"/>
      <c r="E115" s="653"/>
      <c r="F115" s="653"/>
      <c r="G115" s="653"/>
      <c r="H115" s="653"/>
      <c r="I115" s="653"/>
      <c r="J115" s="653"/>
      <c r="K115" s="653"/>
      <c r="L115" s="653"/>
      <c r="M115" s="653"/>
      <c r="N115" s="653"/>
      <c r="R115" s="653"/>
      <c r="S115" s="649"/>
      <c r="T115" s="649"/>
      <c r="U115" s="649"/>
      <c r="V115" s="649"/>
      <c r="W115" s="649"/>
      <c r="X115" s="649"/>
      <c r="Y115" s="649"/>
      <c r="Z115" s="649"/>
      <c r="AA115" s="649"/>
      <c r="AB115" s="649"/>
      <c r="AC115" s="649"/>
    </row>
    <row r="116" spans="1:29">
      <c r="A116" s="660"/>
      <c r="B116" s="660"/>
      <c r="C116" s="653"/>
      <c r="D116" s="653"/>
      <c r="E116" s="653"/>
      <c r="F116" s="653"/>
      <c r="G116" s="653"/>
      <c r="H116" s="653"/>
      <c r="I116" s="653"/>
      <c r="J116" s="653"/>
      <c r="K116" s="653"/>
      <c r="L116" s="653"/>
      <c r="M116" s="653"/>
      <c r="N116" s="653"/>
      <c r="R116" s="653"/>
    </row>
    <row r="117" spans="1:29">
      <c r="A117" s="660"/>
      <c r="B117" s="660"/>
      <c r="C117" s="653"/>
      <c r="D117" s="653"/>
      <c r="E117" s="653"/>
      <c r="F117" s="653"/>
      <c r="G117" s="653"/>
      <c r="H117" s="653"/>
      <c r="I117" s="653"/>
      <c r="J117" s="653"/>
      <c r="K117" s="653"/>
      <c r="L117" s="653"/>
      <c r="M117" s="653"/>
      <c r="N117" s="653"/>
      <c r="R117" s="653"/>
    </row>
    <row r="118" spans="1:29">
      <c r="C118" s="653"/>
      <c r="D118" s="653"/>
      <c r="E118" s="653"/>
      <c r="F118" s="653"/>
      <c r="G118" s="653"/>
      <c r="H118" s="653"/>
      <c r="I118" s="653"/>
      <c r="J118" s="653"/>
      <c r="K118" s="653"/>
      <c r="L118" s="653"/>
      <c r="M118" s="653"/>
      <c r="N118" s="653"/>
    </row>
    <row r="119" spans="1:29">
      <c r="C119" s="653"/>
      <c r="D119" s="653"/>
      <c r="E119" s="653"/>
      <c r="F119" s="653"/>
      <c r="G119" s="653"/>
      <c r="H119" s="653"/>
      <c r="I119" s="653"/>
      <c r="J119" s="653"/>
      <c r="K119" s="653"/>
      <c r="L119" s="653"/>
      <c r="M119" s="653"/>
      <c r="N119" s="653"/>
    </row>
    <row r="120" spans="1:29">
      <c r="C120" s="645"/>
      <c r="D120" s="645"/>
      <c r="E120" s="645"/>
      <c r="F120" s="645"/>
      <c r="G120" s="645"/>
      <c r="H120" s="645"/>
      <c r="I120" s="645"/>
      <c r="J120" s="645"/>
      <c r="K120" s="645"/>
      <c r="L120" s="645"/>
      <c r="M120" s="645"/>
      <c r="N120" s="645"/>
    </row>
    <row r="121" spans="1:29">
      <c r="C121" s="645"/>
      <c r="D121" s="645"/>
      <c r="E121" s="645"/>
      <c r="F121" s="645"/>
      <c r="G121" s="645"/>
      <c r="H121" s="645"/>
      <c r="I121" s="645"/>
      <c r="J121" s="645"/>
      <c r="K121" s="645"/>
      <c r="L121" s="645"/>
      <c r="M121" s="645"/>
      <c r="N121" s="645"/>
    </row>
    <row r="122" spans="1:29">
      <c r="F122" s="645"/>
      <c r="G122" s="645"/>
      <c r="L122" s="645"/>
      <c r="M122" s="645"/>
      <c r="N122" s="645"/>
    </row>
    <row r="123" spans="1:29">
      <c r="C123" s="645"/>
      <c r="D123" s="645"/>
      <c r="E123" s="645"/>
    </row>
  </sheetData>
  <mergeCells count="1">
    <mergeCell ref="C3:P3"/>
  </mergeCells>
  <pageMargins left="0.66700000000000004" right="0.66700000000000004" top="0.38" bottom="0.83299999999999996" header="0" footer="0"/>
  <pageSetup scale="64" firstPageNumber="13" orientation="portrait" useFirstPageNumber="1" r:id="rId1"/>
  <headerFooter alignWithMargins="0"/>
  <ignoredErrors>
    <ignoredError sqref="A6:A11 A37:A42 A68:A76 A78:A83 A93:A9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showGridLines="0" zoomScaleNormal="100" workbookViewId="0">
      <pane ySplit="5" topLeftCell="A6" activePane="bottomLeft" state="frozen"/>
      <selection pane="bottomLeft" activeCell="F39" sqref="F39"/>
    </sheetView>
  </sheetViews>
  <sheetFormatPr defaultColWidth="9.140625" defaultRowHeight="15"/>
  <cols>
    <col min="1" max="1" width="9.140625" style="2"/>
    <col min="2" max="2" width="2.7109375" style="2" customWidth="1"/>
    <col min="3" max="7" width="18.7109375" style="2" customWidth="1"/>
    <col min="8" max="8" width="17.85546875" style="2" bestFit="1" customWidth="1"/>
    <col min="9" max="9" width="18.85546875" style="2" bestFit="1" customWidth="1"/>
    <col min="10" max="10" width="12.28515625" style="2" bestFit="1" customWidth="1"/>
    <col min="11" max="16384" width="9.140625" style="2"/>
  </cols>
  <sheetData>
    <row r="1" spans="1:11" ht="12" customHeight="1">
      <c r="A1" s="1" t="s">
        <v>18</v>
      </c>
      <c r="B1" s="1"/>
    </row>
    <row r="2" spans="1:11" ht="12" customHeight="1">
      <c r="A2" s="3" t="s">
        <v>0</v>
      </c>
      <c r="B2" s="3"/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</row>
    <row r="3" spans="1:11" ht="3.95" customHeight="1">
      <c r="A3" s="5"/>
      <c r="B3" s="5"/>
      <c r="C3" s="6"/>
      <c r="D3" s="6"/>
      <c r="E3" s="6"/>
      <c r="F3" s="6"/>
      <c r="G3" s="6"/>
    </row>
    <row r="4" spans="1:11" ht="12" customHeight="1">
      <c r="A4" s="7"/>
      <c r="B4" s="7"/>
      <c r="C4" s="772" t="s">
        <v>303</v>
      </c>
      <c r="D4" s="773"/>
      <c r="E4" s="773"/>
      <c r="F4" s="773"/>
      <c r="G4" s="773"/>
    </row>
    <row r="5" spans="1:11" ht="3.95" customHeight="1">
      <c r="A5" s="7"/>
      <c r="B5" s="7"/>
      <c r="C5" s="7"/>
      <c r="E5" s="8"/>
      <c r="F5" s="7"/>
    </row>
    <row r="6" spans="1:11" ht="12" customHeight="1">
      <c r="A6" s="9" t="s">
        <v>6</v>
      </c>
      <c r="B6" s="9"/>
      <c r="C6" s="10">
        <v>13.5</v>
      </c>
      <c r="D6" s="10">
        <v>7.2</v>
      </c>
      <c r="E6" s="10">
        <v>0.9</v>
      </c>
      <c r="F6" s="10">
        <v>0</v>
      </c>
      <c r="G6" s="11">
        <v>21.599999999999998</v>
      </c>
      <c r="J6" s="28"/>
      <c r="K6" s="29"/>
    </row>
    <row r="7" spans="1:11" ht="12" customHeight="1">
      <c r="A7" s="9" t="s">
        <v>7</v>
      </c>
      <c r="B7" s="9"/>
      <c r="C7" s="10">
        <v>13.04</v>
      </c>
      <c r="D7" s="10">
        <v>6.64</v>
      </c>
      <c r="E7" s="10">
        <v>0.93</v>
      </c>
      <c r="F7" s="10">
        <v>0</v>
      </c>
      <c r="G7" s="11">
        <v>20.61</v>
      </c>
      <c r="J7" s="28"/>
      <c r="K7" s="29"/>
    </row>
    <row r="8" spans="1:11" ht="12" customHeight="1">
      <c r="A8" s="9" t="s">
        <v>8</v>
      </c>
      <c r="B8" s="9"/>
      <c r="C8" s="10">
        <v>12.31</v>
      </c>
      <c r="D8" s="10">
        <v>6.77</v>
      </c>
      <c r="E8" s="10">
        <v>1.04</v>
      </c>
      <c r="F8" s="10">
        <v>0</v>
      </c>
      <c r="G8" s="11">
        <v>20.119999999999997</v>
      </c>
      <c r="J8" s="28"/>
      <c r="K8" s="29"/>
    </row>
    <row r="9" spans="1:11" ht="12" customHeight="1">
      <c r="A9" s="7">
        <v>1973</v>
      </c>
      <c r="B9" s="7"/>
      <c r="C9" s="10">
        <v>12.74</v>
      </c>
      <c r="D9" s="10">
        <v>5.88</v>
      </c>
      <c r="E9" s="10">
        <v>1.1100000000000001</v>
      </c>
      <c r="F9" s="10">
        <v>0</v>
      </c>
      <c r="G9" s="11">
        <v>19.73</v>
      </c>
      <c r="J9" s="28"/>
      <c r="K9" s="29"/>
    </row>
    <row r="10" spans="1:11" ht="12" customHeight="1">
      <c r="A10" s="7">
        <v>1974</v>
      </c>
      <c r="B10" s="7"/>
      <c r="C10" s="10">
        <v>11.32</v>
      </c>
      <c r="D10" s="10">
        <v>5.14</v>
      </c>
      <c r="E10" s="10">
        <v>1.01</v>
      </c>
      <c r="F10" s="10">
        <v>0</v>
      </c>
      <c r="G10" s="11">
        <v>17.470000000000002</v>
      </c>
      <c r="J10" s="28"/>
      <c r="K10" s="29"/>
    </row>
    <row r="11" spans="1:11" ht="12" customHeight="1">
      <c r="A11" s="7">
        <v>1975</v>
      </c>
      <c r="B11" s="7"/>
      <c r="C11" s="10">
        <v>11.44</v>
      </c>
      <c r="D11" s="10">
        <v>5.05</v>
      </c>
      <c r="E11" s="10">
        <v>1.06</v>
      </c>
      <c r="F11" s="10">
        <v>0</v>
      </c>
      <c r="G11" s="11">
        <v>17.549999999999997</v>
      </c>
      <c r="J11" s="28"/>
      <c r="K11" s="29"/>
    </row>
    <row r="12" spans="1:11" ht="12" customHeight="1">
      <c r="A12" s="7">
        <v>1976</v>
      </c>
      <c r="B12" s="7"/>
      <c r="C12" s="10">
        <v>12.63</v>
      </c>
      <c r="D12" s="10">
        <v>5.05</v>
      </c>
      <c r="E12" s="10">
        <v>1.02</v>
      </c>
      <c r="F12" s="10">
        <v>7.0000000000000007E-2</v>
      </c>
      <c r="G12" s="11">
        <v>18.77</v>
      </c>
      <c r="J12" s="28"/>
      <c r="K12" s="29"/>
    </row>
    <row r="13" spans="1:11" ht="12" customHeight="1">
      <c r="A13" s="7">
        <v>1977</v>
      </c>
      <c r="B13" s="7"/>
      <c r="C13" s="10">
        <v>12.62</v>
      </c>
      <c r="D13" s="10">
        <v>5.52</v>
      </c>
      <c r="E13" s="10">
        <v>1.1299999999999999</v>
      </c>
      <c r="F13" s="10">
        <v>0.08</v>
      </c>
      <c r="G13" s="11">
        <v>19.349999999999998</v>
      </c>
      <c r="J13" s="28"/>
      <c r="K13" s="29"/>
    </row>
    <row r="14" spans="1:11" ht="12" customHeight="1">
      <c r="A14" s="7">
        <v>1978</v>
      </c>
      <c r="B14" s="7"/>
      <c r="C14" s="10">
        <v>11.89</v>
      </c>
      <c r="D14" s="10">
        <v>6.58</v>
      </c>
      <c r="E14" s="10">
        <v>1.6</v>
      </c>
      <c r="F14" s="10">
        <v>0.11</v>
      </c>
      <c r="G14" s="11">
        <v>20.18</v>
      </c>
      <c r="J14" s="28"/>
      <c r="K14" s="29"/>
    </row>
    <row r="15" spans="1:11" ht="12" customHeight="1">
      <c r="A15" s="7">
        <v>1979</v>
      </c>
      <c r="B15" s="7"/>
      <c r="C15" s="10">
        <v>11.4</v>
      </c>
      <c r="D15" s="10">
        <v>6.12</v>
      </c>
      <c r="E15" s="10">
        <v>1.59</v>
      </c>
      <c r="F15" s="10">
        <v>0.13</v>
      </c>
      <c r="G15" s="11">
        <v>19.239999999999998</v>
      </c>
      <c r="J15" s="28"/>
      <c r="K15" s="29"/>
    </row>
    <row r="16" spans="1:11" ht="12" customHeight="1">
      <c r="A16" s="7">
        <v>1980</v>
      </c>
      <c r="B16" s="7"/>
      <c r="C16" s="10">
        <v>10.65</v>
      </c>
      <c r="D16" s="10">
        <v>5.85</v>
      </c>
      <c r="E16" s="10">
        <v>1.4</v>
      </c>
      <c r="F16" s="10">
        <v>0.08</v>
      </c>
      <c r="G16" s="11">
        <v>17.979999999999997</v>
      </c>
      <c r="J16" s="28"/>
      <c r="K16" s="29"/>
    </row>
    <row r="17" spans="1:11" ht="12" customHeight="1">
      <c r="A17" s="7">
        <v>1981</v>
      </c>
      <c r="B17" s="7"/>
      <c r="C17" s="10">
        <v>11.65</v>
      </c>
      <c r="D17" s="10">
        <v>6.12</v>
      </c>
      <c r="E17" s="10">
        <v>1.5</v>
      </c>
      <c r="F17" s="10">
        <v>0.1</v>
      </c>
      <c r="G17" s="11">
        <v>19.37</v>
      </c>
      <c r="J17" s="28"/>
      <c r="K17" s="29"/>
    </row>
    <row r="18" spans="1:11" ht="12" customHeight="1">
      <c r="A18" s="7">
        <v>1982</v>
      </c>
      <c r="B18" s="7"/>
      <c r="C18" s="10">
        <v>12.48</v>
      </c>
      <c r="D18" s="10">
        <v>7.67</v>
      </c>
      <c r="E18" s="10">
        <v>1.8</v>
      </c>
      <c r="F18" s="10">
        <v>0.3</v>
      </c>
      <c r="G18" s="11">
        <v>22.25</v>
      </c>
      <c r="J18" s="28"/>
      <c r="K18" s="29"/>
    </row>
    <row r="19" spans="1:11" ht="12" customHeight="1">
      <c r="A19" s="7">
        <v>1983</v>
      </c>
      <c r="B19" s="7"/>
      <c r="C19" s="10">
        <v>11.31</v>
      </c>
      <c r="D19" s="10">
        <v>6.54</v>
      </c>
      <c r="E19" s="10">
        <v>1.8</v>
      </c>
      <c r="F19" s="10">
        <v>0.21</v>
      </c>
      <c r="G19" s="11">
        <v>19.860000000000003</v>
      </c>
      <c r="J19" s="28"/>
      <c r="K19" s="29"/>
    </row>
    <row r="20" spans="1:11" ht="12" customHeight="1">
      <c r="A20" s="7">
        <v>1984</v>
      </c>
      <c r="B20" s="7"/>
      <c r="C20" s="10">
        <v>14.42</v>
      </c>
      <c r="D20" s="10">
        <v>7.67</v>
      </c>
      <c r="E20" s="10">
        <v>1.8</v>
      </c>
      <c r="F20" s="10">
        <v>0.24</v>
      </c>
      <c r="G20" s="11">
        <v>24.13</v>
      </c>
      <c r="J20" s="28"/>
      <c r="K20" s="29"/>
    </row>
    <row r="21" spans="1:11" ht="12" customHeight="1">
      <c r="A21" s="7">
        <v>1985</v>
      </c>
      <c r="B21" s="7"/>
      <c r="C21" s="10">
        <v>13.5</v>
      </c>
      <c r="D21" s="10">
        <v>8.4700000000000006</v>
      </c>
      <c r="E21" s="10">
        <v>2.1</v>
      </c>
      <c r="F21" s="10">
        <v>0.22</v>
      </c>
      <c r="G21" s="11">
        <v>24.29</v>
      </c>
      <c r="J21" s="28"/>
      <c r="K21" s="29"/>
    </row>
    <row r="22" spans="1:11" ht="12" customHeight="1">
      <c r="A22" s="7">
        <v>1986</v>
      </c>
      <c r="B22" s="7"/>
      <c r="C22" s="10">
        <v>12.75</v>
      </c>
      <c r="D22" s="10">
        <v>9.43</v>
      </c>
      <c r="E22" s="10">
        <v>2.4</v>
      </c>
      <c r="F22" s="10">
        <v>0.33</v>
      </c>
      <c r="G22" s="11">
        <v>24.909999999999997</v>
      </c>
      <c r="J22" s="28"/>
      <c r="K22" s="29"/>
    </row>
    <row r="23" spans="1:11" ht="12" customHeight="1">
      <c r="A23" s="7">
        <v>1987</v>
      </c>
      <c r="B23" s="7"/>
      <c r="C23" s="10">
        <v>12.98</v>
      </c>
      <c r="D23" s="10">
        <v>9.15</v>
      </c>
      <c r="E23" s="10">
        <v>2.2000000000000002</v>
      </c>
      <c r="F23" s="10">
        <v>0.34</v>
      </c>
      <c r="G23" s="11">
        <v>24.67</v>
      </c>
      <c r="J23" s="28"/>
      <c r="K23" s="29"/>
    </row>
    <row r="24" spans="1:11" ht="12" customHeight="1">
      <c r="A24" s="7">
        <v>1988</v>
      </c>
      <c r="B24" s="7"/>
      <c r="C24" s="10">
        <v>13.55</v>
      </c>
      <c r="D24" s="10">
        <v>7.86</v>
      </c>
      <c r="E24" s="10">
        <v>2.4</v>
      </c>
      <c r="F24" s="10">
        <v>0.28999999999999998</v>
      </c>
      <c r="G24" s="11">
        <v>24.099999999999998</v>
      </c>
      <c r="J24" s="28"/>
      <c r="K24" s="29"/>
    </row>
    <row r="25" spans="1:11" ht="12" customHeight="1">
      <c r="A25" s="7">
        <v>1989</v>
      </c>
      <c r="B25" s="7"/>
      <c r="C25" s="10">
        <v>13.62</v>
      </c>
      <c r="D25" s="10">
        <v>10.36</v>
      </c>
      <c r="E25" s="10">
        <v>2.4900000000000002</v>
      </c>
      <c r="F25" s="10">
        <v>0.42</v>
      </c>
      <c r="G25" s="11">
        <v>26.89</v>
      </c>
      <c r="J25" s="28"/>
      <c r="K25" s="29"/>
    </row>
    <row r="26" spans="1:11" ht="12" customHeight="1">
      <c r="A26" s="7">
        <v>1990</v>
      </c>
      <c r="B26" s="7"/>
      <c r="C26" s="10">
        <v>13.28</v>
      </c>
      <c r="D26" s="10">
        <v>9.23</v>
      </c>
      <c r="E26" s="10">
        <v>2.06</v>
      </c>
      <c r="F26" s="10">
        <v>0.2</v>
      </c>
      <c r="G26" s="11">
        <v>24.769999999999996</v>
      </c>
      <c r="J26" s="28"/>
      <c r="K26" s="29"/>
    </row>
    <row r="27" spans="1:11" ht="12" customHeight="1">
      <c r="A27" s="7">
        <v>1991</v>
      </c>
      <c r="B27" s="7"/>
      <c r="C27" s="10">
        <v>12.73</v>
      </c>
      <c r="D27" s="10">
        <v>8.64</v>
      </c>
      <c r="E27" s="10">
        <v>1.9</v>
      </c>
      <c r="F27" s="10">
        <v>0.34</v>
      </c>
      <c r="G27" s="11">
        <v>23.61</v>
      </c>
      <c r="J27" s="28"/>
      <c r="K27" s="29"/>
    </row>
    <row r="28" spans="1:11" ht="12" customHeight="1">
      <c r="A28" s="7">
        <v>1992</v>
      </c>
      <c r="B28" s="7"/>
      <c r="C28" s="10">
        <v>14.7</v>
      </c>
      <c r="D28" s="10">
        <v>8.4700000000000006</v>
      </c>
      <c r="E28" s="10">
        <v>2.1</v>
      </c>
      <c r="F28" s="10">
        <v>0.27</v>
      </c>
      <c r="G28" s="11">
        <v>25.540000000000003</v>
      </c>
      <c r="J28" s="28"/>
      <c r="K28" s="29"/>
    </row>
    <row r="29" spans="1:11" ht="12" customHeight="1">
      <c r="A29" s="7">
        <v>1993</v>
      </c>
      <c r="B29" s="7"/>
      <c r="C29" s="10">
        <v>14.19</v>
      </c>
      <c r="D29" s="10">
        <v>8.61</v>
      </c>
      <c r="E29" s="10">
        <v>1.74</v>
      </c>
      <c r="F29" s="10">
        <v>0.34</v>
      </c>
      <c r="G29" s="11">
        <v>24.879999999999995</v>
      </c>
      <c r="J29" s="28"/>
      <c r="K29" s="29"/>
    </row>
    <row r="30" spans="1:11" ht="12" customHeight="1">
      <c r="A30" s="7">
        <v>1994</v>
      </c>
      <c r="B30" s="7"/>
      <c r="C30" s="10">
        <v>15</v>
      </c>
      <c r="D30" s="10">
        <v>8.3800000000000008</v>
      </c>
      <c r="E30" s="10">
        <v>2</v>
      </c>
      <c r="F30" s="10">
        <v>0.26</v>
      </c>
      <c r="G30" s="11">
        <v>25.640000000000004</v>
      </c>
      <c r="J30" s="28"/>
      <c r="K30" s="29"/>
    </row>
    <row r="31" spans="1:11" ht="12" customHeight="1">
      <c r="A31" s="7">
        <v>1995</v>
      </c>
      <c r="B31" s="7"/>
      <c r="C31" s="10">
        <v>15.155196738408668</v>
      </c>
      <c r="D31" s="10">
        <v>8.9707792329595542</v>
      </c>
      <c r="E31" s="10">
        <v>1.8941621343652575</v>
      </c>
      <c r="F31" s="10">
        <v>0.33031519318570446</v>
      </c>
      <c r="G31" s="11">
        <v>26.350453298919181</v>
      </c>
      <c r="H31" s="12"/>
      <c r="I31" s="27"/>
      <c r="J31" s="28"/>
      <c r="K31" s="29"/>
    </row>
    <row r="32" spans="1:11" ht="12" customHeight="1">
      <c r="A32" s="7">
        <v>1996</v>
      </c>
      <c r="B32" s="7"/>
      <c r="C32" s="10">
        <v>16.584940259653575</v>
      </c>
      <c r="D32" s="10">
        <v>10.276318570681619</v>
      </c>
      <c r="E32" s="10">
        <v>2.0429604840414286</v>
      </c>
      <c r="F32" s="10">
        <v>0.35290932946930553</v>
      </c>
      <c r="G32" s="11">
        <v>29.257128643845931</v>
      </c>
      <c r="H32" s="12"/>
      <c r="J32" s="28"/>
      <c r="K32" s="29"/>
    </row>
    <row r="33" spans="1:11" ht="12" customHeight="1">
      <c r="A33" s="9" t="s">
        <v>9</v>
      </c>
      <c r="B33" s="9"/>
      <c r="C33" s="10">
        <v>15.490785645189659</v>
      </c>
      <c r="D33" s="10">
        <v>10.520720964999708</v>
      </c>
      <c r="E33" s="10">
        <v>2.2198946763059153</v>
      </c>
      <c r="F33" s="10">
        <v>0.55482042599812686</v>
      </c>
      <c r="G33" s="11">
        <v>28.786221712493408</v>
      </c>
      <c r="H33" s="12"/>
      <c r="J33" s="28"/>
      <c r="K33" s="29"/>
    </row>
    <row r="34" spans="1:11" ht="12" customHeight="1">
      <c r="A34" s="9" t="s">
        <v>10</v>
      </c>
      <c r="B34" s="9"/>
      <c r="C34" s="10">
        <v>14.341537830251887</v>
      </c>
      <c r="D34" s="10">
        <v>10.642561975988265</v>
      </c>
      <c r="E34" s="10">
        <v>2.3414682534451221</v>
      </c>
      <c r="F34" s="10">
        <v>0.67108261123083324</v>
      </c>
      <c r="G34" s="11">
        <v>27.996650670916107</v>
      </c>
      <c r="H34" s="12"/>
      <c r="J34" s="28"/>
      <c r="K34" s="29"/>
    </row>
    <row r="35" spans="1:11" ht="12" customHeight="1">
      <c r="A35" s="9" t="s">
        <v>11</v>
      </c>
      <c r="B35" s="9"/>
      <c r="C35" s="10">
        <v>15.210585316600728</v>
      </c>
      <c r="D35" s="10">
        <v>11.375660144291876</v>
      </c>
      <c r="E35" s="10">
        <v>2.449966005513883</v>
      </c>
      <c r="F35" s="10">
        <v>0.64081189598810795</v>
      </c>
      <c r="G35" s="11">
        <v>29.677023362394596</v>
      </c>
      <c r="H35" s="12"/>
      <c r="J35" s="28"/>
      <c r="K35" s="29"/>
    </row>
    <row r="36" spans="1:11" ht="12" customHeight="1">
      <c r="A36" s="9" t="s">
        <v>12</v>
      </c>
      <c r="B36" s="9"/>
      <c r="C36" s="10">
        <v>13.818339821594863</v>
      </c>
      <c r="D36" s="10">
        <v>11.123271208765265</v>
      </c>
      <c r="E36" s="10">
        <v>2.2626597118817884</v>
      </c>
      <c r="F36" s="10">
        <v>0.59531628832323946</v>
      </c>
      <c r="G36" s="11">
        <v>27.799587030565156</v>
      </c>
      <c r="H36" s="12"/>
      <c r="J36" s="28"/>
      <c r="K36" s="29"/>
    </row>
    <row r="37" spans="1:11" ht="12" customHeight="1">
      <c r="A37" s="9" t="s">
        <v>13</v>
      </c>
      <c r="B37" s="9"/>
      <c r="C37" s="10">
        <v>15.007957631370921</v>
      </c>
      <c r="D37" s="10">
        <v>11.164763484185547</v>
      </c>
      <c r="E37" s="10">
        <v>1.9742335143513288</v>
      </c>
      <c r="F37" s="10">
        <v>0.5095946045207107</v>
      </c>
      <c r="G37" s="11">
        <v>28.65654923442851</v>
      </c>
      <c r="H37" s="12"/>
      <c r="J37" s="28"/>
      <c r="K37" s="29"/>
    </row>
    <row r="38" spans="1:11" ht="12" customHeight="1">
      <c r="A38" s="9" t="s">
        <v>14</v>
      </c>
      <c r="B38" s="9"/>
      <c r="C38" s="10">
        <v>14.04126318012495</v>
      </c>
      <c r="D38" s="10">
        <v>11.09589365648859</v>
      </c>
      <c r="E38" s="10">
        <v>2.1888410224364936</v>
      </c>
      <c r="F38" s="10">
        <v>0.55334787962483745</v>
      </c>
      <c r="G38" s="11">
        <v>27.879345738674871</v>
      </c>
      <c r="H38" s="12"/>
      <c r="J38" s="28"/>
      <c r="K38" s="29"/>
    </row>
    <row r="39" spans="1:11" ht="12" customHeight="1">
      <c r="A39" s="9" t="s">
        <v>15</v>
      </c>
      <c r="B39" s="9"/>
      <c r="C39" s="10">
        <v>13.542037003595157</v>
      </c>
      <c r="D39" s="10">
        <v>10.793113117149444</v>
      </c>
      <c r="E39" s="10">
        <v>2.1816231003165352</v>
      </c>
      <c r="F39" s="10">
        <v>0.55825174097427066</v>
      </c>
      <c r="G39" s="11">
        <v>27.075024962035407</v>
      </c>
      <c r="H39" s="12"/>
      <c r="J39" s="28"/>
      <c r="K39" s="29"/>
    </row>
    <row r="40" spans="1:11" ht="12" customHeight="1">
      <c r="A40" s="9" t="s">
        <v>16</v>
      </c>
      <c r="B40" s="9"/>
      <c r="C40" s="10">
        <v>12.985880538984814</v>
      </c>
      <c r="D40" s="10">
        <v>9.8134818534733768</v>
      </c>
      <c r="E40" s="10">
        <v>2.0473525120365612</v>
      </c>
      <c r="F40" s="10">
        <v>0.53420713518119456</v>
      </c>
      <c r="G40" s="11">
        <v>25.380922039675948</v>
      </c>
      <c r="H40" s="26"/>
      <c r="J40" s="28"/>
      <c r="K40" s="29"/>
    </row>
    <row r="41" spans="1:11" ht="12" customHeight="1">
      <c r="A41" s="9">
        <v>2005</v>
      </c>
      <c r="B41" s="13"/>
      <c r="C41" s="10">
        <v>13.54624715216322</v>
      </c>
      <c r="D41" s="10">
        <v>9.5759373407505226</v>
      </c>
      <c r="E41" s="10">
        <v>1.8682609755208865</v>
      </c>
      <c r="F41" s="10">
        <v>0.56221849459733164</v>
      </c>
      <c r="G41" s="11">
        <v>25.552663963031961</v>
      </c>
      <c r="H41" s="26"/>
      <c r="J41" s="28"/>
      <c r="K41" s="29"/>
    </row>
    <row r="42" spans="1:11" ht="12" customHeight="1">
      <c r="A42" s="14">
        <v>2006</v>
      </c>
      <c r="B42" s="15"/>
      <c r="C42" s="10">
        <v>15.116042800932085</v>
      </c>
      <c r="D42" s="10">
        <v>9.2514342892914971</v>
      </c>
      <c r="E42" s="10">
        <v>1.8798221991226802</v>
      </c>
      <c r="F42" s="10">
        <v>0.6045403179793567</v>
      </c>
      <c r="G42" s="11">
        <v>26.851839607325619</v>
      </c>
      <c r="H42" s="26"/>
      <c r="J42" s="28"/>
      <c r="K42" s="29"/>
    </row>
    <row r="43" spans="1:11" ht="12" customHeight="1">
      <c r="A43" s="9">
        <v>2007</v>
      </c>
      <c r="B43" s="13"/>
      <c r="C43" s="10">
        <v>14.409052850132404</v>
      </c>
      <c r="D43" s="10">
        <v>9.5792005058662859</v>
      </c>
      <c r="E43" s="10">
        <v>1.8281182904922391</v>
      </c>
      <c r="F43" s="10">
        <v>0.62075217323092247</v>
      </c>
      <c r="G43" s="11">
        <v>26.437123819721851</v>
      </c>
      <c r="H43" s="26"/>
      <c r="I43" s="25"/>
      <c r="J43" s="28"/>
      <c r="K43" s="29"/>
    </row>
    <row r="44" spans="1:11" ht="12" customHeight="1">
      <c r="A44" s="9">
        <v>2008</v>
      </c>
      <c r="B44" s="13"/>
      <c r="C44" s="10">
        <v>15.564499932301015</v>
      </c>
      <c r="D44" s="10">
        <v>8.8672086562670014</v>
      </c>
      <c r="E44" s="10">
        <v>1.6845306550824697</v>
      </c>
      <c r="F44" s="10">
        <v>0.53723547908542102</v>
      </c>
      <c r="G44" s="11">
        <v>26.653474722735904</v>
      </c>
      <c r="H44" s="26"/>
      <c r="I44" s="25"/>
      <c r="J44" s="28"/>
      <c r="K44" s="29"/>
    </row>
    <row r="45" spans="1:11" ht="12" customHeight="1">
      <c r="A45" s="9">
        <v>2009</v>
      </c>
      <c r="B45" s="13"/>
      <c r="C45" s="10">
        <v>14.922551773080123</v>
      </c>
      <c r="D45" s="10">
        <v>9.0456323690659222</v>
      </c>
      <c r="E45" s="10">
        <v>1.615988455429165</v>
      </c>
      <c r="F45" s="10">
        <v>0.54688187505801267</v>
      </c>
      <c r="G45" s="11">
        <v>26.13105447263322</v>
      </c>
      <c r="H45" s="26"/>
      <c r="I45" s="25"/>
      <c r="J45" s="28"/>
      <c r="K45" s="29"/>
    </row>
    <row r="46" spans="1:11" ht="12" customHeight="1">
      <c r="A46" s="9">
        <v>2010</v>
      </c>
      <c r="B46" s="13"/>
      <c r="C46" s="10">
        <v>15.702932247472248</v>
      </c>
      <c r="D46" s="10">
        <v>8.535636230047011</v>
      </c>
      <c r="E46" s="10">
        <v>1.6660985235653842</v>
      </c>
      <c r="F46" s="10">
        <v>0.58688706650405509</v>
      </c>
      <c r="G46" s="11">
        <v>26.491554067588698</v>
      </c>
      <c r="H46" s="26"/>
      <c r="I46" s="737"/>
      <c r="J46" s="738"/>
      <c r="K46" s="29"/>
    </row>
    <row r="47" spans="1:11" ht="12" customHeight="1">
      <c r="A47" s="16">
        <v>2011</v>
      </c>
      <c r="B47" s="17"/>
      <c r="C47" s="18">
        <v>13.826260025235046</v>
      </c>
      <c r="D47" s="18">
        <v>8.653493999778183</v>
      </c>
      <c r="E47" s="18">
        <v>1.603001275714482</v>
      </c>
      <c r="F47" s="18">
        <v>0.58485251638981706</v>
      </c>
      <c r="G47" s="19">
        <v>24.667607817117528</v>
      </c>
      <c r="H47" s="26"/>
      <c r="I47" s="737"/>
      <c r="J47" s="738"/>
      <c r="K47" s="29"/>
    </row>
    <row r="48" spans="1:11" ht="12" customHeight="1">
      <c r="A48" s="16">
        <v>2012</v>
      </c>
      <c r="B48" s="17"/>
      <c r="C48" s="18">
        <v>13.887951130741898</v>
      </c>
      <c r="D48" s="18">
        <v>7.5176984114733738</v>
      </c>
      <c r="E48" s="18">
        <v>1.4813001360176097</v>
      </c>
      <c r="F48" s="18">
        <v>0.56839524404486763</v>
      </c>
      <c r="G48" s="19">
        <v>23.455344922277749</v>
      </c>
      <c r="H48" s="26"/>
      <c r="I48" s="737"/>
      <c r="J48" s="738"/>
      <c r="K48" s="29"/>
    </row>
    <row r="49" spans="1:11" ht="12" customHeight="1">
      <c r="A49" s="16">
        <v>2013</v>
      </c>
      <c r="B49" s="17"/>
      <c r="C49" s="18">
        <v>14.477721349144927</v>
      </c>
      <c r="D49" s="18">
        <v>8.2805085263352485</v>
      </c>
      <c r="E49" s="18">
        <v>1.6066115338199976</v>
      </c>
      <c r="F49" s="18">
        <v>0.61693722549402308</v>
      </c>
      <c r="G49" s="19">
        <v>24.981778634794196</v>
      </c>
      <c r="H49" s="26"/>
      <c r="I49" s="737"/>
      <c r="J49" s="738"/>
      <c r="K49" s="29"/>
    </row>
    <row r="50" spans="1:11" ht="12" customHeight="1">
      <c r="A50" s="16">
        <v>2014</v>
      </c>
      <c r="B50" s="17"/>
      <c r="C50" s="18">
        <v>13.904661349845991</v>
      </c>
      <c r="D50" s="18">
        <v>6.5959053424532392</v>
      </c>
      <c r="E50" s="18">
        <v>1.6534193877577659</v>
      </c>
      <c r="F50" s="18">
        <v>0.63784308710716697</v>
      </c>
      <c r="G50" s="19">
        <v>22.791829167164163</v>
      </c>
      <c r="H50" s="26"/>
      <c r="I50" s="737"/>
      <c r="J50" s="738"/>
      <c r="K50" s="29"/>
    </row>
    <row r="51" spans="1:11" ht="12" customHeight="1">
      <c r="A51" s="16">
        <v>2015</v>
      </c>
      <c r="B51" s="17"/>
      <c r="C51" s="18">
        <v>14.86293770004259</v>
      </c>
      <c r="D51" s="18">
        <v>6.7673417421325111</v>
      </c>
      <c r="E51" s="18">
        <v>1.6913419204171967</v>
      </c>
      <c r="F51" s="18">
        <v>0.68145783150864014</v>
      </c>
      <c r="G51" s="19">
        <v>24.003079194100938</v>
      </c>
      <c r="H51" s="26"/>
      <c r="I51" s="737"/>
      <c r="J51" s="738"/>
      <c r="K51" s="29"/>
    </row>
    <row r="52" spans="1:11" ht="12" customHeight="1">
      <c r="A52" s="16">
        <v>2016</v>
      </c>
      <c r="B52" s="17"/>
      <c r="C52" s="18">
        <v>16.540385225860973</v>
      </c>
      <c r="D52" s="18">
        <v>7.5430799790301633</v>
      </c>
      <c r="E52" s="18">
        <v>1.852380455997912</v>
      </c>
      <c r="F52" s="18">
        <v>0.54991528317694938</v>
      </c>
      <c r="G52" s="19">
        <v>26.485760944065998</v>
      </c>
      <c r="H52" s="26"/>
      <c r="I52" s="737"/>
      <c r="J52" s="738"/>
      <c r="K52" s="29"/>
    </row>
    <row r="53" spans="1:11" ht="12" customHeight="1">
      <c r="A53" s="16">
        <v>2017</v>
      </c>
      <c r="B53" s="17"/>
      <c r="C53" s="18">
        <v>16.161774886708763</v>
      </c>
      <c r="D53" s="18">
        <v>7.334257119943457</v>
      </c>
      <c r="E53" s="18">
        <v>1.6548471411469188</v>
      </c>
      <c r="F53" s="18">
        <v>0.48187825222136693</v>
      </c>
      <c r="G53" s="19">
        <v>25.632757400020505</v>
      </c>
      <c r="H53" s="26"/>
      <c r="I53" s="737"/>
      <c r="J53" s="738"/>
      <c r="K53" s="29"/>
    </row>
    <row r="54" spans="1:11" ht="12" customHeight="1">
      <c r="A54" s="20">
        <v>2018</v>
      </c>
      <c r="B54" s="21"/>
      <c r="C54" s="22">
        <v>15.689077003506394</v>
      </c>
      <c r="D54" s="22">
        <v>7.0421327219706482</v>
      </c>
      <c r="E54" s="22">
        <v>1.9594424607190624</v>
      </c>
      <c r="F54" s="22">
        <v>0.50360845847445179</v>
      </c>
      <c r="G54" s="23">
        <v>25.194260644670557</v>
      </c>
      <c r="H54" s="26"/>
      <c r="I54" s="737"/>
      <c r="J54" s="738"/>
      <c r="K54" s="29"/>
    </row>
    <row r="55" spans="1:11" ht="12" customHeight="1">
      <c r="A55" s="30" t="s">
        <v>17</v>
      </c>
      <c r="B55" s="30"/>
      <c r="C55" s="31"/>
      <c r="D55" s="24"/>
      <c r="E55" s="24"/>
      <c r="F55" s="24"/>
    </row>
  </sheetData>
  <mergeCells count="1">
    <mergeCell ref="C4:G4"/>
  </mergeCells>
  <pageMargins left="0.7" right="0.7" top="0.75" bottom="0.75" header="0.3" footer="0.3"/>
  <pageSetup scale="95" orientation="portrait" r:id="rId1"/>
  <ignoredErrors>
    <ignoredError sqref="A33:A40 A6:A8" numberStoredAsText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D122"/>
  <sheetViews>
    <sheetView showGridLines="0" zoomScaleNormal="100" workbookViewId="0">
      <selection activeCell="A28" sqref="A28"/>
    </sheetView>
  </sheetViews>
  <sheetFormatPr defaultColWidth="9.140625" defaultRowHeight="12"/>
  <cols>
    <col min="1" max="1" width="4.7109375" style="631" customWidth="1"/>
    <col min="2" max="2" width="1.5703125" style="631" customWidth="1"/>
    <col min="3" max="3" width="7.28515625" style="631" customWidth="1"/>
    <col min="4" max="7" width="7.140625" style="631" customWidth="1"/>
    <col min="8" max="10" width="7.85546875" style="631" customWidth="1"/>
    <col min="11" max="14" width="7.140625" style="631" customWidth="1"/>
    <col min="15" max="15" width="1.42578125" style="631" customWidth="1"/>
    <col min="16" max="16" width="8.42578125" style="631" customWidth="1"/>
    <col min="17" max="17" width="5.7109375" style="631" customWidth="1"/>
    <col min="18" max="29" width="12.7109375" style="631" customWidth="1"/>
    <col min="30" max="36" width="20.7109375" style="631" customWidth="1"/>
    <col min="37" max="16384" width="9.140625" style="631"/>
  </cols>
  <sheetData>
    <row r="1" spans="1:16" ht="14.25" customHeight="1">
      <c r="A1" s="189" t="s">
        <v>285</v>
      </c>
      <c r="B1" s="629"/>
      <c r="C1" s="630"/>
      <c r="D1" s="630"/>
      <c r="E1" s="630"/>
      <c r="F1" s="630"/>
      <c r="G1" s="630"/>
      <c r="H1" s="630"/>
      <c r="I1" s="630"/>
      <c r="J1" s="630"/>
      <c r="K1" s="630"/>
      <c r="L1" s="630"/>
      <c r="M1" s="630"/>
      <c r="N1" s="630"/>
      <c r="O1" s="630"/>
      <c r="P1" s="630"/>
    </row>
    <row r="2" spans="1:16" ht="17.25" customHeight="1">
      <c r="A2" s="635" t="s">
        <v>123</v>
      </c>
      <c r="B2" s="633"/>
      <c r="C2" s="634" t="s">
        <v>266</v>
      </c>
      <c r="D2" s="634" t="s">
        <v>267</v>
      </c>
      <c r="E2" s="634" t="s">
        <v>268</v>
      </c>
      <c r="F2" s="634" t="s">
        <v>269</v>
      </c>
      <c r="G2" s="634" t="s">
        <v>270</v>
      </c>
      <c r="H2" s="634" t="s">
        <v>271</v>
      </c>
      <c r="I2" s="634" t="s">
        <v>272</v>
      </c>
      <c r="J2" s="634" t="s">
        <v>273</v>
      </c>
      <c r="K2" s="635" t="s">
        <v>274</v>
      </c>
      <c r="L2" s="634" t="s">
        <v>275</v>
      </c>
      <c r="M2" s="634" t="s">
        <v>276</v>
      </c>
      <c r="N2" s="634" t="s">
        <v>277</v>
      </c>
      <c r="O2" s="634"/>
      <c r="P2" s="634" t="s">
        <v>278</v>
      </c>
    </row>
    <row r="3" spans="1:16" ht="14.25" customHeight="1">
      <c r="A3" s="636"/>
      <c r="B3" s="636"/>
      <c r="C3" s="779" t="s">
        <v>318</v>
      </c>
      <c r="D3" s="779"/>
      <c r="E3" s="779"/>
      <c r="F3" s="779"/>
      <c r="G3" s="779"/>
      <c r="H3" s="779"/>
      <c r="I3" s="779"/>
      <c r="J3" s="779"/>
      <c r="K3" s="779"/>
      <c r="L3" s="779"/>
      <c r="M3" s="779"/>
      <c r="N3" s="779"/>
      <c r="O3" s="779"/>
      <c r="P3" s="779"/>
    </row>
    <row r="4" spans="1:16" ht="3.95" customHeight="1">
      <c r="A4" s="636"/>
      <c r="B4" s="636"/>
      <c r="C4" s="637"/>
      <c r="D4" s="638"/>
      <c r="E4" s="638"/>
      <c r="F4" s="638"/>
      <c r="G4" s="638"/>
      <c r="H4" s="639"/>
      <c r="I4" s="638"/>
      <c r="J4" s="638"/>
      <c r="K4" s="638"/>
      <c r="L4" s="638"/>
      <c r="M4" s="638"/>
      <c r="N4" s="638"/>
      <c r="O4" s="638"/>
      <c r="P4" s="638"/>
    </row>
    <row r="5" spans="1:16" ht="9.75" customHeight="1">
      <c r="A5" s="640" t="s">
        <v>91</v>
      </c>
      <c r="B5" s="636"/>
      <c r="C5" s="636"/>
      <c r="D5" s="636"/>
      <c r="E5" s="636"/>
      <c r="F5" s="636"/>
      <c r="G5" s="636"/>
      <c r="H5" s="636"/>
      <c r="I5" s="636"/>
      <c r="J5" s="636"/>
      <c r="K5" s="636"/>
      <c r="L5" s="636"/>
      <c r="M5" s="636"/>
      <c r="N5" s="636"/>
      <c r="O5" s="636"/>
      <c r="P5" s="636"/>
    </row>
    <row r="6" spans="1:16" ht="10.5" customHeight="1">
      <c r="A6" s="641" t="s">
        <v>279</v>
      </c>
      <c r="B6" s="642"/>
      <c r="C6" s="643">
        <v>2693.38</v>
      </c>
      <c r="D6" s="643">
        <v>2717.79</v>
      </c>
      <c r="E6" s="643">
        <v>2255.21</v>
      </c>
      <c r="F6" s="643">
        <v>3234.33</v>
      </c>
      <c r="G6" s="643">
        <v>7899.29</v>
      </c>
      <c r="H6" s="643">
        <v>13554.31</v>
      </c>
      <c r="I6" s="643">
        <v>14248.92</v>
      </c>
      <c r="J6" s="643">
        <v>10266.07</v>
      </c>
      <c r="K6" s="643">
        <v>7697.55</v>
      </c>
      <c r="L6" s="643">
        <v>8037.7</v>
      </c>
      <c r="M6" s="643">
        <v>4364.8599999999997</v>
      </c>
      <c r="N6" s="643">
        <v>1861.51</v>
      </c>
      <c r="O6" s="643"/>
      <c r="P6" s="644">
        <f t="shared" ref="P6:P15" si="0">SUM(C6:N6)</f>
        <v>78830.92</v>
      </c>
    </row>
    <row r="7" spans="1:16" ht="10.5" customHeight="1">
      <c r="A7" s="641" t="s">
        <v>44</v>
      </c>
      <c r="B7" s="642"/>
      <c r="C7" s="643">
        <v>1384.96</v>
      </c>
      <c r="D7" s="643">
        <v>2996.32</v>
      </c>
      <c r="E7" s="643">
        <v>2508.52</v>
      </c>
      <c r="F7" s="643">
        <v>3677.64</v>
      </c>
      <c r="G7" s="643">
        <v>7058.52</v>
      </c>
      <c r="H7" s="643">
        <v>14639.31</v>
      </c>
      <c r="I7" s="643">
        <v>11173.97</v>
      </c>
      <c r="J7" s="643">
        <v>7560.29</v>
      </c>
      <c r="K7" s="643">
        <v>11182.48</v>
      </c>
      <c r="L7" s="643">
        <v>8118.84</v>
      </c>
      <c r="M7" s="643">
        <v>2545.17</v>
      </c>
      <c r="N7" s="643">
        <v>2851.96</v>
      </c>
      <c r="O7" s="643"/>
      <c r="P7" s="644">
        <f t="shared" si="0"/>
        <v>75697.98</v>
      </c>
    </row>
    <row r="8" spans="1:16" ht="10.5" customHeight="1">
      <c r="A8" s="641" t="s">
        <v>45</v>
      </c>
      <c r="B8" s="642"/>
      <c r="C8" s="643">
        <v>2033.38</v>
      </c>
      <c r="D8" s="643">
        <v>2486.3200000000002</v>
      </c>
      <c r="E8" s="643">
        <v>1926.45</v>
      </c>
      <c r="F8" s="643">
        <v>3155.28</v>
      </c>
      <c r="G8" s="643">
        <v>14647.02</v>
      </c>
      <c r="H8" s="643">
        <v>24033.99</v>
      </c>
      <c r="I8" s="643">
        <v>23329.59</v>
      </c>
      <c r="J8" s="643">
        <v>16447.86</v>
      </c>
      <c r="K8" s="643">
        <v>11920.17</v>
      </c>
      <c r="L8" s="643">
        <v>9853.3700000000008</v>
      </c>
      <c r="M8" s="643">
        <v>3895.4</v>
      </c>
      <c r="N8" s="643">
        <v>2170.21</v>
      </c>
      <c r="O8" s="643"/>
      <c r="P8" s="644">
        <f t="shared" si="0"/>
        <v>115899.04</v>
      </c>
    </row>
    <row r="9" spans="1:16" ht="10.5" customHeight="1">
      <c r="A9" s="641" t="s">
        <v>46</v>
      </c>
      <c r="B9" s="642"/>
      <c r="C9" s="643">
        <v>3030.29</v>
      </c>
      <c r="D9" s="643">
        <v>2242.31</v>
      </c>
      <c r="E9" s="643">
        <v>3805.21</v>
      </c>
      <c r="F9" s="643">
        <v>4302.66</v>
      </c>
      <c r="G9" s="643">
        <v>10540.64</v>
      </c>
      <c r="H9" s="643">
        <v>21984.39</v>
      </c>
      <c r="I9" s="643">
        <v>18731.560000000001</v>
      </c>
      <c r="J9" s="643">
        <v>18518.810000000001</v>
      </c>
      <c r="K9" s="643">
        <v>16874.830000000002</v>
      </c>
      <c r="L9" s="643">
        <v>10176.879999999999</v>
      </c>
      <c r="M9" s="643">
        <v>4491.3900000000003</v>
      </c>
      <c r="N9" s="643">
        <v>1457.61</v>
      </c>
      <c r="O9" s="643"/>
      <c r="P9" s="644">
        <f t="shared" si="0"/>
        <v>116156.58</v>
      </c>
    </row>
    <row r="10" spans="1:16" ht="10.5" customHeight="1">
      <c r="A10" s="201" t="s">
        <v>47</v>
      </c>
      <c r="B10" s="200"/>
      <c r="C10" s="643">
        <v>3045.47</v>
      </c>
      <c r="D10" s="643">
        <v>2601.9499999999998</v>
      </c>
      <c r="E10" s="643">
        <v>2867.08</v>
      </c>
      <c r="F10" s="643">
        <v>3867.96</v>
      </c>
      <c r="G10" s="643">
        <v>8011.35</v>
      </c>
      <c r="H10" s="643">
        <v>20371.66</v>
      </c>
      <c r="I10" s="643">
        <v>21154.799999999999</v>
      </c>
      <c r="J10" s="643">
        <v>17237.73</v>
      </c>
      <c r="K10" s="643">
        <v>15834.78</v>
      </c>
      <c r="L10" s="643">
        <v>11188.09</v>
      </c>
      <c r="M10" s="643">
        <v>4111.0600000000004</v>
      </c>
      <c r="N10" s="643">
        <v>2434.86</v>
      </c>
      <c r="O10" s="643"/>
      <c r="P10" s="644">
        <f t="shared" si="0"/>
        <v>112726.79</v>
      </c>
    </row>
    <row r="11" spans="1:16" ht="10.5" customHeight="1">
      <c r="A11" s="201" t="s">
        <v>48</v>
      </c>
      <c r="B11" s="200"/>
      <c r="C11" s="643">
        <v>1823.92</v>
      </c>
      <c r="D11" s="643">
        <v>3632.67</v>
      </c>
      <c r="E11" s="643">
        <v>3191.3</v>
      </c>
      <c r="F11" s="643">
        <v>5047.18</v>
      </c>
      <c r="G11" s="643">
        <v>11205.92</v>
      </c>
      <c r="H11" s="643">
        <v>18596.439999999999</v>
      </c>
      <c r="I11" s="643">
        <v>22297.78</v>
      </c>
      <c r="J11" s="643">
        <v>18304.48</v>
      </c>
      <c r="K11" s="643">
        <v>13689.48</v>
      </c>
      <c r="L11" s="643">
        <v>9040.73</v>
      </c>
      <c r="M11" s="643">
        <v>8190.95</v>
      </c>
      <c r="N11" s="643">
        <v>3048.75</v>
      </c>
      <c r="O11" s="643"/>
      <c r="P11" s="644">
        <f t="shared" si="0"/>
        <v>118069.59999999998</v>
      </c>
    </row>
    <row r="12" spans="1:16" ht="10.5" customHeight="1">
      <c r="A12" s="201">
        <v>1996</v>
      </c>
      <c r="B12" s="200"/>
      <c r="C12" s="643">
        <v>3755.28</v>
      </c>
      <c r="D12" s="643">
        <v>3346.3</v>
      </c>
      <c r="E12" s="643">
        <v>4060.63</v>
      </c>
      <c r="F12" s="643">
        <v>4787.21</v>
      </c>
      <c r="G12" s="643">
        <v>14403.81</v>
      </c>
      <c r="H12" s="643">
        <v>19732.89</v>
      </c>
      <c r="I12" s="643">
        <v>27449.08</v>
      </c>
      <c r="J12" s="643">
        <v>15931.24</v>
      </c>
      <c r="K12" s="643">
        <v>13323.27</v>
      </c>
      <c r="L12" s="643">
        <v>10099.41</v>
      </c>
      <c r="M12" s="643">
        <v>6240.54</v>
      </c>
      <c r="N12" s="643">
        <v>3704.66</v>
      </c>
      <c r="O12" s="643"/>
      <c r="P12" s="644">
        <f t="shared" si="0"/>
        <v>126834.32</v>
      </c>
    </row>
    <row r="13" spans="1:16" ht="10.5" customHeight="1">
      <c r="A13" s="201">
        <v>1997</v>
      </c>
      <c r="B13" s="200"/>
      <c r="C13" s="643">
        <v>4333.42</v>
      </c>
      <c r="D13" s="643">
        <v>3838.54</v>
      </c>
      <c r="E13" s="643">
        <v>5086.82</v>
      </c>
      <c r="F13" s="643">
        <v>4076.23</v>
      </c>
      <c r="G13" s="643">
        <v>13872.88</v>
      </c>
      <c r="H13" s="643">
        <v>22610.71</v>
      </c>
      <c r="I13" s="643">
        <v>27696.28</v>
      </c>
      <c r="J13" s="643">
        <v>16082.27</v>
      </c>
      <c r="K13" s="643">
        <v>10741.11</v>
      </c>
      <c r="L13" s="643">
        <v>10395.799999999999</v>
      </c>
      <c r="M13" s="643">
        <v>8843.2199999999993</v>
      </c>
      <c r="N13" s="643">
        <v>6867.53</v>
      </c>
      <c r="O13" s="643"/>
      <c r="P13" s="644">
        <f t="shared" si="0"/>
        <v>134444.81000000003</v>
      </c>
    </row>
    <row r="14" spans="1:16" ht="10.5" customHeight="1">
      <c r="A14" s="201">
        <v>1998</v>
      </c>
      <c r="B14" s="200"/>
      <c r="C14" s="643">
        <v>3235.93</v>
      </c>
      <c r="D14" s="643">
        <v>3045.47</v>
      </c>
      <c r="E14" s="643">
        <v>5561.35</v>
      </c>
      <c r="F14" s="643">
        <v>5322.64</v>
      </c>
      <c r="G14" s="643">
        <v>11844.62</v>
      </c>
      <c r="H14" s="643">
        <v>24298.39</v>
      </c>
      <c r="I14" s="643">
        <v>21979.57</v>
      </c>
      <c r="J14" s="643">
        <v>19189.169999999998</v>
      </c>
      <c r="K14" s="643">
        <v>18111.87</v>
      </c>
      <c r="L14" s="643">
        <v>13945.47</v>
      </c>
      <c r="M14" s="643">
        <v>12498.48</v>
      </c>
      <c r="N14" s="643">
        <v>4925.91</v>
      </c>
      <c r="O14" s="643"/>
      <c r="P14" s="644">
        <f t="shared" si="0"/>
        <v>143958.87</v>
      </c>
    </row>
    <row r="15" spans="1:16" ht="10.5" customHeight="1">
      <c r="A15" s="201">
        <v>1999</v>
      </c>
      <c r="B15" s="200"/>
      <c r="C15" s="643">
        <v>3202.97</v>
      </c>
      <c r="D15" s="643">
        <v>5588</v>
      </c>
      <c r="E15" s="643">
        <v>7040.01</v>
      </c>
      <c r="F15" s="643">
        <v>5802.5</v>
      </c>
      <c r="G15" s="643">
        <v>13055.8</v>
      </c>
      <c r="H15" s="643">
        <v>24516.560000000001</v>
      </c>
      <c r="I15" s="643">
        <v>23092.639999999999</v>
      </c>
      <c r="J15" s="643">
        <v>20500.05</v>
      </c>
      <c r="K15" s="643">
        <v>19977.599999999999</v>
      </c>
      <c r="L15" s="643">
        <v>15444.75</v>
      </c>
      <c r="M15" s="643">
        <v>10151.33</v>
      </c>
      <c r="N15" s="643">
        <v>5496.69</v>
      </c>
      <c r="O15" s="643"/>
      <c r="P15" s="644">
        <f t="shared" si="0"/>
        <v>153868.9</v>
      </c>
    </row>
    <row r="16" spans="1:16" ht="10.5" customHeight="1">
      <c r="A16" s="201">
        <v>2000</v>
      </c>
      <c r="B16" s="200"/>
      <c r="C16" s="643">
        <v>6431.28</v>
      </c>
      <c r="D16" s="643">
        <v>5893.21</v>
      </c>
      <c r="E16" s="643">
        <v>8087.23</v>
      </c>
      <c r="F16" s="643">
        <v>8093.07</v>
      </c>
      <c r="G16" s="643">
        <v>17084.38</v>
      </c>
      <c r="H16" s="643">
        <v>21129.15</v>
      </c>
      <c r="I16" s="643">
        <v>26836.19</v>
      </c>
      <c r="J16" s="643">
        <v>20999.73</v>
      </c>
      <c r="K16" s="643">
        <v>15873.98</v>
      </c>
      <c r="L16" s="643">
        <v>11903.43</v>
      </c>
      <c r="M16" s="643">
        <v>7856.14</v>
      </c>
      <c r="N16" s="643">
        <v>5329.41</v>
      </c>
      <c r="O16" s="643"/>
      <c r="P16" s="644">
        <f t="shared" ref="P16:P27" si="1">SUM(C16:N16)</f>
        <v>155517.20000000001</v>
      </c>
    </row>
    <row r="17" spans="1:30" ht="10.5" customHeight="1">
      <c r="A17" s="210">
        <v>2001</v>
      </c>
      <c r="B17" s="209"/>
      <c r="C17" s="643">
        <v>6912.87</v>
      </c>
      <c r="D17" s="643">
        <v>4257.3500000000004</v>
      </c>
      <c r="E17" s="643">
        <v>4379.88</v>
      </c>
      <c r="F17" s="643">
        <v>5132.75</v>
      </c>
      <c r="G17" s="643">
        <v>13567.76</v>
      </c>
      <c r="H17" s="643">
        <v>22591.96</v>
      </c>
      <c r="I17" s="643">
        <v>29012.3</v>
      </c>
      <c r="J17" s="643">
        <v>17090.14</v>
      </c>
      <c r="K17" s="643">
        <v>16265.42</v>
      </c>
      <c r="L17" s="643">
        <v>14743.59</v>
      </c>
      <c r="M17" s="643">
        <v>8901.2000000000007</v>
      </c>
      <c r="N17" s="643">
        <v>3172.12</v>
      </c>
      <c r="O17" s="643"/>
      <c r="P17" s="644">
        <f t="shared" si="1"/>
        <v>146027.34</v>
      </c>
    </row>
    <row r="18" spans="1:30" ht="10.5" customHeight="1">
      <c r="A18" s="210">
        <v>2002</v>
      </c>
      <c r="B18" s="209"/>
      <c r="C18" s="643">
        <v>2623.43</v>
      </c>
      <c r="D18" s="643">
        <v>1299.8499999999999</v>
      </c>
      <c r="E18" s="643">
        <v>1712.46</v>
      </c>
      <c r="F18" s="643">
        <v>2367.64</v>
      </c>
      <c r="G18" s="643">
        <v>10267.43</v>
      </c>
      <c r="H18" s="643">
        <v>30614.04</v>
      </c>
      <c r="I18" s="643">
        <v>30485.07</v>
      </c>
      <c r="J18" s="643">
        <v>20838.25</v>
      </c>
      <c r="K18" s="643">
        <v>24014.17</v>
      </c>
      <c r="L18" s="643">
        <v>16704.13</v>
      </c>
      <c r="M18" s="643">
        <v>11746.96</v>
      </c>
      <c r="N18" s="643">
        <v>3431.46</v>
      </c>
      <c r="O18" s="643"/>
      <c r="P18" s="644">
        <f t="shared" si="1"/>
        <v>156104.88999999998</v>
      </c>
    </row>
    <row r="19" spans="1:30" ht="10.5" customHeight="1">
      <c r="A19" s="210">
        <v>2003</v>
      </c>
      <c r="B19" s="209"/>
      <c r="C19" s="643">
        <v>1910.67</v>
      </c>
      <c r="D19" s="643">
        <v>2076</v>
      </c>
      <c r="E19" s="643">
        <v>2096.6</v>
      </c>
      <c r="F19" s="643">
        <v>1957.31</v>
      </c>
      <c r="G19" s="643">
        <v>13399.38</v>
      </c>
      <c r="H19" s="643">
        <v>26978.42</v>
      </c>
      <c r="I19" s="643">
        <v>29039.02</v>
      </c>
      <c r="J19" s="643">
        <v>17941.87</v>
      </c>
      <c r="K19" s="643">
        <v>21131.86</v>
      </c>
      <c r="L19" s="643">
        <v>17335.8</v>
      </c>
      <c r="M19" s="643">
        <v>10757</v>
      </c>
      <c r="N19" s="643">
        <v>2660.38</v>
      </c>
      <c r="O19" s="643"/>
      <c r="P19" s="644">
        <f t="shared" si="1"/>
        <v>147284.31</v>
      </c>
    </row>
    <row r="20" spans="1:30" ht="10.5" customHeight="1">
      <c r="A20" s="210">
        <v>2004</v>
      </c>
      <c r="B20" s="209"/>
      <c r="C20" s="643">
        <v>2355.23</v>
      </c>
      <c r="D20" s="643">
        <v>1193.6400000000001</v>
      </c>
      <c r="E20" s="643">
        <v>1644.24</v>
      </c>
      <c r="F20" s="643">
        <v>1789.39</v>
      </c>
      <c r="G20" s="643">
        <v>16128.77</v>
      </c>
      <c r="H20" s="643">
        <v>27870.22</v>
      </c>
      <c r="I20" s="643">
        <v>31464.94</v>
      </c>
      <c r="J20" s="643">
        <v>18963.5</v>
      </c>
      <c r="K20" s="643">
        <v>21473.47</v>
      </c>
      <c r="L20" s="643">
        <v>22987.32</v>
      </c>
      <c r="M20" s="643">
        <v>12699.85</v>
      </c>
      <c r="N20" s="643">
        <v>2129.02</v>
      </c>
      <c r="O20" s="643"/>
      <c r="P20" s="644">
        <f t="shared" si="1"/>
        <v>160699.59</v>
      </c>
    </row>
    <row r="21" spans="1:30" ht="10.5" customHeight="1">
      <c r="A21" s="210">
        <v>2005</v>
      </c>
      <c r="B21" s="209"/>
      <c r="C21" s="643">
        <v>1797.49225</v>
      </c>
      <c r="D21" s="643">
        <v>1970.7292399999999</v>
      </c>
      <c r="E21" s="643">
        <v>1414.85365</v>
      </c>
      <c r="F21" s="643">
        <v>1364.7271599999999</v>
      </c>
      <c r="G21" s="643">
        <v>10899.818720000001</v>
      </c>
      <c r="H21" s="643">
        <v>30589.635109999999</v>
      </c>
      <c r="I21" s="643">
        <v>31785.80789</v>
      </c>
      <c r="J21" s="643">
        <v>22608.76237</v>
      </c>
      <c r="K21" s="643">
        <v>24146.58322</v>
      </c>
      <c r="L21" s="643">
        <v>21619.698399999997</v>
      </c>
      <c r="M21" s="643">
        <v>12063.166880000001</v>
      </c>
      <c r="N21" s="643">
        <v>1953.8815199999999</v>
      </c>
      <c r="O21" s="643"/>
      <c r="P21" s="644">
        <f t="shared" si="1"/>
        <v>162215.15641</v>
      </c>
    </row>
    <row r="22" spans="1:30" ht="10.5" customHeight="1">
      <c r="A22" s="210">
        <v>2006</v>
      </c>
      <c r="B22" s="209"/>
      <c r="C22" s="643">
        <v>1567.0938200000001</v>
      </c>
      <c r="D22" s="643">
        <v>885.23509999999999</v>
      </c>
      <c r="E22" s="643">
        <v>1106.319</v>
      </c>
      <c r="F22" s="643">
        <v>1171.2208700000001</v>
      </c>
      <c r="G22" s="643">
        <v>6911.2033700000002</v>
      </c>
      <c r="H22" s="643">
        <v>30301.931940000002</v>
      </c>
      <c r="I22" s="643">
        <v>30503.487300000001</v>
      </c>
      <c r="J22" s="643">
        <v>14942.894849999999</v>
      </c>
      <c r="K22" s="643">
        <v>24789.129120000001</v>
      </c>
      <c r="L22" s="643">
        <v>21496.67828</v>
      </c>
      <c r="M22" s="643">
        <v>11194.797140000001</v>
      </c>
      <c r="N22" s="643">
        <v>1548.70948</v>
      </c>
      <c r="O22" s="643"/>
      <c r="P22" s="644">
        <f t="shared" si="1"/>
        <v>146418.70027</v>
      </c>
    </row>
    <row r="23" spans="1:30" ht="10.5" customHeight="1">
      <c r="A23" s="210">
        <v>2007</v>
      </c>
      <c r="B23" s="209"/>
      <c r="C23" s="643">
        <v>1033.5995500000001</v>
      </c>
      <c r="D23" s="643">
        <v>1004.58672</v>
      </c>
      <c r="E23" s="643">
        <v>1843.1962699999999</v>
      </c>
      <c r="F23" s="643">
        <v>1868.0886599999999</v>
      </c>
      <c r="G23" s="643">
        <v>9559.589320000001</v>
      </c>
      <c r="H23" s="643">
        <v>32877.095780000003</v>
      </c>
      <c r="I23" s="643">
        <v>26775.176079999997</v>
      </c>
      <c r="J23" s="643">
        <v>21717.790850000001</v>
      </c>
      <c r="K23" s="643">
        <v>23887.24913</v>
      </c>
      <c r="L23" s="643">
        <v>20534.118269999999</v>
      </c>
      <c r="M23" s="643">
        <v>13188.36406</v>
      </c>
      <c r="N23" s="643">
        <v>3604.13589</v>
      </c>
      <c r="O23" s="643"/>
      <c r="P23" s="644">
        <f>SUM(C23:N23)</f>
        <v>157892.99058000001</v>
      </c>
      <c r="R23" s="661"/>
    </row>
    <row r="24" spans="1:30" ht="10.5" customHeight="1">
      <c r="A24" s="210">
        <v>2008</v>
      </c>
      <c r="B24" s="209"/>
      <c r="C24" s="643">
        <v>2019.8393999999998</v>
      </c>
      <c r="D24" s="643">
        <v>1294.6378099999999</v>
      </c>
      <c r="E24" s="643">
        <v>1818.0282999999999</v>
      </c>
      <c r="F24" s="643">
        <v>1574.4903300000001</v>
      </c>
      <c r="G24" s="643">
        <v>8865.8013900000005</v>
      </c>
      <c r="H24" s="643">
        <v>29796.575250000002</v>
      </c>
      <c r="I24" s="643">
        <v>26911.479039999998</v>
      </c>
      <c r="J24" s="643">
        <v>26863.32127</v>
      </c>
      <c r="K24" s="643">
        <v>24987.124019999999</v>
      </c>
      <c r="L24" s="643">
        <v>20749.002780000003</v>
      </c>
      <c r="M24" s="643">
        <v>10208.528630000001</v>
      </c>
      <c r="N24" s="643">
        <v>2566.70471</v>
      </c>
      <c r="O24" s="643">
        <v>0</v>
      </c>
      <c r="P24" s="644">
        <f>SUM(C24:N24)</f>
        <v>157655.53293000002</v>
      </c>
      <c r="R24" s="661"/>
    </row>
    <row r="25" spans="1:30" ht="10.5" customHeight="1">
      <c r="A25" s="210">
        <v>2009</v>
      </c>
      <c r="B25" s="209"/>
      <c r="C25" s="663">
        <v>1192.06557</v>
      </c>
      <c r="D25" s="663">
        <v>1538.0038300000001</v>
      </c>
      <c r="E25" s="663">
        <v>2047.53386</v>
      </c>
      <c r="F25" s="663">
        <v>1538.6828600000001</v>
      </c>
      <c r="G25" s="663">
        <v>8687.7913900000003</v>
      </c>
      <c r="H25" s="663">
        <v>26476.91056</v>
      </c>
      <c r="I25" s="663">
        <v>35596.942350000005</v>
      </c>
      <c r="J25" s="663">
        <v>24082.208260000003</v>
      </c>
      <c r="K25" s="663">
        <v>29463.54506</v>
      </c>
      <c r="L25" s="663">
        <v>19928.82387</v>
      </c>
      <c r="M25" s="663">
        <v>15882.621590000001</v>
      </c>
      <c r="N25" s="663">
        <v>3507.8909100000001</v>
      </c>
      <c r="O25" s="650"/>
      <c r="P25" s="664">
        <f t="shared" si="1"/>
        <v>169943.02010999998</v>
      </c>
      <c r="R25" s="661"/>
    </row>
    <row r="26" spans="1:30" ht="10.5" customHeight="1">
      <c r="A26" s="210">
        <v>2010</v>
      </c>
      <c r="B26" s="209"/>
      <c r="C26" s="663">
        <v>1602.98947</v>
      </c>
      <c r="D26" s="663">
        <v>1278.7843799999998</v>
      </c>
      <c r="E26" s="663">
        <v>2196.1033399999997</v>
      </c>
      <c r="F26" s="663">
        <v>2340.02547</v>
      </c>
      <c r="G26" s="663">
        <v>8969.3105999999989</v>
      </c>
      <c r="H26" s="663">
        <v>28405.983469999999</v>
      </c>
      <c r="I26" s="663">
        <v>25983.990149999998</v>
      </c>
      <c r="J26" s="663">
        <v>28414.065620000001</v>
      </c>
      <c r="K26" s="663">
        <v>34471.513679999996</v>
      </c>
      <c r="L26" s="663">
        <v>36155.582539999996</v>
      </c>
      <c r="M26" s="663">
        <v>12417.213740000001</v>
      </c>
      <c r="N26" s="663">
        <v>3845.2906699999999</v>
      </c>
      <c r="O26" s="650"/>
      <c r="P26" s="664">
        <f t="shared" si="1"/>
        <v>186080.85313</v>
      </c>
    </row>
    <row r="27" spans="1:30" ht="10.5" customHeight="1">
      <c r="A27" s="212">
        <v>2011</v>
      </c>
      <c r="B27" s="213"/>
      <c r="C27" s="665">
        <v>2464.9239199999997</v>
      </c>
      <c r="D27" s="665">
        <v>2264.9272299999998</v>
      </c>
      <c r="E27" s="665">
        <v>3113.8742499999998</v>
      </c>
      <c r="F27" s="665">
        <v>3122.7213999999999</v>
      </c>
      <c r="G27" s="665">
        <v>9647.1348600000001</v>
      </c>
      <c r="H27" s="665">
        <v>37579.243649999997</v>
      </c>
      <c r="I27" s="665">
        <v>22985.426449999999</v>
      </c>
      <c r="J27" s="665">
        <v>33580.58625</v>
      </c>
      <c r="K27" s="665">
        <v>42077.475020000005</v>
      </c>
      <c r="L27" s="665">
        <v>27652.01598</v>
      </c>
      <c r="M27" s="665">
        <v>13847.11614</v>
      </c>
      <c r="N27" s="665">
        <v>4108.1653900000001</v>
      </c>
      <c r="O27" s="666"/>
      <c r="P27" s="664">
        <f t="shared" si="1"/>
        <v>202443.61054000002</v>
      </c>
    </row>
    <row r="28" spans="1:30" ht="10.5" customHeight="1">
      <c r="A28" s="212">
        <v>2012</v>
      </c>
      <c r="B28" s="213"/>
      <c r="C28" s="665">
        <v>2774.6093799999999</v>
      </c>
      <c r="D28" s="665">
        <v>2952.90157</v>
      </c>
      <c r="E28" s="665">
        <v>3293.9455699999999</v>
      </c>
      <c r="F28" s="665">
        <v>3403.9495999999999</v>
      </c>
      <c r="G28" s="665">
        <v>8317.6022900000007</v>
      </c>
      <c r="H28" s="665">
        <v>23796.513500000001</v>
      </c>
      <c r="I28" s="665">
        <v>22135.187519999999</v>
      </c>
      <c r="J28" s="665">
        <v>26289.142909999999</v>
      </c>
      <c r="K28" s="665">
        <v>21361.87226</v>
      </c>
      <c r="L28" s="665">
        <v>20224.959719999999</v>
      </c>
      <c r="M28" s="665">
        <v>11395.98654</v>
      </c>
      <c r="N28" s="665">
        <v>4176.06113</v>
      </c>
      <c r="O28" s="646"/>
      <c r="P28" s="664">
        <v>150122.73199</v>
      </c>
    </row>
    <row r="29" spans="1:30" ht="10.5" customHeight="1">
      <c r="A29" s="212">
        <v>2013</v>
      </c>
      <c r="B29" s="213"/>
      <c r="C29" s="665">
        <v>3622.7958100000001</v>
      </c>
      <c r="D29" s="665">
        <v>2890.4909300000004</v>
      </c>
      <c r="E29" s="665">
        <v>3692.91381</v>
      </c>
      <c r="F29" s="665">
        <v>3727.6476299999999</v>
      </c>
      <c r="G29" s="665">
        <v>11166.187759999999</v>
      </c>
      <c r="H29" s="665">
        <v>20826.58784</v>
      </c>
      <c r="I29" s="665">
        <v>25403.28831</v>
      </c>
      <c r="J29" s="665">
        <v>19847.330020000001</v>
      </c>
      <c r="K29" s="665">
        <v>20365.10313</v>
      </c>
      <c r="L29" s="665">
        <v>19563.921449999998</v>
      </c>
      <c r="M29" s="665">
        <v>12629.036029999999</v>
      </c>
      <c r="N29" s="665">
        <v>2829.65879</v>
      </c>
      <c r="O29" s="646"/>
      <c r="P29" s="664">
        <v>146564.96150999996</v>
      </c>
    </row>
    <row r="30" spans="1:30" ht="10.5" customHeight="1">
      <c r="A30" s="212">
        <v>2014</v>
      </c>
      <c r="B30" s="213"/>
      <c r="C30" s="665">
        <v>2404.7994700000004</v>
      </c>
      <c r="D30" s="665">
        <v>2112.97586</v>
      </c>
      <c r="E30" s="665">
        <v>1922.57368</v>
      </c>
      <c r="F30" s="665">
        <v>2044.6259700000001</v>
      </c>
      <c r="G30" s="665">
        <v>10363.60615</v>
      </c>
      <c r="H30" s="665">
        <v>22765.559499999999</v>
      </c>
      <c r="I30" s="665">
        <v>29242.57359</v>
      </c>
      <c r="J30" s="665">
        <v>30317.278309999998</v>
      </c>
      <c r="K30" s="665">
        <v>31530.6273</v>
      </c>
      <c r="L30" s="665">
        <v>17578.381559999998</v>
      </c>
      <c r="M30" s="665">
        <v>9096.0763699999989</v>
      </c>
      <c r="N30" s="665">
        <v>2123.7564700000003</v>
      </c>
      <c r="O30" s="646"/>
      <c r="P30" s="664">
        <v>161502.83422999998</v>
      </c>
    </row>
    <row r="31" spans="1:30" ht="10.5" customHeight="1">
      <c r="A31" s="212">
        <v>2015</v>
      </c>
      <c r="B31" s="213"/>
      <c r="C31" s="665">
        <v>1626.88096</v>
      </c>
      <c r="D31" s="665">
        <v>1948.7204999999999</v>
      </c>
      <c r="E31" s="665">
        <v>2077.1639799999998</v>
      </c>
      <c r="F31" s="665">
        <v>2242.2945800000002</v>
      </c>
      <c r="G31" s="665">
        <v>11663.88118</v>
      </c>
      <c r="H31" s="665">
        <v>17001.436389999999</v>
      </c>
      <c r="I31" s="665">
        <v>17546.886329999998</v>
      </c>
      <c r="J31" s="665">
        <v>16951.318719999999</v>
      </c>
      <c r="K31" s="665">
        <v>22072.706329999997</v>
      </c>
      <c r="L31" s="665">
        <v>18970.12415</v>
      </c>
      <c r="M31" s="665">
        <v>8390.1145099999994</v>
      </c>
      <c r="N31" s="665">
        <v>2350.7619799999998</v>
      </c>
      <c r="O31" s="646"/>
      <c r="P31" s="664">
        <v>122842.28960999999</v>
      </c>
      <c r="Q31" s="661"/>
      <c r="S31" s="645"/>
      <c r="T31" s="645"/>
      <c r="U31" s="645"/>
      <c r="V31" s="645"/>
      <c r="W31" s="645"/>
      <c r="X31" s="645"/>
      <c r="Y31" s="645"/>
      <c r="Z31" s="645"/>
      <c r="AA31" s="645"/>
      <c r="AB31" s="645"/>
      <c r="AC31" s="645"/>
      <c r="AD31" s="645"/>
    </row>
    <row r="32" spans="1:30" ht="10.5" customHeight="1">
      <c r="A32" s="212">
        <v>2016</v>
      </c>
      <c r="B32" s="213"/>
      <c r="C32" s="665">
        <v>1799.3353100000002</v>
      </c>
      <c r="D32" s="665">
        <v>1921.6477399999999</v>
      </c>
      <c r="E32" s="665">
        <v>2149.2705599999999</v>
      </c>
      <c r="F32" s="665">
        <v>2358.2929700000004</v>
      </c>
      <c r="G32" s="665">
        <v>8364.3358700000008</v>
      </c>
      <c r="H32" s="665">
        <v>15511.93865</v>
      </c>
      <c r="I32" s="665">
        <v>17356.283530000001</v>
      </c>
      <c r="J32" s="665">
        <v>13837.7487</v>
      </c>
      <c r="K32" s="665">
        <v>21380.205899999997</v>
      </c>
      <c r="L32" s="665">
        <v>20500.67857</v>
      </c>
      <c r="M32" s="665">
        <v>7762.0816399999994</v>
      </c>
      <c r="N32" s="665">
        <v>2401.62041</v>
      </c>
      <c r="O32" s="646"/>
      <c r="P32" s="664">
        <v>115343.43985000001</v>
      </c>
      <c r="Q32" s="661"/>
      <c r="S32" s="645"/>
      <c r="T32" s="645"/>
      <c r="U32" s="645"/>
      <c r="V32" s="645"/>
      <c r="W32" s="645"/>
      <c r="X32" s="645"/>
      <c r="Y32" s="645"/>
      <c r="Z32" s="645"/>
      <c r="AA32" s="645"/>
      <c r="AB32" s="645"/>
      <c r="AC32" s="645"/>
      <c r="AD32" s="645"/>
    </row>
    <row r="33" spans="1:30" ht="10.5" customHeight="1">
      <c r="A33" s="212">
        <v>2017</v>
      </c>
      <c r="B33" s="213"/>
      <c r="C33" s="665">
        <v>2166.4445599999999</v>
      </c>
      <c r="D33" s="665">
        <v>1455.2136599999999</v>
      </c>
      <c r="E33" s="665">
        <v>1836.65957</v>
      </c>
      <c r="F33" s="665">
        <v>2720.5520499999998</v>
      </c>
      <c r="G33" s="665">
        <v>12004.19104</v>
      </c>
      <c r="H33" s="665">
        <v>26074.298079999997</v>
      </c>
      <c r="I33" s="665">
        <v>27804.304649999998</v>
      </c>
      <c r="J33" s="665">
        <v>30230.074489999999</v>
      </c>
      <c r="K33" s="665">
        <v>35376.519829999997</v>
      </c>
      <c r="L33" s="665">
        <v>23995.656999999999</v>
      </c>
      <c r="M33" s="665">
        <v>12314.950150000001</v>
      </c>
      <c r="N33" s="665">
        <v>3162.1576800000003</v>
      </c>
      <c r="O33" s="646"/>
      <c r="P33" s="664">
        <v>179141.02275999999</v>
      </c>
      <c r="Q33" s="661"/>
      <c r="S33" s="645"/>
      <c r="T33" s="645"/>
      <c r="U33" s="645"/>
      <c r="V33" s="645"/>
      <c r="W33" s="645"/>
      <c r="X33" s="645"/>
      <c r="Y33" s="645"/>
      <c r="Z33" s="645"/>
      <c r="AA33" s="645"/>
      <c r="AB33" s="645"/>
      <c r="AC33" s="645"/>
      <c r="AD33" s="645"/>
    </row>
    <row r="34" spans="1:30" ht="10.5" customHeight="1">
      <c r="A34" s="212">
        <v>2018</v>
      </c>
      <c r="B34" s="213"/>
      <c r="C34" s="665">
        <v>1993.4258300000001</v>
      </c>
      <c r="D34" s="665">
        <v>1389.0243</v>
      </c>
      <c r="E34" s="665">
        <v>1672.1065800000001</v>
      </c>
      <c r="F34" s="665">
        <v>2041.42265</v>
      </c>
      <c r="G34" s="665">
        <v>8652.3983900000003</v>
      </c>
      <c r="H34" s="665">
        <v>23788.695909999999</v>
      </c>
      <c r="I34" s="665">
        <v>21388.402679999999</v>
      </c>
      <c r="J34" s="665">
        <v>23818.23343</v>
      </c>
      <c r="K34" s="665">
        <v>36973.869890000002</v>
      </c>
      <c r="L34" s="665">
        <v>18928.32893</v>
      </c>
      <c r="M34" s="665">
        <v>5295.2264699999996</v>
      </c>
      <c r="N34" s="665">
        <v>1265.5963300000001</v>
      </c>
      <c r="O34" s="646"/>
      <c r="P34" s="664">
        <v>147206.73139</v>
      </c>
      <c r="Q34" s="661"/>
      <c r="S34" s="645"/>
      <c r="T34" s="645"/>
      <c r="U34" s="645"/>
      <c r="V34" s="645"/>
      <c r="W34" s="645"/>
      <c r="X34" s="645"/>
      <c r="Y34" s="645"/>
      <c r="Z34" s="645"/>
      <c r="AA34" s="645"/>
      <c r="AB34" s="645"/>
      <c r="AC34" s="645"/>
      <c r="AD34" s="645"/>
    </row>
    <row r="35" spans="1:30" ht="6" customHeight="1">
      <c r="A35" s="210"/>
      <c r="B35" s="209"/>
      <c r="C35" s="643"/>
      <c r="D35" s="643"/>
      <c r="E35" s="643"/>
      <c r="F35" s="643"/>
      <c r="G35" s="643"/>
      <c r="H35" s="643"/>
      <c r="I35" s="643"/>
      <c r="J35" s="643"/>
      <c r="K35" s="643"/>
      <c r="L35" s="643"/>
      <c r="M35" s="643"/>
      <c r="N35" s="643"/>
      <c r="O35" s="643"/>
      <c r="P35" s="647"/>
    </row>
    <row r="36" spans="1:30" ht="10.5" customHeight="1">
      <c r="A36" s="648" t="s">
        <v>68</v>
      </c>
      <c r="B36" s="209"/>
      <c r="C36" s="643"/>
      <c r="D36" s="643"/>
      <c r="E36" s="643"/>
      <c r="F36" s="643"/>
      <c r="G36" s="643"/>
      <c r="H36" s="643"/>
      <c r="I36" s="643"/>
      <c r="J36" s="643"/>
      <c r="K36" s="643"/>
      <c r="L36" s="643"/>
      <c r="M36" s="643"/>
      <c r="N36" s="643"/>
      <c r="O36" s="643"/>
      <c r="P36" s="647"/>
    </row>
    <row r="37" spans="1:30" ht="10.5" customHeight="1">
      <c r="A37" s="641" t="s">
        <v>279</v>
      </c>
      <c r="B37" s="209"/>
      <c r="C37" s="643">
        <v>1032.4000000000001</v>
      </c>
      <c r="D37" s="643">
        <v>1435.86</v>
      </c>
      <c r="E37" s="643">
        <v>2318.63</v>
      </c>
      <c r="F37" s="643">
        <v>5414.17</v>
      </c>
      <c r="G37" s="643">
        <v>17316.18</v>
      </c>
      <c r="H37" s="643">
        <v>24038.77</v>
      </c>
      <c r="I37" s="643">
        <v>21799.52</v>
      </c>
      <c r="J37" s="643">
        <v>11947.71</v>
      </c>
      <c r="K37" s="643">
        <v>4375.67</v>
      </c>
      <c r="L37" s="643">
        <v>1570.83</v>
      </c>
      <c r="M37" s="643">
        <v>1466.61</v>
      </c>
      <c r="N37" s="643">
        <v>1643.76</v>
      </c>
      <c r="O37" s="643"/>
      <c r="P37" s="644">
        <f t="shared" ref="P37:P46" si="2">SUM(C37:N37)</f>
        <v>94360.109999999986</v>
      </c>
      <c r="R37" s="328"/>
      <c r="S37" s="328"/>
      <c r="T37" s="328"/>
      <c r="U37" s="328"/>
      <c r="V37" s="328"/>
      <c r="W37" s="328"/>
      <c r="X37" s="328"/>
      <c r="Y37" s="328"/>
      <c r="Z37" s="328"/>
      <c r="AA37" s="328"/>
      <c r="AB37" s="328"/>
      <c r="AC37" s="328"/>
      <c r="AD37" s="328"/>
    </row>
    <row r="38" spans="1:30" ht="10.5" customHeight="1">
      <c r="A38" s="641" t="s">
        <v>44</v>
      </c>
      <c r="B38" s="209"/>
      <c r="C38" s="643">
        <v>1144.1400000000001</v>
      </c>
      <c r="D38" s="643">
        <v>1906.83</v>
      </c>
      <c r="E38" s="643">
        <v>2301.71</v>
      </c>
      <c r="F38" s="643">
        <v>2895.82</v>
      </c>
      <c r="G38" s="643">
        <v>20965.86</v>
      </c>
      <c r="H38" s="643">
        <v>28494.15</v>
      </c>
      <c r="I38" s="643">
        <v>23528.95</v>
      </c>
      <c r="J38" s="643">
        <v>12064.37</v>
      </c>
      <c r="K38" s="643">
        <v>3635.11</v>
      </c>
      <c r="L38" s="643">
        <v>1960.89</v>
      </c>
      <c r="M38" s="643">
        <v>1219.6400000000001</v>
      </c>
      <c r="N38" s="643">
        <v>1667.21</v>
      </c>
      <c r="O38" s="643"/>
      <c r="P38" s="644">
        <f t="shared" si="2"/>
        <v>101784.68000000001</v>
      </c>
      <c r="R38" s="328"/>
      <c r="S38" s="328"/>
      <c r="T38" s="328"/>
      <c r="U38" s="328"/>
      <c r="V38" s="328"/>
      <c r="W38" s="328"/>
      <c r="X38" s="328"/>
      <c r="Y38" s="328"/>
      <c r="Z38" s="328"/>
      <c r="AA38" s="328"/>
      <c r="AB38" s="328"/>
      <c r="AC38" s="328"/>
      <c r="AD38" s="328"/>
    </row>
    <row r="39" spans="1:30" ht="10.5" customHeight="1">
      <c r="A39" s="641" t="s">
        <v>45</v>
      </c>
      <c r="B39" s="209"/>
      <c r="C39" s="643">
        <v>1697.86</v>
      </c>
      <c r="D39" s="643">
        <v>938.32</v>
      </c>
      <c r="E39" s="643">
        <v>2372.23</v>
      </c>
      <c r="F39" s="643">
        <v>3408.92</v>
      </c>
      <c r="G39" s="643">
        <v>33285.410000000003</v>
      </c>
      <c r="H39" s="643">
        <v>63608.97</v>
      </c>
      <c r="I39" s="643">
        <v>58950.35</v>
      </c>
      <c r="J39" s="643">
        <v>32951.47</v>
      </c>
      <c r="K39" s="643">
        <v>7436.66</v>
      </c>
      <c r="L39" s="643">
        <v>3025.9</v>
      </c>
      <c r="M39" s="643">
        <v>2330.59</v>
      </c>
      <c r="N39" s="643">
        <v>2125.5</v>
      </c>
      <c r="O39" s="643"/>
      <c r="P39" s="644">
        <f t="shared" si="2"/>
        <v>212132.18</v>
      </c>
      <c r="R39" s="328"/>
      <c r="S39" s="328"/>
      <c r="T39" s="328"/>
      <c r="U39" s="328"/>
      <c r="V39" s="328"/>
      <c r="W39" s="328"/>
      <c r="X39" s="328"/>
      <c r="Y39" s="328"/>
      <c r="Z39" s="328"/>
      <c r="AA39" s="328"/>
      <c r="AB39" s="328"/>
      <c r="AC39" s="328"/>
      <c r="AD39" s="328"/>
    </row>
    <row r="40" spans="1:30" ht="10.5" customHeight="1">
      <c r="A40" s="641" t="s">
        <v>46</v>
      </c>
      <c r="B40" s="209"/>
      <c r="C40" s="643">
        <v>1719.37</v>
      </c>
      <c r="D40" s="643">
        <v>1731.54</v>
      </c>
      <c r="E40" s="643">
        <v>3223.24</v>
      </c>
      <c r="F40" s="643">
        <v>3594.82</v>
      </c>
      <c r="G40" s="643">
        <v>31859.94</v>
      </c>
      <c r="H40" s="643">
        <v>59939.43</v>
      </c>
      <c r="I40" s="643">
        <v>63940.25</v>
      </c>
      <c r="J40" s="643">
        <v>34857.82</v>
      </c>
      <c r="K40" s="643">
        <v>7863</v>
      </c>
      <c r="L40" s="643">
        <v>3488.41</v>
      </c>
      <c r="M40" s="643">
        <v>1774.6</v>
      </c>
      <c r="N40" s="643">
        <v>1392.16</v>
      </c>
      <c r="O40" s="643"/>
      <c r="P40" s="644">
        <f t="shared" si="2"/>
        <v>215384.58000000002</v>
      </c>
      <c r="R40" s="328"/>
      <c r="S40" s="328"/>
      <c r="T40" s="328"/>
      <c r="U40" s="328"/>
      <c r="V40" s="328"/>
      <c r="W40" s="328"/>
      <c r="X40" s="328"/>
      <c r="Y40" s="328"/>
      <c r="Z40" s="328"/>
      <c r="AA40" s="328"/>
      <c r="AB40" s="328"/>
      <c r="AC40" s="328"/>
    </row>
    <row r="41" spans="1:30" ht="10.5" customHeight="1">
      <c r="A41" s="201" t="s">
        <v>47</v>
      </c>
      <c r="B41" s="209"/>
      <c r="C41" s="643">
        <v>1563.9</v>
      </c>
      <c r="D41" s="643">
        <v>1693.26</v>
      </c>
      <c r="E41" s="643">
        <v>2121.5100000000002</v>
      </c>
      <c r="F41" s="643">
        <v>8286.6200000000008</v>
      </c>
      <c r="G41" s="643">
        <v>42212.62</v>
      </c>
      <c r="H41" s="643">
        <v>66592.490000000005</v>
      </c>
      <c r="I41" s="643">
        <v>66686.399999999994</v>
      </c>
      <c r="J41" s="643">
        <v>35940.6</v>
      </c>
      <c r="K41" s="643">
        <v>7578.04</v>
      </c>
      <c r="L41" s="643">
        <v>4739.24</v>
      </c>
      <c r="M41" s="643">
        <v>2430.5700000000002</v>
      </c>
      <c r="N41" s="643">
        <v>2555.6799999999998</v>
      </c>
      <c r="O41" s="643"/>
      <c r="P41" s="644">
        <f t="shared" si="2"/>
        <v>242400.93</v>
      </c>
      <c r="R41" s="328"/>
      <c r="S41" s="328"/>
      <c r="T41" s="328"/>
      <c r="U41" s="328"/>
      <c r="V41" s="328"/>
      <c r="W41" s="328"/>
      <c r="X41" s="328"/>
      <c r="Y41" s="328"/>
      <c r="Z41" s="328"/>
      <c r="AA41" s="328"/>
      <c r="AB41" s="328"/>
      <c r="AC41" s="328"/>
    </row>
    <row r="42" spans="1:30" ht="10.5" customHeight="1">
      <c r="A42" s="201" t="s">
        <v>48</v>
      </c>
      <c r="B42" s="209"/>
      <c r="C42" s="643">
        <v>2107.42</v>
      </c>
      <c r="D42" s="643">
        <v>1904.52</v>
      </c>
      <c r="E42" s="643">
        <v>2960.71</v>
      </c>
      <c r="F42" s="643">
        <v>5339.65</v>
      </c>
      <c r="G42" s="643">
        <v>40882.660000000003</v>
      </c>
      <c r="H42" s="643">
        <v>82328.33</v>
      </c>
      <c r="I42" s="643">
        <v>58012.54</v>
      </c>
      <c r="J42" s="643">
        <v>32382.080000000002</v>
      </c>
      <c r="K42" s="643">
        <v>6304.77</v>
      </c>
      <c r="L42" s="643">
        <v>3532.59</v>
      </c>
      <c r="M42" s="643">
        <v>824.7</v>
      </c>
      <c r="N42" s="643">
        <v>2662.99</v>
      </c>
      <c r="O42" s="643"/>
      <c r="P42" s="644">
        <f t="shared" si="2"/>
        <v>239242.96000000002</v>
      </c>
      <c r="R42" s="328"/>
      <c r="S42" s="328"/>
      <c r="T42" s="328"/>
      <c r="U42" s="328"/>
      <c r="V42" s="328"/>
      <c r="W42" s="328"/>
      <c r="X42" s="328"/>
      <c r="Y42" s="328"/>
      <c r="Z42" s="328"/>
      <c r="AA42" s="328"/>
      <c r="AB42" s="328"/>
      <c r="AC42" s="328"/>
    </row>
    <row r="43" spans="1:30" ht="10.5" customHeight="1">
      <c r="A43" s="201">
        <v>1996</v>
      </c>
      <c r="B43" s="209"/>
      <c r="C43" s="643">
        <v>1959.45</v>
      </c>
      <c r="D43" s="643">
        <v>1723.18</v>
      </c>
      <c r="E43" s="643">
        <v>3416.91</v>
      </c>
      <c r="F43" s="643">
        <v>7903.68</v>
      </c>
      <c r="G43" s="643">
        <v>30788.9</v>
      </c>
      <c r="H43" s="643">
        <v>75311.06</v>
      </c>
      <c r="I43" s="643">
        <v>73102.179999999993</v>
      </c>
      <c r="J43" s="643">
        <v>41916.699999999997</v>
      </c>
      <c r="K43" s="643">
        <v>10456.24</v>
      </c>
      <c r="L43" s="643">
        <v>3534.2</v>
      </c>
      <c r="M43" s="643">
        <v>2603.5</v>
      </c>
      <c r="N43" s="643">
        <v>2544.27</v>
      </c>
      <c r="O43" s="643"/>
      <c r="P43" s="644">
        <f t="shared" si="2"/>
        <v>255260.27</v>
      </c>
      <c r="R43" s="328"/>
      <c r="S43" s="328"/>
      <c r="T43" s="328"/>
      <c r="U43" s="328"/>
      <c r="V43" s="328"/>
      <c r="W43" s="328"/>
      <c r="X43" s="328"/>
      <c r="Y43" s="328"/>
      <c r="Z43" s="328"/>
      <c r="AA43" s="328"/>
      <c r="AB43" s="328"/>
      <c r="AC43" s="328"/>
    </row>
    <row r="44" spans="1:30" ht="10.5" customHeight="1">
      <c r="A44" s="201">
        <v>1997</v>
      </c>
      <c r="B44" s="209"/>
      <c r="C44" s="643">
        <v>1963.84</v>
      </c>
      <c r="D44" s="643">
        <v>1701.29</v>
      </c>
      <c r="E44" s="643">
        <v>2744.81</v>
      </c>
      <c r="F44" s="643">
        <v>8945.7900000000009</v>
      </c>
      <c r="G44" s="643">
        <v>46346.54</v>
      </c>
      <c r="H44" s="643">
        <v>73641.36</v>
      </c>
      <c r="I44" s="643">
        <v>69582.710000000006</v>
      </c>
      <c r="J44" s="643">
        <v>43966.080000000002</v>
      </c>
      <c r="K44" s="643">
        <v>7348.75</v>
      </c>
      <c r="L44" s="643">
        <v>3827.99</v>
      </c>
      <c r="M44" s="643">
        <v>3023.32</v>
      </c>
      <c r="N44" s="643">
        <v>5796.68</v>
      </c>
      <c r="O44" s="643"/>
      <c r="P44" s="644">
        <f t="shared" si="2"/>
        <v>268889.16000000003</v>
      </c>
      <c r="R44" s="328"/>
      <c r="S44" s="328"/>
      <c r="T44" s="328"/>
      <c r="U44" s="328"/>
      <c r="V44" s="328"/>
      <c r="W44" s="328"/>
      <c r="X44" s="328"/>
      <c r="Y44" s="328"/>
      <c r="Z44" s="328"/>
      <c r="AA44" s="328"/>
      <c r="AB44" s="328"/>
      <c r="AC44" s="328"/>
    </row>
    <row r="45" spans="1:30" ht="10.5" customHeight="1">
      <c r="A45" s="201">
        <v>1998</v>
      </c>
      <c r="B45" s="209"/>
      <c r="C45" s="643">
        <v>2108.98</v>
      </c>
      <c r="D45" s="643">
        <v>2878.16</v>
      </c>
      <c r="E45" s="643">
        <v>2759.63</v>
      </c>
      <c r="F45" s="643">
        <v>4556.6000000000004</v>
      </c>
      <c r="G45" s="643">
        <v>34733.339999999997</v>
      </c>
      <c r="H45" s="643">
        <v>64166.6</v>
      </c>
      <c r="I45" s="643">
        <v>70564.25</v>
      </c>
      <c r="J45" s="643">
        <v>37916.07</v>
      </c>
      <c r="K45" s="643">
        <v>13188.61</v>
      </c>
      <c r="L45" s="643">
        <v>4959.24</v>
      </c>
      <c r="M45" s="643">
        <v>3691.67</v>
      </c>
      <c r="N45" s="643">
        <v>3266.32</v>
      </c>
      <c r="O45" s="643"/>
      <c r="P45" s="644">
        <f t="shared" si="2"/>
        <v>244789.47</v>
      </c>
    </row>
    <row r="46" spans="1:30" ht="10.5" customHeight="1">
      <c r="A46" s="201">
        <v>1999</v>
      </c>
      <c r="B46" s="209"/>
      <c r="C46" s="643">
        <v>2448.61</v>
      </c>
      <c r="D46" s="643">
        <v>2777.54</v>
      </c>
      <c r="E46" s="643">
        <v>3558.52</v>
      </c>
      <c r="F46" s="643">
        <v>12756.6</v>
      </c>
      <c r="G46" s="643">
        <v>49603.45</v>
      </c>
      <c r="H46" s="643">
        <v>74358.7</v>
      </c>
      <c r="I46" s="643">
        <v>84835.01</v>
      </c>
      <c r="J46" s="643">
        <v>40815.26</v>
      </c>
      <c r="K46" s="643">
        <v>12296.92</v>
      </c>
      <c r="L46" s="643">
        <v>3884.09</v>
      </c>
      <c r="M46" s="643">
        <v>2164.1799999999998</v>
      </c>
      <c r="N46" s="643">
        <v>2719.44</v>
      </c>
      <c r="O46" s="643"/>
      <c r="P46" s="644">
        <f t="shared" si="2"/>
        <v>292218.32</v>
      </c>
    </row>
    <row r="47" spans="1:30" ht="10.5" customHeight="1">
      <c r="A47" s="201">
        <v>2000</v>
      </c>
      <c r="B47" s="209"/>
      <c r="C47" s="643">
        <v>2933.34</v>
      </c>
      <c r="D47" s="643">
        <v>4038.62</v>
      </c>
      <c r="E47" s="643">
        <v>5884.32</v>
      </c>
      <c r="F47" s="643">
        <v>12051.91</v>
      </c>
      <c r="G47" s="643">
        <v>54281.7</v>
      </c>
      <c r="H47" s="643">
        <v>73352.22</v>
      </c>
      <c r="I47" s="643">
        <v>74474.009999999995</v>
      </c>
      <c r="J47" s="643">
        <v>42369.29</v>
      </c>
      <c r="K47" s="643">
        <v>10400.969999999999</v>
      </c>
      <c r="L47" s="643">
        <v>5366.01</v>
      </c>
      <c r="M47" s="643">
        <v>4492.05</v>
      </c>
      <c r="N47" s="643">
        <v>3626.61</v>
      </c>
      <c r="O47" s="643"/>
      <c r="P47" s="644">
        <f t="shared" ref="P47:P51" si="3">SUM(C47:N47)</f>
        <v>293271.04999999993</v>
      </c>
    </row>
    <row r="48" spans="1:30" ht="10.5" customHeight="1">
      <c r="A48" s="210">
        <v>2001</v>
      </c>
      <c r="B48" s="209"/>
      <c r="C48" s="643">
        <v>3019.81</v>
      </c>
      <c r="D48" s="643">
        <v>2322.8200000000002</v>
      </c>
      <c r="E48" s="643">
        <v>2987.51</v>
      </c>
      <c r="F48" s="643">
        <v>6257.28</v>
      </c>
      <c r="G48" s="643">
        <v>35872.800000000003</v>
      </c>
      <c r="H48" s="643">
        <v>68843.360000000001</v>
      </c>
      <c r="I48" s="643">
        <v>67419.06</v>
      </c>
      <c r="J48" s="643">
        <v>38541.83</v>
      </c>
      <c r="K48" s="643">
        <v>9452.0300000000007</v>
      </c>
      <c r="L48" s="643">
        <v>5675.61</v>
      </c>
      <c r="M48" s="643">
        <v>4261.1899999999996</v>
      </c>
      <c r="N48" s="643">
        <v>4784.91</v>
      </c>
      <c r="O48" s="643"/>
      <c r="P48" s="644">
        <f t="shared" si="3"/>
        <v>249438.21000000002</v>
      </c>
    </row>
    <row r="49" spans="1:18" ht="10.5" customHeight="1">
      <c r="A49" s="210">
        <v>2002</v>
      </c>
      <c r="B49" s="209"/>
      <c r="C49" s="643">
        <v>2750.25</v>
      </c>
      <c r="D49" s="643">
        <v>2218.4899999999998</v>
      </c>
      <c r="E49" s="643">
        <v>3181.11</v>
      </c>
      <c r="F49" s="643">
        <v>9243.6200000000008</v>
      </c>
      <c r="G49" s="643">
        <v>54773.23</v>
      </c>
      <c r="H49" s="643">
        <v>95234.13</v>
      </c>
      <c r="I49" s="643">
        <v>102436.54</v>
      </c>
      <c r="J49" s="643">
        <v>52660.83</v>
      </c>
      <c r="K49" s="643">
        <v>18427.23</v>
      </c>
      <c r="L49" s="643">
        <v>11748.65</v>
      </c>
      <c r="M49" s="643">
        <v>5604.68</v>
      </c>
      <c r="N49" s="643">
        <v>6208.73</v>
      </c>
      <c r="O49" s="643"/>
      <c r="P49" s="644">
        <f t="shared" si="3"/>
        <v>364487.49</v>
      </c>
    </row>
    <row r="50" spans="1:18" ht="10.5" customHeight="1">
      <c r="A50" s="210">
        <v>2003</v>
      </c>
      <c r="B50" s="209"/>
      <c r="C50" s="643">
        <v>2737.01</v>
      </c>
      <c r="D50" s="643">
        <v>2955.25</v>
      </c>
      <c r="E50" s="643">
        <v>3901.4</v>
      </c>
      <c r="F50" s="643">
        <v>6198.03</v>
      </c>
      <c r="G50" s="643">
        <v>55927.49</v>
      </c>
      <c r="H50" s="643">
        <v>99567.52</v>
      </c>
      <c r="I50" s="643">
        <v>110469.22</v>
      </c>
      <c r="J50" s="643">
        <v>70145.73</v>
      </c>
      <c r="K50" s="643">
        <v>14852.91</v>
      </c>
      <c r="L50" s="643">
        <v>8631.42</v>
      </c>
      <c r="M50" s="643">
        <v>5055.55</v>
      </c>
      <c r="N50" s="643">
        <v>3213.33</v>
      </c>
      <c r="O50" s="643"/>
      <c r="P50" s="644">
        <f t="shared" si="3"/>
        <v>383654.86</v>
      </c>
    </row>
    <row r="51" spans="1:18" ht="10.5" customHeight="1">
      <c r="A51" s="210">
        <v>2004</v>
      </c>
      <c r="B51" s="209"/>
      <c r="C51" s="643">
        <v>2353.0500000000002</v>
      </c>
      <c r="D51" s="643">
        <v>2153.8200000000002</v>
      </c>
      <c r="E51" s="643">
        <v>1793.56</v>
      </c>
      <c r="F51" s="643">
        <v>11862.69</v>
      </c>
      <c r="G51" s="643">
        <v>78321.62</v>
      </c>
      <c r="H51" s="643">
        <v>112366.25</v>
      </c>
      <c r="I51" s="643">
        <v>128934.72</v>
      </c>
      <c r="J51" s="643">
        <v>57479.89</v>
      </c>
      <c r="K51" s="643">
        <v>11631.06</v>
      </c>
      <c r="L51" s="643">
        <v>5994.53</v>
      </c>
      <c r="M51" s="643">
        <v>5516.35</v>
      </c>
      <c r="N51" s="643">
        <v>5586.95</v>
      </c>
      <c r="O51" s="643"/>
      <c r="P51" s="644">
        <f t="shared" si="3"/>
        <v>423994.49</v>
      </c>
    </row>
    <row r="52" spans="1:18" ht="10.5" customHeight="1">
      <c r="A52" s="210">
        <v>2005</v>
      </c>
      <c r="B52" s="209"/>
      <c r="C52" s="643">
        <v>3703.8994400000001</v>
      </c>
      <c r="D52" s="643">
        <v>3031.4434300000003</v>
      </c>
      <c r="E52" s="643">
        <v>2574.9654300000002</v>
      </c>
      <c r="F52" s="643">
        <v>5482.1718000000001</v>
      </c>
      <c r="G52" s="643">
        <v>45401.50045</v>
      </c>
      <c r="H52" s="643">
        <v>73859.44025</v>
      </c>
      <c r="I52" s="643">
        <v>110569.56459000001</v>
      </c>
      <c r="J52" s="643">
        <v>58497.239529999999</v>
      </c>
      <c r="K52" s="643">
        <v>23677.898219999999</v>
      </c>
      <c r="L52" s="643">
        <v>14030.359910000001</v>
      </c>
      <c r="M52" s="643">
        <v>6186.8704000000007</v>
      </c>
      <c r="N52" s="643">
        <v>2846.16921</v>
      </c>
      <c r="O52" s="643"/>
      <c r="P52" s="644">
        <v>349861.52266000002</v>
      </c>
    </row>
    <row r="53" spans="1:18" ht="10.5" customHeight="1">
      <c r="A53" s="210">
        <v>2006</v>
      </c>
      <c r="B53" s="209"/>
      <c r="C53" s="643">
        <v>3169.5652099999998</v>
      </c>
      <c r="D53" s="643">
        <v>2260.2291800000003</v>
      </c>
      <c r="E53" s="643">
        <v>3586.5804800000001</v>
      </c>
      <c r="F53" s="643">
        <v>11645.92894</v>
      </c>
      <c r="G53" s="643">
        <v>43971.357750000003</v>
      </c>
      <c r="H53" s="643">
        <v>71717.967439999993</v>
      </c>
      <c r="I53" s="643">
        <v>81310.628299999997</v>
      </c>
      <c r="J53" s="643">
        <v>46328.837220000001</v>
      </c>
      <c r="K53" s="643">
        <v>13567.13135</v>
      </c>
      <c r="L53" s="643">
        <v>8629.46371</v>
      </c>
      <c r="M53" s="643">
        <v>6769.4726300000002</v>
      </c>
      <c r="N53" s="643">
        <v>4432.8092000000006</v>
      </c>
      <c r="O53" s="643"/>
      <c r="P53" s="644">
        <v>297389.97140999994</v>
      </c>
    </row>
    <row r="54" spans="1:18" ht="10.5" customHeight="1">
      <c r="A54" s="210">
        <v>2007</v>
      </c>
      <c r="B54" s="209"/>
      <c r="C54" s="643">
        <v>2841.1735299999996</v>
      </c>
      <c r="D54" s="643">
        <v>1875.5380700000001</v>
      </c>
      <c r="E54" s="643">
        <v>2379.1729500000001</v>
      </c>
      <c r="F54" s="643">
        <v>7422.1355400000002</v>
      </c>
      <c r="G54" s="643">
        <v>41994.100619999997</v>
      </c>
      <c r="H54" s="643">
        <v>78033.312189999997</v>
      </c>
      <c r="I54" s="643">
        <v>71911.82647</v>
      </c>
      <c r="J54" s="643">
        <v>42261.889439999999</v>
      </c>
      <c r="K54" s="643">
        <v>14348.019490000001</v>
      </c>
      <c r="L54" s="643">
        <v>9719.0562499999996</v>
      </c>
      <c r="M54" s="643">
        <v>7556.6527599999999</v>
      </c>
      <c r="N54" s="643">
        <v>5679.94182</v>
      </c>
      <c r="O54" s="643"/>
      <c r="P54" s="644">
        <v>286022.81913000002</v>
      </c>
    </row>
    <row r="55" spans="1:18" ht="10.5" customHeight="1">
      <c r="A55" s="210">
        <v>2008</v>
      </c>
      <c r="B55" s="209"/>
      <c r="C55" s="643">
        <v>5102.5689599999996</v>
      </c>
      <c r="D55" s="643">
        <v>3633.0803700000001</v>
      </c>
      <c r="E55" s="643">
        <v>4929.0585899999996</v>
      </c>
      <c r="F55" s="643">
        <v>11054.44209</v>
      </c>
      <c r="G55" s="643">
        <v>39694.646810000006</v>
      </c>
      <c r="H55" s="643">
        <v>74550.822939999998</v>
      </c>
      <c r="I55" s="643">
        <v>88696.074519999995</v>
      </c>
      <c r="J55" s="643">
        <v>47383.058799999999</v>
      </c>
      <c r="K55" s="643">
        <v>12012.54435</v>
      </c>
      <c r="L55" s="643">
        <v>10453.09175</v>
      </c>
      <c r="M55" s="643">
        <v>5493.97534</v>
      </c>
      <c r="N55" s="643">
        <v>4100.1383599999999</v>
      </c>
      <c r="O55" s="643">
        <v>0</v>
      </c>
      <c r="P55" s="644">
        <v>307103.50287999999</v>
      </c>
    </row>
    <row r="56" spans="1:18" ht="10.5" customHeight="1">
      <c r="A56" s="210">
        <v>2009</v>
      </c>
      <c r="B56" s="209"/>
      <c r="C56" s="643">
        <v>2335.7529199999999</v>
      </c>
      <c r="D56" s="643">
        <v>2230.7930699999997</v>
      </c>
      <c r="E56" s="643">
        <v>3511.7049099999999</v>
      </c>
      <c r="F56" s="643">
        <v>6088.8242499999997</v>
      </c>
      <c r="G56" s="643">
        <v>45343.574009999997</v>
      </c>
      <c r="H56" s="643">
        <v>64283.428700000004</v>
      </c>
      <c r="I56" s="643">
        <v>83978.425950000004</v>
      </c>
      <c r="J56" s="643">
        <v>63522.926700000004</v>
      </c>
      <c r="K56" s="643">
        <v>17662.348989999999</v>
      </c>
      <c r="L56" s="643">
        <v>8288.7261500000004</v>
      </c>
      <c r="M56" s="643">
        <v>7172.3254100000004</v>
      </c>
      <c r="N56" s="643">
        <v>3467.1781499999997</v>
      </c>
      <c r="O56" s="643"/>
      <c r="P56" s="644">
        <v>307886.00920999993</v>
      </c>
    </row>
    <row r="57" spans="1:18" ht="10.5" customHeight="1">
      <c r="A57" s="210">
        <v>2010</v>
      </c>
      <c r="B57" s="209"/>
      <c r="C57" s="643">
        <v>2132.4889700000003</v>
      </c>
      <c r="D57" s="643">
        <v>1589.7617399999999</v>
      </c>
      <c r="E57" s="643">
        <v>2579.24019</v>
      </c>
      <c r="F57" s="643">
        <v>3192.77988</v>
      </c>
      <c r="G57" s="643">
        <v>25348.113229999999</v>
      </c>
      <c r="H57" s="643">
        <v>78048.890050000002</v>
      </c>
      <c r="I57" s="643">
        <v>96604.516610000006</v>
      </c>
      <c r="J57" s="643">
        <v>46372.865720000002</v>
      </c>
      <c r="K57" s="643">
        <v>15930.669119999999</v>
      </c>
      <c r="L57" s="643">
        <v>11548.383240000001</v>
      </c>
      <c r="M57" s="643">
        <v>8339.6352800000004</v>
      </c>
      <c r="N57" s="643">
        <v>4365.6123299999999</v>
      </c>
      <c r="O57" s="643"/>
      <c r="P57" s="644">
        <v>296052.95635999995</v>
      </c>
    </row>
    <row r="58" spans="1:18" ht="10.5" customHeight="1">
      <c r="A58" s="212">
        <v>2011</v>
      </c>
      <c r="B58" s="213"/>
      <c r="C58" s="646">
        <v>1719.2193500000001</v>
      </c>
      <c r="D58" s="646">
        <v>1688.84627</v>
      </c>
      <c r="E58" s="646">
        <v>2082.53224</v>
      </c>
      <c r="F58" s="646">
        <v>9732.4801900000002</v>
      </c>
      <c r="G58" s="646">
        <v>52844.897369999999</v>
      </c>
      <c r="H58" s="646">
        <v>87340.463480000006</v>
      </c>
      <c r="I58" s="646">
        <v>93050.934909999996</v>
      </c>
      <c r="J58" s="646">
        <v>54147.176399999997</v>
      </c>
      <c r="K58" s="646">
        <v>20126.626960000001</v>
      </c>
      <c r="L58" s="646">
        <v>10817.090279999999</v>
      </c>
      <c r="M58" s="646">
        <v>5496.3894099999998</v>
      </c>
      <c r="N58" s="646">
        <v>4172.0024199999998</v>
      </c>
      <c r="O58" s="646"/>
      <c r="P58" s="644">
        <v>343218.65928000002</v>
      </c>
    </row>
    <row r="59" spans="1:18" ht="10.5" customHeight="1">
      <c r="A59" s="212">
        <v>2012</v>
      </c>
      <c r="B59" s="213"/>
      <c r="C59" s="646">
        <v>2432.7386499999998</v>
      </c>
      <c r="D59" s="646">
        <v>2014.0610900000001</v>
      </c>
      <c r="E59" s="646">
        <v>2686.8610199999998</v>
      </c>
      <c r="F59" s="646">
        <v>14492.435460000001</v>
      </c>
      <c r="G59" s="646">
        <v>52582.686240000003</v>
      </c>
      <c r="H59" s="646">
        <v>80209.59156999999</v>
      </c>
      <c r="I59" s="646">
        <v>92586.319640000002</v>
      </c>
      <c r="J59" s="646">
        <v>56646.1463</v>
      </c>
      <c r="K59" s="646">
        <v>20622.400160000001</v>
      </c>
      <c r="L59" s="646">
        <v>8947.9081300000016</v>
      </c>
      <c r="M59" s="646">
        <v>6699.0746399999998</v>
      </c>
      <c r="N59" s="646">
        <v>4220.6892900000003</v>
      </c>
      <c r="O59" s="646"/>
      <c r="P59" s="644">
        <v>344140.91219000006</v>
      </c>
    </row>
    <row r="60" spans="1:18" ht="10.5" customHeight="1">
      <c r="A60" s="212">
        <v>2013</v>
      </c>
      <c r="B60" s="213"/>
      <c r="C60" s="646">
        <v>2536.39336</v>
      </c>
      <c r="D60" s="646">
        <v>1785.4947</v>
      </c>
      <c r="E60" s="646">
        <v>2978.7551699999999</v>
      </c>
      <c r="F60" s="646">
        <v>6851.9717899999996</v>
      </c>
      <c r="G60" s="646">
        <v>33393.956180000001</v>
      </c>
      <c r="H60" s="646">
        <v>73088.671329999997</v>
      </c>
      <c r="I60" s="646">
        <v>115963.87338999999</v>
      </c>
      <c r="J60" s="646">
        <v>55977.334539999996</v>
      </c>
      <c r="K60" s="646">
        <v>17649.84879</v>
      </c>
      <c r="L60" s="646">
        <v>9107.2538000000004</v>
      </c>
      <c r="M60" s="646">
        <v>7669.49413</v>
      </c>
      <c r="N60" s="646">
        <v>5937.6136299999998</v>
      </c>
      <c r="O60" s="646"/>
      <c r="P60" s="644">
        <v>332940.66080999997</v>
      </c>
    </row>
    <row r="61" spans="1:18" ht="10.5" customHeight="1">
      <c r="A61" s="212">
        <v>2014</v>
      </c>
      <c r="B61" s="213"/>
      <c r="C61" s="646">
        <v>3010.9977699999999</v>
      </c>
      <c r="D61" s="646">
        <v>1737.07899</v>
      </c>
      <c r="E61" s="646">
        <v>2517.3189700000003</v>
      </c>
      <c r="F61" s="646">
        <v>10244.58301</v>
      </c>
      <c r="G61" s="646">
        <v>43519.758569999998</v>
      </c>
      <c r="H61" s="646">
        <v>82818.876349999991</v>
      </c>
      <c r="I61" s="646">
        <v>103734.15392</v>
      </c>
      <c r="J61" s="646">
        <v>52718.008139999998</v>
      </c>
      <c r="K61" s="646">
        <v>20041.724770000001</v>
      </c>
      <c r="L61" s="646">
        <v>9370.5209400000003</v>
      </c>
      <c r="M61" s="646">
        <v>4464.6527599999999</v>
      </c>
      <c r="N61" s="646">
        <v>3844.2809500000003</v>
      </c>
      <c r="O61" s="646"/>
      <c r="P61" s="644">
        <v>338021.95514000003</v>
      </c>
    </row>
    <row r="62" spans="1:18" ht="10.5" customHeight="1">
      <c r="A62" s="212">
        <v>2015</v>
      </c>
      <c r="B62" s="213"/>
      <c r="C62" s="646">
        <v>1839.36464</v>
      </c>
      <c r="D62" s="646">
        <v>1534.99893</v>
      </c>
      <c r="E62" s="646">
        <v>2138.58916</v>
      </c>
      <c r="F62" s="646">
        <v>8158.1948899999998</v>
      </c>
      <c r="G62" s="646">
        <v>43235.629090000002</v>
      </c>
      <c r="H62" s="646">
        <v>75267.732940000002</v>
      </c>
      <c r="I62" s="646">
        <v>92527.171829999992</v>
      </c>
      <c r="J62" s="646">
        <v>66994.417100000006</v>
      </c>
      <c r="K62" s="646">
        <v>20887.371469999998</v>
      </c>
      <c r="L62" s="646">
        <v>10440.21456</v>
      </c>
      <c r="M62" s="646">
        <v>6018.0580899999995</v>
      </c>
      <c r="N62" s="646">
        <v>3126.05699</v>
      </c>
      <c r="O62" s="646"/>
      <c r="P62" s="644">
        <v>332167.79969000007</v>
      </c>
    </row>
    <row r="63" spans="1:18" ht="10.5" customHeight="1">
      <c r="A63" s="212">
        <v>2016</v>
      </c>
      <c r="B63" s="213"/>
      <c r="C63" s="646">
        <v>913.40575999999999</v>
      </c>
      <c r="D63" s="646">
        <v>1438.3394900000001</v>
      </c>
      <c r="E63" s="646">
        <v>1825.2616699999999</v>
      </c>
      <c r="F63" s="646">
        <v>8433.9732600000007</v>
      </c>
      <c r="G63" s="646">
        <v>49452.649899999997</v>
      </c>
      <c r="H63" s="646">
        <v>88357.457810000007</v>
      </c>
      <c r="I63" s="646">
        <v>93292.158030000006</v>
      </c>
      <c r="J63" s="646">
        <v>58328.548470000002</v>
      </c>
      <c r="K63" s="646">
        <v>25588.769769999999</v>
      </c>
      <c r="L63" s="646">
        <v>10528.49424</v>
      </c>
      <c r="M63" s="646">
        <v>6094.7524800000001</v>
      </c>
      <c r="N63" s="646">
        <v>5764.9344099999998</v>
      </c>
      <c r="O63" s="646"/>
      <c r="P63" s="644">
        <v>350018.74528999999</v>
      </c>
      <c r="R63" s="707"/>
    </row>
    <row r="64" spans="1:18" ht="10.5" customHeight="1">
      <c r="A64" s="212">
        <v>2017</v>
      </c>
      <c r="B64" s="213"/>
      <c r="C64" s="646">
        <v>1883.73927</v>
      </c>
      <c r="D64" s="646">
        <v>1295.8635800000002</v>
      </c>
      <c r="E64" s="646">
        <v>2671.5344799999998</v>
      </c>
      <c r="F64" s="646">
        <v>11936.0594</v>
      </c>
      <c r="G64" s="646">
        <v>33385.342720000001</v>
      </c>
      <c r="H64" s="646">
        <v>86417.5095</v>
      </c>
      <c r="I64" s="646">
        <v>100427.00046</v>
      </c>
      <c r="J64" s="646">
        <v>61101.881369999996</v>
      </c>
      <c r="K64" s="646">
        <v>27017.477260000003</v>
      </c>
      <c r="L64" s="646">
        <v>7468.0732500000004</v>
      </c>
      <c r="M64" s="646">
        <v>3748.5408299999999</v>
      </c>
      <c r="N64" s="646">
        <v>2783.91068</v>
      </c>
      <c r="O64" s="646"/>
      <c r="P64" s="644">
        <v>340136.93280000001</v>
      </c>
      <c r="R64" s="707"/>
    </row>
    <row r="65" spans="1:29" ht="10.5" customHeight="1">
      <c r="A65" s="212">
        <v>2018</v>
      </c>
      <c r="B65" s="213"/>
      <c r="C65" s="646">
        <v>2653.8556200000003</v>
      </c>
      <c r="D65" s="646">
        <v>1526.6169600000001</v>
      </c>
      <c r="E65" s="646">
        <v>1832.8521799999999</v>
      </c>
      <c r="F65" s="646">
        <v>5539.1811200000002</v>
      </c>
      <c r="G65" s="646">
        <v>36647.898890000004</v>
      </c>
      <c r="H65" s="646">
        <v>84899.111369999999</v>
      </c>
      <c r="I65" s="646">
        <v>103437.80643000001</v>
      </c>
      <c r="J65" s="646">
        <v>49468.512159999998</v>
      </c>
      <c r="K65" s="646">
        <v>25459.07847</v>
      </c>
      <c r="L65" s="646">
        <v>5522.1239599999999</v>
      </c>
      <c r="M65" s="646">
        <v>5307.4378699999997</v>
      </c>
      <c r="N65" s="646">
        <v>3785.9047700000001</v>
      </c>
      <c r="O65" s="646"/>
      <c r="P65" s="644">
        <v>326080.37980000005</v>
      </c>
      <c r="R65" s="707"/>
    </row>
    <row r="66" spans="1:29" ht="5.25" customHeight="1">
      <c r="A66" s="210"/>
      <c r="B66" s="209"/>
      <c r="C66" s="643"/>
      <c r="D66" s="643"/>
      <c r="E66" s="643"/>
      <c r="F66" s="643"/>
      <c r="G66" s="643"/>
      <c r="H66" s="643"/>
      <c r="I66" s="643"/>
      <c r="J66" s="643"/>
      <c r="K66" s="643"/>
      <c r="L66" s="643"/>
      <c r="M66" s="643"/>
      <c r="N66" s="643"/>
      <c r="O66" s="643"/>
      <c r="P66" s="647"/>
    </row>
    <row r="67" spans="1:29" ht="12" customHeight="1">
      <c r="A67" s="235" t="s">
        <v>286</v>
      </c>
      <c r="B67" s="209"/>
      <c r="C67" s="643"/>
      <c r="D67" s="643"/>
      <c r="E67" s="643"/>
      <c r="F67" s="643"/>
      <c r="G67" s="643"/>
      <c r="H67" s="643"/>
      <c r="I67" s="643"/>
      <c r="J67" s="643"/>
      <c r="K67" s="643"/>
      <c r="L67" s="643"/>
      <c r="M67" s="643"/>
      <c r="N67" s="643"/>
      <c r="O67" s="643"/>
      <c r="P67" s="647"/>
    </row>
    <row r="68" spans="1:29" ht="12" customHeight="1">
      <c r="A68" s="210" t="s">
        <v>282</v>
      </c>
      <c r="B68" s="209"/>
      <c r="C68" s="643">
        <v>4661.5258000000003</v>
      </c>
      <c r="D68" s="643">
        <v>4959.8082200000008</v>
      </c>
      <c r="E68" s="643">
        <v>7642.0532499999999</v>
      </c>
      <c r="F68" s="643">
        <v>9671.476630000001</v>
      </c>
      <c r="G68" s="643">
        <v>27559.18736</v>
      </c>
      <c r="H68" s="643">
        <v>39603.694609999999</v>
      </c>
      <c r="I68" s="643">
        <v>44869.967750000003</v>
      </c>
      <c r="J68" s="643">
        <v>38894.91375</v>
      </c>
      <c r="K68" s="643">
        <v>21124.902869999998</v>
      </c>
      <c r="L68" s="643">
        <v>13991.975830000001</v>
      </c>
      <c r="M68" s="643">
        <v>10779.561760000001</v>
      </c>
      <c r="N68" s="643">
        <v>3979.4850000000001</v>
      </c>
      <c r="O68" s="643"/>
      <c r="P68" s="644">
        <f>SUM(C68:N68)</f>
        <v>227738.55283000003</v>
      </c>
    </row>
    <row r="69" spans="1:29" ht="10.5" customHeight="1">
      <c r="A69" s="210" t="s">
        <v>279</v>
      </c>
      <c r="B69" s="209"/>
      <c r="C69" s="643">
        <v>5875.37</v>
      </c>
      <c r="D69" s="643">
        <v>5269.01</v>
      </c>
      <c r="E69" s="643">
        <v>6524.7</v>
      </c>
      <c r="F69" s="643">
        <v>11180</v>
      </c>
      <c r="G69" s="643">
        <v>28846.93</v>
      </c>
      <c r="H69" s="643">
        <v>44014.37</v>
      </c>
      <c r="I69" s="643">
        <v>47529.65</v>
      </c>
      <c r="J69" s="643">
        <v>43964.69</v>
      </c>
      <c r="K69" s="643">
        <v>29078.31</v>
      </c>
      <c r="L69" s="643">
        <v>18750.849999999999</v>
      </c>
      <c r="M69" s="643">
        <v>11924.91</v>
      </c>
      <c r="N69" s="643">
        <v>6862</v>
      </c>
      <c r="O69" s="643"/>
      <c r="P69" s="644">
        <f t="shared" ref="P69:P78" si="4">SUM(C69:N69)</f>
        <v>259820.79</v>
      </c>
    </row>
    <row r="70" spans="1:29" ht="10.5" customHeight="1">
      <c r="A70" s="210" t="s">
        <v>44</v>
      </c>
      <c r="B70" s="209"/>
      <c r="C70" s="643">
        <v>6105.77</v>
      </c>
      <c r="D70" s="643">
        <v>8219.57</v>
      </c>
      <c r="E70" s="643">
        <v>8567.31</v>
      </c>
      <c r="F70" s="643">
        <v>10009.32</v>
      </c>
      <c r="G70" s="643">
        <v>32967.14</v>
      </c>
      <c r="H70" s="643">
        <v>47990.02</v>
      </c>
      <c r="I70" s="643">
        <v>45998.83</v>
      </c>
      <c r="J70" s="643">
        <v>44396.17</v>
      </c>
      <c r="K70" s="643">
        <v>35604.33</v>
      </c>
      <c r="L70" s="643">
        <v>17449.57</v>
      </c>
      <c r="M70" s="643">
        <v>8950.68</v>
      </c>
      <c r="N70" s="643">
        <v>7160.09</v>
      </c>
      <c r="O70" s="643"/>
      <c r="P70" s="644">
        <f t="shared" si="4"/>
        <v>273418.80000000005</v>
      </c>
    </row>
    <row r="71" spans="1:29" ht="10.5" customHeight="1">
      <c r="A71" s="210" t="s">
        <v>45</v>
      </c>
      <c r="B71" s="209"/>
      <c r="C71" s="643">
        <v>5631.36</v>
      </c>
      <c r="D71" s="643">
        <v>5458</v>
      </c>
      <c r="E71" s="643">
        <v>6417.18</v>
      </c>
      <c r="F71" s="643">
        <v>9114.84</v>
      </c>
      <c r="G71" s="643">
        <v>52592.84</v>
      </c>
      <c r="H71" s="643">
        <v>96413.18</v>
      </c>
      <c r="I71" s="643">
        <v>98974.68</v>
      </c>
      <c r="J71" s="643">
        <v>69888.52</v>
      </c>
      <c r="K71" s="643">
        <v>39210.699999999997</v>
      </c>
      <c r="L71" s="643">
        <v>21229.119999999999</v>
      </c>
      <c r="M71" s="643">
        <v>10230.379999999999</v>
      </c>
      <c r="N71" s="643">
        <v>6351.8</v>
      </c>
      <c r="O71" s="643"/>
      <c r="P71" s="644">
        <f t="shared" si="4"/>
        <v>421512.6</v>
      </c>
      <c r="R71" s="328"/>
      <c r="S71" s="328"/>
      <c r="T71" s="328"/>
      <c r="U71" s="328"/>
      <c r="V71" s="328"/>
      <c r="W71" s="328"/>
      <c r="X71" s="328"/>
      <c r="Y71" s="328"/>
      <c r="Z71" s="328"/>
      <c r="AA71" s="328"/>
      <c r="AB71" s="328"/>
      <c r="AC71" s="328"/>
    </row>
    <row r="72" spans="1:29" ht="10.5" customHeight="1">
      <c r="A72" s="210" t="s">
        <v>46</v>
      </c>
      <c r="B72" s="209"/>
      <c r="C72" s="643">
        <v>7066.2</v>
      </c>
      <c r="D72" s="643">
        <v>6049.89</v>
      </c>
      <c r="E72" s="643">
        <v>9833.5</v>
      </c>
      <c r="F72" s="643">
        <v>11334.88</v>
      </c>
      <c r="G72" s="643">
        <v>48037.02</v>
      </c>
      <c r="H72" s="643">
        <v>88031.18</v>
      </c>
      <c r="I72" s="643">
        <v>98082.32</v>
      </c>
      <c r="J72" s="643">
        <v>84737.4</v>
      </c>
      <c r="K72" s="643">
        <v>42165.26</v>
      </c>
      <c r="L72" s="643">
        <v>21508.37</v>
      </c>
      <c r="M72" s="643">
        <v>9831.44</v>
      </c>
      <c r="N72" s="643">
        <v>4897.1099999999997</v>
      </c>
      <c r="O72" s="643"/>
      <c r="P72" s="644">
        <f t="shared" si="4"/>
        <v>431574.57</v>
      </c>
      <c r="R72" s="328"/>
      <c r="S72" s="328"/>
      <c r="T72" s="328"/>
      <c r="U72" s="328"/>
      <c r="V72" s="328"/>
      <c r="W72" s="328"/>
      <c r="X72" s="328"/>
      <c r="Y72" s="328"/>
      <c r="Z72" s="328"/>
      <c r="AA72" s="328"/>
      <c r="AB72" s="328"/>
      <c r="AC72" s="328"/>
    </row>
    <row r="73" spans="1:29" ht="10.5" customHeight="1">
      <c r="A73" s="210" t="s">
        <v>47</v>
      </c>
      <c r="B73" s="209"/>
      <c r="C73" s="643">
        <v>8527.75</v>
      </c>
      <c r="D73" s="643">
        <v>7042.83</v>
      </c>
      <c r="E73" s="643">
        <v>7602.81</v>
      </c>
      <c r="F73" s="643">
        <v>16253.25</v>
      </c>
      <c r="G73" s="643">
        <v>55035.03</v>
      </c>
      <c r="H73" s="643">
        <v>94978.75</v>
      </c>
      <c r="I73" s="643">
        <v>107861.21</v>
      </c>
      <c r="J73" s="643">
        <v>92538.18</v>
      </c>
      <c r="K73" s="643">
        <v>55860.87</v>
      </c>
      <c r="L73" s="643">
        <v>22389</v>
      </c>
      <c r="M73" s="643">
        <v>12355.68</v>
      </c>
      <c r="N73" s="643">
        <v>7395.73</v>
      </c>
      <c r="O73" s="643"/>
      <c r="P73" s="644">
        <f t="shared" si="4"/>
        <v>487841.08999999997</v>
      </c>
      <c r="R73" s="328"/>
      <c r="S73" s="328"/>
      <c r="T73" s="328"/>
      <c r="U73" s="328"/>
      <c r="V73" s="328"/>
      <c r="W73" s="328"/>
      <c r="X73" s="328"/>
      <c r="Y73" s="328"/>
      <c r="Z73" s="328"/>
      <c r="AA73" s="328"/>
      <c r="AB73" s="328"/>
      <c r="AC73" s="328"/>
    </row>
    <row r="74" spans="1:29" ht="10.5" customHeight="1">
      <c r="A74" s="210" t="s">
        <v>48</v>
      </c>
      <c r="B74" s="209"/>
      <c r="C74" s="643">
        <v>6087.81</v>
      </c>
      <c r="D74" s="643">
        <v>8357.2199999999993</v>
      </c>
      <c r="E74" s="643">
        <v>9213.1299999999992</v>
      </c>
      <c r="F74" s="643"/>
      <c r="G74" s="643">
        <v>58184.46</v>
      </c>
      <c r="H74" s="643">
        <v>108512.12</v>
      </c>
      <c r="I74" s="643">
        <v>96324.06</v>
      </c>
      <c r="J74" s="643">
        <v>83739.17</v>
      </c>
      <c r="K74" s="643">
        <v>42715.37</v>
      </c>
      <c r="L74" s="643">
        <v>20291.18</v>
      </c>
      <c r="M74" s="643">
        <v>15573.24</v>
      </c>
      <c r="N74" s="643">
        <v>8596.01</v>
      </c>
      <c r="O74" s="643"/>
      <c r="P74" s="644">
        <f t="shared" si="4"/>
        <v>457593.76999999996</v>
      </c>
      <c r="R74" s="328"/>
      <c r="S74" s="328"/>
      <c r="T74" s="328"/>
      <c r="U74" s="328"/>
      <c r="V74" s="328"/>
      <c r="W74" s="328"/>
      <c r="X74" s="328"/>
      <c r="Y74" s="328"/>
      <c r="Z74" s="328"/>
      <c r="AA74" s="328"/>
      <c r="AB74" s="328"/>
      <c r="AC74" s="328"/>
    </row>
    <row r="75" spans="1:29" ht="10.5" customHeight="1">
      <c r="A75" s="210">
        <v>1996</v>
      </c>
      <c r="B75" s="209"/>
      <c r="C75" s="643">
        <v>8339.01</v>
      </c>
      <c r="D75" s="643">
        <v>7410.71</v>
      </c>
      <c r="E75" s="643">
        <v>10232.33</v>
      </c>
      <c r="F75" s="643">
        <v>15596.07</v>
      </c>
      <c r="G75" s="643">
        <v>49672.34</v>
      </c>
      <c r="H75" s="643">
        <v>104803.16</v>
      </c>
      <c r="I75" s="643">
        <v>123029.14</v>
      </c>
      <c r="J75" s="643">
        <v>86986.89</v>
      </c>
      <c r="K75" s="643">
        <v>41701.85</v>
      </c>
      <c r="L75" s="643">
        <v>20607</v>
      </c>
      <c r="M75" s="643">
        <v>14234.65</v>
      </c>
      <c r="N75" s="643">
        <v>9395.7000000000007</v>
      </c>
      <c r="O75" s="643"/>
      <c r="P75" s="644">
        <f t="shared" si="4"/>
        <v>492008.85000000003</v>
      </c>
      <c r="R75" s="328"/>
      <c r="S75" s="328"/>
      <c r="T75" s="328"/>
      <c r="U75" s="328"/>
      <c r="V75" s="328"/>
      <c r="W75" s="328"/>
      <c r="X75" s="328"/>
      <c r="Y75" s="328"/>
      <c r="Z75" s="328"/>
      <c r="AA75" s="328"/>
      <c r="AB75" s="328"/>
      <c r="AC75" s="328"/>
    </row>
    <row r="76" spans="1:29" ht="10.5" customHeight="1">
      <c r="A76" s="210">
        <v>1997</v>
      </c>
      <c r="B76" s="209"/>
      <c r="C76" s="643">
        <v>10004.75</v>
      </c>
      <c r="D76" s="643">
        <v>8647.52</v>
      </c>
      <c r="E76" s="643">
        <v>11208.77</v>
      </c>
      <c r="F76" s="643">
        <v>17114.71</v>
      </c>
      <c r="G76" s="643">
        <v>65350.89</v>
      </c>
      <c r="H76" s="643">
        <v>105045.9</v>
      </c>
      <c r="I76" s="643">
        <v>118003.38</v>
      </c>
      <c r="J76" s="643">
        <v>77418.649999999994</v>
      </c>
      <c r="K76" s="643">
        <v>27281.75</v>
      </c>
      <c r="L76" s="643">
        <v>19087.900000000001</v>
      </c>
      <c r="M76" s="643">
        <v>16791.490000000002</v>
      </c>
      <c r="N76" s="643">
        <v>15721.4</v>
      </c>
      <c r="O76" s="643"/>
      <c r="P76" s="644">
        <f t="shared" si="4"/>
        <v>491677.11</v>
      </c>
      <c r="R76" s="328"/>
      <c r="S76" s="328"/>
      <c r="T76" s="328"/>
      <c r="U76" s="328"/>
      <c r="V76" s="328"/>
      <c r="W76" s="328"/>
      <c r="X76" s="328"/>
      <c r="Y76" s="328"/>
      <c r="Z76" s="328"/>
      <c r="AA76" s="328"/>
      <c r="AB76" s="328"/>
      <c r="AC76" s="328"/>
    </row>
    <row r="77" spans="1:29" ht="10.5" customHeight="1">
      <c r="A77" s="210">
        <v>1998</v>
      </c>
      <c r="B77" s="209"/>
      <c r="C77" s="643">
        <v>7634.34</v>
      </c>
      <c r="D77" s="643">
        <v>7567.42</v>
      </c>
      <c r="E77" s="643">
        <v>11283.26</v>
      </c>
      <c r="F77" s="643">
        <v>13567.01</v>
      </c>
      <c r="G77" s="643">
        <v>51884.7</v>
      </c>
      <c r="H77" s="643">
        <v>96109</v>
      </c>
      <c r="I77" s="643">
        <v>100791.67999999999</v>
      </c>
      <c r="J77" s="643">
        <v>75632.78</v>
      </c>
      <c r="K77" s="643">
        <v>49660.9</v>
      </c>
      <c r="L77" s="643">
        <v>28711.87</v>
      </c>
      <c r="M77" s="643">
        <v>21995.19</v>
      </c>
      <c r="N77" s="643">
        <v>11540.76</v>
      </c>
      <c r="O77" s="643"/>
      <c r="P77" s="644">
        <f t="shared" si="4"/>
        <v>476378.91</v>
      </c>
      <c r="R77" s="328"/>
      <c r="S77" s="328"/>
      <c r="T77" s="328"/>
      <c r="U77" s="328"/>
      <c r="V77" s="328"/>
      <c r="W77" s="328"/>
      <c r="X77" s="328"/>
      <c r="Y77" s="328"/>
      <c r="Z77" s="328"/>
      <c r="AA77" s="328"/>
      <c r="AB77" s="328"/>
      <c r="AC77" s="328"/>
    </row>
    <row r="78" spans="1:29" ht="10.5" customHeight="1">
      <c r="A78" s="210">
        <v>1999</v>
      </c>
      <c r="B78" s="209"/>
      <c r="C78" s="643">
        <v>7854.42</v>
      </c>
      <c r="D78" s="643">
        <v>12555.93</v>
      </c>
      <c r="E78" s="643">
        <v>14339.13</v>
      </c>
      <c r="F78" s="643">
        <v>22097.4</v>
      </c>
      <c r="G78" s="643">
        <v>67551.34</v>
      </c>
      <c r="H78" s="643">
        <v>107130.96</v>
      </c>
      <c r="I78" s="643">
        <v>122834.06</v>
      </c>
      <c r="J78" s="643">
        <v>81910.7</v>
      </c>
      <c r="K78" s="643">
        <v>47292.38</v>
      </c>
      <c r="L78" s="643">
        <v>25359.53</v>
      </c>
      <c r="M78" s="643">
        <v>17953.96</v>
      </c>
      <c r="N78" s="643">
        <v>13094.6</v>
      </c>
      <c r="O78" s="643"/>
      <c r="P78" s="644">
        <f t="shared" si="4"/>
        <v>539974.40999999992</v>
      </c>
      <c r="R78" s="328"/>
      <c r="S78" s="328"/>
      <c r="T78" s="328"/>
      <c r="U78" s="328"/>
      <c r="V78" s="328"/>
      <c r="W78" s="328"/>
      <c r="X78" s="328"/>
      <c r="Y78" s="328"/>
      <c r="Z78" s="328"/>
      <c r="AA78" s="328"/>
      <c r="AB78" s="328"/>
      <c r="AC78" s="328"/>
    </row>
    <row r="79" spans="1:29" ht="10.5" customHeight="1">
      <c r="A79" s="210">
        <v>2000</v>
      </c>
      <c r="B79" s="209"/>
      <c r="C79" s="643">
        <v>13547.33</v>
      </c>
      <c r="D79" s="643">
        <v>13602.22</v>
      </c>
      <c r="E79" s="643">
        <v>17748.990000000002</v>
      </c>
      <c r="F79" s="643">
        <v>25991.38</v>
      </c>
      <c r="G79" s="643">
        <v>80529.399999999994</v>
      </c>
      <c r="H79" s="643">
        <v>105289.85</v>
      </c>
      <c r="I79" s="643">
        <v>116526.35</v>
      </c>
      <c r="J79" s="643">
        <v>83210.460000000006</v>
      </c>
      <c r="K79" s="643">
        <v>40196.33</v>
      </c>
      <c r="L79" s="643">
        <v>29055.23</v>
      </c>
      <c r="M79" s="643">
        <v>18576.23</v>
      </c>
      <c r="N79" s="643">
        <v>12780.93</v>
      </c>
      <c r="O79" s="643"/>
      <c r="P79" s="644">
        <f t="shared" ref="P79:P83" si="5">SUM(C79:N79)</f>
        <v>557054.70000000007</v>
      </c>
    </row>
    <row r="80" spans="1:29" ht="10.5" customHeight="1">
      <c r="A80" s="210">
        <v>2001</v>
      </c>
      <c r="B80" s="209"/>
      <c r="C80" s="643">
        <v>16192.54</v>
      </c>
      <c r="D80" s="643">
        <v>9404.18</v>
      </c>
      <c r="E80" s="643">
        <v>13037.35</v>
      </c>
      <c r="F80" s="643">
        <v>17170.71</v>
      </c>
      <c r="G80" s="643">
        <v>59010.65</v>
      </c>
      <c r="H80" s="643">
        <v>107766.59</v>
      </c>
      <c r="I80" s="643">
        <v>116003.6</v>
      </c>
      <c r="J80" s="643">
        <v>74948.42</v>
      </c>
      <c r="K80" s="643">
        <v>43455.55</v>
      </c>
      <c r="L80" s="643">
        <v>30027.599999999999</v>
      </c>
      <c r="M80" s="643">
        <v>20662.23</v>
      </c>
      <c r="N80" s="643">
        <v>13238.5</v>
      </c>
      <c r="O80" s="643"/>
      <c r="P80" s="644">
        <f t="shared" si="5"/>
        <v>520917.91999999993</v>
      </c>
    </row>
    <row r="81" spans="1:29" ht="10.5" customHeight="1">
      <c r="A81" s="210">
        <v>2002</v>
      </c>
      <c r="B81" s="209"/>
      <c r="C81" s="643">
        <v>9421.7000000000007</v>
      </c>
      <c r="D81" s="643">
        <v>5947.51</v>
      </c>
      <c r="E81" s="643">
        <v>7841.38</v>
      </c>
      <c r="F81" s="643">
        <v>17151.71</v>
      </c>
      <c r="G81" s="643">
        <v>70458.39</v>
      </c>
      <c r="H81" s="643">
        <v>136100.62</v>
      </c>
      <c r="I81" s="643">
        <v>149923.21</v>
      </c>
      <c r="J81" s="643">
        <v>94291.07</v>
      </c>
      <c r="K81" s="643">
        <v>64225.42</v>
      </c>
      <c r="L81" s="643">
        <v>36376.269999999997</v>
      </c>
      <c r="M81" s="643">
        <v>23603.73</v>
      </c>
      <c r="N81" s="643">
        <v>12875.95</v>
      </c>
      <c r="O81" s="643"/>
      <c r="P81" s="644">
        <f t="shared" si="5"/>
        <v>628216.96</v>
      </c>
    </row>
    <row r="82" spans="1:29" ht="10.5" customHeight="1">
      <c r="A82" s="210">
        <v>2003</v>
      </c>
      <c r="B82" s="209"/>
      <c r="C82" s="643">
        <v>7815.72</v>
      </c>
      <c r="D82" s="643">
        <v>8256.06</v>
      </c>
      <c r="E82" s="643">
        <v>9092.26</v>
      </c>
      <c r="F82" s="643">
        <v>10781.52</v>
      </c>
      <c r="G82" s="643">
        <v>74580.210000000006</v>
      </c>
      <c r="H82" s="643">
        <v>134562.03</v>
      </c>
      <c r="I82" s="643">
        <v>153185.95000000001</v>
      </c>
      <c r="J82" s="643">
        <v>103950.26</v>
      </c>
      <c r="K82" s="643">
        <v>53826.03</v>
      </c>
      <c r="L82" s="643">
        <v>35844.06</v>
      </c>
      <c r="M82" s="643">
        <v>20421.29</v>
      </c>
      <c r="N82" s="643">
        <v>8299.61</v>
      </c>
      <c r="O82" s="643"/>
      <c r="P82" s="644">
        <f t="shared" si="5"/>
        <v>620615.00000000012</v>
      </c>
    </row>
    <row r="83" spans="1:29" ht="10.5" customHeight="1">
      <c r="A83" s="210">
        <v>2004</v>
      </c>
      <c r="B83" s="209"/>
      <c r="C83" s="643">
        <v>6715.91</v>
      </c>
      <c r="D83" s="643">
        <v>4832.34</v>
      </c>
      <c r="E83" s="643">
        <v>5385.27</v>
      </c>
      <c r="F83" s="643">
        <v>17199.07</v>
      </c>
      <c r="G83" s="643">
        <v>100053.42</v>
      </c>
      <c r="H83" s="643">
        <v>149761.92000000001</v>
      </c>
      <c r="I83" s="643">
        <v>177962.16</v>
      </c>
      <c r="J83" s="643">
        <v>92418</v>
      </c>
      <c r="K83" s="643">
        <v>50732.72</v>
      </c>
      <c r="L83" s="643">
        <v>42223.11</v>
      </c>
      <c r="M83" s="643">
        <v>24115.94</v>
      </c>
      <c r="N83" s="643">
        <v>10109.719999999999</v>
      </c>
      <c r="O83" s="643"/>
      <c r="P83" s="644">
        <f t="shared" si="5"/>
        <v>681509.58</v>
      </c>
    </row>
    <row r="84" spans="1:29" ht="10.5" customHeight="1">
      <c r="A84" s="210" t="s">
        <v>51</v>
      </c>
      <c r="B84" s="209"/>
      <c r="C84" s="643">
        <v>7556.6637799999999</v>
      </c>
      <c r="D84" s="643">
        <v>6269.2813799999994</v>
      </c>
      <c r="E84" s="643">
        <v>5916.3610799999997</v>
      </c>
      <c r="F84" s="643">
        <v>8849.6304899999996</v>
      </c>
      <c r="G84" s="643">
        <v>60258.24308</v>
      </c>
      <c r="H84" s="643">
        <v>114658.66</v>
      </c>
      <c r="I84" s="643">
        <v>159817.78209999998</v>
      </c>
      <c r="J84" s="643">
        <v>103763.72451999999</v>
      </c>
      <c r="K84" s="643">
        <v>67769.158750000002</v>
      </c>
      <c r="L84" s="643">
        <v>48715.452969999998</v>
      </c>
      <c r="M84" s="643">
        <v>23965.552889999999</v>
      </c>
      <c r="N84" s="643">
        <v>8230.0633699999998</v>
      </c>
      <c r="O84" s="643"/>
      <c r="P84" s="644">
        <v>615770.57441</v>
      </c>
      <c r="R84" s="667"/>
      <c r="S84" s="667"/>
      <c r="T84" s="667"/>
      <c r="U84" s="667"/>
      <c r="V84" s="667"/>
      <c r="W84" s="667"/>
      <c r="X84" s="667"/>
      <c r="Y84" s="667"/>
      <c r="Z84" s="667"/>
      <c r="AA84" s="667"/>
      <c r="AB84" s="667"/>
      <c r="AC84" s="667"/>
    </row>
    <row r="85" spans="1:29" ht="10.5" customHeight="1">
      <c r="A85" s="210" t="s">
        <v>52</v>
      </c>
      <c r="B85" s="209"/>
      <c r="C85" s="643">
        <v>6892.0363899999993</v>
      </c>
      <c r="D85" s="643">
        <v>4886.2602699999998</v>
      </c>
      <c r="E85" s="643">
        <v>6496.1898899999997</v>
      </c>
      <c r="F85" s="643">
        <v>15022.847669999999</v>
      </c>
      <c r="G85" s="643">
        <v>55820.506540000002</v>
      </c>
      <c r="H85" s="643">
        <v>114088.58443</v>
      </c>
      <c r="I85" s="643">
        <v>129851.59424999999</v>
      </c>
      <c r="J85" s="643">
        <v>80112.705050000004</v>
      </c>
      <c r="K85" s="643">
        <v>59561.02476</v>
      </c>
      <c r="L85" s="643">
        <v>44798.428310000003</v>
      </c>
      <c r="M85" s="643">
        <v>22935.390350000001</v>
      </c>
      <c r="N85" s="643">
        <v>8305.1726299999991</v>
      </c>
      <c r="O85" s="643"/>
      <c r="P85" s="644">
        <v>548770.74054000003</v>
      </c>
      <c r="R85" s="667"/>
      <c r="S85" s="667"/>
      <c r="T85" s="667"/>
      <c r="U85" s="667"/>
      <c r="V85" s="667"/>
      <c r="W85" s="667"/>
      <c r="X85" s="667"/>
      <c r="Y85" s="667"/>
      <c r="Z85" s="667"/>
      <c r="AA85" s="667"/>
      <c r="AB85" s="667"/>
      <c r="AC85" s="667"/>
    </row>
    <row r="86" spans="1:29" ht="10.5" customHeight="1">
      <c r="A86" s="210">
        <v>2007</v>
      </c>
      <c r="B86" s="209"/>
      <c r="C86" s="643">
        <v>5446.2607099999996</v>
      </c>
      <c r="D86" s="643">
        <v>4304.7338899999995</v>
      </c>
      <c r="E86" s="643">
        <v>6372.23722</v>
      </c>
      <c r="F86" s="643">
        <v>10886.18093</v>
      </c>
      <c r="G86" s="643">
        <v>56682.734210000002</v>
      </c>
      <c r="H86" s="643">
        <v>123658.05046</v>
      </c>
      <c r="I86" s="643">
        <v>114832.38201</v>
      </c>
      <c r="J86" s="643">
        <v>83500.102339999998</v>
      </c>
      <c r="K86" s="643">
        <v>59415.036890000003</v>
      </c>
      <c r="L86" s="643">
        <v>39642.273809999999</v>
      </c>
      <c r="M86" s="643">
        <v>26259.534829999997</v>
      </c>
      <c r="N86" s="643">
        <v>12132.114230000001</v>
      </c>
      <c r="O86" s="643"/>
      <c r="P86" s="644">
        <v>543131.64152999991</v>
      </c>
      <c r="R86" s="667"/>
      <c r="S86" s="667"/>
      <c r="T86" s="667"/>
      <c r="U86" s="667"/>
      <c r="V86" s="667"/>
      <c r="W86" s="667"/>
      <c r="X86" s="667"/>
      <c r="Y86" s="667"/>
      <c r="Z86" s="667"/>
      <c r="AA86" s="667"/>
      <c r="AB86" s="667"/>
      <c r="AC86" s="667"/>
    </row>
    <row r="87" spans="1:29" ht="10.5" customHeight="1">
      <c r="A87" s="210">
        <v>2008</v>
      </c>
      <c r="B87" s="209"/>
      <c r="C87" s="643">
        <v>8406.8409800000009</v>
      </c>
      <c r="D87" s="643">
        <v>5903.59411</v>
      </c>
      <c r="E87" s="643">
        <v>8282.5664400000005</v>
      </c>
      <c r="F87" s="643">
        <v>14490.607820000001</v>
      </c>
      <c r="G87" s="643">
        <v>54614.823020000003</v>
      </c>
      <c r="H87" s="643">
        <v>116709.37954000001</v>
      </c>
      <c r="I87" s="643">
        <v>133208.56555999999</v>
      </c>
      <c r="J87" s="643">
        <v>94814.218040000007</v>
      </c>
      <c r="K87" s="643">
        <v>52279.204590000001</v>
      </c>
      <c r="L87" s="643">
        <v>42506.89129</v>
      </c>
      <c r="M87" s="643">
        <v>22832.225059999997</v>
      </c>
      <c r="N87" s="643">
        <v>9085.7322800000002</v>
      </c>
      <c r="O87" s="643"/>
      <c r="P87" s="644">
        <v>563134.6487299999</v>
      </c>
      <c r="R87" s="667"/>
      <c r="S87" s="667"/>
      <c r="T87" s="667"/>
      <c r="U87" s="667"/>
      <c r="V87" s="667"/>
      <c r="W87" s="667"/>
      <c r="X87" s="667"/>
      <c r="Y87" s="667"/>
      <c r="Z87" s="667"/>
      <c r="AA87" s="667"/>
      <c r="AB87" s="667"/>
      <c r="AC87" s="667"/>
    </row>
    <row r="88" spans="1:29" ht="10.5" customHeight="1">
      <c r="A88" s="210">
        <v>2009</v>
      </c>
      <c r="B88" s="209"/>
      <c r="C88" s="643">
        <v>4906.5934999999999</v>
      </c>
      <c r="D88" s="643">
        <v>4908.6393799999996</v>
      </c>
      <c r="E88" s="643">
        <v>7115.0934299999999</v>
      </c>
      <c r="F88" s="643">
        <v>9029.3711199999998</v>
      </c>
      <c r="G88" s="643">
        <v>59218.840969999997</v>
      </c>
      <c r="H88" s="643">
        <v>101474.48913</v>
      </c>
      <c r="I88" s="643">
        <v>135289.12246000001</v>
      </c>
      <c r="J88" s="643">
        <v>105049.43140999999</v>
      </c>
      <c r="K88" s="643">
        <v>63599.898880000001</v>
      </c>
      <c r="L88" s="643">
        <v>37870.077389999999</v>
      </c>
      <c r="M88" s="643">
        <v>30564.7317</v>
      </c>
      <c r="N88" s="643">
        <v>10086.147849999999</v>
      </c>
      <c r="O88" s="650"/>
      <c r="P88" s="644">
        <v>569112.43721999996</v>
      </c>
      <c r="R88" s="667"/>
      <c r="S88" s="667"/>
      <c r="T88" s="667"/>
      <c r="U88" s="667"/>
      <c r="V88" s="667"/>
      <c r="W88" s="667"/>
      <c r="X88" s="667"/>
      <c r="Y88" s="667"/>
      <c r="Z88" s="667"/>
      <c r="AA88" s="667"/>
      <c r="AB88" s="667"/>
      <c r="AC88" s="667"/>
    </row>
    <row r="89" spans="1:29" ht="10.5" customHeight="1">
      <c r="A89" s="210">
        <v>2010</v>
      </c>
      <c r="B89" s="209"/>
      <c r="C89" s="643">
        <v>5256.8329699999995</v>
      </c>
      <c r="D89" s="643">
        <v>4657.1427199999998</v>
      </c>
      <c r="E89" s="643">
        <v>5769.0835099999995</v>
      </c>
      <c r="F89" s="643">
        <v>6749.9264499999999</v>
      </c>
      <c r="G89" s="643">
        <v>37384.330820000003</v>
      </c>
      <c r="H89" s="643">
        <v>117646.76938</v>
      </c>
      <c r="I89" s="643">
        <v>136775.13469000001</v>
      </c>
      <c r="J89" s="643">
        <v>94628.47643000001</v>
      </c>
      <c r="K89" s="643">
        <v>71203.743770000001</v>
      </c>
      <c r="L89" s="643">
        <v>60652.129659999999</v>
      </c>
      <c r="M89" s="643">
        <v>27723.652959999999</v>
      </c>
      <c r="N89" s="643">
        <v>10200.285539999999</v>
      </c>
      <c r="O89" s="650"/>
      <c r="P89" s="644">
        <v>578647.50890000002</v>
      </c>
      <c r="R89" s="667"/>
      <c r="S89" s="667"/>
      <c r="T89" s="667"/>
      <c r="U89" s="667"/>
      <c r="V89" s="667"/>
      <c r="W89" s="667"/>
      <c r="X89" s="667"/>
      <c r="Y89" s="667"/>
      <c r="Z89" s="667"/>
      <c r="AA89" s="667"/>
      <c r="AB89" s="667"/>
      <c r="AC89" s="667"/>
    </row>
    <row r="90" spans="1:29" ht="10.5" customHeight="1">
      <c r="A90" s="212">
        <v>2011</v>
      </c>
      <c r="B90" s="213"/>
      <c r="C90" s="646">
        <v>5592.1846399999995</v>
      </c>
      <c r="D90" s="646">
        <v>5013.1494899999998</v>
      </c>
      <c r="E90" s="646">
        <v>6247.4600300000002</v>
      </c>
      <c r="F90" s="646">
        <v>14205.82137</v>
      </c>
      <c r="G90" s="646">
        <v>67316.803379999998</v>
      </c>
      <c r="H90" s="646">
        <v>136206.2893</v>
      </c>
      <c r="I90" s="646">
        <v>130893.73671</v>
      </c>
      <c r="J90" s="646">
        <v>111042.98733</v>
      </c>
      <c r="K90" s="646">
        <v>80975.843219999995</v>
      </c>
      <c r="L90" s="646">
        <v>49739.502090000002</v>
      </c>
      <c r="M90" s="646">
        <v>26233.251329999999</v>
      </c>
      <c r="N90" s="646">
        <v>10413.520990000001</v>
      </c>
      <c r="O90" s="666"/>
      <c r="P90" s="644">
        <v>643880.54988000006</v>
      </c>
      <c r="R90" s="667" t="s">
        <v>217</v>
      </c>
      <c r="S90" s="667"/>
      <c r="T90" s="667"/>
      <c r="U90" s="667"/>
      <c r="V90" s="667"/>
      <c r="W90" s="667"/>
      <c r="X90" s="667"/>
      <c r="Y90" s="667"/>
      <c r="Z90" s="667"/>
      <c r="AA90" s="667"/>
      <c r="AB90" s="667"/>
      <c r="AC90" s="667"/>
    </row>
    <row r="91" spans="1:29" ht="10.5" customHeight="1">
      <c r="A91" s="212">
        <v>2012</v>
      </c>
      <c r="B91" s="213"/>
      <c r="C91" s="654">
        <v>6388.3155299999999</v>
      </c>
      <c r="D91" s="654">
        <v>6496.7608899999996</v>
      </c>
      <c r="E91" s="654">
        <v>7258.7091200000004</v>
      </c>
      <c r="F91" s="654">
        <v>19219.345649999999</v>
      </c>
      <c r="G91" s="654">
        <v>64940.450149999997</v>
      </c>
      <c r="H91" s="654">
        <v>115480.17491</v>
      </c>
      <c r="I91" s="654">
        <v>134388.17280999999</v>
      </c>
      <c r="J91" s="654">
        <v>101961.45706</v>
      </c>
      <c r="K91" s="654">
        <v>60717.16822</v>
      </c>
      <c r="L91" s="654">
        <v>38219.792170000001</v>
      </c>
      <c r="M91" s="654">
        <v>26311.876969999998</v>
      </c>
      <c r="N91" s="654">
        <v>11284.805249999999</v>
      </c>
      <c r="O91" s="654"/>
      <c r="P91" s="644">
        <v>592667.0287299999</v>
      </c>
      <c r="R91" s="667"/>
      <c r="S91" s="667"/>
      <c r="T91" s="667"/>
      <c r="U91" s="667"/>
      <c r="V91" s="667"/>
      <c r="W91" s="667"/>
      <c r="X91" s="667"/>
      <c r="Y91" s="667"/>
      <c r="Z91" s="667"/>
      <c r="AA91" s="667"/>
      <c r="AB91" s="667"/>
      <c r="AC91" s="667"/>
    </row>
    <row r="92" spans="1:29" ht="10.5" customHeight="1">
      <c r="A92" s="212">
        <v>2013</v>
      </c>
      <c r="B92" s="213"/>
      <c r="C92" s="654">
        <v>7967.8390099999997</v>
      </c>
      <c r="D92" s="654">
        <v>6144.0346</v>
      </c>
      <c r="E92" s="654">
        <v>8309.147570000001</v>
      </c>
      <c r="F92" s="654">
        <v>11910.11541</v>
      </c>
      <c r="G92" s="654">
        <v>49781.017329999995</v>
      </c>
      <c r="H92" s="654">
        <v>107817.30567</v>
      </c>
      <c r="I92" s="654">
        <v>162852.43547</v>
      </c>
      <c r="J92" s="654">
        <v>93822.698109999998</v>
      </c>
      <c r="K92" s="654">
        <v>57384.055329999996</v>
      </c>
      <c r="L92" s="654">
        <v>42070.828079999999</v>
      </c>
      <c r="M92" s="654">
        <v>27827.007850000002</v>
      </c>
      <c r="N92" s="654">
        <v>11786.513279999999</v>
      </c>
      <c r="O92" s="654"/>
      <c r="P92" s="668">
        <v>587672.99771000003</v>
      </c>
      <c r="R92" s="662"/>
      <c r="S92" s="667"/>
      <c r="T92" s="667"/>
      <c r="U92" s="667"/>
      <c r="V92" s="667"/>
      <c r="W92" s="667"/>
      <c r="X92" s="667"/>
      <c r="Y92" s="667"/>
      <c r="Z92" s="667"/>
      <c r="AA92" s="667"/>
      <c r="AB92" s="667"/>
      <c r="AC92" s="667"/>
    </row>
    <row r="93" spans="1:29" ht="10.5" customHeight="1">
      <c r="A93" s="212">
        <v>2014</v>
      </c>
      <c r="B93" s="213"/>
      <c r="C93" s="654">
        <v>6800.6415800000004</v>
      </c>
      <c r="D93" s="654">
        <v>4904.8672800000004</v>
      </c>
      <c r="E93" s="654">
        <v>5885.6374699999997</v>
      </c>
      <c r="F93" s="654">
        <v>13824.928830000001</v>
      </c>
      <c r="G93" s="654">
        <v>59073.801090000001</v>
      </c>
      <c r="H93" s="654">
        <v>116269.09006999999</v>
      </c>
      <c r="I93" s="654">
        <v>152396.93186000001</v>
      </c>
      <c r="J93" s="654">
        <v>100204.93771</v>
      </c>
      <c r="K93" s="654">
        <v>68266.558950000006</v>
      </c>
      <c r="L93" s="654">
        <v>37309.076049999996</v>
      </c>
      <c r="M93" s="654">
        <v>19044.51251</v>
      </c>
      <c r="N93" s="654">
        <v>7865.4299099999998</v>
      </c>
      <c r="O93" s="654"/>
      <c r="P93" s="668">
        <v>591846.41330999997</v>
      </c>
      <c r="R93" s="662"/>
      <c r="S93" s="667"/>
      <c r="T93" s="667"/>
      <c r="U93" s="667"/>
      <c r="V93" s="667"/>
      <c r="W93" s="667"/>
      <c r="X93" s="667"/>
      <c r="Y93" s="667"/>
      <c r="Z93" s="667"/>
      <c r="AA93" s="667"/>
      <c r="AB93" s="667"/>
      <c r="AC93" s="667"/>
    </row>
    <row r="94" spans="1:29" ht="10.5" customHeight="1">
      <c r="A94" s="212">
        <v>2015</v>
      </c>
      <c r="B94" s="213"/>
      <c r="C94" s="654">
        <v>4638.6812199999995</v>
      </c>
      <c r="D94" s="654">
        <v>4943.9684500000003</v>
      </c>
      <c r="E94" s="654">
        <v>5628.35808</v>
      </c>
      <c r="F94" s="654">
        <v>12155.29804</v>
      </c>
      <c r="G94" s="654">
        <v>60787.284020000006</v>
      </c>
      <c r="H94" s="654">
        <v>100975.37814</v>
      </c>
      <c r="I94" s="654">
        <v>124602.06078</v>
      </c>
      <c r="J94" s="654">
        <v>102820.37337999999</v>
      </c>
      <c r="K94" s="654">
        <v>59125.830170000001</v>
      </c>
      <c r="L94" s="654">
        <v>40169.196100000001</v>
      </c>
      <c r="M94" s="654">
        <v>19081.552359999998</v>
      </c>
      <c r="N94" s="654">
        <v>7392.48999</v>
      </c>
      <c r="O94" s="654">
        <v>0</v>
      </c>
      <c r="P94" s="668">
        <v>542320.47073000006</v>
      </c>
      <c r="R94" s="662"/>
      <c r="S94" s="667"/>
      <c r="T94" s="667"/>
      <c r="U94" s="667"/>
      <c r="V94" s="667"/>
      <c r="W94" s="667"/>
      <c r="X94" s="667"/>
      <c r="Y94" s="667"/>
      <c r="Z94" s="667"/>
      <c r="AA94" s="667"/>
      <c r="AB94" s="667"/>
      <c r="AC94" s="667"/>
    </row>
    <row r="95" spans="1:29" ht="10.5" customHeight="1">
      <c r="A95" s="212">
        <v>2016</v>
      </c>
      <c r="B95" s="213"/>
      <c r="C95" s="654">
        <v>3923.8744200000001</v>
      </c>
      <c r="D95" s="654">
        <v>5950.4401200000002</v>
      </c>
      <c r="E95" s="654">
        <v>5784.2623300000005</v>
      </c>
      <c r="F95" s="654">
        <v>12450.426380000001</v>
      </c>
      <c r="G95" s="654">
        <v>63385.55891</v>
      </c>
      <c r="H95" s="654">
        <v>114140.21006999999</v>
      </c>
      <c r="I95" s="654">
        <v>130886.05140000001</v>
      </c>
      <c r="J95" s="654">
        <v>96706.595010000005</v>
      </c>
      <c r="K95" s="654">
        <v>67815.446989999997</v>
      </c>
      <c r="L95" s="654">
        <v>40605.715670000005</v>
      </c>
      <c r="M95" s="654">
        <v>18401.721890000001</v>
      </c>
      <c r="N95" s="654">
        <v>10748.83518</v>
      </c>
      <c r="O95" s="654">
        <v>0</v>
      </c>
      <c r="P95" s="668">
        <v>570799.13837000006</v>
      </c>
      <c r="R95" s="662"/>
      <c r="S95" s="667"/>
      <c r="T95" s="667"/>
      <c r="U95" s="667"/>
      <c r="V95" s="667"/>
      <c r="W95" s="667"/>
      <c r="X95" s="667"/>
      <c r="Y95" s="667"/>
      <c r="Z95" s="667"/>
      <c r="AA95" s="667"/>
      <c r="AB95" s="667"/>
      <c r="AC95" s="667"/>
    </row>
    <row r="96" spans="1:29" ht="10.5" customHeight="1">
      <c r="A96" s="212">
        <v>2017</v>
      </c>
      <c r="B96" s="213"/>
      <c r="C96" s="654">
        <v>5636.3740800000005</v>
      </c>
      <c r="D96" s="654">
        <v>4101.04666</v>
      </c>
      <c r="E96" s="654">
        <v>6469.4875099999999</v>
      </c>
      <c r="F96" s="654">
        <v>16556.669330000001</v>
      </c>
      <c r="G96" s="654">
        <v>51718.681649999999</v>
      </c>
      <c r="H96" s="654">
        <v>123311.12673999999</v>
      </c>
      <c r="I96" s="654">
        <v>145262.99553000001</v>
      </c>
      <c r="J96" s="654">
        <v>111110.96464000001</v>
      </c>
      <c r="K96" s="654">
        <v>82432.43256999999</v>
      </c>
      <c r="L96" s="654">
        <v>41503.91835</v>
      </c>
      <c r="M96" s="654">
        <v>19332.35457</v>
      </c>
      <c r="N96" s="654">
        <v>8067.4614700000002</v>
      </c>
      <c r="O96" s="654">
        <v>0</v>
      </c>
      <c r="P96" s="668">
        <v>615503.51309999998</v>
      </c>
      <c r="R96" s="662"/>
      <c r="S96" s="667"/>
      <c r="T96" s="667"/>
      <c r="U96" s="667"/>
      <c r="V96" s="667"/>
      <c r="W96" s="667"/>
      <c r="X96" s="667"/>
      <c r="Y96" s="667"/>
      <c r="Z96" s="667"/>
      <c r="AA96" s="667"/>
      <c r="AB96" s="667"/>
      <c r="AC96" s="667"/>
    </row>
    <row r="97" spans="1:29" ht="10.5" customHeight="1">
      <c r="A97" s="229">
        <v>2018</v>
      </c>
      <c r="B97" s="655"/>
      <c r="C97" s="656">
        <v>6224.1241</v>
      </c>
      <c r="D97" s="656">
        <v>4331.3194299999996</v>
      </c>
      <c r="E97" s="656">
        <v>5468.9110000000001</v>
      </c>
      <c r="F97" s="656">
        <v>9273.6873300000007</v>
      </c>
      <c r="G97" s="656">
        <v>49502.721279999998</v>
      </c>
      <c r="H97" s="656">
        <v>120184.72141</v>
      </c>
      <c r="I97" s="656">
        <v>141654.02050000001</v>
      </c>
      <c r="J97" s="656">
        <v>108923.29177</v>
      </c>
      <c r="K97" s="656">
        <v>81039.536959999998</v>
      </c>
      <c r="L97" s="656">
        <v>32489.730469999999</v>
      </c>
      <c r="M97" s="656">
        <v>13885.829300000001</v>
      </c>
      <c r="N97" s="656">
        <v>6538.0777099999996</v>
      </c>
      <c r="O97" s="656"/>
      <c r="P97" s="669">
        <v>579515.9712599999</v>
      </c>
      <c r="R97" s="662"/>
      <c r="S97" s="667"/>
      <c r="T97" s="667"/>
      <c r="U97" s="667"/>
      <c r="V97" s="667"/>
      <c r="W97" s="667"/>
      <c r="X97" s="667"/>
      <c r="Y97" s="667"/>
      <c r="Z97" s="667"/>
      <c r="AA97" s="667"/>
      <c r="AB97" s="667"/>
      <c r="AC97" s="667"/>
    </row>
    <row r="98" spans="1:29" ht="12.95" customHeight="1">
      <c r="A98" s="269" t="s">
        <v>287</v>
      </c>
      <c r="B98" s="209"/>
      <c r="C98" s="658"/>
      <c r="D98" s="658"/>
      <c r="E98" s="658"/>
      <c r="F98" s="658"/>
      <c r="G98" s="658"/>
      <c r="H98" s="659"/>
      <c r="I98" s="659"/>
      <c r="J98" s="659"/>
      <c r="K98" s="659"/>
      <c r="L98" s="659"/>
      <c r="M98" s="659"/>
      <c r="N98" s="659"/>
      <c r="O98" s="659"/>
      <c r="P98" s="659"/>
      <c r="R98" s="328"/>
      <c r="S98" s="328"/>
      <c r="T98" s="328"/>
      <c r="U98" s="328"/>
      <c r="V98" s="328"/>
      <c r="W98" s="328"/>
      <c r="X98" s="328"/>
      <c r="Y98" s="328"/>
      <c r="Z98" s="328"/>
      <c r="AA98" s="328"/>
      <c r="AB98" s="328"/>
      <c r="AC98" s="328"/>
    </row>
    <row r="99" spans="1:29" ht="11.1" customHeight="1">
      <c r="A99" s="670" t="s">
        <v>288</v>
      </c>
      <c r="B99" s="209"/>
      <c r="C99" s="658"/>
      <c r="D99" s="658"/>
      <c r="E99" s="658"/>
      <c r="F99" s="658"/>
      <c r="G99" s="658"/>
      <c r="H99" s="659"/>
      <c r="I99" s="659"/>
      <c r="J99" s="659"/>
      <c r="K99" s="659"/>
      <c r="L99" s="659"/>
      <c r="M99" s="659"/>
      <c r="N99" s="659"/>
      <c r="O99" s="659"/>
      <c r="P99" s="659"/>
      <c r="R99" s="328"/>
      <c r="S99" s="328"/>
      <c r="T99" s="328"/>
      <c r="U99" s="328"/>
      <c r="V99" s="328"/>
      <c r="W99" s="328"/>
      <c r="X99" s="328"/>
      <c r="Y99" s="328"/>
      <c r="Z99" s="328"/>
      <c r="AA99" s="328"/>
      <c r="AB99" s="328"/>
      <c r="AC99" s="328"/>
    </row>
    <row r="100" spans="1:29" ht="9.9499999999999993" customHeight="1">
      <c r="A100" s="269" t="s">
        <v>289</v>
      </c>
      <c r="B100" s="200"/>
      <c r="C100" s="200"/>
      <c r="D100" s="200"/>
      <c r="E100" s="200"/>
      <c r="F100" s="200"/>
      <c r="G100" s="200"/>
      <c r="H100" s="200"/>
      <c r="I100" s="200"/>
      <c r="J100" s="200"/>
      <c r="K100" s="200"/>
      <c r="L100" s="200"/>
      <c r="M100" s="200"/>
      <c r="N100" s="200"/>
      <c r="O100" s="200"/>
      <c r="P100" s="200"/>
      <c r="R100" s="328"/>
      <c r="S100" s="328"/>
      <c r="T100" s="328"/>
      <c r="U100" s="328"/>
      <c r="V100" s="328"/>
      <c r="W100" s="328"/>
      <c r="X100" s="328"/>
      <c r="Y100" s="328"/>
      <c r="Z100" s="328"/>
      <c r="AA100" s="328"/>
      <c r="AB100" s="328"/>
      <c r="AC100" s="328"/>
    </row>
    <row r="101" spans="1:29">
      <c r="A101" s="671"/>
      <c r="B101" s="642"/>
      <c r="C101" s="200"/>
      <c r="D101" s="200"/>
      <c r="E101" s="200"/>
      <c r="F101" s="200"/>
      <c r="G101" s="200"/>
      <c r="H101" s="200"/>
      <c r="I101" s="200"/>
      <c r="J101" s="200"/>
      <c r="K101" s="200"/>
      <c r="L101" s="200"/>
      <c r="M101" s="200"/>
      <c r="N101" s="200"/>
      <c r="O101" s="200"/>
      <c r="P101" s="200"/>
      <c r="R101" s="328"/>
      <c r="S101" s="328"/>
      <c r="T101" s="328"/>
      <c r="U101" s="328"/>
      <c r="V101" s="328"/>
      <c r="W101" s="328"/>
      <c r="X101" s="328"/>
      <c r="Y101" s="328"/>
      <c r="Z101" s="328"/>
      <c r="AA101" s="328"/>
      <c r="AB101" s="328"/>
      <c r="AC101" s="328"/>
    </row>
    <row r="102" spans="1:29">
      <c r="C102" s="660"/>
      <c r="D102" s="660"/>
      <c r="E102" s="660"/>
      <c r="F102" s="660"/>
      <c r="G102" s="660"/>
      <c r="H102" s="660"/>
      <c r="I102" s="660"/>
      <c r="J102" s="660"/>
      <c r="K102" s="660"/>
      <c r="L102" s="660"/>
      <c r="M102" s="660"/>
      <c r="N102" s="660"/>
      <c r="R102" s="328"/>
      <c r="S102" s="328"/>
      <c r="T102" s="328"/>
      <c r="U102" s="328"/>
      <c r="V102" s="328"/>
      <c r="W102" s="328"/>
      <c r="X102" s="328"/>
      <c r="Y102" s="328"/>
      <c r="Z102" s="328"/>
      <c r="AA102" s="328"/>
      <c r="AB102" s="328"/>
      <c r="AC102" s="328"/>
    </row>
    <row r="103" spans="1:29">
      <c r="B103" s="645"/>
      <c r="C103" s="645"/>
      <c r="D103" s="645"/>
      <c r="E103" s="645"/>
      <c r="F103" s="672"/>
      <c r="G103" s="672"/>
      <c r="H103" s="672"/>
      <c r="I103" s="672"/>
      <c r="J103" s="672"/>
      <c r="K103" s="672"/>
      <c r="L103" s="672"/>
      <c r="M103" s="672"/>
      <c r="N103" s="672"/>
      <c r="P103" s="645"/>
      <c r="R103" s="328"/>
      <c r="S103" s="328"/>
      <c r="T103" s="328"/>
      <c r="U103" s="328"/>
      <c r="V103" s="328"/>
      <c r="W103" s="328"/>
      <c r="X103" s="328"/>
      <c r="Y103" s="328"/>
      <c r="Z103" s="328"/>
      <c r="AA103" s="328"/>
      <c r="AB103" s="328"/>
      <c r="AC103" s="328"/>
    </row>
    <row r="104" spans="1:29">
      <c r="B104" s="328"/>
      <c r="C104" s="328"/>
      <c r="D104" s="328"/>
      <c r="E104" s="328"/>
      <c r="F104" s="328"/>
      <c r="G104" s="328"/>
      <c r="H104" s="328"/>
      <c r="I104" s="328"/>
      <c r="J104" s="328"/>
      <c r="K104" s="328"/>
      <c r="L104" s="328"/>
      <c r="M104" s="328"/>
      <c r="N104" s="645"/>
      <c r="P104" s="645"/>
      <c r="R104" s="328"/>
      <c r="S104" s="328"/>
      <c r="T104" s="328"/>
      <c r="U104" s="328"/>
      <c r="V104" s="328"/>
      <c r="W104" s="328"/>
      <c r="X104" s="328"/>
      <c r="Y104" s="328"/>
      <c r="Z104" s="328"/>
      <c r="AA104" s="328"/>
      <c r="AB104" s="328"/>
      <c r="AC104" s="328"/>
    </row>
    <row r="105" spans="1:29">
      <c r="B105" s="328"/>
      <c r="C105" s="328"/>
      <c r="D105" s="328"/>
      <c r="E105" s="328"/>
      <c r="F105" s="328"/>
      <c r="G105" s="328"/>
      <c r="H105" s="328"/>
      <c r="I105" s="328"/>
      <c r="J105" s="328"/>
      <c r="K105" s="328"/>
      <c r="L105" s="328"/>
      <c r="M105" s="328"/>
      <c r="N105" s="645"/>
      <c r="P105" s="645"/>
      <c r="R105" s="328"/>
      <c r="S105" s="328"/>
      <c r="T105" s="328"/>
      <c r="U105" s="328"/>
      <c r="V105" s="328"/>
      <c r="W105" s="328"/>
      <c r="X105" s="328"/>
      <c r="Y105" s="328"/>
      <c r="Z105" s="328"/>
      <c r="AA105" s="328"/>
      <c r="AB105" s="328"/>
      <c r="AC105" s="328"/>
    </row>
    <row r="106" spans="1:29">
      <c r="B106" s="328"/>
      <c r="C106" s="328"/>
      <c r="D106" s="328"/>
      <c r="E106" s="328"/>
      <c r="F106" s="328"/>
      <c r="G106" s="328"/>
      <c r="H106" s="328"/>
      <c r="I106" s="328"/>
      <c r="J106" s="328"/>
      <c r="K106" s="328"/>
      <c r="L106" s="328"/>
      <c r="M106" s="328"/>
      <c r="N106" s="645"/>
    </row>
    <row r="107" spans="1:29">
      <c r="B107" s="328"/>
      <c r="C107" s="328"/>
      <c r="D107" s="328"/>
      <c r="E107" s="328"/>
      <c r="F107" s="328"/>
      <c r="G107" s="328"/>
      <c r="H107" s="328"/>
      <c r="I107" s="328"/>
      <c r="J107" s="328"/>
      <c r="K107" s="328"/>
      <c r="L107" s="328"/>
      <c r="M107" s="328"/>
      <c r="N107" s="328"/>
      <c r="O107" s="328"/>
      <c r="P107" s="328"/>
    </row>
    <row r="108" spans="1:29">
      <c r="B108" s="328"/>
      <c r="C108" s="328"/>
      <c r="D108" s="328"/>
      <c r="E108" s="328"/>
      <c r="F108" s="328"/>
      <c r="G108" s="328"/>
      <c r="H108" s="328"/>
      <c r="I108" s="328"/>
      <c r="J108" s="328"/>
      <c r="K108" s="328"/>
      <c r="L108" s="328"/>
      <c r="M108" s="328"/>
      <c r="N108" s="328"/>
      <c r="O108" s="328"/>
      <c r="P108" s="328"/>
      <c r="R108" s="673"/>
    </row>
    <row r="109" spans="1:29">
      <c r="B109" s="328"/>
      <c r="C109" s="328"/>
      <c r="D109" s="328"/>
      <c r="E109" s="328"/>
      <c r="F109" s="328"/>
      <c r="G109" s="328"/>
      <c r="H109" s="328"/>
      <c r="I109" s="328"/>
      <c r="J109" s="328"/>
      <c r="K109" s="328"/>
      <c r="L109" s="328"/>
      <c r="M109" s="328"/>
      <c r="N109" s="328"/>
      <c r="O109" s="328"/>
      <c r="P109" s="328"/>
      <c r="R109" s="673"/>
    </row>
    <row r="110" spans="1:29">
      <c r="B110" s="328"/>
      <c r="C110" s="401"/>
      <c r="D110" s="401"/>
      <c r="E110" s="401"/>
      <c r="F110" s="401"/>
      <c r="G110" s="401"/>
      <c r="H110" s="401"/>
      <c r="I110" s="401"/>
      <c r="J110" s="401"/>
      <c r="K110" s="401"/>
      <c r="L110" s="401"/>
      <c r="M110" s="401"/>
      <c r="N110" s="401"/>
      <c r="R110" s="673"/>
    </row>
    <row r="111" spans="1:29">
      <c r="B111" s="328"/>
      <c r="C111" s="401"/>
      <c r="D111" s="401"/>
      <c r="E111" s="401"/>
      <c r="F111" s="401"/>
      <c r="G111" s="401"/>
      <c r="H111" s="401"/>
      <c r="I111" s="401"/>
      <c r="J111" s="401"/>
      <c r="K111" s="401"/>
      <c r="L111" s="401"/>
      <c r="M111" s="401"/>
      <c r="N111" s="401"/>
    </row>
    <row r="112" spans="1:29">
      <c r="B112" s="328"/>
      <c r="C112" s="401"/>
      <c r="D112" s="401"/>
      <c r="E112" s="401"/>
      <c r="F112" s="401"/>
      <c r="G112" s="401"/>
      <c r="H112" s="401"/>
      <c r="I112" s="401"/>
      <c r="J112" s="401"/>
      <c r="K112" s="401"/>
      <c r="L112" s="401"/>
      <c r="M112" s="401"/>
      <c r="N112" s="401"/>
    </row>
    <row r="113" spans="2:14">
      <c r="B113" s="328"/>
      <c r="C113" s="401"/>
      <c r="D113" s="401"/>
      <c r="E113" s="401"/>
      <c r="F113" s="401"/>
      <c r="G113" s="401"/>
      <c r="H113" s="401"/>
      <c r="I113" s="401"/>
      <c r="J113" s="401"/>
      <c r="K113" s="401"/>
      <c r="L113" s="401"/>
      <c r="M113" s="401"/>
      <c r="N113" s="401"/>
    </row>
    <row r="114" spans="2:14">
      <c r="B114" s="328"/>
      <c r="C114" s="328"/>
      <c r="D114" s="328"/>
      <c r="E114" s="328"/>
      <c r="F114" s="328"/>
      <c r="G114" s="328"/>
      <c r="H114" s="328"/>
      <c r="I114" s="328"/>
      <c r="J114" s="328"/>
      <c r="K114" s="328"/>
      <c r="L114" s="328"/>
      <c r="M114" s="328"/>
    </row>
    <row r="118" spans="2:14">
      <c r="B118" s="707">
        <f>SUM(C60:N60)</f>
        <v>332940.66080999997</v>
      </c>
    </row>
    <row r="119" spans="2:14">
      <c r="B119" s="707">
        <f>SUM(C61:N61)</f>
        <v>338021.95514000003</v>
      </c>
    </row>
    <row r="120" spans="2:14">
      <c r="B120" s="707">
        <f>SUM(C62:N62)</f>
        <v>332167.79969000007</v>
      </c>
      <c r="C120" s="328"/>
      <c r="D120" s="328"/>
      <c r="E120" s="328"/>
      <c r="F120" s="328"/>
      <c r="G120" s="328"/>
      <c r="H120" s="328"/>
      <c r="I120" s="328"/>
      <c r="J120" s="328"/>
      <c r="K120" s="328"/>
      <c r="L120" s="328"/>
      <c r="M120" s="328"/>
    </row>
    <row r="121" spans="2:14">
      <c r="B121" s="707">
        <f>SUM(C63:N63)</f>
        <v>350018.74528999999</v>
      </c>
      <c r="C121" s="328"/>
      <c r="D121" s="328"/>
      <c r="E121" s="328"/>
      <c r="F121" s="328"/>
      <c r="G121" s="328"/>
      <c r="H121" s="328"/>
      <c r="I121" s="328"/>
      <c r="J121" s="328"/>
      <c r="K121" s="328"/>
      <c r="L121" s="328"/>
      <c r="M121" s="328"/>
    </row>
    <row r="122" spans="2:14">
      <c r="C122" s="328"/>
      <c r="D122" s="328"/>
      <c r="E122" s="328"/>
      <c r="F122" s="328"/>
      <c r="G122" s="328"/>
      <c r="H122" s="328"/>
      <c r="I122" s="328"/>
      <c r="J122" s="328"/>
      <c r="K122" s="328"/>
      <c r="L122" s="328"/>
      <c r="M122" s="328"/>
    </row>
  </sheetData>
  <mergeCells count="1">
    <mergeCell ref="C3:P3"/>
  </mergeCells>
  <pageMargins left="0.66700000000000004" right="0.66700000000000004" top="0.38" bottom="0.83299999999999996" header="0" footer="0"/>
  <pageSetup scale="71" firstPageNumber="13" orientation="portrait" useFirstPageNumber="1" r:id="rId1"/>
  <headerFooter alignWithMargins="0"/>
  <ignoredErrors>
    <ignoredError sqref="P24" formulaRange="1"/>
    <ignoredError sqref="A6:A12 A37:A42 A69:A74 A84:A8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4"/>
  <sheetViews>
    <sheetView showGridLines="0" zoomScaleNormal="100" workbookViewId="0">
      <selection activeCell="U15" sqref="U15"/>
    </sheetView>
  </sheetViews>
  <sheetFormatPr defaultColWidth="9.140625" defaultRowHeight="15"/>
  <cols>
    <col min="1" max="1" width="9.140625" style="691"/>
    <col min="2" max="3" width="9.85546875" style="691" bestFit="1" customWidth="1"/>
    <col min="4" max="4" width="9.28515625" style="691" bestFit="1" customWidth="1"/>
    <col min="5" max="5" width="9.85546875" style="691" bestFit="1" customWidth="1"/>
    <col min="6" max="6" width="3.7109375" style="691" customWidth="1"/>
    <col min="7" max="10" width="9.28515625" style="691" bestFit="1" customWidth="1"/>
    <col min="11" max="11" width="3.7109375" style="691" customWidth="1"/>
    <col min="12" max="15" width="9.85546875" style="691" bestFit="1" customWidth="1"/>
    <col min="16" max="16384" width="9.140625" style="691"/>
  </cols>
  <sheetData>
    <row r="1" spans="1:19" ht="12" customHeight="1">
      <c r="A1" s="688" t="s">
        <v>359</v>
      </c>
      <c r="B1" s="689"/>
      <c r="C1" s="689"/>
      <c r="D1" s="689"/>
      <c r="E1" s="689"/>
      <c r="F1" s="689"/>
      <c r="G1" s="689"/>
      <c r="H1" s="689"/>
      <c r="I1" s="689"/>
      <c r="J1" s="689"/>
      <c r="K1" s="689"/>
      <c r="L1" s="689"/>
      <c r="M1" s="689"/>
      <c r="N1" s="689"/>
      <c r="O1" s="689"/>
      <c r="P1" s="689"/>
      <c r="Q1" s="689"/>
      <c r="R1" s="689"/>
      <c r="S1" s="690"/>
    </row>
    <row r="2" spans="1:19" ht="12" customHeight="1">
      <c r="A2" s="692"/>
      <c r="B2" s="774" t="s">
        <v>333</v>
      </c>
      <c r="C2" s="774"/>
      <c r="D2" s="774"/>
      <c r="E2" s="774"/>
      <c r="F2" s="693"/>
      <c r="G2" s="775" t="s">
        <v>334</v>
      </c>
      <c r="H2" s="775"/>
      <c r="I2" s="775"/>
      <c r="J2" s="775"/>
      <c r="K2" s="693"/>
      <c r="L2" s="775" t="s">
        <v>335</v>
      </c>
      <c r="M2" s="775"/>
      <c r="N2" s="775"/>
      <c r="O2" s="775"/>
      <c r="P2" s="689"/>
      <c r="Q2" s="689"/>
      <c r="R2" s="689"/>
      <c r="S2" s="690"/>
    </row>
    <row r="3" spans="1:19" ht="12" customHeight="1">
      <c r="A3" s="694" t="s">
        <v>123</v>
      </c>
      <c r="B3" s="695" t="s">
        <v>26</v>
      </c>
      <c r="C3" s="695" t="s">
        <v>336</v>
      </c>
      <c r="D3" s="695" t="s">
        <v>28</v>
      </c>
      <c r="E3" s="695" t="s">
        <v>30</v>
      </c>
      <c r="F3" s="695"/>
      <c r="G3" s="695" t="s">
        <v>26</v>
      </c>
      <c r="H3" s="695" t="s">
        <v>336</v>
      </c>
      <c r="I3" s="695" t="s">
        <v>28</v>
      </c>
      <c r="J3" s="695" t="s">
        <v>30</v>
      </c>
      <c r="K3" s="694"/>
      <c r="L3" s="695" t="s">
        <v>26</v>
      </c>
      <c r="M3" s="695" t="s">
        <v>336</v>
      </c>
      <c r="N3" s="695" t="s">
        <v>28</v>
      </c>
      <c r="O3" s="695" t="s">
        <v>30</v>
      </c>
      <c r="P3" s="689"/>
      <c r="Q3" s="689"/>
      <c r="R3" s="689"/>
      <c r="S3" s="690"/>
    </row>
    <row r="4" spans="1:19" ht="12" customHeight="1">
      <c r="A4" s="689"/>
      <c r="B4" s="696" t="s">
        <v>337</v>
      </c>
      <c r="C4" s="697"/>
      <c r="D4" s="697"/>
      <c r="E4" s="697"/>
      <c r="F4" s="697"/>
      <c r="G4" s="696" t="s">
        <v>338</v>
      </c>
      <c r="H4" s="697"/>
      <c r="I4" s="697"/>
      <c r="J4" s="697"/>
      <c r="K4" s="689"/>
      <c r="L4" s="696" t="s">
        <v>344</v>
      </c>
      <c r="M4" s="697"/>
      <c r="N4" s="697"/>
      <c r="O4" s="697"/>
      <c r="P4" s="689"/>
      <c r="Q4" s="689"/>
      <c r="R4" s="689"/>
      <c r="S4" s="690"/>
    </row>
    <row r="5" spans="1:19" ht="12" customHeight="1">
      <c r="A5" s="689">
        <v>1980</v>
      </c>
      <c r="B5" s="698">
        <v>184500</v>
      </c>
      <c r="C5" s="698">
        <v>87850</v>
      </c>
      <c r="D5" s="698">
        <v>17700</v>
      </c>
      <c r="E5" s="698">
        <v>290050</v>
      </c>
      <c r="F5" s="698"/>
      <c r="G5" s="698">
        <v>22716</v>
      </c>
      <c r="H5" s="698">
        <v>12242</v>
      </c>
      <c r="I5" s="698">
        <v>3180</v>
      </c>
      <c r="J5" s="698">
        <v>38138</v>
      </c>
      <c r="K5" s="698"/>
      <c r="L5" s="698">
        <v>149757</v>
      </c>
      <c r="M5" s="698">
        <v>166800</v>
      </c>
      <c r="N5" s="698">
        <v>42864</v>
      </c>
      <c r="O5" s="698">
        <v>359421</v>
      </c>
      <c r="P5" s="689"/>
      <c r="Q5" s="689"/>
      <c r="R5" s="689"/>
      <c r="S5" s="690"/>
    </row>
    <row r="6" spans="1:19" ht="12" customHeight="1">
      <c r="A6" s="689">
        <v>1981</v>
      </c>
      <c r="B6" s="698">
        <v>203600</v>
      </c>
      <c r="C6" s="698">
        <v>86400</v>
      </c>
      <c r="D6" s="698">
        <v>19600</v>
      </c>
      <c r="E6" s="698">
        <v>309600</v>
      </c>
      <c r="F6" s="698"/>
      <c r="G6" s="698">
        <v>26128</v>
      </c>
      <c r="H6" s="698">
        <v>13346</v>
      </c>
      <c r="I6" s="698">
        <v>3419</v>
      </c>
      <c r="J6" s="698">
        <v>42893</v>
      </c>
      <c r="K6" s="698"/>
      <c r="L6" s="698">
        <v>159269</v>
      </c>
      <c r="M6" s="698">
        <v>188070</v>
      </c>
      <c r="N6" s="698">
        <v>52581</v>
      </c>
      <c r="O6" s="698">
        <v>399920</v>
      </c>
      <c r="P6" s="689"/>
      <c r="Q6" s="689"/>
      <c r="R6" s="689"/>
      <c r="S6" s="690"/>
    </row>
    <row r="7" spans="1:19" ht="12" customHeight="1">
      <c r="A7" s="689">
        <v>1982</v>
      </c>
      <c r="B7" s="699" t="s">
        <v>21</v>
      </c>
      <c r="C7" s="699" t="s">
        <v>21</v>
      </c>
      <c r="D7" s="698">
        <v>24900</v>
      </c>
      <c r="E7" s="698">
        <v>24900</v>
      </c>
      <c r="F7" s="698"/>
      <c r="G7" s="698" t="s">
        <v>23</v>
      </c>
      <c r="H7" s="698" t="s">
        <v>23</v>
      </c>
      <c r="I7" s="698">
        <v>3780</v>
      </c>
      <c r="J7" s="698">
        <v>3780</v>
      </c>
      <c r="K7" s="698"/>
      <c r="L7" s="698" t="s">
        <v>24</v>
      </c>
      <c r="M7" s="698" t="s">
        <v>24</v>
      </c>
      <c r="N7" s="698">
        <v>53111</v>
      </c>
      <c r="O7" s="698">
        <v>53111</v>
      </c>
      <c r="P7" s="689"/>
      <c r="Q7" s="689"/>
      <c r="R7" s="689"/>
      <c r="S7" s="690"/>
    </row>
    <row r="8" spans="1:19" ht="12" customHeight="1">
      <c r="A8" s="689">
        <v>1983</v>
      </c>
      <c r="B8" s="699" t="s">
        <v>21</v>
      </c>
      <c r="C8" s="699" t="s">
        <v>21</v>
      </c>
      <c r="D8" s="698">
        <v>23800</v>
      </c>
      <c r="E8" s="698">
        <v>23800</v>
      </c>
      <c r="F8" s="698"/>
      <c r="G8" s="698" t="s">
        <v>23</v>
      </c>
      <c r="H8" s="698" t="s">
        <v>23</v>
      </c>
      <c r="I8" s="698">
        <v>3918</v>
      </c>
      <c r="J8" s="698">
        <v>3918</v>
      </c>
      <c r="K8" s="698"/>
      <c r="L8" s="698" t="s">
        <v>24</v>
      </c>
      <c r="M8" s="698" t="s">
        <v>24</v>
      </c>
      <c r="N8" s="698">
        <v>51540</v>
      </c>
      <c r="O8" s="698">
        <v>51540</v>
      </c>
      <c r="P8" s="689"/>
      <c r="Q8" s="689"/>
      <c r="R8" s="689"/>
      <c r="S8" s="690"/>
    </row>
    <row r="9" spans="1:19" ht="12" customHeight="1">
      <c r="A9" s="689">
        <v>1984</v>
      </c>
      <c r="B9" s="699" t="s">
        <v>21</v>
      </c>
      <c r="C9" s="699" t="s">
        <v>21</v>
      </c>
      <c r="D9" s="698">
        <v>23300</v>
      </c>
      <c r="E9" s="698">
        <v>23300</v>
      </c>
      <c r="F9" s="698"/>
      <c r="G9" s="698" t="s">
        <v>23</v>
      </c>
      <c r="H9" s="698" t="s">
        <v>23</v>
      </c>
      <c r="I9" s="698">
        <v>4031</v>
      </c>
      <c r="J9" s="698">
        <v>4031</v>
      </c>
      <c r="K9" s="698"/>
      <c r="L9" s="698" t="s">
        <v>24</v>
      </c>
      <c r="M9" s="698" t="s">
        <v>24</v>
      </c>
      <c r="N9" s="698">
        <v>55894</v>
      </c>
      <c r="O9" s="698">
        <v>55894</v>
      </c>
      <c r="P9" s="689"/>
      <c r="Q9" s="689"/>
      <c r="R9" s="689"/>
      <c r="S9" s="690"/>
    </row>
    <row r="10" spans="1:19" ht="12" customHeight="1">
      <c r="A10" s="689">
        <v>1985</v>
      </c>
      <c r="B10" s="699" t="s">
        <v>21</v>
      </c>
      <c r="C10" s="699" t="s">
        <v>21</v>
      </c>
      <c r="D10" s="698">
        <v>25700</v>
      </c>
      <c r="E10" s="698">
        <v>25700</v>
      </c>
      <c r="F10" s="698"/>
      <c r="G10" s="698" t="s">
        <v>23</v>
      </c>
      <c r="H10" s="698" t="s">
        <v>23</v>
      </c>
      <c r="I10" s="698">
        <v>4758</v>
      </c>
      <c r="J10" s="698">
        <v>4758</v>
      </c>
      <c r="K10" s="698"/>
      <c r="L10" s="698" t="s">
        <v>24</v>
      </c>
      <c r="M10" s="698" t="s">
        <v>24</v>
      </c>
      <c r="N10" s="698">
        <v>58055</v>
      </c>
      <c r="O10" s="698">
        <v>58055</v>
      </c>
      <c r="P10" s="689"/>
      <c r="Q10" s="689"/>
      <c r="R10" s="689"/>
      <c r="S10" s="690"/>
    </row>
    <row r="11" spans="1:19" ht="12" customHeight="1">
      <c r="A11" s="689">
        <v>1986</v>
      </c>
      <c r="B11" s="699" t="s">
        <v>21</v>
      </c>
      <c r="C11" s="699" t="s">
        <v>21</v>
      </c>
      <c r="D11" s="698">
        <v>28800</v>
      </c>
      <c r="E11" s="698">
        <v>28800</v>
      </c>
      <c r="F11" s="698"/>
      <c r="G11" s="698" t="s">
        <v>23</v>
      </c>
      <c r="H11" s="698" t="s">
        <v>23</v>
      </c>
      <c r="I11" s="698">
        <v>5438</v>
      </c>
      <c r="J11" s="698">
        <v>5438</v>
      </c>
      <c r="K11" s="698"/>
      <c r="L11" s="698" t="s">
        <v>24</v>
      </c>
      <c r="M11" s="698" t="s">
        <v>24</v>
      </c>
      <c r="N11" s="698">
        <v>69132</v>
      </c>
      <c r="O11" s="698">
        <v>69132</v>
      </c>
      <c r="P11" s="689"/>
      <c r="Q11" s="689"/>
      <c r="R11" s="689"/>
      <c r="S11" s="690"/>
    </row>
    <row r="12" spans="1:19" ht="12" customHeight="1">
      <c r="A12" s="689">
        <v>1987</v>
      </c>
      <c r="B12" s="699" t="s">
        <v>21</v>
      </c>
      <c r="C12" s="699" t="s">
        <v>21</v>
      </c>
      <c r="D12" s="698">
        <v>28600</v>
      </c>
      <c r="E12" s="698">
        <v>28600</v>
      </c>
      <c r="F12" s="698"/>
      <c r="G12" s="698" t="s">
        <v>23</v>
      </c>
      <c r="H12" s="698" t="s">
        <v>23</v>
      </c>
      <c r="I12" s="698">
        <v>4811</v>
      </c>
      <c r="J12" s="698">
        <v>4811</v>
      </c>
      <c r="K12" s="698"/>
      <c r="L12" s="698" t="s">
        <v>24</v>
      </c>
      <c r="M12" s="698" t="s">
        <v>24</v>
      </c>
      <c r="N12" s="698">
        <v>69293</v>
      </c>
      <c r="O12" s="698">
        <v>69293</v>
      </c>
      <c r="P12" s="689"/>
      <c r="Q12" s="689"/>
      <c r="R12" s="689"/>
      <c r="S12" s="690"/>
    </row>
    <row r="13" spans="1:19" ht="12" customHeight="1">
      <c r="A13" s="689">
        <v>1988</v>
      </c>
      <c r="B13" s="699" t="s">
        <v>21</v>
      </c>
      <c r="C13" s="699" t="s">
        <v>21</v>
      </c>
      <c r="D13" s="698">
        <v>31200</v>
      </c>
      <c r="E13" s="698">
        <v>31200</v>
      </c>
      <c r="F13" s="698"/>
      <c r="G13" s="698" t="s">
        <v>23</v>
      </c>
      <c r="H13" s="698" t="s">
        <v>23</v>
      </c>
      <c r="I13" s="698">
        <v>5241</v>
      </c>
      <c r="J13" s="698">
        <v>5241</v>
      </c>
      <c r="K13" s="698"/>
      <c r="L13" s="698" t="s">
        <v>24</v>
      </c>
      <c r="M13" s="698" t="s">
        <v>24</v>
      </c>
      <c r="N13" s="698">
        <v>75341</v>
      </c>
      <c r="O13" s="698">
        <v>75341</v>
      </c>
      <c r="P13" s="689"/>
      <c r="Q13" s="689"/>
      <c r="R13" s="689"/>
      <c r="S13" s="690"/>
    </row>
    <row r="14" spans="1:19" ht="12" customHeight="1">
      <c r="A14" s="689">
        <v>1989</v>
      </c>
      <c r="B14" s="699" t="s">
        <v>21</v>
      </c>
      <c r="C14" s="699" t="s">
        <v>21</v>
      </c>
      <c r="D14" s="698">
        <v>29900</v>
      </c>
      <c r="E14" s="698">
        <v>29900</v>
      </c>
      <c r="F14" s="698"/>
      <c r="G14" s="698" t="s">
        <v>23</v>
      </c>
      <c r="H14" s="698" t="s">
        <v>23</v>
      </c>
      <c r="I14" s="698">
        <v>5131</v>
      </c>
      <c r="J14" s="698">
        <v>5131</v>
      </c>
      <c r="K14" s="698"/>
      <c r="L14" s="698" t="s">
        <v>24</v>
      </c>
      <c r="M14" s="698" t="s">
        <v>24</v>
      </c>
      <c r="N14" s="698">
        <v>62334</v>
      </c>
      <c r="O14" s="698">
        <v>62334</v>
      </c>
      <c r="P14" s="689"/>
      <c r="Q14" s="689"/>
      <c r="R14" s="689"/>
      <c r="S14" s="690"/>
    </row>
    <row r="15" spans="1:19" ht="12" customHeight="1">
      <c r="A15" s="689">
        <v>1990</v>
      </c>
      <c r="B15" s="699" t="s">
        <v>21</v>
      </c>
      <c r="C15" s="699" t="s">
        <v>21</v>
      </c>
      <c r="D15" s="698">
        <v>26400</v>
      </c>
      <c r="E15" s="698">
        <v>26400</v>
      </c>
      <c r="F15" s="698"/>
      <c r="G15" s="698" t="s">
        <v>23</v>
      </c>
      <c r="H15" s="698" t="s">
        <v>23</v>
      </c>
      <c r="I15" s="698">
        <v>4503</v>
      </c>
      <c r="J15" s="698">
        <v>4503</v>
      </c>
      <c r="K15" s="698"/>
      <c r="L15" s="698" t="s">
        <v>24</v>
      </c>
      <c r="M15" s="698" t="s">
        <v>24</v>
      </c>
      <c r="N15" s="698">
        <v>81218</v>
      </c>
      <c r="O15" s="698">
        <v>81218</v>
      </c>
      <c r="P15" s="689"/>
      <c r="Q15" s="689"/>
      <c r="R15" s="689"/>
      <c r="S15" s="690"/>
    </row>
    <row r="16" spans="1:19" ht="12" customHeight="1">
      <c r="A16" s="689">
        <v>1991</v>
      </c>
      <c r="B16" s="699" t="s">
        <v>21</v>
      </c>
      <c r="C16" s="699" t="s">
        <v>21</v>
      </c>
      <c r="D16" s="698">
        <v>25900</v>
      </c>
      <c r="E16" s="698">
        <v>25900</v>
      </c>
      <c r="F16" s="698"/>
      <c r="G16" s="698" t="s">
        <v>23</v>
      </c>
      <c r="H16" s="698" t="s">
        <v>23</v>
      </c>
      <c r="I16" s="698">
        <v>3737</v>
      </c>
      <c r="J16" s="698">
        <v>3737</v>
      </c>
      <c r="K16" s="698"/>
      <c r="L16" s="698" t="s">
        <v>24</v>
      </c>
      <c r="M16" s="698" t="s">
        <v>24</v>
      </c>
      <c r="N16" s="698">
        <v>68895</v>
      </c>
      <c r="O16" s="698">
        <v>68895</v>
      </c>
      <c r="P16" s="689"/>
      <c r="Q16" s="689"/>
      <c r="R16" s="689"/>
      <c r="S16" s="690"/>
    </row>
    <row r="17" spans="1:19" ht="12" customHeight="1">
      <c r="A17" s="689">
        <v>1992</v>
      </c>
      <c r="B17" s="698">
        <v>229540</v>
      </c>
      <c r="C17" s="698">
        <v>109400</v>
      </c>
      <c r="D17" s="698">
        <v>26200</v>
      </c>
      <c r="E17" s="698">
        <v>365140</v>
      </c>
      <c r="F17" s="698"/>
      <c r="G17" s="698">
        <v>37783</v>
      </c>
      <c r="H17" s="698">
        <v>18111</v>
      </c>
      <c r="I17" s="698">
        <v>4740</v>
      </c>
      <c r="J17" s="698">
        <v>60634</v>
      </c>
      <c r="K17" s="698"/>
      <c r="L17" s="698">
        <v>223400</v>
      </c>
      <c r="M17" s="698">
        <v>251059</v>
      </c>
      <c r="N17" s="698">
        <v>63811</v>
      </c>
      <c r="O17" s="698">
        <v>538270</v>
      </c>
      <c r="P17" s="689"/>
      <c r="Q17" s="689"/>
      <c r="R17" s="689"/>
      <c r="S17" s="690"/>
    </row>
    <row r="18" spans="1:19" ht="12" customHeight="1">
      <c r="A18" s="689">
        <v>1993</v>
      </c>
      <c r="B18" s="698">
        <v>201730</v>
      </c>
      <c r="C18" s="698">
        <v>106850</v>
      </c>
      <c r="D18" s="698">
        <v>23300</v>
      </c>
      <c r="E18" s="698">
        <v>331880</v>
      </c>
      <c r="F18" s="698"/>
      <c r="G18" s="698">
        <v>36917</v>
      </c>
      <c r="H18" s="698">
        <v>18987</v>
      </c>
      <c r="I18" s="698">
        <v>3792</v>
      </c>
      <c r="J18" s="698">
        <v>59696</v>
      </c>
      <c r="K18" s="698"/>
      <c r="L18" s="698">
        <v>255692</v>
      </c>
      <c r="M18" s="698">
        <v>295626</v>
      </c>
      <c r="N18" s="698">
        <v>68888</v>
      </c>
      <c r="O18" s="698">
        <v>620206</v>
      </c>
      <c r="P18" s="689"/>
      <c r="Q18" s="689"/>
      <c r="R18" s="689"/>
      <c r="S18" s="690"/>
    </row>
    <row r="19" spans="1:19" ht="12" customHeight="1">
      <c r="A19" s="689">
        <v>1994</v>
      </c>
      <c r="B19" s="698">
        <v>202890</v>
      </c>
      <c r="C19" s="698">
        <v>100790</v>
      </c>
      <c r="D19" s="698">
        <v>27100</v>
      </c>
      <c r="E19" s="698">
        <v>330780</v>
      </c>
      <c r="F19" s="698"/>
      <c r="G19" s="698">
        <v>39232</v>
      </c>
      <c r="H19" s="698">
        <v>17957</v>
      </c>
      <c r="I19" s="698">
        <v>4724</v>
      </c>
      <c r="J19" s="698">
        <v>61913</v>
      </c>
      <c r="K19" s="698"/>
      <c r="L19" s="698">
        <v>267828</v>
      </c>
      <c r="M19" s="698">
        <v>298067</v>
      </c>
      <c r="N19" s="698">
        <v>77473</v>
      </c>
      <c r="O19" s="698">
        <v>643368</v>
      </c>
      <c r="P19" s="689"/>
      <c r="Q19" s="689"/>
      <c r="R19" s="689"/>
      <c r="S19" s="690"/>
    </row>
    <row r="20" spans="1:19" ht="12" customHeight="1">
      <c r="A20" s="689">
        <v>1995</v>
      </c>
      <c r="B20" s="698">
        <v>198480</v>
      </c>
      <c r="C20" s="698">
        <v>100070</v>
      </c>
      <c r="D20" s="698">
        <v>26000</v>
      </c>
      <c r="E20" s="698">
        <v>324550</v>
      </c>
      <c r="F20" s="698"/>
      <c r="G20" s="698">
        <v>39426</v>
      </c>
      <c r="H20" s="698">
        <v>18962</v>
      </c>
      <c r="I20" s="698">
        <v>4332</v>
      </c>
      <c r="J20" s="698">
        <v>62720</v>
      </c>
      <c r="K20" s="698"/>
      <c r="L20" s="698">
        <v>350770</v>
      </c>
      <c r="M20" s="698">
        <v>345608</v>
      </c>
      <c r="N20" s="698">
        <v>89193</v>
      </c>
      <c r="O20" s="698">
        <v>785571</v>
      </c>
      <c r="P20" s="689"/>
      <c r="Q20" s="689"/>
      <c r="R20" s="689"/>
      <c r="S20" s="690"/>
    </row>
    <row r="21" spans="1:19" ht="12" customHeight="1">
      <c r="A21" s="689">
        <v>1996</v>
      </c>
      <c r="B21" s="698">
        <v>199260</v>
      </c>
      <c r="C21" s="698">
        <v>101140</v>
      </c>
      <c r="D21" s="698">
        <v>27300</v>
      </c>
      <c r="E21" s="698">
        <v>327700</v>
      </c>
      <c r="F21" s="698"/>
      <c r="G21" s="698">
        <v>42724</v>
      </c>
      <c r="H21" s="698">
        <v>21572</v>
      </c>
      <c r="I21" s="698">
        <v>4737</v>
      </c>
      <c r="J21" s="698">
        <v>69033</v>
      </c>
      <c r="K21" s="698"/>
      <c r="L21" s="698">
        <v>270179</v>
      </c>
      <c r="M21" s="698">
        <v>393333</v>
      </c>
      <c r="N21" s="698">
        <v>80405</v>
      </c>
      <c r="O21" s="698">
        <v>743917</v>
      </c>
      <c r="P21" s="689"/>
      <c r="Q21" s="689"/>
      <c r="R21" s="689"/>
      <c r="S21" s="690"/>
    </row>
    <row r="22" spans="1:19" ht="12" customHeight="1">
      <c r="A22" s="689">
        <v>1997</v>
      </c>
      <c r="B22" s="698">
        <v>179300</v>
      </c>
      <c r="C22" s="698">
        <v>102710</v>
      </c>
      <c r="D22" s="698">
        <v>26600</v>
      </c>
      <c r="E22" s="698">
        <v>308610</v>
      </c>
      <c r="F22" s="698"/>
      <c r="G22" s="698">
        <v>39923</v>
      </c>
      <c r="H22" s="698">
        <v>20840</v>
      </c>
      <c r="I22" s="698">
        <v>4828</v>
      </c>
      <c r="J22" s="698">
        <v>65591</v>
      </c>
      <c r="K22" s="698"/>
      <c r="L22" s="698">
        <v>305017</v>
      </c>
      <c r="M22" s="698">
        <v>374110</v>
      </c>
      <c r="N22" s="698">
        <v>91040</v>
      </c>
      <c r="O22" s="698">
        <v>770167</v>
      </c>
      <c r="P22" s="689"/>
      <c r="Q22" s="689"/>
      <c r="R22" s="689"/>
      <c r="S22" s="690"/>
    </row>
    <row r="23" spans="1:19" ht="12" customHeight="1">
      <c r="A23" s="689">
        <v>1998</v>
      </c>
      <c r="B23" s="698">
        <v>170390</v>
      </c>
      <c r="C23" s="698">
        <v>99910</v>
      </c>
      <c r="D23" s="698">
        <v>25500</v>
      </c>
      <c r="E23" s="698">
        <v>295800</v>
      </c>
      <c r="F23" s="698"/>
      <c r="G23" s="698">
        <v>37205</v>
      </c>
      <c r="H23" s="698">
        <v>21440</v>
      </c>
      <c r="I23" s="698">
        <v>5013</v>
      </c>
      <c r="J23" s="698">
        <v>63658</v>
      </c>
      <c r="K23" s="698"/>
      <c r="L23" s="698">
        <v>292386</v>
      </c>
      <c r="M23" s="698">
        <v>392211</v>
      </c>
      <c r="N23" s="698">
        <v>108155</v>
      </c>
      <c r="O23" s="698">
        <v>792752</v>
      </c>
      <c r="P23" s="689"/>
      <c r="Q23" s="689"/>
      <c r="R23" s="689"/>
      <c r="S23" s="690"/>
    </row>
    <row r="24" spans="1:19" ht="12" customHeight="1">
      <c r="A24" s="689">
        <v>1999</v>
      </c>
      <c r="B24" s="698">
        <v>175870</v>
      </c>
      <c r="C24" s="698">
        <v>106700</v>
      </c>
      <c r="D24" s="698">
        <v>27500</v>
      </c>
      <c r="E24" s="698">
        <v>310070</v>
      </c>
      <c r="F24" s="698"/>
      <c r="G24" s="698">
        <v>40588</v>
      </c>
      <c r="H24" s="698">
        <v>22230</v>
      </c>
      <c r="I24" s="698">
        <v>5160</v>
      </c>
      <c r="J24" s="698">
        <v>67978</v>
      </c>
      <c r="K24" s="698"/>
      <c r="L24" s="698">
        <v>265757</v>
      </c>
      <c r="M24" s="698">
        <v>377360</v>
      </c>
      <c r="N24" s="698">
        <v>109082</v>
      </c>
      <c r="O24" s="698">
        <v>752199</v>
      </c>
      <c r="P24" s="689"/>
      <c r="Q24" s="689"/>
      <c r="R24" s="689"/>
      <c r="S24" s="690"/>
    </row>
    <row r="25" spans="1:19" ht="12" customHeight="1">
      <c r="A25" s="689">
        <v>2000</v>
      </c>
      <c r="B25" s="698">
        <v>164360</v>
      </c>
      <c r="C25" s="698">
        <v>97800</v>
      </c>
      <c r="D25" s="698">
        <v>26000</v>
      </c>
      <c r="E25" s="698">
        <v>288160</v>
      </c>
      <c r="F25" s="698"/>
      <c r="G25" s="698">
        <v>37494</v>
      </c>
      <c r="H25" s="698">
        <v>21774</v>
      </c>
      <c r="I25" s="698">
        <v>5116</v>
      </c>
      <c r="J25" s="698">
        <v>64384</v>
      </c>
      <c r="K25" s="698"/>
      <c r="L25" s="698">
        <v>239893</v>
      </c>
      <c r="M25" s="698">
        <v>371984</v>
      </c>
      <c r="N25" s="698">
        <v>98244</v>
      </c>
      <c r="O25" s="698">
        <v>710121</v>
      </c>
      <c r="P25" s="689"/>
      <c r="Q25" s="689"/>
      <c r="R25" s="689"/>
      <c r="S25" s="690"/>
    </row>
    <row r="26" spans="1:19" ht="12" customHeight="1">
      <c r="A26" s="689">
        <v>2001</v>
      </c>
      <c r="B26" s="698">
        <v>160720</v>
      </c>
      <c r="C26" s="698">
        <v>95160</v>
      </c>
      <c r="D26" s="698">
        <v>24200</v>
      </c>
      <c r="E26" s="698">
        <v>280080</v>
      </c>
      <c r="F26" s="698"/>
      <c r="G26" s="698">
        <v>40478</v>
      </c>
      <c r="H26" s="698">
        <v>22613</v>
      </c>
      <c r="I26" s="698">
        <v>4720</v>
      </c>
      <c r="J26" s="698">
        <v>67811</v>
      </c>
      <c r="K26" s="698"/>
      <c r="L26" s="698">
        <v>273418</v>
      </c>
      <c r="M26" s="698">
        <v>429281</v>
      </c>
      <c r="N26" s="698">
        <v>99500</v>
      </c>
      <c r="O26" s="698">
        <v>802199</v>
      </c>
      <c r="P26" s="689"/>
      <c r="Q26" s="689"/>
      <c r="R26" s="689"/>
      <c r="S26" s="690"/>
    </row>
    <row r="27" spans="1:19" ht="12" customHeight="1">
      <c r="A27" s="689">
        <v>2002</v>
      </c>
      <c r="B27" s="698">
        <v>152500</v>
      </c>
      <c r="C27" s="698">
        <v>89800</v>
      </c>
      <c r="D27" s="698">
        <v>24400</v>
      </c>
      <c r="E27" s="698">
        <v>266700</v>
      </c>
      <c r="F27" s="698"/>
      <c r="G27" s="698">
        <v>39585</v>
      </c>
      <c r="H27" s="698">
        <v>22443</v>
      </c>
      <c r="I27" s="698">
        <v>5065</v>
      </c>
      <c r="J27" s="698">
        <v>67093</v>
      </c>
      <c r="K27" s="698"/>
      <c r="L27" s="698">
        <v>328497</v>
      </c>
      <c r="M27" s="698">
        <v>398302</v>
      </c>
      <c r="N27" s="698">
        <v>91453</v>
      </c>
      <c r="O27" s="698">
        <v>818252</v>
      </c>
      <c r="P27" s="689"/>
      <c r="Q27" s="689"/>
      <c r="R27" s="689"/>
      <c r="S27" s="690"/>
    </row>
    <row r="28" spans="1:19" ht="12" customHeight="1">
      <c r="A28" s="689">
        <v>2003</v>
      </c>
      <c r="B28" s="698">
        <v>150300</v>
      </c>
      <c r="C28" s="698">
        <v>85700</v>
      </c>
      <c r="D28" s="698">
        <v>22200</v>
      </c>
      <c r="E28" s="698">
        <v>258200</v>
      </c>
      <c r="F28" s="698"/>
      <c r="G28" s="698">
        <v>38327</v>
      </c>
      <c r="H28" s="698">
        <v>22069</v>
      </c>
      <c r="I28" s="698">
        <v>5075</v>
      </c>
      <c r="J28" s="698">
        <v>65471</v>
      </c>
      <c r="K28" s="698"/>
      <c r="L28" s="698">
        <v>343795</v>
      </c>
      <c r="M28" s="698">
        <v>370953</v>
      </c>
      <c r="N28" s="698">
        <v>95461</v>
      </c>
      <c r="O28" s="698">
        <v>810209</v>
      </c>
      <c r="P28" s="689"/>
      <c r="Q28" s="689"/>
      <c r="R28" s="689"/>
      <c r="S28" s="690"/>
    </row>
    <row r="29" spans="1:19" ht="12" customHeight="1">
      <c r="A29" s="689">
        <v>2004</v>
      </c>
      <c r="B29" s="698">
        <v>141900</v>
      </c>
      <c r="C29" s="698">
        <v>84750</v>
      </c>
      <c r="D29" s="698">
        <v>19900</v>
      </c>
      <c r="E29" s="698">
        <v>246550</v>
      </c>
      <c r="F29" s="698"/>
      <c r="G29" s="698">
        <v>36880</v>
      </c>
      <c r="H29" s="698">
        <v>21298</v>
      </c>
      <c r="I29" s="698">
        <v>4781</v>
      </c>
      <c r="J29" s="698">
        <v>62959</v>
      </c>
      <c r="K29" s="698"/>
      <c r="L29" s="698">
        <v>313129</v>
      </c>
      <c r="M29" s="698">
        <v>313981</v>
      </c>
      <c r="N29" s="698">
        <v>84345</v>
      </c>
      <c r="O29" s="698">
        <v>711455</v>
      </c>
      <c r="P29" s="689"/>
      <c r="Q29" s="689"/>
      <c r="R29" s="689"/>
      <c r="S29" s="690"/>
    </row>
    <row r="30" spans="1:19" ht="12" customHeight="1">
      <c r="A30" s="689">
        <v>2005</v>
      </c>
      <c r="B30" s="698">
        <v>133800</v>
      </c>
      <c r="C30" s="698">
        <v>84560</v>
      </c>
      <c r="D30" s="698">
        <v>19600</v>
      </c>
      <c r="E30" s="698">
        <v>237960</v>
      </c>
      <c r="F30" s="698"/>
      <c r="G30" s="698">
        <v>37023</v>
      </c>
      <c r="H30" s="698">
        <v>20465</v>
      </c>
      <c r="I30" s="698">
        <v>4243</v>
      </c>
      <c r="J30" s="698">
        <v>61731</v>
      </c>
      <c r="K30" s="698"/>
      <c r="L30" s="698">
        <v>429445</v>
      </c>
      <c r="M30" s="698">
        <v>326201</v>
      </c>
      <c r="N30" s="698">
        <v>80418</v>
      </c>
      <c r="O30" s="698">
        <v>836064</v>
      </c>
      <c r="P30" s="689"/>
      <c r="Q30" s="689"/>
      <c r="R30" s="689"/>
      <c r="S30" s="690"/>
    </row>
    <row r="31" spans="1:19" ht="12" customHeight="1">
      <c r="A31" s="689">
        <v>2006</v>
      </c>
      <c r="B31" s="698">
        <v>131000</v>
      </c>
      <c r="C31" s="698">
        <v>79300</v>
      </c>
      <c r="D31" s="698">
        <v>18300</v>
      </c>
      <c r="E31" s="698">
        <v>228600</v>
      </c>
      <c r="F31" s="698"/>
      <c r="G31" s="698">
        <v>39865</v>
      </c>
      <c r="H31" s="698">
        <v>19498</v>
      </c>
      <c r="I31" s="698">
        <v>4221</v>
      </c>
      <c r="J31" s="698">
        <v>63584</v>
      </c>
      <c r="K31" s="698"/>
      <c r="L31" s="698">
        <v>414111</v>
      </c>
      <c r="M31" s="698">
        <v>335526</v>
      </c>
      <c r="N31" s="698">
        <v>76943</v>
      </c>
      <c r="O31" s="698">
        <v>826580</v>
      </c>
      <c r="P31" s="689"/>
      <c r="Q31" s="689"/>
      <c r="R31" s="689"/>
      <c r="S31" s="690"/>
    </row>
    <row r="32" spans="1:19" ht="12" customHeight="1">
      <c r="A32" s="689">
        <v>2007</v>
      </c>
      <c r="B32" s="698">
        <v>129000</v>
      </c>
      <c r="C32" s="698">
        <v>73820</v>
      </c>
      <c r="D32" s="698">
        <v>17550</v>
      </c>
      <c r="E32" s="698">
        <v>220370</v>
      </c>
      <c r="F32" s="698"/>
      <c r="G32" s="698">
        <v>37349</v>
      </c>
      <c r="H32" s="698">
        <v>20426</v>
      </c>
      <c r="I32" s="698">
        <v>4144</v>
      </c>
      <c r="J32" s="698">
        <v>61919</v>
      </c>
      <c r="K32" s="698"/>
      <c r="L32" s="698">
        <v>422546</v>
      </c>
      <c r="M32" s="698">
        <v>302485</v>
      </c>
      <c r="N32" s="698">
        <v>73517</v>
      </c>
      <c r="O32" s="698">
        <v>798548</v>
      </c>
      <c r="P32" s="689"/>
      <c r="Q32" s="689"/>
      <c r="R32" s="689"/>
      <c r="S32" s="690"/>
    </row>
    <row r="33" spans="1:19" ht="12" customHeight="1">
      <c r="A33" s="689">
        <v>2008</v>
      </c>
      <c r="B33" s="698">
        <v>125300</v>
      </c>
      <c r="C33" s="698">
        <v>71730</v>
      </c>
      <c r="D33" s="698">
        <v>17200</v>
      </c>
      <c r="E33" s="698">
        <v>214230</v>
      </c>
      <c r="F33" s="698"/>
      <c r="G33" s="698">
        <v>39940</v>
      </c>
      <c r="H33" s="698">
        <v>19294</v>
      </c>
      <c r="I33" s="698">
        <v>3690</v>
      </c>
      <c r="J33" s="698">
        <v>62924</v>
      </c>
      <c r="K33" s="698"/>
      <c r="L33" s="698">
        <v>498902</v>
      </c>
      <c r="M33" s="698">
        <v>356781</v>
      </c>
      <c r="N33" s="698">
        <v>65636</v>
      </c>
      <c r="O33" s="698">
        <v>921319</v>
      </c>
      <c r="P33" s="689"/>
      <c r="Q33" s="689"/>
      <c r="R33" s="689"/>
      <c r="S33" s="690"/>
    </row>
    <row r="34" spans="1:19" ht="12" customHeight="1">
      <c r="A34" s="689">
        <v>2009</v>
      </c>
      <c r="B34" s="698">
        <v>123850</v>
      </c>
      <c r="C34" s="698">
        <v>73930</v>
      </c>
      <c r="D34" s="698">
        <v>15100</v>
      </c>
      <c r="E34" s="698">
        <v>212880</v>
      </c>
      <c r="F34" s="698"/>
      <c r="G34" s="698">
        <v>38931</v>
      </c>
      <c r="H34" s="698">
        <v>19059</v>
      </c>
      <c r="I34" s="698">
        <v>3657</v>
      </c>
      <c r="J34" s="698">
        <v>61647</v>
      </c>
      <c r="K34" s="698"/>
      <c r="L34" s="698">
        <v>450933</v>
      </c>
      <c r="M34" s="698">
        <v>344122</v>
      </c>
      <c r="N34" s="698">
        <v>57093</v>
      </c>
      <c r="O34" s="698">
        <v>852148</v>
      </c>
      <c r="P34" s="689"/>
      <c r="Q34" s="689"/>
      <c r="R34" s="689"/>
      <c r="S34" s="690"/>
    </row>
    <row r="35" spans="1:19" ht="12" customHeight="1">
      <c r="A35" s="689">
        <v>2010</v>
      </c>
      <c r="B35" s="698">
        <v>134090</v>
      </c>
      <c r="C35" s="698">
        <v>73330</v>
      </c>
      <c r="D35" s="698">
        <v>16850</v>
      </c>
      <c r="E35" s="698">
        <v>224270</v>
      </c>
      <c r="F35" s="698"/>
      <c r="G35" s="698">
        <v>41701</v>
      </c>
      <c r="H35" s="698">
        <v>18808</v>
      </c>
      <c r="I35" s="698">
        <v>3704</v>
      </c>
      <c r="J35" s="698">
        <v>64213</v>
      </c>
      <c r="K35" s="698"/>
      <c r="L35" s="698">
        <v>499341</v>
      </c>
      <c r="M35" s="698">
        <v>304896</v>
      </c>
      <c r="N35" s="698">
        <v>57418</v>
      </c>
      <c r="O35" s="698">
        <v>861655</v>
      </c>
      <c r="P35" s="700"/>
      <c r="Q35" s="700"/>
      <c r="R35" s="689"/>
      <c r="S35" s="690"/>
    </row>
    <row r="36" spans="1:19" ht="12" customHeight="1">
      <c r="A36" s="689">
        <v>2011</v>
      </c>
      <c r="B36" s="698">
        <v>117570</v>
      </c>
      <c r="C36" s="698">
        <v>70400</v>
      </c>
      <c r="D36" s="698">
        <v>15400</v>
      </c>
      <c r="E36" s="698">
        <v>203370</v>
      </c>
      <c r="F36" s="698"/>
      <c r="G36" s="698">
        <v>36127</v>
      </c>
      <c r="H36" s="698">
        <v>18692</v>
      </c>
      <c r="I36" s="698">
        <v>3628</v>
      </c>
      <c r="J36" s="698">
        <v>58447</v>
      </c>
      <c r="K36" s="698"/>
      <c r="L36" s="698">
        <v>502560</v>
      </c>
      <c r="M36" s="698">
        <v>344832</v>
      </c>
      <c r="N36" s="698">
        <v>80008</v>
      </c>
      <c r="O36" s="698">
        <v>927400</v>
      </c>
      <c r="P36" s="700"/>
      <c r="Q36" s="700"/>
      <c r="R36" s="689"/>
      <c r="S36" s="690"/>
    </row>
    <row r="37" spans="1:19" ht="12" customHeight="1">
      <c r="A37" s="689">
        <v>2012</v>
      </c>
      <c r="B37" s="698">
        <v>115800</v>
      </c>
      <c r="C37" s="698">
        <v>63430</v>
      </c>
      <c r="D37" s="698">
        <v>13600</v>
      </c>
      <c r="E37" s="698">
        <v>192830</v>
      </c>
      <c r="F37" s="698"/>
      <c r="G37" s="698">
        <v>36153</v>
      </c>
      <c r="H37" s="698">
        <v>16706</v>
      </c>
      <c r="I37" s="698">
        <v>3286</v>
      </c>
      <c r="J37" s="698">
        <v>56145</v>
      </c>
      <c r="K37" s="698"/>
      <c r="L37" s="698">
        <v>476768</v>
      </c>
      <c r="M37" s="698">
        <v>319348</v>
      </c>
      <c r="N37" s="698">
        <v>67973</v>
      </c>
      <c r="O37" s="698">
        <v>864089</v>
      </c>
      <c r="P37" s="700"/>
      <c r="Q37" s="700"/>
      <c r="R37" s="689"/>
      <c r="S37" s="690"/>
    </row>
    <row r="38" spans="1:19" ht="12" customHeight="1">
      <c r="A38" s="689">
        <v>2013</v>
      </c>
      <c r="B38" s="698">
        <v>113630</v>
      </c>
      <c r="C38" s="698">
        <v>68600</v>
      </c>
      <c r="D38" s="698">
        <v>14450</v>
      </c>
      <c r="E38" s="698">
        <v>196680</v>
      </c>
      <c r="F38" s="698"/>
      <c r="G38" s="698">
        <v>36102</v>
      </c>
      <c r="H38" s="698">
        <v>18173</v>
      </c>
      <c r="I38" s="698">
        <v>3605</v>
      </c>
      <c r="J38" s="698">
        <v>57880</v>
      </c>
      <c r="K38" s="698"/>
      <c r="L38" s="698">
        <v>513987</v>
      </c>
      <c r="M38" s="698">
        <v>320029</v>
      </c>
      <c r="N38" s="698">
        <v>75389</v>
      </c>
      <c r="O38" s="698">
        <v>909405</v>
      </c>
      <c r="P38" s="700"/>
      <c r="Q38" s="700"/>
      <c r="R38" s="689"/>
      <c r="S38" s="690"/>
    </row>
    <row r="39" spans="1:19" ht="12" customHeight="1">
      <c r="A39" s="701">
        <v>2014</v>
      </c>
      <c r="B39" s="702">
        <v>111350</v>
      </c>
      <c r="C39" s="702">
        <v>58200</v>
      </c>
      <c r="D39" s="702">
        <v>14450</v>
      </c>
      <c r="E39" s="702">
        <v>184000</v>
      </c>
      <c r="F39" s="702"/>
      <c r="G39" s="702">
        <v>33263</v>
      </c>
      <c r="H39" s="702">
        <v>13612</v>
      </c>
      <c r="I39" s="702">
        <v>3739</v>
      </c>
      <c r="J39" s="702">
        <v>50614</v>
      </c>
      <c r="K39" s="702"/>
      <c r="L39" s="702">
        <v>450324</v>
      </c>
      <c r="M39" s="702">
        <v>300634</v>
      </c>
      <c r="N39" s="702">
        <v>88649</v>
      </c>
      <c r="O39" s="702">
        <v>839607</v>
      </c>
      <c r="P39" s="700"/>
      <c r="Q39" s="700"/>
      <c r="R39" s="689"/>
      <c r="S39" s="690"/>
    </row>
    <row r="40" spans="1:19" ht="12" customHeight="1">
      <c r="A40" s="701">
        <v>2015</v>
      </c>
      <c r="B40" s="702">
        <v>116450</v>
      </c>
      <c r="C40" s="702">
        <v>52100</v>
      </c>
      <c r="D40" s="702">
        <v>14400</v>
      </c>
      <c r="E40" s="702">
        <v>182950</v>
      </c>
      <c r="F40" s="702"/>
      <c r="G40" s="702">
        <v>35475</v>
      </c>
      <c r="H40" s="702">
        <v>13552</v>
      </c>
      <c r="I40" s="702">
        <v>3769</v>
      </c>
      <c r="J40" s="702">
        <v>52796</v>
      </c>
      <c r="K40" s="702"/>
      <c r="L40" s="702">
        <v>488383</v>
      </c>
      <c r="M40" s="702">
        <v>264131</v>
      </c>
      <c r="N40" s="702">
        <v>85343</v>
      </c>
      <c r="O40" s="702">
        <v>837857</v>
      </c>
      <c r="P40" s="700"/>
      <c r="Q40" s="700"/>
      <c r="R40" s="689"/>
      <c r="S40" s="690"/>
    </row>
    <row r="41" spans="1:19" ht="12" customHeight="1">
      <c r="A41" s="701">
        <v>2016</v>
      </c>
      <c r="B41" s="702">
        <v>112000</v>
      </c>
      <c r="C41" s="702">
        <v>58000</v>
      </c>
      <c r="D41" s="702">
        <v>12100</v>
      </c>
      <c r="E41" s="702">
        <v>182100</v>
      </c>
      <c r="F41" s="702"/>
      <c r="G41" s="702">
        <v>39949.5</v>
      </c>
      <c r="H41" s="702">
        <v>15125.3</v>
      </c>
      <c r="I41" s="702">
        <v>3932.5</v>
      </c>
      <c r="J41" s="702">
        <v>59007.3</v>
      </c>
      <c r="K41" s="702"/>
      <c r="L41" s="702">
        <v>546755</v>
      </c>
      <c r="M41" s="702">
        <v>260565</v>
      </c>
      <c r="N41" s="702">
        <v>75111</v>
      </c>
      <c r="O41" s="702">
        <v>882431</v>
      </c>
      <c r="P41" s="700"/>
      <c r="Q41" s="700"/>
      <c r="R41" s="689"/>
      <c r="S41" s="690"/>
    </row>
    <row r="42" spans="1:19" ht="12" customHeight="1">
      <c r="A42" s="701">
        <v>2017</v>
      </c>
      <c r="B42" s="702">
        <v>107800</v>
      </c>
      <c r="C42" s="702">
        <v>63250</v>
      </c>
      <c r="D42" s="702">
        <v>11600</v>
      </c>
      <c r="E42" s="702">
        <v>182650</v>
      </c>
      <c r="F42" s="702"/>
      <c r="G42" s="702">
        <v>40781.5</v>
      </c>
      <c r="H42" s="702">
        <v>15394.8</v>
      </c>
      <c r="I42" s="702">
        <v>3364</v>
      </c>
      <c r="J42" s="702">
        <v>59540.3</v>
      </c>
      <c r="K42" s="702"/>
      <c r="L42" s="702">
        <v>594033</v>
      </c>
      <c r="M42" s="702">
        <v>295975</v>
      </c>
      <c r="N42" s="702">
        <v>94192</v>
      </c>
      <c r="O42" s="702">
        <v>984200</v>
      </c>
      <c r="P42" s="700"/>
      <c r="Q42" s="700"/>
      <c r="R42" s="689"/>
      <c r="S42" s="690"/>
    </row>
    <row r="43" spans="1:19" ht="12" customHeight="1">
      <c r="A43" s="694">
        <v>2018</v>
      </c>
      <c r="B43" s="703">
        <v>111400</v>
      </c>
      <c r="C43" s="703">
        <v>60700</v>
      </c>
      <c r="D43" s="703">
        <v>14900</v>
      </c>
      <c r="E43" s="703">
        <v>187000</v>
      </c>
      <c r="F43" s="703"/>
      <c r="G43" s="703">
        <v>39045</v>
      </c>
      <c r="H43" s="703">
        <v>14607</v>
      </c>
      <c r="I43" s="703">
        <v>4619</v>
      </c>
      <c r="J43" s="703">
        <v>58271</v>
      </c>
      <c r="K43" s="703"/>
      <c r="L43" s="703">
        <v>656655</v>
      </c>
      <c r="M43" s="703">
        <v>331542</v>
      </c>
      <c r="N43" s="703">
        <v>90532</v>
      </c>
      <c r="O43" s="703">
        <v>1078729</v>
      </c>
      <c r="P43" s="700"/>
      <c r="Q43" s="700"/>
      <c r="R43" s="689"/>
      <c r="S43" s="690"/>
    </row>
    <row r="44" spans="1:19" ht="12" customHeight="1">
      <c r="A44" s="33" t="s">
        <v>309</v>
      </c>
      <c r="B44" s="704"/>
      <c r="C44" s="704"/>
      <c r="D44" s="704"/>
      <c r="E44" s="704"/>
      <c r="F44" s="704"/>
      <c r="G44" s="704"/>
      <c r="H44" s="689"/>
      <c r="I44" s="689"/>
      <c r="J44" s="689"/>
      <c r="K44" s="689"/>
      <c r="L44" s="689"/>
      <c r="M44" s="689"/>
      <c r="N44" s="689"/>
      <c r="O44" s="689"/>
      <c r="P44" s="689"/>
      <c r="Q44" s="689"/>
      <c r="R44" s="689"/>
      <c r="S44" s="690"/>
    </row>
    <row r="45" spans="1:19" ht="12" customHeight="1">
      <c r="A45" s="163" t="s">
        <v>358</v>
      </c>
      <c r="B45" s="704"/>
      <c r="C45" s="704"/>
      <c r="D45" s="704"/>
      <c r="E45" s="704"/>
      <c r="F45" s="704"/>
      <c r="G45" s="704"/>
      <c r="H45" s="689"/>
      <c r="I45" s="689"/>
      <c r="J45" s="689"/>
      <c r="K45" s="689"/>
      <c r="L45" s="689"/>
      <c r="M45" s="689"/>
      <c r="N45" s="689"/>
      <c r="O45" s="689"/>
      <c r="P45" s="689"/>
      <c r="Q45" s="689"/>
      <c r="R45" s="689"/>
      <c r="S45" s="690"/>
    </row>
    <row r="46" spans="1:19" ht="12" customHeight="1">
      <c r="A46" s="163" t="s">
        <v>361</v>
      </c>
      <c r="B46" s="704"/>
      <c r="C46" s="704"/>
      <c r="D46" s="704"/>
      <c r="E46" s="704"/>
      <c r="F46" s="704"/>
      <c r="G46" s="704"/>
      <c r="H46" s="689"/>
      <c r="I46" s="689"/>
      <c r="J46" s="689"/>
      <c r="K46" s="689"/>
      <c r="L46" s="689"/>
      <c r="M46" s="689"/>
      <c r="N46" s="689"/>
      <c r="O46" s="689"/>
      <c r="P46" s="689"/>
      <c r="Q46" s="689"/>
      <c r="R46" s="689"/>
      <c r="S46" s="690"/>
    </row>
    <row r="47" spans="1:19" ht="12" customHeight="1">
      <c r="A47" s="163" t="s">
        <v>360</v>
      </c>
      <c r="B47" s="704"/>
      <c r="C47" s="704"/>
      <c r="D47" s="704"/>
      <c r="E47" s="704"/>
      <c r="F47" s="704"/>
      <c r="G47" s="704"/>
      <c r="H47" s="689"/>
      <c r="I47" s="689"/>
      <c r="J47" s="689"/>
      <c r="K47" s="689"/>
      <c r="L47" s="689"/>
      <c r="M47" s="689"/>
      <c r="N47" s="689"/>
      <c r="O47" s="689"/>
      <c r="P47" s="689"/>
      <c r="Q47" s="689"/>
      <c r="R47" s="689"/>
      <c r="S47" s="690"/>
    </row>
    <row r="48" spans="1:19" ht="12" customHeight="1">
      <c r="A48" s="677" t="s">
        <v>321</v>
      </c>
      <c r="B48" s="36"/>
      <c r="C48" s="36"/>
      <c r="D48" s="37"/>
      <c r="E48" s="37"/>
      <c r="F48" s="37"/>
      <c r="G48" s="32"/>
      <c r="H48" s="689"/>
      <c r="I48" s="689"/>
      <c r="J48" s="689"/>
      <c r="K48" s="689"/>
      <c r="L48" s="689"/>
      <c r="M48" s="689"/>
      <c r="N48" s="689"/>
      <c r="O48" s="689"/>
      <c r="P48" s="689"/>
      <c r="Q48" s="689"/>
      <c r="R48" s="689"/>
      <c r="S48" s="690"/>
    </row>
    <row r="49" spans="1:19">
      <c r="A49" s="689"/>
      <c r="B49" s="689"/>
      <c r="C49" s="689"/>
      <c r="D49" s="689"/>
      <c r="E49" s="689"/>
      <c r="F49" s="689"/>
      <c r="G49" s="689"/>
      <c r="H49" s="689"/>
      <c r="I49" s="689"/>
      <c r="J49" s="689"/>
      <c r="K49" s="689"/>
      <c r="L49" s="689"/>
      <c r="M49" s="689"/>
      <c r="N49" s="689"/>
      <c r="O49" s="689"/>
      <c r="P49" s="689"/>
      <c r="Q49" s="689"/>
      <c r="R49" s="689"/>
      <c r="S49" s="690"/>
    </row>
    <row r="50" spans="1:19">
      <c r="A50" s="689"/>
      <c r="E50" s="689"/>
      <c r="F50" s="689"/>
      <c r="G50" s="689"/>
      <c r="H50" s="689"/>
      <c r="I50" s="689"/>
      <c r="J50" s="689"/>
      <c r="K50" s="689"/>
      <c r="L50" s="689"/>
      <c r="M50" s="689"/>
      <c r="N50" s="689"/>
      <c r="O50" s="689"/>
      <c r="P50" s="689"/>
      <c r="Q50" s="689"/>
      <c r="R50" s="689"/>
      <c r="S50" s="690"/>
    </row>
    <row r="51" spans="1:19">
      <c r="A51" s="689"/>
      <c r="E51" s="689"/>
      <c r="F51" s="689"/>
      <c r="G51" s="689"/>
      <c r="H51" s="689"/>
      <c r="I51" s="689"/>
      <c r="J51" s="689"/>
      <c r="K51" s="689"/>
      <c r="L51" s="689"/>
      <c r="M51" s="689"/>
      <c r="N51" s="689"/>
      <c r="O51" s="689"/>
      <c r="P51" s="689"/>
      <c r="Q51" s="689"/>
      <c r="R51" s="689"/>
      <c r="S51" s="690"/>
    </row>
    <row r="52" spans="1:19">
      <c r="A52" s="689"/>
      <c r="E52" s="689"/>
      <c r="F52" s="689"/>
      <c r="G52" s="689"/>
      <c r="H52" s="689"/>
      <c r="I52" s="689"/>
      <c r="J52" s="689"/>
      <c r="K52" s="689"/>
      <c r="L52" s="689"/>
      <c r="M52" s="689"/>
      <c r="N52" s="689"/>
      <c r="O52" s="689"/>
      <c r="P52" s="689"/>
      <c r="Q52" s="689"/>
      <c r="R52" s="689"/>
      <c r="S52" s="690"/>
    </row>
    <row r="53" spans="1:19">
      <c r="A53" s="689"/>
      <c r="E53" s="689"/>
      <c r="F53" s="689"/>
      <c r="G53" s="689"/>
      <c r="H53" s="689"/>
      <c r="I53" s="689"/>
      <c r="J53" s="689"/>
      <c r="K53" s="689"/>
      <c r="L53" s="689"/>
      <c r="M53" s="689"/>
      <c r="N53" s="689"/>
      <c r="O53" s="689"/>
      <c r="P53" s="689"/>
      <c r="Q53" s="689"/>
      <c r="R53" s="689"/>
      <c r="S53" s="690"/>
    </row>
    <row r="54" spans="1:19">
      <c r="A54" s="689"/>
      <c r="E54" s="689"/>
      <c r="F54" s="689"/>
      <c r="G54" s="689"/>
      <c r="H54" s="689"/>
      <c r="I54" s="689"/>
      <c r="J54" s="689"/>
      <c r="K54" s="689"/>
      <c r="L54" s="689"/>
      <c r="M54" s="689"/>
      <c r="N54" s="689"/>
      <c r="O54" s="689"/>
      <c r="P54" s="689"/>
      <c r="Q54" s="689"/>
      <c r="R54" s="689"/>
      <c r="S54" s="690"/>
    </row>
    <row r="55" spans="1:19">
      <c r="A55" s="689"/>
      <c r="E55" s="689"/>
      <c r="F55" s="689"/>
      <c r="G55" s="689"/>
      <c r="H55" s="689"/>
      <c r="I55" s="689"/>
      <c r="J55" s="689"/>
      <c r="K55" s="689"/>
      <c r="L55" s="689"/>
      <c r="M55" s="689"/>
      <c r="N55" s="689"/>
      <c r="O55" s="689"/>
      <c r="P55" s="689"/>
      <c r="Q55" s="689"/>
      <c r="R55" s="689"/>
      <c r="S55" s="690"/>
    </row>
    <row r="56" spans="1:19">
      <c r="A56" s="689"/>
      <c r="E56" s="689"/>
      <c r="F56" s="689"/>
      <c r="G56" s="689"/>
      <c r="H56" s="689"/>
      <c r="I56" s="689"/>
      <c r="J56" s="689"/>
      <c r="K56" s="689"/>
      <c r="L56" s="689"/>
      <c r="M56" s="689"/>
      <c r="N56" s="689"/>
      <c r="O56" s="689"/>
      <c r="P56" s="689"/>
      <c r="Q56" s="689"/>
      <c r="R56" s="689"/>
      <c r="S56" s="690"/>
    </row>
    <row r="57" spans="1:19">
      <c r="A57" s="689"/>
      <c r="E57" s="689"/>
      <c r="F57" s="689"/>
      <c r="G57" s="689"/>
      <c r="H57" s="689"/>
      <c r="I57" s="689"/>
      <c r="J57" s="689"/>
      <c r="K57" s="689"/>
      <c r="L57" s="689"/>
      <c r="M57" s="689"/>
      <c r="N57" s="689"/>
      <c r="O57" s="689"/>
      <c r="P57" s="689"/>
      <c r="Q57" s="689"/>
      <c r="R57" s="689"/>
      <c r="S57" s="690"/>
    </row>
    <row r="58" spans="1:19">
      <c r="A58" s="689"/>
      <c r="E58" s="689"/>
      <c r="F58" s="689"/>
      <c r="G58" s="689"/>
      <c r="H58" s="689"/>
      <c r="I58" s="689"/>
      <c r="J58" s="689"/>
      <c r="K58" s="689"/>
      <c r="L58" s="689"/>
      <c r="M58" s="689"/>
      <c r="N58" s="689"/>
      <c r="O58" s="689"/>
      <c r="P58" s="689"/>
      <c r="Q58" s="689"/>
      <c r="R58" s="689"/>
      <c r="S58" s="690"/>
    </row>
    <row r="59" spans="1:19">
      <c r="A59" s="689"/>
      <c r="B59" s="689"/>
      <c r="C59" s="689"/>
      <c r="D59" s="689"/>
      <c r="E59" s="689"/>
      <c r="F59" s="689"/>
      <c r="G59" s="689"/>
      <c r="H59" s="689"/>
      <c r="I59" s="689"/>
      <c r="J59" s="689"/>
      <c r="K59" s="689"/>
      <c r="L59" s="689"/>
      <c r="M59" s="689"/>
      <c r="N59" s="689"/>
      <c r="O59" s="689"/>
      <c r="P59" s="689"/>
      <c r="Q59" s="689"/>
      <c r="R59" s="689"/>
      <c r="S59" s="690"/>
    </row>
    <row r="60" spans="1:19">
      <c r="A60" s="689"/>
      <c r="B60" s="689"/>
      <c r="C60" s="689"/>
      <c r="D60" s="689"/>
      <c r="E60" s="689"/>
      <c r="F60" s="689"/>
      <c r="G60" s="689"/>
      <c r="H60" s="689"/>
      <c r="I60" s="689"/>
      <c r="J60" s="689"/>
      <c r="K60" s="689"/>
      <c r="L60" s="689"/>
      <c r="M60" s="689"/>
      <c r="N60" s="689"/>
      <c r="O60" s="689"/>
      <c r="P60" s="689"/>
      <c r="Q60" s="689"/>
      <c r="R60" s="689"/>
      <c r="S60" s="690"/>
    </row>
    <row r="61" spans="1:19">
      <c r="A61" s="689"/>
      <c r="B61" s="689"/>
      <c r="C61" s="689"/>
      <c r="D61" s="689"/>
      <c r="E61" s="689"/>
      <c r="F61" s="689"/>
      <c r="G61" s="689"/>
      <c r="H61" s="689"/>
      <c r="I61" s="689"/>
      <c r="J61" s="689"/>
      <c r="K61" s="689"/>
      <c r="L61" s="689"/>
      <c r="M61" s="689"/>
      <c r="N61" s="689"/>
      <c r="O61" s="689"/>
      <c r="P61" s="689"/>
      <c r="Q61" s="689"/>
      <c r="R61" s="689"/>
      <c r="S61" s="690"/>
    </row>
    <row r="62" spans="1:19">
      <c r="A62" s="689"/>
      <c r="B62" s="689"/>
      <c r="C62" s="689"/>
      <c r="D62" s="689"/>
      <c r="E62" s="689"/>
      <c r="F62" s="689"/>
      <c r="G62" s="689"/>
      <c r="H62" s="689"/>
      <c r="I62" s="689"/>
      <c r="J62" s="689"/>
      <c r="K62" s="689"/>
      <c r="L62" s="689"/>
      <c r="M62" s="689"/>
      <c r="N62" s="689"/>
      <c r="O62" s="689"/>
      <c r="P62" s="689"/>
      <c r="Q62" s="689"/>
      <c r="R62" s="689"/>
      <c r="S62" s="690"/>
    </row>
    <row r="63" spans="1:19">
      <c r="A63" s="689"/>
      <c r="B63" s="689"/>
      <c r="C63" s="689"/>
      <c r="D63" s="689"/>
      <c r="E63" s="689"/>
      <c r="F63" s="689"/>
      <c r="G63" s="689"/>
      <c r="H63" s="689"/>
      <c r="I63" s="689"/>
      <c r="J63" s="689"/>
      <c r="K63" s="689"/>
      <c r="L63" s="689"/>
      <c r="M63" s="689"/>
      <c r="N63" s="689"/>
      <c r="O63" s="689"/>
      <c r="P63" s="689"/>
      <c r="Q63" s="689"/>
      <c r="R63" s="689"/>
      <c r="S63" s="690"/>
    </row>
    <row r="64" spans="1:19">
      <c r="A64" s="689"/>
      <c r="B64" s="689"/>
      <c r="C64" s="689"/>
      <c r="D64" s="689"/>
      <c r="E64" s="689"/>
      <c r="F64" s="689"/>
      <c r="G64" s="689"/>
      <c r="H64" s="689"/>
      <c r="I64" s="689"/>
      <c r="J64" s="689"/>
      <c r="K64" s="689"/>
      <c r="L64" s="689"/>
      <c r="M64" s="689"/>
      <c r="N64" s="689"/>
      <c r="O64" s="689"/>
      <c r="P64" s="689"/>
      <c r="Q64" s="689"/>
      <c r="R64" s="689"/>
      <c r="S64" s="690"/>
    </row>
    <row r="65" spans="1:19">
      <c r="A65" s="689"/>
      <c r="B65" s="689"/>
      <c r="C65" s="689"/>
      <c r="D65" s="689"/>
      <c r="E65" s="689"/>
      <c r="F65" s="689"/>
      <c r="G65" s="689"/>
      <c r="H65" s="689"/>
      <c r="I65" s="689"/>
      <c r="J65" s="689"/>
      <c r="K65" s="689"/>
      <c r="L65" s="689"/>
      <c r="M65" s="689"/>
      <c r="N65" s="689"/>
      <c r="O65" s="689"/>
      <c r="P65" s="689"/>
      <c r="Q65" s="689"/>
      <c r="R65" s="689"/>
      <c r="S65" s="690"/>
    </row>
    <row r="66" spans="1:19">
      <c r="A66" s="689"/>
      <c r="B66" s="689"/>
      <c r="C66" s="689"/>
      <c r="D66" s="689"/>
      <c r="E66" s="689"/>
      <c r="F66" s="689"/>
      <c r="G66" s="689"/>
      <c r="H66" s="689"/>
      <c r="I66" s="689"/>
      <c r="J66" s="689"/>
      <c r="K66" s="689"/>
      <c r="L66" s="689"/>
      <c r="M66" s="689"/>
      <c r="N66" s="689"/>
      <c r="O66" s="689"/>
      <c r="P66" s="689"/>
      <c r="Q66" s="689"/>
      <c r="R66" s="689"/>
      <c r="S66" s="690"/>
    </row>
    <row r="67" spans="1:19">
      <c r="A67" s="689"/>
      <c r="B67" s="689"/>
      <c r="C67" s="689"/>
      <c r="D67" s="689"/>
      <c r="E67" s="689"/>
      <c r="F67" s="689"/>
      <c r="G67" s="689"/>
      <c r="H67" s="689"/>
      <c r="I67" s="689"/>
      <c r="J67" s="689"/>
      <c r="K67" s="689"/>
      <c r="L67" s="689"/>
      <c r="M67" s="689"/>
      <c r="N67" s="689"/>
      <c r="O67" s="689"/>
      <c r="P67" s="689"/>
      <c r="Q67" s="689"/>
      <c r="R67" s="689"/>
      <c r="S67" s="690"/>
    </row>
    <row r="68" spans="1:19">
      <c r="A68" s="689"/>
      <c r="B68" s="689"/>
      <c r="C68" s="689"/>
      <c r="D68" s="689"/>
      <c r="E68" s="689"/>
      <c r="F68" s="689"/>
      <c r="G68" s="689"/>
      <c r="H68" s="689"/>
      <c r="I68" s="689"/>
      <c r="J68" s="689"/>
      <c r="K68" s="689"/>
      <c r="L68" s="689"/>
      <c r="M68" s="689"/>
      <c r="N68" s="689"/>
      <c r="O68" s="689"/>
      <c r="P68" s="689"/>
      <c r="Q68" s="689"/>
      <c r="R68" s="689"/>
      <c r="S68" s="690"/>
    </row>
    <row r="69" spans="1:19">
      <c r="A69" s="689"/>
      <c r="B69" s="689"/>
      <c r="C69" s="689"/>
      <c r="D69" s="689"/>
      <c r="E69" s="689"/>
      <c r="F69" s="689"/>
      <c r="G69" s="689"/>
      <c r="H69" s="689"/>
      <c r="I69" s="689"/>
      <c r="J69" s="689"/>
      <c r="K69" s="689"/>
      <c r="L69" s="689"/>
      <c r="M69" s="689"/>
      <c r="N69" s="689"/>
      <c r="O69" s="689"/>
      <c r="P69" s="689"/>
      <c r="Q69" s="689"/>
      <c r="R69" s="689"/>
      <c r="S69" s="690"/>
    </row>
    <row r="70" spans="1:19">
      <c r="A70" s="689"/>
      <c r="B70" s="689"/>
      <c r="C70" s="689"/>
      <c r="D70" s="689"/>
      <c r="E70" s="689"/>
      <c r="F70" s="689"/>
      <c r="G70" s="689"/>
      <c r="H70" s="689"/>
      <c r="I70" s="689"/>
      <c r="J70" s="689"/>
      <c r="K70" s="689"/>
      <c r="L70" s="689"/>
      <c r="M70" s="689"/>
      <c r="N70" s="689"/>
      <c r="O70" s="689"/>
      <c r="P70" s="689"/>
      <c r="Q70" s="689"/>
      <c r="R70" s="689"/>
      <c r="S70" s="690"/>
    </row>
    <row r="71" spans="1:19">
      <c r="A71" s="689"/>
      <c r="B71" s="689"/>
      <c r="C71" s="689"/>
      <c r="D71" s="689"/>
      <c r="E71" s="689"/>
      <c r="F71" s="689"/>
      <c r="G71" s="689"/>
      <c r="H71" s="689"/>
      <c r="I71" s="689"/>
      <c r="J71" s="689"/>
      <c r="K71" s="689"/>
      <c r="L71" s="689"/>
      <c r="M71" s="689"/>
      <c r="N71" s="689"/>
      <c r="O71" s="689"/>
      <c r="P71" s="689"/>
      <c r="Q71" s="689"/>
      <c r="R71" s="689"/>
      <c r="S71" s="690"/>
    </row>
    <row r="72" spans="1:19">
      <c r="A72" s="689"/>
      <c r="B72" s="689"/>
      <c r="C72" s="689"/>
      <c r="D72" s="689"/>
      <c r="E72" s="689"/>
      <c r="F72" s="689"/>
      <c r="G72" s="689"/>
      <c r="H72" s="689"/>
      <c r="I72" s="689"/>
      <c r="J72" s="689"/>
      <c r="K72" s="689"/>
      <c r="L72" s="689"/>
      <c r="M72" s="689"/>
      <c r="N72" s="689"/>
      <c r="O72" s="689"/>
      <c r="P72" s="689"/>
      <c r="Q72" s="689"/>
      <c r="R72" s="689"/>
      <c r="S72" s="690"/>
    </row>
    <row r="73" spans="1:19">
      <c r="A73" s="689"/>
      <c r="B73" s="689"/>
      <c r="C73" s="689"/>
      <c r="D73" s="689"/>
      <c r="E73" s="689"/>
      <c r="F73" s="689"/>
      <c r="G73" s="689"/>
      <c r="H73" s="689"/>
      <c r="I73" s="689"/>
      <c r="J73" s="689"/>
      <c r="K73" s="689"/>
      <c r="L73" s="689"/>
      <c r="M73" s="689"/>
      <c r="N73" s="689"/>
      <c r="O73" s="689"/>
      <c r="P73" s="689"/>
      <c r="Q73" s="689"/>
      <c r="R73" s="689"/>
      <c r="S73" s="690"/>
    </row>
    <row r="74" spans="1:19">
      <c r="A74" s="689"/>
      <c r="B74" s="689"/>
      <c r="C74" s="689"/>
      <c r="D74" s="689"/>
      <c r="E74" s="689"/>
      <c r="F74" s="689"/>
      <c r="G74" s="689"/>
      <c r="H74" s="689"/>
      <c r="I74" s="689"/>
      <c r="J74" s="689"/>
      <c r="K74" s="689"/>
      <c r="L74" s="689"/>
      <c r="M74" s="689"/>
      <c r="N74" s="689"/>
      <c r="O74" s="689"/>
      <c r="P74" s="689"/>
      <c r="Q74" s="689"/>
      <c r="R74" s="689"/>
      <c r="S74" s="690"/>
    </row>
    <row r="75" spans="1:19">
      <c r="A75" s="689"/>
      <c r="B75" s="689"/>
      <c r="C75" s="689"/>
      <c r="D75" s="689"/>
      <c r="E75" s="689"/>
      <c r="F75" s="689"/>
      <c r="G75" s="689"/>
      <c r="H75" s="689"/>
      <c r="I75" s="689"/>
      <c r="J75" s="689"/>
      <c r="K75" s="689"/>
      <c r="L75" s="689"/>
      <c r="M75" s="689"/>
      <c r="N75" s="689"/>
      <c r="O75" s="689"/>
      <c r="P75" s="689"/>
      <c r="Q75" s="689"/>
      <c r="R75" s="689"/>
      <c r="S75" s="690"/>
    </row>
    <row r="76" spans="1:19">
      <c r="A76" s="689"/>
      <c r="B76" s="689"/>
      <c r="C76" s="689"/>
      <c r="D76" s="689"/>
      <c r="E76" s="689"/>
      <c r="F76" s="689"/>
      <c r="G76" s="689"/>
      <c r="H76" s="689"/>
      <c r="I76" s="689"/>
      <c r="J76" s="689"/>
      <c r="K76" s="689"/>
      <c r="L76" s="689"/>
      <c r="M76" s="689"/>
      <c r="N76" s="689"/>
      <c r="O76" s="689"/>
      <c r="P76" s="689"/>
      <c r="Q76" s="689"/>
      <c r="R76" s="689"/>
      <c r="S76" s="690"/>
    </row>
    <row r="77" spans="1:19">
      <c r="A77" s="689"/>
      <c r="B77" s="689"/>
      <c r="C77" s="689"/>
      <c r="D77" s="689"/>
      <c r="E77" s="689"/>
      <c r="F77" s="689"/>
      <c r="G77" s="689"/>
      <c r="H77" s="689"/>
      <c r="I77" s="689"/>
      <c r="J77" s="689"/>
      <c r="K77" s="689"/>
      <c r="L77" s="689"/>
      <c r="M77" s="689"/>
      <c r="N77" s="689"/>
      <c r="O77" s="689"/>
      <c r="P77" s="689"/>
      <c r="Q77" s="689"/>
      <c r="R77" s="689"/>
      <c r="S77" s="690"/>
    </row>
    <row r="78" spans="1:19">
      <c r="A78" s="689"/>
      <c r="B78" s="689"/>
      <c r="C78" s="689"/>
      <c r="D78" s="689"/>
      <c r="E78" s="689"/>
      <c r="F78" s="689"/>
      <c r="G78" s="689"/>
      <c r="H78" s="689"/>
      <c r="I78" s="689"/>
      <c r="J78" s="689"/>
      <c r="K78" s="689"/>
      <c r="L78" s="689"/>
      <c r="M78" s="689"/>
      <c r="N78" s="689"/>
      <c r="O78" s="689"/>
      <c r="P78" s="689"/>
      <c r="Q78" s="689"/>
      <c r="R78" s="689"/>
      <c r="S78" s="690"/>
    </row>
    <row r="79" spans="1:19">
      <c r="A79" s="689"/>
      <c r="B79" s="689"/>
      <c r="C79" s="689"/>
      <c r="D79" s="689"/>
      <c r="E79" s="689"/>
      <c r="F79" s="689"/>
      <c r="G79" s="689"/>
      <c r="H79" s="689"/>
      <c r="I79" s="689"/>
      <c r="J79" s="689"/>
      <c r="K79" s="689"/>
      <c r="L79" s="689"/>
      <c r="M79" s="689"/>
      <c r="N79" s="689"/>
      <c r="O79" s="689"/>
      <c r="P79" s="689"/>
      <c r="Q79" s="689"/>
      <c r="R79" s="689"/>
      <c r="S79" s="690"/>
    </row>
    <row r="80" spans="1:19">
      <c r="A80" s="689"/>
      <c r="B80" s="689"/>
      <c r="C80" s="689"/>
      <c r="D80" s="689"/>
      <c r="E80" s="689"/>
      <c r="F80" s="689"/>
      <c r="G80" s="689"/>
      <c r="H80" s="689"/>
      <c r="I80" s="689"/>
      <c r="J80" s="689"/>
      <c r="K80" s="689"/>
      <c r="L80" s="689"/>
      <c r="M80" s="689"/>
      <c r="N80" s="689"/>
      <c r="O80" s="689"/>
      <c r="P80" s="689"/>
      <c r="Q80" s="689"/>
      <c r="R80" s="689"/>
      <c r="S80" s="690"/>
    </row>
    <row r="81" spans="1:19">
      <c r="A81" s="689"/>
      <c r="B81" s="689"/>
      <c r="C81" s="689"/>
      <c r="D81" s="689"/>
      <c r="E81" s="689"/>
      <c r="F81" s="689"/>
      <c r="G81" s="689"/>
      <c r="H81" s="689"/>
      <c r="I81" s="689"/>
      <c r="J81" s="689"/>
      <c r="K81" s="689"/>
      <c r="L81" s="689"/>
      <c r="M81" s="689"/>
      <c r="N81" s="689"/>
      <c r="O81" s="689"/>
      <c r="P81" s="689"/>
      <c r="Q81" s="689"/>
      <c r="R81" s="689"/>
      <c r="S81" s="690"/>
    </row>
    <row r="82" spans="1:19">
      <c r="A82" s="689"/>
      <c r="B82" s="689"/>
      <c r="C82" s="689"/>
      <c r="D82" s="689"/>
      <c r="E82" s="689"/>
      <c r="F82" s="689"/>
      <c r="G82" s="689"/>
      <c r="H82" s="689"/>
      <c r="I82" s="689"/>
      <c r="J82" s="689"/>
      <c r="K82" s="689"/>
      <c r="L82" s="689"/>
      <c r="M82" s="689"/>
      <c r="N82" s="689"/>
      <c r="O82" s="689"/>
      <c r="P82" s="689"/>
      <c r="Q82" s="689"/>
      <c r="R82" s="689"/>
      <c r="S82" s="690"/>
    </row>
    <row r="83" spans="1:19">
      <c r="A83" s="689"/>
      <c r="B83" s="689"/>
      <c r="C83" s="689"/>
      <c r="D83" s="689"/>
      <c r="E83" s="689"/>
      <c r="F83" s="689"/>
      <c r="G83" s="689"/>
      <c r="H83" s="689"/>
      <c r="I83" s="689"/>
      <c r="J83" s="689"/>
      <c r="K83" s="689"/>
      <c r="L83" s="689"/>
      <c r="M83" s="689"/>
      <c r="N83" s="689"/>
      <c r="O83" s="689"/>
      <c r="P83" s="689"/>
      <c r="Q83" s="689"/>
      <c r="R83" s="689"/>
      <c r="S83" s="690"/>
    </row>
    <row r="84" spans="1:19">
      <c r="A84" s="689"/>
      <c r="B84" s="689"/>
      <c r="C84" s="689"/>
      <c r="D84" s="689"/>
      <c r="E84" s="689"/>
      <c r="F84" s="689"/>
      <c r="G84" s="689"/>
      <c r="H84" s="689"/>
      <c r="I84" s="689"/>
      <c r="J84" s="689"/>
      <c r="K84" s="689"/>
      <c r="L84" s="689"/>
      <c r="M84" s="689"/>
      <c r="N84" s="689"/>
      <c r="O84" s="689"/>
      <c r="P84" s="689"/>
      <c r="Q84" s="689"/>
      <c r="R84" s="689"/>
      <c r="S84" s="690"/>
    </row>
    <row r="85" spans="1:19">
      <c r="A85" s="689"/>
      <c r="B85" s="689"/>
      <c r="C85" s="689"/>
      <c r="D85" s="689"/>
      <c r="E85" s="689"/>
      <c r="F85" s="689"/>
      <c r="G85" s="689"/>
      <c r="H85" s="689"/>
      <c r="I85" s="689"/>
      <c r="J85" s="689"/>
      <c r="K85" s="689"/>
      <c r="L85" s="689"/>
      <c r="M85" s="689"/>
      <c r="N85" s="689"/>
      <c r="O85" s="689"/>
      <c r="P85" s="689"/>
      <c r="Q85" s="689"/>
      <c r="R85" s="689"/>
      <c r="S85" s="690"/>
    </row>
    <row r="86" spans="1:19">
      <c r="A86" s="689"/>
      <c r="B86" s="689"/>
      <c r="C86" s="689"/>
      <c r="D86" s="689"/>
      <c r="E86" s="689"/>
      <c r="F86" s="689"/>
      <c r="G86" s="689"/>
      <c r="H86" s="689"/>
      <c r="I86" s="689"/>
      <c r="J86" s="689"/>
      <c r="K86" s="689"/>
      <c r="L86" s="689"/>
      <c r="M86" s="689"/>
      <c r="N86" s="689"/>
      <c r="O86" s="689"/>
      <c r="P86" s="689"/>
      <c r="Q86" s="689"/>
      <c r="R86" s="689"/>
      <c r="S86" s="690"/>
    </row>
    <row r="87" spans="1:19">
      <c r="A87" s="689"/>
      <c r="B87" s="689"/>
      <c r="C87" s="689"/>
      <c r="D87" s="689"/>
      <c r="E87" s="689"/>
      <c r="F87" s="689"/>
      <c r="G87" s="689"/>
      <c r="H87" s="689"/>
      <c r="I87" s="689"/>
      <c r="J87" s="689"/>
      <c r="K87" s="689"/>
      <c r="L87" s="689"/>
      <c r="M87" s="689"/>
      <c r="N87" s="689"/>
      <c r="O87" s="689"/>
      <c r="P87" s="689"/>
      <c r="Q87" s="689"/>
      <c r="R87" s="689"/>
      <c r="S87" s="690"/>
    </row>
    <row r="88" spans="1:19">
      <c r="A88" s="689"/>
      <c r="B88" s="689"/>
      <c r="C88" s="689"/>
      <c r="D88" s="689"/>
      <c r="E88" s="689"/>
      <c r="F88" s="689"/>
      <c r="G88" s="689"/>
      <c r="H88" s="689"/>
      <c r="I88" s="689"/>
      <c r="J88" s="689"/>
      <c r="K88" s="689"/>
      <c r="L88" s="689"/>
      <c r="M88" s="689"/>
      <c r="N88" s="689"/>
      <c r="O88" s="689"/>
      <c r="P88" s="689"/>
      <c r="Q88" s="689"/>
      <c r="R88" s="689"/>
      <c r="S88" s="690"/>
    </row>
    <row r="89" spans="1:19">
      <c r="A89" s="689"/>
      <c r="B89" s="689"/>
      <c r="C89" s="689"/>
      <c r="D89" s="689"/>
      <c r="E89" s="689"/>
      <c r="F89" s="689"/>
      <c r="G89" s="689"/>
      <c r="H89" s="689"/>
      <c r="I89" s="689"/>
      <c r="J89" s="689"/>
      <c r="K89" s="689"/>
      <c r="L89" s="689"/>
      <c r="M89" s="689"/>
      <c r="N89" s="689"/>
      <c r="O89" s="689"/>
      <c r="P89" s="689"/>
      <c r="Q89" s="689"/>
      <c r="R89" s="689"/>
      <c r="S89" s="690"/>
    </row>
    <row r="90" spans="1:19">
      <c r="A90" s="689"/>
      <c r="B90" s="689"/>
      <c r="C90" s="689"/>
      <c r="D90" s="689"/>
      <c r="E90" s="689"/>
      <c r="F90" s="689"/>
      <c r="G90" s="689"/>
      <c r="H90" s="689"/>
      <c r="I90" s="689"/>
      <c r="J90" s="689"/>
      <c r="K90" s="689"/>
      <c r="L90" s="689"/>
      <c r="M90" s="689"/>
      <c r="N90" s="689"/>
      <c r="O90" s="689"/>
      <c r="P90" s="689"/>
      <c r="Q90" s="689"/>
      <c r="R90" s="689"/>
      <c r="S90" s="690"/>
    </row>
    <row r="91" spans="1:19">
      <c r="A91" s="689"/>
      <c r="B91" s="689"/>
      <c r="C91" s="689"/>
      <c r="D91" s="689"/>
      <c r="E91" s="689"/>
      <c r="F91" s="689"/>
      <c r="G91" s="689"/>
      <c r="H91" s="689"/>
      <c r="I91" s="689"/>
      <c r="J91" s="689"/>
      <c r="K91" s="689"/>
      <c r="L91" s="689"/>
      <c r="M91" s="689"/>
      <c r="N91" s="689"/>
      <c r="O91" s="689"/>
      <c r="P91" s="689"/>
      <c r="Q91" s="689"/>
      <c r="R91" s="689"/>
      <c r="S91" s="690"/>
    </row>
    <row r="92" spans="1:19">
      <c r="A92" s="689"/>
      <c r="B92" s="689"/>
      <c r="C92" s="689"/>
      <c r="D92" s="689"/>
      <c r="E92" s="689"/>
      <c r="F92" s="689"/>
      <c r="G92" s="689"/>
      <c r="H92" s="689"/>
      <c r="I92" s="689"/>
      <c r="J92" s="689"/>
      <c r="K92" s="689"/>
      <c r="L92" s="689"/>
      <c r="M92" s="689"/>
      <c r="N92" s="689"/>
      <c r="O92" s="689"/>
      <c r="P92" s="689"/>
      <c r="Q92" s="689"/>
      <c r="R92" s="689"/>
      <c r="S92" s="690"/>
    </row>
    <row r="93" spans="1:19">
      <c r="A93" s="689"/>
      <c r="B93" s="689"/>
      <c r="C93" s="689"/>
      <c r="D93" s="689"/>
      <c r="E93" s="689"/>
      <c r="F93" s="689"/>
      <c r="G93" s="689"/>
      <c r="H93" s="689"/>
      <c r="I93" s="689"/>
      <c r="J93" s="689"/>
      <c r="K93" s="689"/>
      <c r="L93" s="689"/>
      <c r="M93" s="689"/>
      <c r="N93" s="689"/>
      <c r="O93" s="689"/>
      <c r="P93" s="689"/>
      <c r="Q93" s="689"/>
      <c r="R93" s="689"/>
      <c r="S93" s="690"/>
    </row>
    <row r="94" spans="1:19">
      <c r="A94" s="689"/>
      <c r="B94" s="689"/>
      <c r="C94" s="689"/>
      <c r="D94" s="689"/>
      <c r="E94" s="689"/>
      <c r="F94" s="689"/>
      <c r="G94" s="689"/>
      <c r="H94" s="689"/>
      <c r="I94" s="689"/>
      <c r="J94" s="689"/>
      <c r="K94" s="689"/>
      <c r="L94" s="689"/>
      <c r="M94" s="689"/>
      <c r="N94" s="689"/>
      <c r="O94" s="689"/>
      <c r="P94" s="689"/>
      <c r="Q94" s="689"/>
      <c r="R94" s="689"/>
      <c r="S94" s="690"/>
    </row>
    <row r="95" spans="1:19">
      <c r="A95" s="689"/>
      <c r="B95" s="689"/>
      <c r="C95" s="689"/>
      <c r="D95" s="689"/>
      <c r="E95" s="689"/>
      <c r="F95" s="689"/>
      <c r="G95" s="689"/>
      <c r="H95" s="689"/>
      <c r="I95" s="689"/>
      <c r="J95" s="689"/>
      <c r="K95" s="689"/>
      <c r="L95" s="689"/>
      <c r="M95" s="689"/>
      <c r="N95" s="689"/>
      <c r="O95" s="689"/>
      <c r="P95" s="689"/>
      <c r="Q95" s="689"/>
      <c r="R95" s="689"/>
      <c r="S95" s="690"/>
    </row>
    <row r="96" spans="1:19">
      <c r="A96" s="689"/>
      <c r="B96" s="689"/>
      <c r="C96" s="689"/>
      <c r="D96" s="689"/>
      <c r="E96" s="689"/>
      <c r="F96" s="689"/>
      <c r="G96" s="689"/>
      <c r="H96" s="689"/>
      <c r="I96" s="689"/>
      <c r="J96" s="689"/>
      <c r="K96" s="689"/>
      <c r="L96" s="689"/>
      <c r="M96" s="689"/>
      <c r="N96" s="689"/>
      <c r="O96" s="689"/>
      <c r="P96" s="689"/>
      <c r="Q96" s="689"/>
      <c r="R96" s="689"/>
      <c r="S96" s="690"/>
    </row>
    <row r="97" spans="1:19">
      <c r="A97" s="689"/>
      <c r="B97" s="689"/>
      <c r="C97" s="689"/>
      <c r="D97" s="689"/>
      <c r="E97" s="689"/>
      <c r="F97" s="689"/>
      <c r="G97" s="689"/>
      <c r="H97" s="689"/>
      <c r="I97" s="689"/>
      <c r="J97" s="689"/>
      <c r="K97" s="689"/>
      <c r="L97" s="689"/>
      <c r="M97" s="689"/>
      <c r="N97" s="689"/>
      <c r="O97" s="689"/>
      <c r="P97" s="689"/>
      <c r="Q97" s="689"/>
      <c r="R97" s="689"/>
      <c r="S97" s="690"/>
    </row>
    <row r="98" spans="1:19">
      <c r="A98" s="689"/>
      <c r="B98" s="689"/>
      <c r="C98" s="689"/>
      <c r="D98" s="689"/>
      <c r="E98" s="689"/>
      <c r="F98" s="689"/>
      <c r="G98" s="689"/>
      <c r="H98" s="689"/>
      <c r="I98" s="689"/>
      <c r="J98" s="689"/>
      <c r="K98" s="689"/>
      <c r="L98" s="689"/>
      <c r="M98" s="689"/>
      <c r="N98" s="689"/>
      <c r="O98" s="689"/>
      <c r="P98" s="689"/>
      <c r="Q98" s="689"/>
      <c r="R98" s="689"/>
      <c r="S98" s="690"/>
    </row>
    <row r="99" spans="1:19">
      <c r="A99" s="689"/>
      <c r="B99" s="689"/>
      <c r="C99" s="689"/>
      <c r="D99" s="689"/>
      <c r="E99" s="689"/>
      <c r="F99" s="689"/>
      <c r="G99" s="689"/>
      <c r="H99" s="689"/>
      <c r="I99" s="689"/>
      <c r="J99" s="689"/>
      <c r="K99" s="689"/>
      <c r="L99" s="689"/>
      <c r="M99" s="689"/>
      <c r="N99" s="689"/>
      <c r="O99" s="689"/>
      <c r="P99" s="689"/>
      <c r="Q99" s="689"/>
      <c r="R99" s="689"/>
      <c r="S99" s="690"/>
    </row>
    <row r="100" spans="1:19">
      <c r="A100" s="689"/>
      <c r="B100" s="689"/>
      <c r="C100" s="689"/>
      <c r="D100" s="689"/>
      <c r="E100" s="689"/>
      <c r="F100" s="689"/>
      <c r="G100" s="689"/>
      <c r="H100" s="689"/>
      <c r="I100" s="689"/>
      <c r="J100" s="689"/>
      <c r="K100" s="689"/>
      <c r="L100" s="689"/>
      <c r="M100" s="689"/>
      <c r="N100" s="689"/>
      <c r="O100" s="689"/>
      <c r="P100" s="689"/>
      <c r="Q100" s="689"/>
      <c r="R100" s="689"/>
      <c r="S100" s="690"/>
    </row>
    <row r="101" spans="1:19">
      <c r="A101" s="689"/>
      <c r="B101" s="689"/>
      <c r="C101" s="689"/>
      <c r="D101" s="689"/>
      <c r="E101" s="689"/>
      <c r="F101" s="689"/>
      <c r="G101" s="689"/>
      <c r="H101" s="689"/>
      <c r="I101" s="689"/>
      <c r="J101" s="689"/>
      <c r="K101" s="689"/>
      <c r="L101" s="689"/>
      <c r="M101" s="689"/>
      <c r="N101" s="689"/>
      <c r="O101" s="689"/>
      <c r="P101" s="689"/>
      <c r="Q101" s="689"/>
      <c r="R101" s="689"/>
      <c r="S101" s="690"/>
    </row>
    <row r="102" spans="1:19">
      <c r="A102" s="689"/>
      <c r="B102" s="689"/>
      <c r="C102" s="689"/>
      <c r="D102" s="689"/>
      <c r="E102" s="689"/>
      <c r="F102" s="689"/>
      <c r="G102" s="689"/>
      <c r="H102" s="689"/>
      <c r="I102" s="689"/>
      <c r="J102" s="689"/>
      <c r="K102" s="689"/>
      <c r="L102" s="689"/>
      <c r="M102" s="689"/>
      <c r="N102" s="689"/>
      <c r="O102" s="689"/>
      <c r="P102" s="689"/>
      <c r="Q102" s="689"/>
      <c r="R102" s="689"/>
      <c r="S102" s="690"/>
    </row>
    <row r="103" spans="1:19">
      <c r="A103" s="689"/>
      <c r="B103" s="689"/>
      <c r="C103" s="689"/>
      <c r="D103" s="689"/>
      <c r="E103" s="689"/>
      <c r="F103" s="689"/>
      <c r="G103" s="689"/>
      <c r="H103" s="689"/>
      <c r="I103" s="689"/>
      <c r="J103" s="689"/>
      <c r="K103" s="689"/>
      <c r="L103" s="689"/>
      <c r="M103" s="689"/>
      <c r="N103" s="689"/>
      <c r="O103" s="689"/>
      <c r="P103" s="689"/>
      <c r="Q103" s="689"/>
      <c r="R103" s="689"/>
      <c r="S103" s="690"/>
    </row>
    <row r="104" spans="1:19">
      <c r="A104" s="689"/>
      <c r="B104" s="689"/>
      <c r="C104" s="689"/>
      <c r="D104" s="689"/>
      <c r="E104" s="689"/>
      <c r="F104" s="689"/>
      <c r="G104" s="689"/>
      <c r="H104" s="689"/>
      <c r="I104" s="689"/>
      <c r="J104" s="689"/>
      <c r="K104" s="689"/>
      <c r="L104" s="689"/>
      <c r="M104" s="689"/>
      <c r="N104" s="689"/>
      <c r="O104" s="689"/>
      <c r="P104" s="689"/>
      <c r="Q104" s="689"/>
      <c r="R104" s="689"/>
      <c r="S104" s="690"/>
    </row>
    <row r="105" spans="1:19">
      <c r="A105" s="689"/>
      <c r="B105" s="689"/>
      <c r="C105" s="689"/>
      <c r="D105" s="689"/>
      <c r="E105" s="689"/>
      <c r="F105" s="689"/>
      <c r="G105" s="689"/>
      <c r="H105" s="689"/>
      <c r="I105" s="689"/>
      <c r="J105" s="689"/>
      <c r="K105" s="689"/>
      <c r="L105" s="689"/>
      <c r="M105" s="689"/>
      <c r="N105" s="689"/>
      <c r="O105" s="689"/>
      <c r="P105" s="689"/>
      <c r="Q105" s="689"/>
      <c r="R105" s="689"/>
      <c r="S105" s="690"/>
    </row>
    <row r="106" spans="1:19">
      <c r="A106" s="689"/>
      <c r="B106" s="689"/>
      <c r="C106" s="689"/>
      <c r="D106" s="689"/>
      <c r="E106" s="689"/>
      <c r="F106" s="689"/>
      <c r="G106" s="689"/>
      <c r="H106" s="689"/>
      <c r="I106" s="689"/>
      <c r="J106" s="689"/>
      <c r="K106" s="689"/>
      <c r="L106" s="689"/>
      <c r="M106" s="689"/>
      <c r="N106" s="689"/>
      <c r="O106" s="689"/>
      <c r="P106" s="689"/>
      <c r="Q106" s="689"/>
      <c r="R106" s="689"/>
      <c r="S106" s="690"/>
    </row>
    <row r="107" spans="1:19">
      <c r="A107" s="689"/>
      <c r="B107" s="689"/>
      <c r="C107" s="689"/>
      <c r="D107" s="689"/>
      <c r="E107" s="689"/>
      <c r="F107" s="689"/>
      <c r="G107" s="689"/>
      <c r="H107" s="689"/>
      <c r="I107" s="689"/>
      <c r="J107" s="689"/>
      <c r="K107" s="689"/>
      <c r="L107" s="689"/>
      <c r="M107" s="689"/>
      <c r="N107" s="689"/>
      <c r="O107" s="689"/>
      <c r="P107" s="689"/>
      <c r="Q107" s="689"/>
      <c r="R107" s="689"/>
      <c r="S107" s="690"/>
    </row>
    <row r="108" spans="1:19">
      <c r="A108" s="689"/>
      <c r="B108" s="689"/>
      <c r="C108" s="689"/>
      <c r="D108" s="689"/>
      <c r="E108" s="689"/>
      <c r="F108" s="689"/>
      <c r="G108" s="689"/>
      <c r="H108" s="689"/>
      <c r="I108" s="689"/>
      <c r="J108" s="689"/>
      <c r="K108" s="689"/>
      <c r="L108" s="689"/>
      <c r="M108" s="689"/>
      <c r="N108" s="689"/>
      <c r="O108" s="689"/>
      <c r="P108" s="689"/>
      <c r="Q108" s="689"/>
      <c r="R108" s="689"/>
      <c r="S108" s="690"/>
    </row>
    <row r="109" spans="1:19">
      <c r="A109" s="689"/>
      <c r="B109" s="689"/>
      <c r="C109" s="689"/>
      <c r="D109" s="689"/>
      <c r="E109" s="689"/>
      <c r="F109" s="689"/>
      <c r="G109" s="689"/>
      <c r="H109" s="689"/>
      <c r="I109" s="689"/>
      <c r="J109" s="689"/>
      <c r="K109" s="689"/>
      <c r="L109" s="689"/>
      <c r="M109" s="689"/>
      <c r="N109" s="689"/>
      <c r="O109" s="689"/>
      <c r="P109" s="689"/>
      <c r="Q109" s="689"/>
      <c r="R109" s="689"/>
      <c r="S109" s="690"/>
    </row>
    <row r="110" spans="1:19">
      <c r="A110" s="689"/>
      <c r="B110" s="689"/>
      <c r="C110" s="689"/>
      <c r="D110" s="689"/>
      <c r="E110" s="689"/>
      <c r="F110" s="689"/>
      <c r="G110" s="689"/>
      <c r="H110" s="689"/>
      <c r="I110" s="689"/>
      <c r="J110" s="689"/>
      <c r="K110" s="689"/>
      <c r="L110" s="689"/>
      <c r="M110" s="689"/>
      <c r="N110" s="689"/>
      <c r="O110" s="689"/>
      <c r="P110" s="689"/>
      <c r="Q110" s="689"/>
      <c r="R110" s="689"/>
      <c r="S110" s="690"/>
    </row>
    <row r="111" spans="1:19">
      <c r="A111" s="689"/>
      <c r="B111" s="689"/>
      <c r="C111" s="689"/>
      <c r="D111" s="689"/>
      <c r="E111" s="689"/>
      <c r="F111" s="689"/>
      <c r="G111" s="689"/>
      <c r="H111" s="689"/>
      <c r="I111" s="689"/>
      <c r="J111" s="689"/>
      <c r="K111" s="689"/>
      <c r="L111" s="689"/>
      <c r="M111" s="689"/>
      <c r="N111" s="689"/>
      <c r="O111" s="689"/>
      <c r="P111" s="689"/>
      <c r="Q111" s="689"/>
      <c r="R111" s="689"/>
      <c r="S111" s="690"/>
    </row>
    <row r="112" spans="1:19">
      <c r="A112" s="689"/>
      <c r="B112" s="689"/>
      <c r="C112" s="689"/>
      <c r="D112" s="689"/>
      <c r="E112" s="689"/>
      <c r="F112" s="689"/>
      <c r="G112" s="689"/>
      <c r="H112" s="689"/>
      <c r="I112" s="689"/>
      <c r="J112" s="689"/>
      <c r="K112" s="689"/>
      <c r="L112" s="689"/>
      <c r="M112" s="689"/>
      <c r="N112" s="689"/>
      <c r="O112" s="689"/>
      <c r="P112" s="689"/>
      <c r="Q112" s="689"/>
      <c r="R112" s="689"/>
      <c r="S112" s="690"/>
    </row>
    <row r="113" spans="1:19">
      <c r="A113" s="689"/>
      <c r="B113" s="689"/>
      <c r="C113" s="689"/>
      <c r="D113" s="689"/>
      <c r="E113" s="689"/>
      <c r="F113" s="689"/>
      <c r="G113" s="689"/>
      <c r="H113" s="689"/>
      <c r="I113" s="689"/>
      <c r="J113" s="689"/>
      <c r="K113" s="689"/>
      <c r="L113" s="689"/>
      <c r="M113" s="689"/>
      <c r="N113" s="689"/>
      <c r="O113" s="689"/>
      <c r="P113" s="689"/>
      <c r="Q113" s="689"/>
      <c r="R113" s="689"/>
      <c r="S113" s="690"/>
    </row>
    <row r="114" spans="1:19">
      <c r="A114" s="689"/>
      <c r="B114" s="689"/>
      <c r="C114" s="689"/>
      <c r="D114" s="689"/>
      <c r="E114" s="689"/>
      <c r="F114" s="689"/>
      <c r="G114" s="689"/>
      <c r="H114" s="689"/>
      <c r="I114" s="689"/>
      <c r="J114" s="689"/>
      <c r="K114" s="689"/>
      <c r="L114" s="689"/>
      <c r="M114" s="689"/>
      <c r="N114" s="689"/>
      <c r="O114" s="689"/>
      <c r="P114" s="689"/>
      <c r="Q114" s="689"/>
      <c r="R114" s="689"/>
      <c r="S114" s="690"/>
    </row>
    <row r="115" spans="1:19">
      <c r="A115" s="689"/>
      <c r="B115" s="689"/>
      <c r="C115" s="689"/>
      <c r="D115" s="689"/>
      <c r="E115" s="689"/>
      <c r="F115" s="689"/>
      <c r="G115" s="689"/>
      <c r="H115" s="689"/>
      <c r="I115" s="689"/>
      <c r="J115" s="689"/>
      <c r="K115" s="689"/>
      <c r="L115" s="689"/>
      <c r="M115" s="689"/>
      <c r="N115" s="689"/>
      <c r="O115" s="689"/>
      <c r="P115" s="689"/>
      <c r="Q115" s="689"/>
      <c r="R115" s="689"/>
      <c r="S115" s="690"/>
    </row>
    <row r="116" spans="1:19">
      <c r="A116" s="689"/>
      <c r="B116" s="689"/>
      <c r="C116" s="689"/>
      <c r="D116" s="689"/>
      <c r="E116" s="689"/>
      <c r="F116" s="689"/>
      <c r="G116" s="689"/>
      <c r="H116" s="689"/>
      <c r="I116" s="689"/>
      <c r="J116" s="689"/>
      <c r="K116" s="689"/>
      <c r="L116" s="689"/>
      <c r="M116" s="689"/>
      <c r="N116" s="689"/>
      <c r="O116" s="689"/>
      <c r="P116" s="689"/>
      <c r="Q116" s="689"/>
      <c r="R116" s="689"/>
      <c r="S116" s="690"/>
    </row>
    <row r="117" spans="1:19">
      <c r="A117" s="689"/>
      <c r="B117" s="689"/>
      <c r="C117" s="689"/>
      <c r="D117" s="689"/>
      <c r="E117" s="689"/>
      <c r="F117" s="689"/>
      <c r="G117" s="689"/>
      <c r="H117" s="689"/>
      <c r="I117" s="689"/>
      <c r="J117" s="689"/>
      <c r="K117" s="689"/>
      <c r="L117" s="689"/>
      <c r="M117" s="689"/>
      <c r="N117" s="689"/>
      <c r="O117" s="689"/>
      <c r="P117" s="689"/>
      <c r="Q117" s="689"/>
      <c r="R117" s="689"/>
      <c r="S117" s="690"/>
    </row>
    <row r="118" spans="1:19">
      <c r="A118" s="689"/>
      <c r="B118" s="689"/>
      <c r="C118" s="689"/>
      <c r="D118" s="689"/>
      <c r="E118" s="689"/>
      <c r="F118" s="689"/>
      <c r="G118" s="689"/>
      <c r="H118" s="689"/>
      <c r="I118" s="689"/>
      <c r="J118" s="689"/>
      <c r="K118" s="689"/>
      <c r="L118" s="689"/>
      <c r="M118" s="689"/>
      <c r="N118" s="689"/>
      <c r="O118" s="689"/>
      <c r="P118" s="689"/>
      <c r="Q118" s="689"/>
      <c r="R118" s="689"/>
      <c r="S118" s="690"/>
    </row>
    <row r="119" spans="1:19">
      <c r="A119" s="689"/>
      <c r="B119" s="689"/>
      <c r="C119" s="689"/>
      <c r="D119" s="689"/>
      <c r="E119" s="689"/>
      <c r="F119" s="689"/>
      <c r="G119" s="689"/>
      <c r="H119" s="689"/>
      <c r="I119" s="689"/>
      <c r="J119" s="689"/>
      <c r="K119" s="689"/>
      <c r="L119" s="689"/>
      <c r="M119" s="689"/>
      <c r="N119" s="689"/>
      <c r="O119" s="689"/>
      <c r="P119" s="689"/>
      <c r="Q119" s="689"/>
      <c r="R119" s="689"/>
      <c r="S119" s="690"/>
    </row>
    <row r="120" spans="1:19">
      <c r="A120" s="689"/>
      <c r="B120" s="689"/>
      <c r="C120" s="689"/>
      <c r="D120" s="689"/>
      <c r="E120" s="689"/>
      <c r="F120" s="689"/>
      <c r="G120" s="689"/>
      <c r="H120" s="689"/>
      <c r="I120" s="689"/>
      <c r="J120" s="689"/>
      <c r="K120" s="689"/>
      <c r="L120" s="689"/>
      <c r="M120" s="689"/>
      <c r="N120" s="689"/>
      <c r="O120" s="689"/>
      <c r="P120" s="689"/>
      <c r="Q120" s="689"/>
      <c r="R120" s="689"/>
      <c r="S120" s="690"/>
    </row>
    <row r="121" spans="1:19">
      <c r="A121" s="689"/>
      <c r="B121" s="689"/>
      <c r="C121" s="689"/>
      <c r="D121" s="689"/>
      <c r="E121" s="689"/>
      <c r="F121" s="689"/>
      <c r="G121" s="689"/>
      <c r="H121" s="689"/>
      <c r="I121" s="689"/>
      <c r="J121" s="689"/>
      <c r="K121" s="689"/>
      <c r="L121" s="689"/>
      <c r="M121" s="689"/>
      <c r="N121" s="689"/>
      <c r="O121" s="689"/>
      <c r="P121" s="689"/>
      <c r="Q121" s="689"/>
      <c r="R121" s="689"/>
      <c r="S121" s="690"/>
    </row>
    <row r="122" spans="1:19">
      <c r="A122" s="689"/>
      <c r="B122" s="689"/>
      <c r="C122" s="689"/>
      <c r="D122" s="689"/>
      <c r="E122" s="689"/>
      <c r="F122" s="689"/>
      <c r="G122" s="689"/>
      <c r="H122" s="689"/>
      <c r="I122" s="689"/>
      <c r="J122" s="689"/>
      <c r="K122" s="689"/>
      <c r="L122" s="689"/>
      <c r="M122" s="689"/>
      <c r="N122" s="689"/>
      <c r="O122" s="689"/>
      <c r="P122" s="689"/>
      <c r="Q122" s="689"/>
      <c r="R122" s="689"/>
      <c r="S122" s="690"/>
    </row>
    <row r="123" spans="1:19">
      <c r="A123" s="689"/>
      <c r="B123" s="689"/>
      <c r="C123" s="689"/>
      <c r="D123" s="689"/>
      <c r="E123" s="689"/>
      <c r="F123" s="689"/>
      <c r="G123" s="689"/>
      <c r="H123" s="689"/>
      <c r="I123" s="689"/>
      <c r="J123" s="689"/>
      <c r="K123" s="689"/>
      <c r="L123" s="689"/>
      <c r="M123" s="689"/>
      <c r="N123" s="689"/>
      <c r="O123" s="689"/>
      <c r="P123" s="689"/>
      <c r="Q123" s="689"/>
      <c r="R123" s="689"/>
      <c r="S123" s="690"/>
    </row>
    <row r="124" spans="1:19">
      <c r="A124" s="689"/>
      <c r="B124" s="689"/>
      <c r="C124" s="689"/>
      <c r="D124" s="689"/>
      <c r="E124" s="689"/>
      <c r="F124" s="689"/>
      <c r="G124" s="689"/>
      <c r="H124" s="689"/>
      <c r="I124" s="689"/>
      <c r="J124" s="689"/>
      <c r="K124" s="689"/>
      <c r="L124" s="689"/>
      <c r="M124" s="689"/>
      <c r="N124" s="689"/>
      <c r="O124" s="689"/>
      <c r="P124" s="689"/>
      <c r="Q124" s="689"/>
      <c r="R124" s="689"/>
      <c r="S124" s="690"/>
    </row>
    <row r="125" spans="1:19">
      <c r="A125" s="689"/>
      <c r="B125" s="689"/>
      <c r="C125" s="689"/>
      <c r="D125" s="689"/>
      <c r="E125" s="689"/>
      <c r="F125" s="689"/>
      <c r="G125" s="689"/>
      <c r="H125" s="689"/>
      <c r="I125" s="689"/>
      <c r="J125" s="689"/>
      <c r="K125" s="689"/>
      <c r="L125" s="689"/>
      <c r="M125" s="689"/>
      <c r="N125" s="689"/>
      <c r="O125" s="689"/>
      <c r="P125" s="689"/>
      <c r="Q125" s="689"/>
      <c r="R125" s="689"/>
      <c r="S125" s="690"/>
    </row>
    <row r="126" spans="1:19">
      <c r="A126" s="689"/>
      <c r="B126" s="689"/>
      <c r="C126" s="689"/>
      <c r="D126" s="689"/>
      <c r="E126" s="689"/>
      <c r="F126" s="689"/>
      <c r="G126" s="689"/>
      <c r="H126" s="689"/>
      <c r="I126" s="689"/>
      <c r="J126" s="689"/>
      <c r="K126" s="689"/>
      <c r="L126" s="689"/>
      <c r="M126" s="689"/>
      <c r="N126" s="689"/>
      <c r="O126" s="689"/>
      <c r="P126" s="689"/>
      <c r="Q126" s="689"/>
      <c r="R126" s="689"/>
      <c r="S126" s="690"/>
    </row>
    <row r="127" spans="1:19">
      <c r="A127" s="689"/>
      <c r="B127" s="689"/>
      <c r="C127" s="689"/>
      <c r="D127" s="689"/>
      <c r="E127" s="689"/>
      <c r="F127" s="689"/>
      <c r="G127" s="689"/>
      <c r="H127" s="689"/>
      <c r="I127" s="689"/>
      <c r="J127" s="689"/>
      <c r="K127" s="689"/>
      <c r="L127" s="689"/>
      <c r="M127" s="689"/>
      <c r="N127" s="689"/>
      <c r="O127" s="689"/>
      <c r="P127" s="689"/>
      <c r="Q127" s="689"/>
      <c r="R127" s="689"/>
      <c r="S127" s="690"/>
    </row>
    <row r="128" spans="1:19">
      <c r="A128" s="689"/>
      <c r="B128" s="689"/>
      <c r="C128" s="689"/>
      <c r="D128" s="689"/>
      <c r="E128" s="689"/>
      <c r="F128" s="689"/>
      <c r="G128" s="689"/>
      <c r="H128" s="689"/>
      <c r="I128" s="689"/>
      <c r="J128" s="689"/>
      <c r="K128" s="689"/>
      <c r="L128" s="689"/>
      <c r="M128" s="689"/>
      <c r="N128" s="689"/>
      <c r="O128" s="689"/>
      <c r="P128" s="689"/>
      <c r="Q128" s="689"/>
      <c r="R128" s="689"/>
      <c r="S128" s="690"/>
    </row>
    <row r="129" spans="1:19">
      <c r="A129" s="689"/>
      <c r="B129" s="689"/>
      <c r="C129" s="689"/>
      <c r="D129" s="689"/>
      <c r="E129" s="689"/>
      <c r="F129" s="689"/>
      <c r="G129" s="689"/>
      <c r="H129" s="689"/>
      <c r="I129" s="689"/>
      <c r="J129" s="689"/>
      <c r="K129" s="689"/>
      <c r="L129" s="689"/>
      <c r="M129" s="689"/>
      <c r="N129" s="689"/>
      <c r="O129" s="689"/>
      <c r="P129" s="689"/>
      <c r="Q129" s="689"/>
      <c r="R129" s="689"/>
      <c r="S129" s="690"/>
    </row>
    <row r="130" spans="1:19">
      <c r="A130" s="689"/>
      <c r="B130" s="689"/>
      <c r="C130" s="689"/>
      <c r="D130" s="689"/>
      <c r="E130" s="689"/>
      <c r="F130" s="689"/>
      <c r="G130" s="689"/>
      <c r="H130" s="689"/>
      <c r="I130" s="689"/>
      <c r="J130" s="689"/>
      <c r="K130" s="689"/>
      <c r="L130" s="689"/>
      <c r="M130" s="689"/>
      <c r="N130" s="689"/>
      <c r="O130" s="689"/>
      <c r="P130" s="689"/>
      <c r="Q130" s="689"/>
      <c r="R130" s="689"/>
      <c r="S130" s="690"/>
    </row>
    <row r="131" spans="1:19">
      <c r="A131" s="689"/>
      <c r="B131" s="689"/>
      <c r="C131" s="689"/>
      <c r="D131" s="689"/>
      <c r="E131" s="689"/>
      <c r="F131" s="689"/>
      <c r="G131" s="689"/>
      <c r="H131" s="689"/>
      <c r="I131" s="689"/>
      <c r="J131" s="689"/>
      <c r="K131" s="689"/>
      <c r="L131" s="689"/>
      <c r="M131" s="689"/>
      <c r="N131" s="689"/>
      <c r="O131" s="689"/>
      <c r="P131" s="689"/>
      <c r="Q131" s="689"/>
      <c r="R131" s="689"/>
      <c r="S131" s="690"/>
    </row>
    <row r="132" spans="1:19">
      <c r="A132" s="689"/>
      <c r="B132" s="689"/>
      <c r="C132" s="689"/>
      <c r="D132" s="689"/>
      <c r="E132" s="689"/>
      <c r="F132" s="689"/>
      <c r="G132" s="689"/>
      <c r="H132" s="689"/>
      <c r="I132" s="689"/>
      <c r="J132" s="689"/>
      <c r="K132" s="689"/>
      <c r="L132" s="689"/>
      <c r="M132" s="689"/>
      <c r="N132" s="689"/>
      <c r="O132" s="689"/>
      <c r="P132" s="689"/>
      <c r="Q132" s="689"/>
      <c r="R132" s="689"/>
      <c r="S132" s="690"/>
    </row>
    <row r="133" spans="1:19">
      <c r="A133" s="689"/>
      <c r="B133" s="689"/>
      <c r="C133" s="689"/>
      <c r="D133" s="689"/>
      <c r="E133" s="689"/>
      <c r="F133" s="689"/>
      <c r="G133" s="689"/>
      <c r="H133" s="689"/>
      <c r="I133" s="689"/>
      <c r="J133" s="689"/>
      <c r="K133" s="689"/>
      <c r="L133" s="689"/>
      <c r="M133" s="689"/>
      <c r="N133" s="689"/>
      <c r="O133" s="689"/>
      <c r="P133" s="689"/>
      <c r="Q133" s="689"/>
      <c r="R133" s="689"/>
      <c r="S133" s="690"/>
    </row>
    <row r="134" spans="1:19">
      <c r="A134" s="689"/>
      <c r="B134" s="689"/>
      <c r="C134" s="689"/>
      <c r="D134" s="689"/>
      <c r="E134" s="689"/>
      <c r="F134" s="689"/>
      <c r="G134" s="689"/>
      <c r="H134" s="689"/>
      <c r="I134" s="689"/>
      <c r="J134" s="689"/>
      <c r="K134" s="689"/>
      <c r="L134" s="689"/>
      <c r="M134" s="689"/>
      <c r="N134" s="689"/>
      <c r="O134" s="689"/>
      <c r="P134" s="689"/>
      <c r="Q134" s="689"/>
      <c r="R134" s="689"/>
      <c r="S134" s="690"/>
    </row>
    <row r="135" spans="1:19">
      <c r="A135" s="689"/>
      <c r="B135" s="689"/>
      <c r="C135" s="689"/>
      <c r="D135" s="689"/>
      <c r="E135" s="689"/>
      <c r="F135" s="689"/>
      <c r="G135" s="689"/>
      <c r="H135" s="689"/>
      <c r="I135" s="689"/>
      <c r="J135" s="689"/>
      <c r="K135" s="689"/>
      <c r="L135" s="689"/>
      <c r="M135" s="689"/>
      <c r="N135" s="689"/>
      <c r="O135" s="689"/>
      <c r="P135" s="689"/>
      <c r="Q135" s="689"/>
      <c r="R135" s="689"/>
      <c r="S135" s="690"/>
    </row>
    <row r="136" spans="1:19">
      <c r="A136" s="689"/>
      <c r="B136" s="689"/>
      <c r="C136" s="689"/>
      <c r="D136" s="689"/>
      <c r="E136" s="689"/>
      <c r="F136" s="689"/>
      <c r="G136" s="689"/>
      <c r="H136" s="689"/>
      <c r="I136" s="689"/>
      <c r="J136" s="689"/>
      <c r="K136" s="689"/>
      <c r="L136" s="689"/>
      <c r="M136" s="689"/>
      <c r="N136" s="689"/>
      <c r="O136" s="689"/>
      <c r="P136" s="689"/>
      <c r="Q136" s="689"/>
      <c r="R136" s="689"/>
      <c r="S136" s="690"/>
    </row>
    <row r="137" spans="1:19">
      <c r="A137" s="689"/>
      <c r="B137" s="689"/>
      <c r="C137" s="689"/>
      <c r="D137" s="689"/>
      <c r="E137" s="689"/>
      <c r="F137" s="689"/>
      <c r="G137" s="689"/>
      <c r="H137" s="689"/>
      <c r="I137" s="689"/>
      <c r="J137" s="689"/>
      <c r="K137" s="689"/>
      <c r="L137" s="689"/>
      <c r="M137" s="689"/>
      <c r="N137" s="689"/>
      <c r="O137" s="689"/>
      <c r="P137" s="689"/>
      <c r="Q137" s="689"/>
      <c r="R137" s="689"/>
      <c r="S137" s="690"/>
    </row>
    <row r="138" spans="1:19">
      <c r="A138" s="689"/>
      <c r="B138" s="689"/>
      <c r="C138" s="689"/>
      <c r="D138" s="689"/>
      <c r="E138" s="689"/>
      <c r="F138" s="689"/>
      <c r="G138" s="689"/>
      <c r="H138" s="689"/>
      <c r="I138" s="689"/>
      <c r="J138" s="689"/>
      <c r="K138" s="689"/>
      <c r="L138" s="689"/>
      <c r="M138" s="689"/>
      <c r="N138" s="689"/>
      <c r="O138" s="689"/>
      <c r="P138" s="689"/>
      <c r="Q138" s="689"/>
      <c r="R138" s="689"/>
      <c r="S138" s="690"/>
    </row>
    <row r="139" spans="1:19">
      <c r="A139" s="689"/>
      <c r="B139" s="689"/>
      <c r="C139" s="689"/>
      <c r="D139" s="689"/>
      <c r="E139" s="689"/>
      <c r="F139" s="689"/>
      <c r="G139" s="689"/>
      <c r="H139" s="689"/>
      <c r="I139" s="689"/>
      <c r="J139" s="689"/>
      <c r="K139" s="689"/>
      <c r="L139" s="689"/>
      <c r="M139" s="689"/>
      <c r="N139" s="689"/>
      <c r="O139" s="689"/>
      <c r="P139" s="689"/>
      <c r="Q139" s="689"/>
      <c r="R139" s="689"/>
      <c r="S139" s="690"/>
    </row>
    <row r="140" spans="1:19">
      <c r="A140" s="689"/>
      <c r="B140" s="689"/>
      <c r="C140" s="689"/>
      <c r="D140" s="689"/>
      <c r="E140" s="689"/>
      <c r="F140" s="689"/>
      <c r="G140" s="689"/>
      <c r="H140" s="689"/>
      <c r="I140" s="689"/>
      <c r="J140" s="689"/>
      <c r="K140" s="689"/>
      <c r="L140" s="689"/>
      <c r="M140" s="689"/>
      <c r="N140" s="689"/>
      <c r="O140" s="689"/>
      <c r="P140" s="689"/>
      <c r="Q140" s="689"/>
      <c r="R140" s="689"/>
      <c r="S140" s="690"/>
    </row>
    <row r="141" spans="1:19">
      <c r="A141" s="689"/>
      <c r="B141" s="689"/>
      <c r="C141" s="689"/>
      <c r="D141" s="689"/>
      <c r="E141" s="689"/>
      <c r="F141" s="689"/>
      <c r="G141" s="689"/>
      <c r="H141" s="689"/>
      <c r="I141" s="689"/>
      <c r="J141" s="689"/>
      <c r="K141" s="689"/>
      <c r="L141" s="689"/>
      <c r="M141" s="689"/>
      <c r="N141" s="689"/>
      <c r="O141" s="689"/>
      <c r="P141" s="689"/>
      <c r="Q141" s="689"/>
      <c r="R141" s="689"/>
      <c r="S141" s="690"/>
    </row>
    <row r="142" spans="1:19">
      <c r="A142" s="689"/>
      <c r="B142" s="689"/>
      <c r="C142" s="689"/>
      <c r="D142" s="689"/>
      <c r="E142" s="689"/>
      <c r="F142" s="689"/>
      <c r="G142" s="689"/>
      <c r="H142" s="689"/>
      <c r="I142" s="689"/>
      <c r="J142" s="689"/>
      <c r="K142" s="689"/>
      <c r="L142" s="689"/>
      <c r="M142" s="689"/>
      <c r="N142" s="689"/>
      <c r="O142" s="689"/>
      <c r="P142" s="689"/>
      <c r="Q142" s="689"/>
      <c r="R142" s="689"/>
      <c r="S142" s="690"/>
    </row>
    <row r="143" spans="1:19">
      <c r="A143" s="689"/>
      <c r="B143" s="689"/>
      <c r="C143" s="689"/>
      <c r="D143" s="689"/>
      <c r="E143" s="689"/>
      <c r="F143" s="689"/>
      <c r="G143" s="689"/>
      <c r="H143" s="689"/>
      <c r="I143" s="689"/>
      <c r="J143" s="689"/>
      <c r="K143" s="689"/>
      <c r="L143" s="689"/>
      <c r="M143" s="689"/>
      <c r="N143" s="689"/>
      <c r="O143" s="689"/>
      <c r="P143" s="689"/>
      <c r="Q143" s="689"/>
      <c r="R143" s="689"/>
      <c r="S143" s="690"/>
    </row>
    <row r="144" spans="1:19">
      <c r="A144" s="689"/>
      <c r="B144" s="689"/>
      <c r="C144" s="689"/>
      <c r="D144" s="689"/>
      <c r="E144" s="689"/>
      <c r="F144" s="689"/>
      <c r="G144" s="689"/>
      <c r="H144" s="689"/>
      <c r="I144" s="689"/>
      <c r="J144" s="689"/>
      <c r="K144" s="689"/>
      <c r="L144" s="689"/>
      <c r="M144" s="689"/>
      <c r="N144" s="689"/>
      <c r="O144" s="689"/>
      <c r="P144" s="689"/>
      <c r="Q144" s="689"/>
      <c r="R144" s="689"/>
      <c r="S144" s="690"/>
    </row>
    <row r="145" spans="1:19">
      <c r="A145" s="689"/>
      <c r="B145" s="689"/>
      <c r="C145" s="689"/>
      <c r="D145" s="689"/>
      <c r="E145" s="689"/>
      <c r="F145" s="689"/>
      <c r="G145" s="689"/>
      <c r="H145" s="689"/>
      <c r="I145" s="689"/>
      <c r="J145" s="689"/>
      <c r="K145" s="689"/>
      <c r="L145" s="689"/>
      <c r="M145" s="689"/>
      <c r="N145" s="689"/>
      <c r="O145" s="689"/>
      <c r="P145" s="689"/>
      <c r="Q145" s="689"/>
      <c r="R145" s="689"/>
      <c r="S145" s="690"/>
    </row>
    <row r="146" spans="1:19">
      <c r="A146" s="689"/>
      <c r="B146" s="689"/>
      <c r="C146" s="689"/>
      <c r="D146" s="689"/>
      <c r="E146" s="689"/>
      <c r="F146" s="689"/>
      <c r="G146" s="689"/>
      <c r="H146" s="689"/>
      <c r="I146" s="689"/>
      <c r="J146" s="689"/>
      <c r="K146" s="689"/>
      <c r="L146" s="689"/>
      <c r="M146" s="689"/>
      <c r="N146" s="689"/>
      <c r="O146" s="689"/>
      <c r="P146" s="689"/>
      <c r="Q146" s="689"/>
      <c r="R146" s="689"/>
      <c r="S146" s="690"/>
    </row>
    <row r="147" spans="1:19">
      <c r="A147" s="689"/>
      <c r="B147" s="689"/>
      <c r="C147" s="689"/>
      <c r="D147" s="689"/>
      <c r="E147" s="689"/>
      <c r="F147" s="689"/>
      <c r="G147" s="689"/>
      <c r="H147" s="689"/>
      <c r="I147" s="689"/>
      <c r="J147" s="689"/>
      <c r="K147" s="689"/>
      <c r="L147" s="689"/>
      <c r="M147" s="689"/>
      <c r="N147" s="689"/>
      <c r="O147" s="689"/>
      <c r="P147" s="689"/>
      <c r="Q147" s="689"/>
      <c r="R147" s="689"/>
      <c r="S147" s="690"/>
    </row>
    <row r="148" spans="1:19">
      <c r="A148" s="689"/>
      <c r="B148" s="689"/>
      <c r="C148" s="689"/>
      <c r="D148" s="689"/>
      <c r="E148" s="689"/>
      <c r="F148" s="689"/>
      <c r="G148" s="689"/>
      <c r="H148" s="689"/>
      <c r="I148" s="689"/>
      <c r="J148" s="689"/>
      <c r="K148" s="689"/>
      <c r="L148" s="689"/>
      <c r="M148" s="689"/>
      <c r="N148" s="689"/>
      <c r="O148" s="689"/>
      <c r="P148" s="689"/>
      <c r="Q148" s="689"/>
      <c r="R148" s="689"/>
      <c r="S148" s="690"/>
    </row>
    <row r="149" spans="1:19">
      <c r="A149" s="689"/>
      <c r="B149" s="689"/>
      <c r="C149" s="689"/>
      <c r="D149" s="689"/>
      <c r="E149" s="689"/>
      <c r="F149" s="689"/>
      <c r="G149" s="689"/>
      <c r="H149" s="689"/>
      <c r="I149" s="689"/>
      <c r="J149" s="689"/>
      <c r="K149" s="689"/>
      <c r="L149" s="689"/>
      <c r="M149" s="689"/>
      <c r="N149" s="689"/>
      <c r="O149" s="689"/>
      <c r="P149" s="689"/>
      <c r="Q149" s="689"/>
      <c r="R149" s="689"/>
      <c r="S149" s="690"/>
    </row>
    <row r="150" spans="1:19">
      <c r="A150" s="689"/>
      <c r="B150" s="689"/>
      <c r="C150" s="689"/>
      <c r="D150" s="689"/>
      <c r="E150" s="689"/>
      <c r="F150" s="689"/>
      <c r="G150" s="689"/>
      <c r="H150" s="689"/>
      <c r="I150" s="689"/>
      <c r="J150" s="689"/>
      <c r="K150" s="689"/>
      <c r="L150" s="689"/>
      <c r="M150" s="689"/>
      <c r="N150" s="689"/>
      <c r="O150" s="689"/>
      <c r="P150" s="689"/>
      <c r="Q150" s="689"/>
      <c r="R150" s="689"/>
      <c r="S150" s="690"/>
    </row>
    <row r="151" spans="1:19">
      <c r="A151" s="689"/>
      <c r="B151" s="689"/>
      <c r="C151" s="689"/>
      <c r="D151" s="689"/>
      <c r="E151" s="689"/>
      <c r="F151" s="689"/>
      <c r="G151" s="689"/>
      <c r="H151" s="689"/>
      <c r="I151" s="689"/>
      <c r="J151" s="689"/>
      <c r="K151" s="689"/>
      <c r="L151" s="689"/>
      <c r="M151" s="689"/>
      <c r="N151" s="689"/>
      <c r="O151" s="689"/>
      <c r="P151" s="689"/>
      <c r="Q151" s="689"/>
      <c r="R151" s="689"/>
      <c r="S151" s="690"/>
    </row>
    <row r="152" spans="1:19">
      <c r="A152" s="689"/>
      <c r="B152" s="689"/>
      <c r="C152" s="689"/>
      <c r="D152" s="689"/>
      <c r="E152" s="689"/>
      <c r="F152" s="689"/>
      <c r="G152" s="689"/>
      <c r="H152" s="689"/>
      <c r="I152" s="689"/>
      <c r="J152" s="689"/>
      <c r="K152" s="689"/>
      <c r="L152" s="689"/>
      <c r="M152" s="689"/>
      <c r="N152" s="689"/>
      <c r="O152" s="689"/>
      <c r="P152" s="689"/>
      <c r="Q152" s="689"/>
      <c r="R152" s="689"/>
      <c r="S152" s="690"/>
    </row>
    <row r="153" spans="1:19">
      <c r="A153" s="689"/>
      <c r="B153" s="689"/>
      <c r="C153" s="689"/>
      <c r="D153" s="689"/>
      <c r="E153" s="689"/>
      <c r="F153" s="689"/>
      <c r="G153" s="689"/>
      <c r="H153" s="689"/>
      <c r="I153" s="689"/>
      <c r="J153" s="689"/>
      <c r="K153" s="689"/>
      <c r="L153" s="689"/>
      <c r="M153" s="689"/>
      <c r="N153" s="689"/>
      <c r="O153" s="689"/>
      <c r="P153" s="689"/>
      <c r="Q153" s="689"/>
      <c r="R153" s="689"/>
      <c r="S153" s="690"/>
    </row>
    <row r="154" spans="1:19">
      <c r="A154" s="689"/>
      <c r="B154" s="689"/>
      <c r="C154" s="689"/>
      <c r="D154" s="689"/>
      <c r="E154" s="689"/>
      <c r="F154" s="689"/>
      <c r="G154" s="689"/>
      <c r="H154" s="689"/>
      <c r="I154" s="689"/>
      <c r="J154" s="689"/>
      <c r="K154" s="689"/>
      <c r="L154" s="689"/>
      <c r="M154" s="689"/>
      <c r="N154" s="689"/>
      <c r="O154" s="689"/>
      <c r="P154" s="689"/>
      <c r="Q154" s="689"/>
      <c r="R154" s="689"/>
      <c r="S154" s="690"/>
    </row>
    <row r="155" spans="1:19">
      <c r="A155" s="689"/>
      <c r="B155" s="689"/>
      <c r="C155" s="689"/>
      <c r="D155" s="689"/>
      <c r="E155" s="689"/>
      <c r="F155" s="689"/>
      <c r="G155" s="689"/>
      <c r="H155" s="689"/>
      <c r="I155" s="689"/>
      <c r="J155" s="689"/>
      <c r="K155" s="689"/>
      <c r="L155" s="689"/>
      <c r="M155" s="689"/>
      <c r="N155" s="689"/>
      <c r="O155" s="689"/>
      <c r="P155" s="689"/>
      <c r="Q155" s="689"/>
      <c r="R155" s="689"/>
      <c r="S155" s="690"/>
    </row>
    <row r="156" spans="1:19">
      <c r="A156" s="689"/>
      <c r="B156" s="689"/>
      <c r="C156" s="689"/>
      <c r="D156" s="689"/>
      <c r="E156" s="689"/>
      <c r="F156" s="689"/>
      <c r="G156" s="689"/>
      <c r="H156" s="689"/>
      <c r="I156" s="689"/>
      <c r="J156" s="689"/>
      <c r="K156" s="689"/>
      <c r="L156" s="689"/>
      <c r="M156" s="689"/>
      <c r="N156" s="689"/>
      <c r="O156" s="689"/>
      <c r="P156" s="689"/>
      <c r="Q156" s="689"/>
      <c r="R156" s="689"/>
      <c r="S156" s="690"/>
    </row>
    <row r="157" spans="1:19">
      <c r="A157" s="689"/>
      <c r="B157" s="689"/>
      <c r="C157" s="689"/>
      <c r="D157" s="689"/>
      <c r="E157" s="689"/>
      <c r="F157" s="689"/>
      <c r="G157" s="689"/>
      <c r="H157" s="689"/>
      <c r="I157" s="689"/>
      <c r="J157" s="689"/>
      <c r="K157" s="689"/>
      <c r="L157" s="689"/>
      <c r="M157" s="689"/>
      <c r="N157" s="689"/>
      <c r="O157" s="689"/>
      <c r="P157" s="689"/>
      <c r="Q157" s="689"/>
      <c r="R157" s="689"/>
      <c r="S157" s="690"/>
    </row>
    <row r="158" spans="1:19">
      <c r="A158" s="689"/>
      <c r="B158" s="689"/>
      <c r="C158" s="689"/>
      <c r="D158" s="689"/>
      <c r="E158" s="689"/>
      <c r="F158" s="689"/>
      <c r="G158" s="689"/>
      <c r="H158" s="689"/>
      <c r="I158" s="689"/>
      <c r="J158" s="689"/>
      <c r="K158" s="689"/>
      <c r="L158" s="689"/>
      <c r="M158" s="689"/>
      <c r="N158" s="689"/>
      <c r="O158" s="689"/>
      <c r="P158" s="689"/>
      <c r="Q158" s="689"/>
      <c r="R158" s="689"/>
      <c r="S158" s="690"/>
    </row>
    <row r="159" spans="1:19">
      <c r="A159" s="689"/>
      <c r="B159" s="689"/>
      <c r="C159" s="689"/>
      <c r="D159" s="689"/>
      <c r="E159" s="689"/>
      <c r="F159" s="689"/>
      <c r="G159" s="689"/>
      <c r="H159" s="689"/>
      <c r="I159" s="689"/>
      <c r="J159" s="689"/>
      <c r="K159" s="689"/>
      <c r="L159" s="689"/>
      <c r="M159" s="689"/>
      <c r="N159" s="689"/>
      <c r="O159" s="689"/>
      <c r="P159" s="689"/>
      <c r="Q159" s="689"/>
      <c r="R159" s="689"/>
      <c r="S159" s="690"/>
    </row>
    <row r="160" spans="1:19">
      <c r="A160" s="689"/>
      <c r="B160" s="689"/>
      <c r="C160" s="689"/>
      <c r="D160" s="689"/>
      <c r="E160" s="689"/>
      <c r="F160" s="689"/>
      <c r="G160" s="689"/>
      <c r="H160" s="689"/>
      <c r="I160" s="689"/>
      <c r="J160" s="689"/>
      <c r="K160" s="689"/>
      <c r="L160" s="689"/>
      <c r="M160" s="689"/>
      <c r="N160" s="689"/>
      <c r="O160" s="689"/>
      <c r="P160" s="689"/>
      <c r="Q160" s="689"/>
      <c r="R160" s="689"/>
      <c r="S160" s="690"/>
    </row>
    <row r="161" spans="1:19">
      <c r="A161" s="689"/>
      <c r="B161" s="689"/>
      <c r="C161" s="689"/>
      <c r="D161" s="689"/>
      <c r="E161" s="689"/>
      <c r="F161" s="689"/>
      <c r="G161" s="689"/>
      <c r="H161" s="689"/>
      <c r="I161" s="689"/>
      <c r="J161" s="689"/>
      <c r="K161" s="689"/>
      <c r="L161" s="689"/>
      <c r="M161" s="689"/>
      <c r="N161" s="689"/>
      <c r="O161" s="689"/>
      <c r="P161" s="689"/>
      <c r="Q161" s="689"/>
      <c r="R161" s="689"/>
      <c r="S161" s="690"/>
    </row>
    <row r="162" spans="1:19">
      <c r="A162" s="689"/>
      <c r="B162" s="689"/>
      <c r="C162" s="689"/>
      <c r="D162" s="689"/>
      <c r="E162" s="689"/>
      <c r="F162" s="689"/>
      <c r="G162" s="689"/>
      <c r="H162" s="689"/>
      <c r="I162" s="689"/>
      <c r="J162" s="689"/>
      <c r="K162" s="689"/>
      <c r="L162" s="689"/>
      <c r="M162" s="689"/>
      <c r="N162" s="689"/>
      <c r="O162" s="689"/>
      <c r="P162" s="689"/>
      <c r="Q162" s="689"/>
      <c r="R162" s="689"/>
      <c r="S162" s="690"/>
    </row>
    <row r="163" spans="1:19">
      <c r="A163" s="689"/>
      <c r="B163" s="689"/>
      <c r="C163" s="689"/>
      <c r="D163" s="689"/>
      <c r="E163" s="689"/>
      <c r="F163" s="689"/>
      <c r="G163" s="689"/>
      <c r="H163" s="689"/>
      <c r="I163" s="689"/>
      <c r="J163" s="689"/>
      <c r="K163" s="689"/>
      <c r="L163" s="689"/>
      <c r="M163" s="689"/>
      <c r="N163" s="689"/>
      <c r="O163" s="689"/>
      <c r="P163" s="689"/>
      <c r="Q163" s="689"/>
      <c r="R163" s="689"/>
      <c r="S163" s="690"/>
    </row>
    <row r="164" spans="1:19">
      <c r="A164" s="689"/>
      <c r="B164" s="689"/>
      <c r="C164" s="689"/>
      <c r="D164" s="689"/>
      <c r="E164" s="689"/>
      <c r="F164" s="689"/>
      <c r="G164" s="689"/>
      <c r="H164" s="689"/>
      <c r="I164" s="689"/>
      <c r="J164" s="689"/>
      <c r="K164" s="689"/>
      <c r="L164" s="689"/>
      <c r="M164" s="689"/>
      <c r="N164" s="689"/>
      <c r="O164" s="689"/>
      <c r="P164" s="689"/>
      <c r="Q164" s="689"/>
      <c r="R164" s="689"/>
      <c r="S164" s="690"/>
    </row>
    <row r="165" spans="1:19">
      <c r="A165" s="689"/>
      <c r="B165" s="689"/>
      <c r="C165" s="689"/>
      <c r="D165" s="689"/>
      <c r="E165" s="689"/>
      <c r="F165" s="689"/>
      <c r="G165" s="689"/>
      <c r="H165" s="689"/>
      <c r="I165" s="689"/>
      <c r="J165" s="689"/>
      <c r="K165" s="689"/>
      <c r="L165" s="689"/>
      <c r="M165" s="689"/>
      <c r="N165" s="689"/>
      <c r="O165" s="689"/>
      <c r="P165" s="689"/>
      <c r="Q165" s="689"/>
      <c r="R165" s="689"/>
      <c r="S165" s="690"/>
    </row>
    <row r="166" spans="1:19">
      <c r="A166" s="689"/>
      <c r="B166" s="689"/>
      <c r="C166" s="689"/>
      <c r="D166" s="689"/>
      <c r="E166" s="689"/>
      <c r="F166" s="689"/>
      <c r="G166" s="689"/>
      <c r="H166" s="689"/>
      <c r="I166" s="689"/>
      <c r="J166" s="689"/>
      <c r="K166" s="689"/>
      <c r="L166" s="689"/>
      <c r="M166" s="689"/>
      <c r="N166" s="689"/>
      <c r="O166" s="689"/>
      <c r="P166" s="689"/>
      <c r="Q166" s="689"/>
      <c r="R166" s="689"/>
      <c r="S166" s="690"/>
    </row>
    <row r="167" spans="1:19">
      <c r="A167" s="689"/>
      <c r="B167" s="689"/>
      <c r="C167" s="689"/>
      <c r="D167" s="689"/>
      <c r="E167" s="689"/>
      <c r="F167" s="689"/>
      <c r="G167" s="689"/>
      <c r="H167" s="689"/>
      <c r="I167" s="689"/>
      <c r="J167" s="689"/>
      <c r="K167" s="689"/>
      <c r="L167" s="689"/>
      <c r="M167" s="689"/>
      <c r="N167" s="689"/>
      <c r="O167" s="689"/>
      <c r="P167" s="689"/>
      <c r="Q167" s="689"/>
      <c r="R167" s="689"/>
      <c r="S167" s="690"/>
    </row>
    <row r="168" spans="1:19">
      <c r="A168" s="689"/>
      <c r="B168" s="689"/>
      <c r="C168" s="689"/>
      <c r="D168" s="689"/>
      <c r="E168" s="689"/>
      <c r="F168" s="689"/>
      <c r="G168" s="689"/>
      <c r="H168" s="689"/>
      <c r="I168" s="689"/>
      <c r="J168" s="689"/>
      <c r="K168" s="689"/>
      <c r="L168" s="689"/>
      <c r="M168" s="689"/>
      <c r="N168" s="689"/>
      <c r="O168" s="689"/>
      <c r="P168" s="689"/>
      <c r="Q168" s="689"/>
      <c r="R168" s="689"/>
      <c r="S168" s="690"/>
    </row>
    <row r="169" spans="1:19">
      <c r="A169" s="689"/>
      <c r="B169" s="689"/>
      <c r="C169" s="689"/>
      <c r="D169" s="689"/>
      <c r="E169" s="689"/>
      <c r="F169" s="689"/>
      <c r="G169" s="689"/>
      <c r="H169" s="689"/>
      <c r="I169" s="689"/>
      <c r="J169" s="689"/>
      <c r="K169" s="689"/>
      <c r="L169" s="689"/>
      <c r="M169" s="689"/>
      <c r="N169" s="689"/>
      <c r="O169" s="689"/>
      <c r="P169" s="689"/>
      <c r="Q169" s="689"/>
      <c r="R169" s="689"/>
      <c r="S169" s="690"/>
    </row>
    <row r="170" spans="1:19">
      <c r="A170" s="689"/>
      <c r="B170" s="689"/>
      <c r="C170" s="689"/>
      <c r="D170" s="689"/>
      <c r="E170" s="689"/>
      <c r="F170" s="689"/>
      <c r="G170" s="689"/>
      <c r="H170" s="689"/>
      <c r="I170" s="689"/>
      <c r="J170" s="689"/>
      <c r="K170" s="689"/>
      <c r="L170" s="689"/>
      <c r="M170" s="689"/>
      <c r="N170" s="689"/>
      <c r="O170" s="689"/>
      <c r="P170" s="689"/>
      <c r="Q170" s="689"/>
      <c r="R170" s="689"/>
      <c r="S170" s="690"/>
    </row>
    <row r="171" spans="1:19">
      <c r="A171" s="689"/>
      <c r="B171" s="689"/>
      <c r="C171" s="689"/>
      <c r="D171" s="689"/>
      <c r="E171" s="689"/>
      <c r="F171" s="689"/>
      <c r="G171" s="689"/>
      <c r="H171" s="689"/>
      <c r="I171" s="689"/>
      <c r="J171" s="689"/>
      <c r="K171" s="689"/>
      <c r="L171" s="689"/>
      <c r="M171" s="689"/>
      <c r="N171" s="689"/>
      <c r="O171" s="689"/>
      <c r="P171" s="689"/>
      <c r="Q171" s="689"/>
      <c r="R171" s="689"/>
      <c r="S171" s="690"/>
    </row>
    <row r="172" spans="1:19">
      <c r="A172" s="689"/>
      <c r="B172" s="689"/>
      <c r="C172" s="689"/>
      <c r="D172" s="689"/>
      <c r="E172" s="689"/>
      <c r="F172" s="689"/>
      <c r="G172" s="689"/>
      <c r="H172" s="689"/>
      <c r="I172" s="689"/>
      <c r="J172" s="689"/>
      <c r="K172" s="689"/>
      <c r="L172" s="689"/>
      <c r="M172" s="689"/>
      <c r="N172" s="689"/>
      <c r="O172" s="689"/>
      <c r="P172" s="689"/>
      <c r="Q172" s="689"/>
      <c r="R172" s="689"/>
      <c r="S172" s="690"/>
    </row>
    <row r="173" spans="1:19">
      <c r="A173" s="689"/>
      <c r="B173" s="689"/>
      <c r="C173" s="689"/>
      <c r="D173" s="689"/>
      <c r="E173" s="689"/>
      <c r="F173" s="689"/>
      <c r="G173" s="689"/>
      <c r="H173" s="689"/>
      <c r="I173" s="689"/>
      <c r="J173" s="689"/>
      <c r="K173" s="689"/>
      <c r="L173" s="689"/>
      <c r="M173" s="689"/>
      <c r="N173" s="689"/>
      <c r="O173" s="689"/>
      <c r="P173" s="689"/>
      <c r="Q173" s="689"/>
      <c r="R173" s="689"/>
      <c r="S173" s="690"/>
    </row>
    <row r="174" spans="1:19">
      <c r="A174" s="689"/>
      <c r="B174" s="689"/>
      <c r="C174" s="689"/>
      <c r="D174" s="689"/>
      <c r="E174" s="689"/>
      <c r="F174" s="689"/>
      <c r="G174" s="689"/>
      <c r="H174" s="689"/>
      <c r="I174" s="689"/>
      <c r="J174" s="689"/>
      <c r="K174" s="689"/>
      <c r="L174" s="689"/>
      <c r="M174" s="689"/>
      <c r="N174" s="689"/>
      <c r="O174" s="689"/>
      <c r="P174" s="689"/>
      <c r="Q174" s="689"/>
      <c r="R174" s="689"/>
      <c r="S174" s="690"/>
    </row>
    <row r="175" spans="1:19">
      <c r="A175" s="689"/>
      <c r="B175" s="689"/>
      <c r="C175" s="689"/>
      <c r="D175" s="689"/>
      <c r="E175" s="689"/>
      <c r="F175" s="689"/>
      <c r="G175" s="689"/>
      <c r="H175" s="689"/>
      <c r="I175" s="689"/>
      <c r="J175" s="689"/>
      <c r="K175" s="689"/>
      <c r="L175" s="689"/>
      <c r="M175" s="689"/>
      <c r="N175" s="689"/>
      <c r="O175" s="689"/>
      <c r="P175" s="689"/>
      <c r="Q175" s="689"/>
      <c r="R175" s="689"/>
      <c r="S175" s="690"/>
    </row>
    <row r="176" spans="1:19">
      <c r="A176" s="689"/>
      <c r="B176" s="689"/>
      <c r="C176" s="689"/>
      <c r="D176" s="689"/>
      <c r="E176" s="689"/>
      <c r="F176" s="689"/>
      <c r="G176" s="689"/>
      <c r="H176" s="689"/>
      <c r="I176" s="689"/>
      <c r="J176" s="689"/>
      <c r="K176" s="689"/>
      <c r="L176" s="689"/>
      <c r="M176" s="689"/>
      <c r="N176" s="689"/>
      <c r="O176" s="689"/>
      <c r="P176" s="689"/>
      <c r="Q176" s="689"/>
      <c r="R176" s="689"/>
      <c r="S176" s="690"/>
    </row>
    <row r="177" spans="1:19">
      <c r="A177" s="689"/>
      <c r="B177" s="689"/>
      <c r="C177" s="689"/>
      <c r="D177" s="689"/>
      <c r="E177" s="689"/>
      <c r="F177" s="689"/>
      <c r="G177" s="689"/>
      <c r="H177" s="689"/>
      <c r="I177" s="689"/>
      <c r="J177" s="689"/>
      <c r="K177" s="689"/>
      <c r="L177" s="689"/>
      <c r="M177" s="689"/>
      <c r="N177" s="689"/>
      <c r="O177" s="689"/>
      <c r="P177" s="689"/>
      <c r="Q177" s="689"/>
      <c r="R177" s="689"/>
      <c r="S177" s="690"/>
    </row>
    <row r="178" spans="1:19">
      <c r="A178" s="689"/>
      <c r="B178" s="689"/>
      <c r="C178" s="689"/>
      <c r="D178" s="689"/>
      <c r="E178" s="689"/>
      <c r="F178" s="689"/>
      <c r="G178" s="689"/>
      <c r="H178" s="689"/>
      <c r="I178" s="689"/>
      <c r="J178" s="689"/>
      <c r="K178" s="689"/>
      <c r="L178" s="689"/>
      <c r="M178" s="689"/>
      <c r="N178" s="689"/>
      <c r="O178" s="689"/>
      <c r="P178" s="689"/>
      <c r="Q178" s="689"/>
      <c r="R178" s="689"/>
      <c r="S178" s="690"/>
    </row>
    <row r="179" spans="1:19">
      <c r="A179" s="689"/>
      <c r="B179" s="689"/>
      <c r="C179" s="689"/>
      <c r="D179" s="689"/>
      <c r="E179" s="689"/>
      <c r="F179" s="689"/>
      <c r="G179" s="689"/>
      <c r="H179" s="689"/>
      <c r="I179" s="689"/>
      <c r="J179" s="689"/>
      <c r="K179" s="689"/>
      <c r="L179" s="689"/>
      <c r="M179" s="689"/>
      <c r="N179" s="689"/>
      <c r="O179" s="689"/>
      <c r="P179" s="689"/>
      <c r="Q179" s="689"/>
      <c r="R179" s="689"/>
      <c r="S179" s="690"/>
    </row>
    <row r="180" spans="1:19">
      <c r="A180" s="689"/>
      <c r="B180" s="689"/>
      <c r="C180" s="689"/>
      <c r="D180" s="689"/>
      <c r="E180" s="689"/>
      <c r="F180" s="689"/>
      <c r="G180" s="689"/>
      <c r="H180" s="689"/>
      <c r="I180" s="689"/>
      <c r="J180" s="689"/>
      <c r="K180" s="689"/>
      <c r="L180" s="689"/>
      <c r="M180" s="689"/>
      <c r="N180" s="689"/>
      <c r="O180" s="689"/>
      <c r="P180" s="689"/>
      <c r="Q180" s="689"/>
      <c r="R180" s="689"/>
      <c r="S180" s="690"/>
    </row>
    <row r="181" spans="1:19">
      <c r="A181" s="689"/>
      <c r="B181" s="689"/>
      <c r="C181" s="689"/>
      <c r="D181" s="689"/>
      <c r="E181" s="689"/>
      <c r="F181" s="689"/>
      <c r="G181" s="689"/>
      <c r="H181" s="689"/>
      <c r="I181" s="689"/>
      <c r="J181" s="689"/>
      <c r="K181" s="689"/>
      <c r="L181" s="689"/>
      <c r="M181" s="689"/>
      <c r="N181" s="689"/>
      <c r="O181" s="689"/>
      <c r="P181" s="689"/>
      <c r="Q181" s="689"/>
      <c r="R181" s="689"/>
      <c r="S181" s="690"/>
    </row>
    <row r="182" spans="1:19">
      <c r="A182" s="689"/>
      <c r="B182" s="689"/>
      <c r="C182" s="689"/>
      <c r="D182" s="689"/>
      <c r="E182" s="689"/>
      <c r="F182" s="689"/>
      <c r="G182" s="689"/>
      <c r="H182" s="689"/>
      <c r="I182" s="689"/>
      <c r="J182" s="689"/>
      <c r="K182" s="689"/>
      <c r="L182" s="689"/>
      <c r="M182" s="689"/>
      <c r="N182" s="689"/>
      <c r="O182" s="689"/>
      <c r="P182" s="689"/>
      <c r="Q182" s="689"/>
      <c r="R182" s="689"/>
      <c r="S182" s="690"/>
    </row>
    <row r="183" spans="1:19">
      <c r="A183" s="689"/>
      <c r="B183" s="689"/>
      <c r="C183" s="689"/>
      <c r="D183" s="689"/>
      <c r="E183" s="689"/>
      <c r="F183" s="689"/>
      <c r="G183" s="689"/>
      <c r="H183" s="689"/>
      <c r="I183" s="689"/>
      <c r="J183" s="689"/>
      <c r="K183" s="689"/>
      <c r="L183" s="689"/>
      <c r="M183" s="689"/>
      <c r="N183" s="689"/>
      <c r="O183" s="689"/>
      <c r="P183" s="689"/>
      <c r="Q183" s="689"/>
      <c r="R183" s="689"/>
      <c r="S183" s="690"/>
    </row>
    <row r="184" spans="1:19">
      <c r="A184" s="689"/>
      <c r="B184" s="689"/>
      <c r="C184" s="689"/>
      <c r="D184" s="689"/>
      <c r="E184" s="689"/>
      <c r="F184" s="689"/>
      <c r="G184" s="689"/>
      <c r="H184" s="689"/>
      <c r="I184" s="689"/>
      <c r="J184" s="689"/>
      <c r="K184" s="689"/>
      <c r="L184" s="689"/>
      <c r="M184" s="689"/>
      <c r="N184" s="689"/>
      <c r="O184" s="689"/>
      <c r="P184" s="689"/>
      <c r="Q184" s="689"/>
      <c r="R184" s="689"/>
      <c r="S184" s="690"/>
    </row>
    <row r="185" spans="1:19">
      <c r="A185" s="689"/>
      <c r="B185" s="689"/>
      <c r="C185" s="689"/>
      <c r="D185" s="689"/>
      <c r="E185" s="689"/>
      <c r="F185" s="689"/>
      <c r="G185" s="689"/>
      <c r="H185" s="689"/>
      <c r="I185" s="689"/>
      <c r="J185" s="689"/>
      <c r="K185" s="689"/>
      <c r="L185" s="689"/>
      <c r="M185" s="689"/>
      <c r="N185" s="689"/>
      <c r="O185" s="689"/>
      <c r="P185" s="689"/>
      <c r="Q185" s="689"/>
      <c r="R185" s="689"/>
      <c r="S185" s="690"/>
    </row>
    <row r="186" spans="1:19">
      <c r="A186" s="689"/>
      <c r="B186" s="689"/>
      <c r="C186" s="689"/>
      <c r="D186" s="689"/>
      <c r="E186" s="689"/>
      <c r="F186" s="689"/>
      <c r="G186" s="689"/>
      <c r="H186" s="689"/>
      <c r="I186" s="689"/>
      <c r="J186" s="689"/>
      <c r="K186" s="689"/>
      <c r="L186" s="689"/>
      <c r="M186" s="689"/>
      <c r="N186" s="689"/>
      <c r="O186" s="689"/>
      <c r="P186" s="689"/>
      <c r="Q186" s="689"/>
      <c r="R186" s="689"/>
      <c r="S186" s="690"/>
    </row>
    <row r="187" spans="1:19">
      <c r="A187" s="689"/>
      <c r="B187" s="689"/>
      <c r="C187" s="689"/>
      <c r="D187" s="689"/>
      <c r="E187" s="689"/>
      <c r="F187" s="689"/>
      <c r="G187" s="689"/>
      <c r="H187" s="689"/>
      <c r="I187" s="689"/>
      <c r="J187" s="689"/>
      <c r="K187" s="689"/>
      <c r="L187" s="689"/>
      <c r="M187" s="689"/>
      <c r="N187" s="689"/>
      <c r="O187" s="689"/>
      <c r="P187" s="689"/>
      <c r="Q187" s="689"/>
      <c r="R187" s="689"/>
      <c r="S187" s="690"/>
    </row>
    <row r="188" spans="1:19">
      <c r="A188" s="689"/>
      <c r="B188" s="689"/>
      <c r="C188" s="689"/>
      <c r="D188" s="689"/>
      <c r="E188" s="689"/>
      <c r="F188" s="689"/>
      <c r="G188" s="689"/>
      <c r="H188" s="689"/>
      <c r="I188" s="689"/>
      <c r="J188" s="689"/>
      <c r="K188" s="689"/>
      <c r="L188" s="689"/>
      <c r="M188" s="689"/>
      <c r="N188" s="689"/>
      <c r="O188" s="689"/>
      <c r="P188" s="689"/>
      <c r="Q188" s="689"/>
      <c r="R188" s="689"/>
      <c r="S188" s="690"/>
    </row>
    <row r="189" spans="1:19">
      <c r="A189" s="689"/>
      <c r="B189" s="689"/>
      <c r="C189" s="689"/>
      <c r="D189" s="689"/>
      <c r="E189" s="689"/>
      <c r="F189" s="689"/>
      <c r="G189" s="689"/>
      <c r="H189" s="689"/>
      <c r="I189" s="689"/>
      <c r="J189" s="689"/>
      <c r="K189" s="689"/>
      <c r="L189" s="689"/>
      <c r="M189" s="689"/>
      <c r="N189" s="689"/>
      <c r="O189" s="689"/>
      <c r="P189" s="689"/>
      <c r="Q189" s="689"/>
      <c r="R189" s="689"/>
      <c r="S189" s="690"/>
    </row>
    <row r="190" spans="1:19">
      <c r="A190" s="689"/>
      <c r="B190" s="689"/>
      <c r="C190" s="689"/>
      <c r="D190" s="689"/>
      <c r="E190" s="689"/>
      <c r="F190" s="689"/>
      <c r="G190" s="689"/>
      <c r="H190" s="689"/>
      <c r="I190" s="689"/>
      <c r="J190" s="689"/>
      <c r="K190" s="689"/>
      <c r="L190" s="689"/>
      <c r="M190" s="689"/>
      <c r="N190" s="689"/>
      <c r="O190" s="689"/>
      <c r="P190" s="689"/>
      <c r="Q190" s="689"/>
      <c r="R190" s="689"/>
      <c r="S190" s="690"/>
    </row>
    <row r="191" spans="1:19">
      <c r="A191" s="689"/>
      <c r="B191" s="689"/>
      <c r="C191" s="689"/>
      <c r="D191" s="689"/>
      <c r="E191" s="689"/>
      <c r="F191" s="689"/>
      <c r="G191" s="689"/>
      <c r="H191" s="689"/>
      <c r="I191" s="689"/>
      <c r="J191" s="689"/>
      <c r="K191" s="689"/>
      <c r="L191" s="689"/>
      <c r="M191" s="689"/>
      <c r="N191" s="689"/>
      <c r="O191" s="689"/>
      <c r="P191" s="689"/>
      <c r="Q191" s="689"/>
      <c r="R191" s="689"/>
      <c r="S191" s="690"/>
    </row>
    <row r="192" spans="1:19">
      <c r="A192" s="689"/>
      <c r="B192" s="689"/>
      <c r="C192" s="689"/>
      <c r="D192" s="689"/>
      <c r="E192" s="689"/>
      <c r="F192" s="689"/>
      <c r="G192" s="689"/>
      <c r="H192" s="689"/>
      <c r="I192" s="689"/>
      <c r="J192" s="689"/>
      <c r="K192" s="689"/>
      <c r="L192" s="689"/>
      <c r="M192" s="689"/>
      <c r="N192" s="689"/>
      <c r="O192" s="689"/>
      <c r="P192" s="689"/>
      <c r="Q192" s="689"/>
      <c r="R192" s="689"/>
      <c r="S192" s="690"/>
    </row>
    <row r="193" spans="1:19">
      <c r="A193" s="689"/>
      <c r="B193" s="689"/>
      <c r="C193" s="689"/>
      <c r="D193" s="689"/>
      <c r="E193" s="689"/>
      <c r="F193" s="689"/>
      <c r="G193" s="689"/>
      <c r="H193" s="689"/>
      <c r="I193" s="689"/>
      <c r="J193" s="689"/>
      <c r="K193" s="689"/>
      <c r="L193" s="689"/>
      <c r="M193" s="689"/>
      <c r="N193" s="689"/>
      <c r="O193" s="689"/>
      <c r="P193" s="689"/>
      <c r="Q193" s="689"/>
      <c r="R193" s="689"/>
      <c r="S193" s="690"/>
    </row>
    <row r="194" spans="1:19">
      <c r="A194" s="689"/>
      <c r="B194" s="689"/>
      <c r="C194" s="689"/>
      <c r="D194" s="689"/>
      <c r="E194" s="689"/>
      <c r="F194" s="689"/>
      <c r="G194" s="689"/>
      <c r="H194" s="689"/>
      <c r="I194" s="689"/>
      <c r="J194" s="689"/>
      <c r="K194" s="689"/>
      <c r="L194" s="689"/>
      <c r="M194" s="689"/>
      <c r="N194" s="689"/>
      <c r="O194" s="689"/>
      <c r="P194" s="689"/>
      <c r="Q194" s="689"/>
      <c r="R194" s="689"/>
      <c r="S194" s="690"/>
    </row>
    <row r="195" spans="1:19">
      <c r="A195" s="689"/>
      <c r="B195" s="689"/>
      <c r="C195" s="689"/>
      <c r="D195" s="689"/>
      <c r="E195" s="689"/>
      <c r="F195" s="689"/>
      <c r="G195" s="689"/>
      <c r="H195" s="689"/>
      <c r="I195" s="689"/>
      <c r="J195" s="689"/>
      <c r="K195" s="689"/>
      <c r="L195" s="689"/>
      <c r="M195" s="689"/>
      <c r="N195" s="689"/>
      <c r="O195" s="689"/>
      <c r="P195" s="689"/>
      <c r="Q195" s="689"/>
      <c r="R195" s="689"/>
      <c r="S195" s="690"/>
    </row>
    <row r="196" spans="1:19">
      <c r="A196" s="689"/>
      <c r="B196" s="689"/>
      <c r="C196" s="689"/>
      <c r="D196" s="689"/>
      <c r="E196" s="689"/>
      <c r="F196" s="689"/>
      <c r="G196" s="689"/>
      <c r="H196" s="689"/>
      <c r="I196" s="689"/>
      <c r="J196" s="689"/>
      <c r="K196" s="689"/>
      <c r="L196" s="689"/>
      <c r="M196" s="689"/>
      <c r="N196" s="689"/>
      <c r="O196" s="689"/>
      <c r="P196" s="689"/>
      <c r="Q196" s="689"/>
      <c r="R196" s="689"/>
      <c r="S196" s="690"/>
    </row>
    <row r="197" spans="1:19">
      <c r="A197" s="689"/>
      <c r="B197" s="689"/>
      <c r="C197" s="689"/>
      <c r="D197" s="689"/>
      <c r="E197" s="689"/>
      <c r="F197" s="689"/>
      <c r="G197" s="689"/>
      <c r="H197" s="689"/>
      <c r="I197" s="689"/>
      <c r="J197" s="689"/>
      <c r="K197" s="689"/>
      <c r="L197" s="689"/>
      <c r="M197" s="689"/>
      <c r="N197" s="689"/>
      <c r="O197" s="689"/>
      <c r="P197" s="689"/>
      <c r="Q197" s="689"/>
      <c r="R197" s="689"/>
      <c r="S197" s="690"/>
    </row>
    <row r="198" spans="1:19">
      <c r="A198" s="689"/>
      <c r="B198" s="689"/>
      <c r="C198" s="689"/>
      <c r="D198" s="689"/>
      <c r="E198" s="689"/>
      <c r="F198" s="689"/>
      <c r="G198" s="689"/>
      <c r="H198" s="689"/>
      <c r="I198" s="689"/>
      <c r="J198" s="689"/>
      <c r="K198" s="689"/>
      <c r="L198" s="689"/>
      <c r="M198" s="689"/>
      <c r="N198" s="689"/>
      <c r="O198" s="689"/>
      <c r="P198" s="689"/>
      <c r="Q198" s="689"/>
      <c r="R198" s="689"/>
      <c r="S198" s="690"/>
    </row>
    <row r="199" spans="1:19">
      <c r="A199" s="689"/>
      <c r="B199" s="689"/>
      <c r="C199" s="689"/>
      <c r="D199" s="689"/>
      <c r="E199" s="689"/>
      <c r="F199" s="689"/>
      <c r="G199" s="689"/>
      <c r="H199" s="689"/>
      <c r="I199" s="689"/>
      <c r="J199" s="689"/>
      <c r="K199" s="689"/>
      <c r="L199" s="689"/>
      <c r="M199" s="689"/>
      <c r="N199" s="689"/>
      <c r="O199" s="689"/>
      <c r="P199" s="689"/>
      <c r="Q199" s="689"/>
      <c r="R199" s="689"/>
      <c r="S199" s="690"/>
    </row>
    <row r="200" spans="1:19">
      <c r="A200" s="689"/>
      <c r="B200" s="689"/>
      <c r="C200" s="689"/>
      <c r="D200" s="689"/>
      <c r="E200" s="689"/>
      <c r="F200" s="689"/>
      <c r="G200" s="689"/>
      <c r="H200" s="689"/>
      <c r="I200" s="689"/>
      <c r="J200" s="689"/>
      <c r="K200" s="689"/>
      <c r="L200" s="689"/>
      <c r="M200" s="689"/>
      <c r="N200" s="689"/>
      <c r="O200" s="689"/>
      <c r="P200" s="689"/>
      <c r="Q200" s="689"/>
      <c r="R200" s="689"/>
      <c r="S200" s="690"/>
    </row>
    <row r="201" spans="1:19">
      <c r="A201" s="689"/>
      <c r="B201" s="689"/>
      <c r="C201" s="689"/>
      <c r="D201" s="689"/>
      <c r="E201" s="689"/>
      <c r="F201" s="689"/>
      <c r="G201" s="689"/>
      <c r="H201" s="689"/>
      <c r="I201" s="689"/>
      <c r="J201" s="689"/>
      <c r="K201" s="689"/>
      <c r="L201" s="689"/>
      <c r="M201" s="689"/>
      <c r="N201" s="689"/>
      <c r="O201" s="689"/>
      <c r="P201" s="689"/>
      <c r="Q201" s="689"/>
      <c r="R201" s="689"/>
      <c r="S201" s="690"/>
    </row>
    <row r="202" spans="1:19">
      <c r="A202" s="689"/>
      <c r="B202" s="689"/>
      <c r="C202" s="689"/>
      <c r="D202" s="689"/>
      <c r="E202" s="689"/>
      <c r="F202" s="689"/>
      <c r="G202" s="689"/>
      <c r="H202" s="689"/>
      <c r="I202" s="689"/>
      <c r="J202" s="689"/>
      <c r="K202" s="689"/>
      <c r="L202" s="689"/>
      <c r="M202" s="689"/>
      <c r="N202" s="689"/>
      <c r="O202" s="689"/>
      <c r="P202" s="689"/>
      <c r="Q202" s="689"/>
      <c r="R202" s="689"/>
      <c r="S202" s="690"/>
    </row>
    <row r="203" spans="1:19">
      <c r="A203" s="689"/>
      <c r="B203" s="689"/>
      <c r="C203" s="689"/>
      <c r="D203" s="689"/>
      <c r="E203" s="689"/>
      <c r="F203" s="689"/>
      <c r="G203" s="689"/>
      <c r="H203" s="689"/>
      <c r="I203" s="689"/>
      <c r="J203" s="689"/>
      <c r="K203" s="689"/>
      <c r="L203" s="689"/>
      <c r="M203" s="689"/>
      <c r="N203" s="689"/>
      <c r="O203" s="689"/>
      <c r="P203" s="689"/>
      <c r="Q203" s="689"/>
      <c r="R203" s="689"/>
      <c r="S203" s="690"/>
    </row>
    <row r="204" spans="1:19">
      <c r="A204" s="689"/>
      <c r="B204" s="689"/>
      <c r="C204" s="689"/>
      <c r="D204" s="689"/>
      <c r="E204" s="689"/>
      <c r="F204" s="689"/>
      <c r="G204" s="689"/>
      <c r="H204" s="689"/>
      <c r="I204" s="689"/>
      <c r="J204" s="689"/>
      <c r="K204" s="689"/>
      <c r="L204" s="689"/>
      <c r="M204" s="689"/>
      <c r="N204" s="689"/>
      <c r="O204" s="689"/>
      <c r="P204" s="689"/>
      <c r="Q204" s="689"/>
      <c r="R204" s="689"/>
      <c r="S204" s="690"/>
    </row>
    <row r="205" spans="1:19">
      <c r="A205" s="689"/>
      <c r="B205" s="689"/>
      <c r="C205" s="689"/>
      <c r="D205" s="689"/>
      <c r="E205" s="689"/>
      <c r="F205" s="689"/>
      <c r="G205" s="689"/>
      <c r="H205" s="689"/>
      <c r="I205" s="689"/>
      <c r="J205" s="689"/>
      <c r="K205" s="689"/>
      <c r="L205" s="689"/>
      <c r="M205" s="689"/>
      <c r="N205" s="689"/>
      <c r="O205" s="689"/>
      <c r="P205" s="689"/>
      <c r="Q205" s="689"/>
      <c r="R205" s="689"/>
      <c r="S205" s="690"/>
    </row>
    <row r="206" spans="1:19">
      <c r="A206" s="689"/>
      <c r="B206" s="689"/>
      <c r="C206" s="689"/>
      <c r="D206" s="689"/>
      <c r="E206" s="689"/>
      <c r="F206" s="689"/>
      <c r="G206" s="689"/>
      <c r="H206" s="689"/>
      <c r="I206" s="689"/>
      <c r="J206" s="689"/>
      <c r="K206" s="689"/>
      <c r="L206" s="689"/>
      <c r="M206" s="689"/>
      <c r="N206" s="689"/>
      <c r="O206" s="689"/>
      <c r="P206" s="689"/>
      <c r="Q206" s="689"/>
      <c r="R206" s="689"/>
      <c r="S206" s="690"/>
    </row>
    <row r="207" spans="1:19">
      <c r="A207" s="689"/>
      <c r="B207" s="689"/>
      <c r="C207" s="689"/>
      <c r="D207" s="689"/>
      <c r="E207" s="689"/>
      <c r="F207" s="689"/>
      <c r="G207" s="689"/>
      <c r="H207" s="689"/>
      <c r="I207" s="689"/>
      <c r="J207" s="689"/>
      <c r="K207" s="689"/>
      <c r="L207" s="689"/>
      <c r="M207" s="689"/>
      <c r="N207" s="689"/>
      <c r="O207" s="689"/>
      <c r="P207" s="689"/>
      <c r="Q207" s="689"/>
      <c r="R207" s="689"/>
      <c r="S207" s="690"/>
    </row>
    <row r="208" spans="1:19">
      <c r="A208" s="689"/>
      <c r="B208" s="689"/>
      <c r="C208" s="689"/>
      <c r="D208" s="689"/>
      <c r="E208" s="689"/>
      <c r="F208" s="689"/>
      <c r="G208" s="689"/>
      <c r="H208" s="689"/>
      <c r="I208" s="689"/>
      <c r="J208" s="689"/>
      <c r="K208" s="689"/>
      <c r="L208" s="689"/>
      <c r="M208" s="689"/>
      <c r="N208" s="689"/>
      <c r="O208" s="689"/>
      <c r="P208" s="689"/>
      <c r="Q208" s="689"/>
      <c r="R208" s="689"/>
      <c r="S208" s="690"/>
    </row>
    <row r="209" spans="1:19">
      <c r="A209" s="689"/>
      <c r="B209" s="689"/>
      <c r="C209" s="689"/>
      <c r="D209" s="689"/>
      <c r="E209" s="689"/>
      <c r="F209" s="689"/>
      <c r="G209" s="689"/>
      <c r="H209" s="689"/>
      <c r="I209" s="689"/>
      <c r="J209" s="689"/>
      <c r="K209" s="689"/>
      <c r="L209" s="689"/>
      <c r="M209" s="689"/>
      <c r="N209" s="689"/>
      <c r="O209" s="689"/>
      <c r="P209" s="689"/>
      <c r="Q209" s="689"/>
      <c r="R209" s="689"/>
      <c r="S209" s="690"/>
    </row>
    <row r="210" spans="1:19">
      <c r="A210" s="689"/>
      <c r="B210" s="689"/>
      <c r="C210" s="689"/>
      <c r="D210" s="689"/>
      <c r="E210" s="689"/>
      <c r="F210" s="689"/>
      <c r="G210" s="689"/>
      <c r="H210" s="689"/>
      <c r="I210" s="689"/>
      <c r="J210" s="689"/>
      <c r="K210" s="689"/>
      <c r="L210" s="689"/>
      <c r="M210" s="689"/>
      <c r="N210" s="689"/>
      <c r="O210" s="689"/>
      <c r="P210" s="689"/>
      <c r="Q210" s="689"/>
      <c r="R210" s="689"/>
      <c r="S210" s="690"/>
    </row>
    <row r="211" spans="1:19">
      <c r="A211" s="689"/>
      <c r="B211" s="689"/>
      <c r="C211" s="689"/>
      <c r="D211" s="689"/>
      <c r="E211" s="689"/>
      <c r="F211" s="689"/>
      <c r="G211" s="689"/>
      <c r="H211" s="689"/>
      <c r="I211" s="689"/>
      <c r="J211" s="689"/>
      <c r="K211" s="689"/>
      <c r="L211" s="689"/>
      <c r="M211" s="689"/>
      <c r="N211" s="689"/>
      <c r="O211" s="689"/>
      <c r="P211" s="689"/>
      <c r="Q211" s="689"/>
      <c r="R211" s="689"/>
      <c r="S211" s="690"/>
    </row>
    <row r="212" spans="1:19">
      <c r="A212" s="689"/>
      <c r="B212" s="689"/>
      <c r="C212" s="689"/>
      <c r="D212" s="689"/>
      <c r="E212" s="689"/>
      <c r="F212" s="689"/>
      <c r="G212" s="689"/>
      <c r="H212" s="689"/>
      <c r="I212" s="689"/>
      <c r="J212" s="689"/>
      <c r="K212" s="689"/>
      <c r="L212" s="689"/>
      <c r="M212" s="689"/>
      <c r="N212" s="689"/>
      <c r="O212" s="689"/>
      <c r="P212" s="689"/>
      <c r="Q212" s="689"/>
      <c r="R212" s="689"/>
      <c r="S212" s="690"/>
    </row>
    <row r="213" spans="1:19">
      <c r="A213" s="689"/>
      <c r="B213" s="689"/>
      <c r="C213" s="689"/>
      <c r="D213" s="689"/>
      <c r="E213" s="689"/>
      <c r="F213" s="689"/>
      <c r="G213" s="689"/>
      <c r="H213" s="689"/>
      <c r="I213" s="689"/>
      <c r="J213" s="689"/>
      <c r="K213" s="689"/>
      <c r="L213" s="689"/>
      <c r="M213" s="689"/>
      <c r="N213" s="689"/>
      <c r="O213" s="689"/>
      <c r="P213" s="689"/>
      <c r="Q213" s="689"/>
      <c r="R213" s="689"/>
      <c r="S213" s="690"/>
    </row>
    <row r="214" spans="1:19">
      <c r="A214" s="689"/>
      <c r="B214" s="689"/>
      <c r="C214" s="689"/>
      <c r="D214" s="689"/>
      <c r="E214" s="689"/>
      <c r="F214" s="689"/>
      <c r="G214" s="689"/>
      <c r="H214" s="689"/>
      <c r="I214" s="689"/>
      <c r="J214" s="689"/>
      <c r="K214" s="689"/>
      <c r="L214" s="689"/>
      <c r="M214" s="689"/>
      <c r="N214" s="689"/>
      <c r="O214" s="689"/>
      <c r="P214" s="689"/>
      <c r="Q214" s="689"/>
      <c r="R214" s="689"/>
      <c r="S214" s="690"/>
    </row>
    <row r="215" spans="1:19">
      <c r="A215" s="689"/>
      <c r="B215" s="689"/>
      <c r="C215" s="689"/>
      <c r="D215" s="689"/>
      <c r="E215" s="689"/>
      <c r="F215" s="689"/>
      <c r="G215" s="689"/>
      <c r="H215" s="689"/>
      <c r="I215" s="689"/>
      <c r="J215" s="689"/>
      <c r="K215" s="689"/>
      <c r="L215" s="689"/>
      <c r="M215" s="689"/>
      <c r="N215" s="689"/>
      <c r="O215" s="689"/>
      <c r="P215" s="689"/>
      <c r="Q215" s="689"/>
      <c r="R215" s="689"/>
      <c r="S215" s="690"/>
    </row>
    <row r="216" spans="1:19">
      <c r="A216" s="689"/>
      <c r="B216" s="689"/>
      <c r="C216" s="689"/>
      <c r="D216" s="689"/>
      <c r="E216" s="689"/>
      <c r="F216" s="689"/>
      <c r="G216" s="689"/>
      <c r="H216" s="689"/>
      <c r="I216" s="689"/>
      <c r="J216" s="689"/>
      <c r="K216" s="689"/>
      <c r="L216" s="689"/>
      <c r="M216" s="689"/>
      <c r="N216" s="689"/>
      <c r="O216" s="689"/>
      <c r="P216" s="689"/>
      <c r="Q216" s="689"/>
      <c r="R216" s="689"/>
      <c r="S216" s="690"/>
    </row>
    <row r="217" spans="1:19">
      <c r="A217" s="689"/>
      <c r="B217" s="689"/>
      <c r="C217" s="689"/>
      <c r="D217" s="689"/>
      <c r="E217" s="689"/>
      <c r="F217" s="689"/>
      <c r="G217" s="689"/>
      <c r="H217" s="689"/>
      <c r="I217" s="689"/>
      <c r="J217" s="689"/>
      <c r="K217" s="689"/>
      <c r="L217" s="689"/>
      <c r="M217" s="689"/>
      <c r="N217" s="689"/>
      <c r="O217" s="689"/>
      <c r="P217" s="689"/>
      <c r="Q217" s="689"/>
      <c r="R217" s="689"/>
      <c r="S217" s="690"/>
    </row>
    <row r="218" spans="1:19">
      <c r="A218" s="689"/>
      <c r="B218" s="689"/>
      <c r="C218" s="689"/>
      <c r="D218" s="689"/>
      <c r="E218" s="689"/>
      <c r="F218" s="689"/>
      <c r="G218" s="689"/>
      <c r="H218" s="689"/>
      <c r="I218" s="689"/>
      <c r="J218" s="689"/>
      <c r="K218" s="689"/>
      <c r="L218" s="689"/>
      <c r="M218" s="689"/>
      <c r="N218" s="689"/>
      <c r="O218" s="689"/>
      <c r="P218" s="689"/>
      <c r="Q218" s="689"/>
      <c r="R218" s="689"/>
      <c r="S218" s="690"/>
    </row>
    <row r="219" spans="1:19">
      <c r="A219" s="689"/>
      <c r="B219" s="689"/>
      <c r="C219" s="689"/>
      <c r="D219" s="689"/>
      <c r="E219" s="689"/>
      <c r="F219" s="689"/>
      <c r="G219" s="689"/>
      <c r="H219" s="689"/>
      <c r="I219" s="689"/>
      <c r="J219" s="689"/>
      <c r="K219" s="689"/>
      <c r="L219" s="689"/>
      <c r="M219" s="689"/>
      <c r="N219" s="689"/>
      <c r="O219" s="689"/>
      <c r="P219" s="689"/>
      <c r="Q219" s="689"/>
      <c r="R219" s="689"/>
      <c r="S219" s="690"/>
    </row>
    <row r="220" spans="1:19">
      <c r="A220" s="689"/>
      <c r="B220" s="689"/>
      <c r="C220" s="689"/>
      <c r="D220" s="689"/>
      <c r="E220" s="689"/>
      <c r="F220" s="689"/>
      <c r="G220" s="689"/>
      <c r="H220" s="689"/>
      <c r="I220" s="689"/>
      <c r="J220" s="689"/>
      <c r="K220" s="689"/>
      <c r="L220" s="689"/>
      <c r="M220" s="689"/>
      <c r="N220" s="689"/>
      <c r="O220" s="689"/>
      <c r="P220" s="689"/>
      <c r="Q220" s="689"/>
      <c r="R220" s="689"/>
      <c r="S220" s="690"/>
    </row>
    <row r="221" spans="1:19">
      <c r="A221" s="689"/>
      <c r="B221" s="689"/>
      <c r="C221" s="689"/>
      <c r="D221" s="689"/>
      <c r="E221" s="689"/>
      <c r="F221" s="689"/>
      <c r="G221" s="689"/>
      <c r="H221" s="689"/>
      <c r="I221" s="689"/>
      <c r="J221" s="689"/>
      <c r="K221" s="689"/>
      <c r="L221" s="689"/>
      <c r="M221" s="689"/>
      <c r="N221" s="689"/>
      <c r="O221" s="689"/>
      <c r="P221" s="689"/>
      <c r="Q221" s="689"/>
      <c r="R221" s="689"/>
      <c r="S221" s="690"/>
    </row>
    <row r="222" spans="1:19">
      <c r="A222" s="690"/>
      <c r="B222" s="690"/>
      <c r="C222" s="690"/>
      <c r="D222" s="690"/>
      <c r="E222" s="690"/>
      <c r="F222" s="690"/>
      <c r="G222" s="690"/>
      <c r="H222" s="690"/>
      <c r="I222" s="690"/>
      <c r="J222" s="690"/>
      <c r="K222" s="690"/>
      <c r="L222" s="690"/>
      <c r="M222" s="690"/>
      <c r="N222" s="690"/>
      <c r="O222" s="690"/>
      <c r="P222" s="690"/>
      <c r="Q222" s="690"/>
      <c r="R222" s="690"/>
      <c r="S222" s="690"/>
    </row>
    <row r="223" spans="1:19">
      <c r="A223" s="690"/>
      <c r="B223" s="690"/>
      <c r="C223" s="690"/>
      <c r="D223" s="690"/>
      <c r="E223" s="690"/>
      <c r="F223" s="690"/>
      <c r="G223" s="690"/>
      <c r="H223" s="690"/>
      <c r="I223" s="690"/>
      <c r="J223" s="690"/>
      <c r="K223" s="690"/>
      <c r="L223" s="690"/>
      <c r="M223" s="690"/>
      <c r="N223" s="690"/>
      <c r="O223" s="690"/>
      <c r="P223" s="690"/>
      <c r="Q223" s="690"/>
      <c r="R223" s="690"/>
      <c r="S223" s="690"/>
    </row>
    <row r="224" spans="1:19">
      <c r="A224" s="690"/>
      <c r="B224" s="690"/>
      <c r="C224" s="690"/>
      <c r="D224" s="690"/>
      <c r="E224" s="690"/>
      <c r="F224" s="690"/>
      <c r="G224" s="690"/>
      <c r="H224" s="690"/>
      <c r="I224" s="690"/>
      <c r="J224" s="690"/>
      <c r="K224" s="690"/>
      <c r="L224" s="690"/>
      <c r="M224" s="690"/>
      <c r="N224" s="690"/>
      <c r="O224" s="690"/>
      <c r="P224" s="690"/>
      <c r="Q224" s="690"/>
      <c r="R224" s="690"/>
      <c r="S224" s="690"/>
    </row>
    <row r="225" spans="1:19">
      <c r="A225" s="690"/>
      <c r="B225" s="690"/>
      <c r="C225" s="690"/>
      <c r="D225" s="690"/>
      <c r="E225" s="690"/>
      <c r="F225" s="690"/>
      <c r="G225" s="690"/>
      <c r="H225" s="690"/>
      <c r="I225" s="690"/>
      <c r="J225" s="690"/>
      <c r="K225" s="690"/>
      <c r="L225" s="690"/>
      <c r="M225" s="690"/>
      <c r="N225" s="690"/>
      <c r="O225" s="690"/>
      <c r="P225" s="690"/>
      <c r="Q225" s="690"/>
      <c r="R225" s="690"/>
      <c r="S225" s="690"/>
    </row>
    <row r="226" spans="1:19">
      <c r="A226" s="690"/>
      <c r="B226" s="690"/>
      <c r="C226" s="690"/>
      <c r="D226" s="690"/>
      <c r="E226" s="690"/>
      <c r="F226" s="690"/>
      <c r="G226" s="690"/>
      <c r="H226" s="690"/>
      <c r="I226" s="690"/>
      <c r="J226" s="690"/>
      <c r="K226" s="690"/>
      <c r="L226" s="690"/>
      <c r="M226" s="690"/>
      <c r="N226" s="690"/>
      <c r="O226" s="690"/>
      <c r="P226" s="690"/>
      <c r="Q226" s="690"/>
      <c r="R226" s="690"/>
      <c r="S226" s="690"/>
    </row>
    <row r="227" spans="1:19">
      <c r="A227" s="690"/>
      <c r="B227" s="690"/>
      <c r="C227" s="690"/>
      <c r="D227" s="690"/>
      <c r="E227" s="690"/>
      <c r="F227" s="690"/>
      <c r="G227" s="690"/>
      <c r="H227" s="690"/>
      <c r="I227" s="690"/>
      <c r="J227" s="690"/>
      <c r="K227" s="690"/>
      <c r="L227" s="690"/>
      <c r="M227" s="690"/>
      <c r="N227" s="690"/>
      <c r="O227" s="690"/>
      <c r="P227" s="690"/>
      <c r="Q227" s="690"/>
      <c r="R227" s="690"/>
      <c r="S227" s="690"/>
    </row>
    <row r="228" spans="1:19">
      <c r="A228" s="690"/>
      <c r="B228" s="690"/>
      <c r="C228" s="690"/>
      <c r="D228" s="690"/>
      <c r="E228" s="690"/>
      <c r="F228" s="690"/>
      <c r="G228" s="690"/>
      <c r="H228" s="690"/>
      <c r="I228" s="690"/>
      <c r="J228" s="690"/>
      <c r="K228" s="690"/>
      <c r="L228" s="690"/>
      <c r="M228" s="690"/>
      <c r="N228" s="690"/>
      <c r="O228" s="690"/>
      <c r="P228" s="690"/>
      <c r="Q228" s="690"/>
      <c r="R228" s="690"/>
      <c r="S228" s="690"/>
    </row>
    <row r="229" spans="1:19">
      <c r="A229" s="690"/>
      <c r="B229" s="690"/>
      <c r="C229" s="690"/>
      <c r="D229" s="690"/>
      <c r="E229" s="690"/>
      <c r="F229" s="690"/>
      <c r="G229" s="690"/>
      <c r="H229" s="690"/>
      <c r="I229" s="690"/>
      <c r="J229" s="690"/>
      <c r="K229" s="690"/>
      <c r="L229" s="690"/>
      <c r="M229" s="690"/>
      <c r="N229" s="690"/>
      <c r="O229" s="690"/>
      <c r="P229" s="690"/>
      <c r="Q229" s="690"/>
      <c r="R229" s="690"/>
      <c r="S229" s="690"/>
    </row>
    <row r="230" spans="1:19">
      <c r="A230" s="690"/>
      <c r="B230" s="690"/>
      <c r="C230" s="690"/>
      <c r="D230" s="690"/>
      <c r="E230" s="690"/>
      <c r="F230" s="690"/>
      <c r="G230" s="690"/>
      <c r="H230" s="690"/>
      <c r="I230" s="690"/>
      <c r="J230" s="690"/>
      <c r="K230" s="690"/>
      <c r="L230" s="690"/>
      <c r="M230" s="690"/>
      <c r="N230" s="690"/>
      <c r="O230" s="690"/>
      <c r="P230" s="690"/>
      <c r="Q230" s="690"/>
      <c r="R230" s="690"/>
      <c r="S230" s="690"/>
    </row>
    <row r="231" spans="1:19">
      <c r="A231" s="690"/>
      <c r="B231" s="690"/>
      <c r="C231" s="690"/>
      <c r="D231" s="690"/>
      <c r="E231" s="690"/>
      <c r="F231" s="690"/>
      <c r="G231" s="690"/>
      <c r="H231" s="690"/>
      <c r="I231" s="690"/>
      <c r="J231" s="690"/>
      <c r="K231" s="690"/>
      <c r="L231" s="690"/>
      <c r="M231" s="690"/>
      <c r="N231" s="690"/>
      <c r="O231" s="690"/>
      <c r="P231" s="690"/>
      <c r="Q231" s="690"/>
      <c r="R231" s="690"/>
      <c r="S231" s="690"/>
    </row>
    <row r="232" spans="1:19">
      <c r="A232" s="690"/>
      <c r="B232" s="690"/>
      <c r="C232" s="690"/>
      <c r="D232" s="690"/>
      <c r="E232" s="690"/>
      <c r="F232" s="690"/>
      <c r="G232" s="690"/>
      <c r="H232" s="690"/>
      <c r="I232" s="690"/>
      <c r="J232" s="690"/>
      <c r="K232" s="690"/>
      <c r="L232" s="690"/>
      <c r="M232" s="690"/>
      <c r="N232" s="690"/>
      <c r="O232" s="690"/>
      <c r="P232" s="690"/>
      <c r="Q232" s="690"/>
      <c r="R232" s="690"/>
      <c r="S232" s="690"/>
    </row>
    <row r="233" spans="1:19">
      <c r="A233" s="690"/>
      <c r="B233" s="690"/>
      <c r="C233" s="690"/>
      <c r="D233" s="690"/>
      <c r="E233" s="690"/>
      <c r="F233" s="690"/>
      <c r="G233" s="690"/>
      <c r="H233" s="690"/>
      <c r="I233" s="690"/>
      <c r="J233" s="690"/>
      <c r="K233" s="690"/>
      <c r="L233" s="690"/>
      <c r="M233" s="690"/>
      <c r="N233" s="690"/>
      <c r="O233" s="690"/>
      <c r="P233" s="690"/>
      <c r="Q233" s="690"/>
      <c r="R233" s="690"/>
      <c r="S233" s="690"/>
    </row>
    <row r="234" spans="1:19">
      <c r="A234" s="690"/>
      <c r="B234" s="690"/>
      <c r="C234" s="690"/>
      <c r="D234" s="690"/>
      <c r="E234" s="690"/>
      <c r="F234" s="690"/>
      <c r="G234" s="690"/>
      <c r="H234" s="690"/>
      <c r="I234" s="690"/>
      <c r="J234" s="690"/>
      <c r="K234" s="690"/>
      <c r="L234" s="690"/>
      <c r="M234" s="690"/>
      <c r="N234" s="690"/>
      <c r="O234" s="690"/>
      <c r="P234" s="690"/>
      <c r="Q234" s="690"/>
      <c r="R234" s="690"/>
      <c r="S234" s="690"/>
    </row>
    <row r="235" spans="1:19">
      <c r="A235" s="690"/>
      <c r="B235" s="690"/>
      <c r="C235" s="690"/>
      <c r="D235" s="690"/>
      <c r="E235" s="690"/>
      <c r="F235" s="690"/>
      <c r="G235" s="690"/>
      <c r="H235" s="690"/>
      <c r="I235" s="690"/>
      <c r="J235" s="690"/>
      <c r="K235" s="690"/>
      <c r="L235" s="690"/>
      <c r="M235" s="690"/>
      <c r="N235" s="690"/>
      <c r="O235" s="690"/>
      <c r="P235" s="690"/>
      <c r="Q235" s="690"/>
      <c r="R235" s="690"/>
      <c r="S235" s="690"/>
    </row>
    <row r="236" spans="1:19">
      <c r="A236" s="690"/>
      <c r="B236" s="690"/>
      <c r="C236" s="690"/>
      <c r="D236" s="690"/>
      <c r="E236" s="690"/>
      <c r="F236" s="690"/>
      <c r="G236" s="690"/>
      <c r="H236" s="690"/>
      <c r="I236" s="690"/>
      <c r="J236" s="690"/>
      <c r="K236" s="690"/>
      <c r="L236" s="690"/>
      <c r="M236" s="690"/>
      <c r="N236" s="690"/>
      <c r="O236" s="690"/>
      <c r="P236" s="690"/>
      <c r="Q236" s="690"/>
      <c r="R236" s="690"/>
      <c r="S236" s="690"/>
    </row>
    <row r="237" spans="1:19">
      <c r="A237" s="690"/>
      <c r="B237" s="690"/>
      <c r="C237" s="690"/>
      <c r="D237" s="690"/>
      <c r="E237" s="690"/>
      <c r="F237" s="690"/>
      <c r="G237" s="690"/>
      <c r="H237" s="690"/>
      <c r="I237" s="690"/>
      <c r="J237" s="690"/>
      <c r="K237" s="690"/>
      <c r="L237" s="690"/>
      <c r="M237" s="690"/>
      <c r="N237" s="690"/>
      <c r="O237" s="690"/>
      <c r="P237" s="690"/>
      <c r="Q237" s="690"/>
      <c r="R237" s="690"/>
      <c r="S237" s="690"/>
    </row>
    <row r="238" spans="1:19">
      <c r="A238" s="690"/>
      <c r="B238" s="690"/>
      <c r="C238" s="690"/>
      <c r="D238" s="690"/>
      <c r="E238" s="690"/>
      <c r="F238" s="690"/>
      <c r="G238" s="690"/>
      <c r="H238" s="690"/>
      <c r="I238" s="690"/>
      <c r="J238" s="690"/>
      <c r="K238" s="690"/>
      <c r="L238" s="690"/>
      <c r="M238" s="690"/>
      <c r="N238" s="690"/>
      <c r="O238" s="690"/>
      <c r="P238" s="690"/>
      <c r="Q238" s="690"/>
      <c r="R238" s="690"/>
      <c r="S238" s="690"/>
    </row>
    <row r="239" spans="1:19">
      <c r="A239" s="690"/>
      <c r="B239" s="690"/>
      <c r="C239" s="690"/>
      <c r="D239" s="690"/>
      <c r="E239" s="690"/>
      <c r="F239" s="690"/>
      <c r="G239" s="690"/>
      <c r="H239" s="690"/>
      <c r="I239" s="690"/>
      <c r="J239" s="690"/>
      <c r="K239" s="690"/>
      <c r="L239" s="690"/>
      <c r="M239" s="690"/>
      <c r="N239" s="690"/>
      <c r="O239" s="690"/>
      <c r="P239" s="690"/>
      <c r="Q239" s="690"/>
      <c r="R239" s="690"/>
      <c r="S239" s="690"/>
    </row>
    <row r="240" spans="1:19">
      <c r="A240" s="690"/>
      <c r="B240" s="690"/>
      <c r="C240" s="690"/>
      <c r="D240" s="690"/>
      <c r="E240" s="690"/>
      <c r="F240" s="690"/>
      <c r="G240" s="690"/>
      <c r="H240" s="690"/>
      <c r="I240" s="690"/>
      <c r="J240" s="690"/>
      <c r="K240" s="690"/>
      <c r="L240" s="690"/>
      <c r="M240" s="690"/>
      <c r="N240" s="690"/>
      <c r="O240" s="690"/>
      <c r="P240" s="690"/>
      <c r="Q240" s="690"/>
      <c r="R240" s="690"/>
      <c r="S240" s="690"/>
    </row>
    <row r="241" spans="1:19">
      <c r="A241" s="690"/>
      <c r="B241" s="690"/>
      <c r="C241" s="690"/>
      <c r="D241" s="690"/>
      <c r="E241" s="690"/>
      <c r="F241" s="690"/>
      <c r="G241" s="690"/>
      <c r="H241" s="690"/>
      <c r="I241" s="690"/>
      <c r="J241" s="690"/>
      <c r="K241" s="690"/>
      <c r="L241" s="690"/>
      <c r="M241" s="690"/>
      <c r="N241" s="690"/>
      <c r="O241" s="690"/>
      <c r="P241" s="690"/>
      <c r="Q241" s="690"/>
      <c r="R241" s="690"/>
      <c r="S241" s="690"/>
    </row>
    <row r="242" spans="1:19">
      <c r="A242" s="690"/>
      <c r="B242" s="690"/>
      <c r="C242" s="690"/>
      <c r="D242" s="690"/>
      <c r="E242" s="690"/>
      <c r="F242" s="690"/>
      <c r="G242" s="690"/>
      <c r="H242" s="690"/>
      <c r="I242" s="690"/>
      <c r="J242" s="690"/>
      <c r="K242" s="690"/>
      <c r="L242" s="690"/>
      <c r="M242" s="690"/>
      <c r="N242" s="690"/>
      <c r="O242" s="690"/>
      <c r="P242" s="690"/>
      <c r="Q242" s="690"/>
      <c r="R242" s="690"/>
      <c r="S242" s="690"/>
    </row>
    <row r="243" spans="1:19">
      <c r="A243" s="690"/>
      <c r="B243" s="690"/>
      <c r="C243" s="690"/>
      <c r="D243" s="690"/>
      <c r="E243" s="690"/>
      <c r="F243" s="690"/>
      <c r="G243" s="690"/>
      <c r="H243" s="690"/>
      <c r="I243" s="690"/>
      <c r="J243" s="690"/>
      <c r="K243" s="690"/>
      <c r="L243" s="690"/>
      <c r="M243" s="690"/>
      <c r="N243" s="690"/>
      <c r="O243" s="690"/>
      <c r="P243" s="690"/>
      <c r="Q243" s="690"/>
      <c r="R243" s="690"/>
      <c r="S243" s="690"/>
    </row>
    <row r="244" spans="1:19">
      <c r="A244" s="690"/>
      <c r="B244" s="690"/>
      <c r="C244" s="690"/>
      <c r="D244" s="690"/>
      <c r="E244" s="690"/>
      <c r="F244" s="690"/>
      <c r="G244" s="690"/>
      <c r="H244" s="690"/>
      <c r="I244" s="690"/>
      <c r="J244" s="690"/>
      <c r="K244" s="690"/>
      <c r="L244" s="690"/>
      <c r="M244" s="690"/>
      <c r="N244" s="690"/>
      <c r="O244" s="690"/>
      <c r="P244" s="690"/>
      <c r="Q244" s="690"/>
      <c r="R244" s="690"/>
      <c r="S244" s="690"/>
    </row>
    <row r="245" spans="1:19">
      <c r="A245" s="690"/>
      <c r="B245" s="690"/>
      <c r="C245" s="690"/>
      <c r="D245" s="690"/>
      <c r="E245" s="690"/>
      <c r="F245" s="690"/>
      <c r="G245" s="690"/>
      <c r="H245" s="690"/>
      <c r="I245" s="690"/>
      <c r="J245" s="690"/>
      <c r="K245" s="690"/>
      <c r="L245" s="690"/>
      <c r="M245" s="690"/>
      <c r="N245" s="690"/>
      <c r="O245" s="690"/>
      <c r="P245" s="690"/>
      <c r="Q245" s="690"/>
      <c r="R245" s="690"/>
      <c r="S245" s="690"/>
    </row>
    <row r="246" spans="1:19">
      <c r="A246" s="690"/>
      <c r="B246" s="690"/>
      <c r="C246" s="690"/>
      <c r="D246" s="690"/>
      <c r="E246" s="690"/>
      <c r="F246" s="690"/>
      <c r="G246" s="690"/>
      <c r="H246" s="690"/>
      <c r="I246" s="690"/>
      <c r="J246" s="690"/>
      <c r="K246" s="690"/>
      <c r="L246" s="690"/>
      <c r="M246" s="690"/>
      <c r="N246" s="690"/>
      <c r="O246" s="690"/>
      <c r="P246" s="690"/>
      <c r="Q246" s="690"/>
      <c r="R246" s="690"/>
      <c r="S246" s="690"/>
    </row>
    <row r="247" spans="1:19">
      <c r="A247" s="690"/>
      <c r="B247" s="690"/>
      <c r="C247" s="690"/>
      <c r="D247" s="690"/>
      <c r="E247" s="690"/>
      <c r="F247" s="690"/>
      <c r="G247" s="690"/>
      <c r="H247" s="690"/>
      <c r="I247" s="690"/>
      <c r="J247" s="690"/>
      <c r="K247" s="690"/>
      <c r="L247" s="690"/>
      <c r="M247" s="690"/>
      <c r="N247" s="690"/>
      <c r="O247" s="690"/>
      <c r="P247" s="690"/>
      <c r="Q247" s="690"/>
      <c r="R247" s="690"/>
      <c r="S247" s="690"/>
    </row>
    <row r="248" spans="1:19">
      <c r="A248" s="690"/>
      <c r="B248" s="690"/>
      <c r="C248" s="690"/>
      <c r="D248" s="690"/>
      <c r="E248" s="690"/>
      <c r="F248" s="690"/>
      <c r="G248" s="690"/>
      <c r="H248" s="690"/>
      <c r="I248" s="690"/>
      <c r="J248" s="690"/>
      <c r="K248" s="690"/>
      <c r="L248" s="690"/>
      <c r="M248" s="690"/>
      <c r="N248" s="690"/>
      <c r="O248" s="690"/>
      <c r="P248" s="690"/>
      <c r="Q248" s="690"/>
      <c r="R248" s="690"/>
      <c r="S248" s="690"/>
    </row>
    <row r="249" spans="1:19">
      <c r="A249" s="690"/>
      <c r="B249" s="690"/>
      <c r="C249" s="690"/>
      <c r="D249" s="690"/>
      <c r="E249" s="690"/>
      <c r="F249" s="690"/>
      <c r="G249" s="690"/>
      <c r="H249" s="690"/>
      <c r="I249" s="690"/>
      <c r="J249" s="690"/>
      <c r="K249" s="690"/>
      <c r="L249" s="690"/>
      <c r="M249" s="690"/>
      <c r="N249" s="690"/>
      <c r="O249" s="690"/>
      <c r="P249" s="690"/>
      <c r="Q249" s="690"/>
      <c r="R249" s="690"/>
      <c r="S249" s="690"/>
    </row>
    <row r="250" spans="1:19">
      <c r="A250" s="690"/>
      <c r="B250" s="690"/>
      <c r="C250" s="690"/>
      <c r="D250" s="690"/>
      <c r="E250" s="690"/>
      <c r="F250" s="690"/>
      <c r="G250" s="690"/>
      <c r="H250" s="690"/>
      <c r="I250" s="690"/>
      <c r="J250" s="690"/>
      <c r="K250" s="690"/>
      <c r="L250" s="690"/>
      <c r="M250" s="690"/>
      <c r="N250" s="690"/>
      <c r="O250" s="690"/>
      <c r="P250" s="690"/>
      <c r="Q250" s="690"/>
      <c r="R250" s="690"/>
      <c r="S250" s="690"/>
    </row>
    <row r="251" spans="1:19">
      <c r="A251" s="690"/>
      <c r="B251" s="690"/>
      <c r="C251" s="690"/>
      <c r="D251" s="690"/>
      <c r="E251" s="690"/>
      <c r="F251" s="690"/>
      <c r="G251" s="690"/>
      <c r="H251" s="690"/>
      <c r="I251" s="690"/>
      <c r="J251" s="690"/>
      <c r="K251" s="690"/>
      <c r="L251" s="690"/>
      <c r="M251" s="690"/>
      <c r="N251" s="690"/>
      <c r="O251" s="690"/>
      <c r="P251" s="690"/>
      <c r="Q251" s="690"/>
      <c r="R251" s="690"/>
      <c r="S251" s="690"/>
    </row>
    <row r="252" spans="1:19">
      <c r="A252" s="690"/>
      <c r="B252" s="690"/>
      <c r="C252" s="690"/>
      <c r="D252" s="690"/>
      <c r="E252" s="690"/>
      <c r="F252" s="690"/>
      <c r="G252" s="690"/>
      <c r="H252" s="690"/>
      <c r="I252" s="690"/>
      <c r="J252" s="690"/>
      <c r="K252" s="690"/>
      <c r="L252" s="690"/>
      <c r="M252" s="690"/>
      <c r="N252" s="690"/>
      <c r="O252" s="690"/>
      <c r="P252" s="690"/>
      <c r="Q252" s="690"/>
      <c r="R252" s="690"/>
      <c r="S252" s="690"/>
    </row>
    <row r="253" spans="1:19">
      <c r="A253" s="690"/>
      <c r="B253" s="690"/>
      <c r="C253" s="690"/>
      <c r="D253" s="690"/>
      <c r="E253" s="690"/>
      <c r="F253" s="690"/>
      <c r="G253" s="690"/>
      <c r="H253" s="690"/>
      <c r="I253" s="690"/>
      <c r="J253" s="690"/>
      <c r="K253" s="690"/>
      <c r="L253" s="690"/>
      <c r="M253" s="690"/>
      <c r="N253" s="690"/>
      <c r="O253" s="690"/>
      <c r="P253" s="690"/>
      <c r="Q253" s="690"/>
      <c r="R253" s="690"/>
      <c r="S253" s="690"/>
    </row>
    <row r="254" spans="1:19">
      <c r="A254" s="690"/>
      <c r="B254" s="690"/>
      <c r="C254" s="690"/>
      <c r="D254" s="690"/>
      <c r="E254" s="690"/>
      <c r="F254" s="690"/>
      <c r="G254" s="690"/>
      <c r="H254" s="690"/>
      <c r="I254" s="690"/>
      <c r="J254" s="690"/>
      <c r="K254" s="690"/>
      <c r="L254" s="690"/>
      <c r="M254" s="690"/>
      <c r="N254" s="690"/>
      <c r="O254" s="690"/>
      <c r="P254" s="690"/>
      <c r="Q254" s="690"/>
      <c r="R254" s="690"/>
      <c r="S254" s="690"/>
    </row>
    <row r="255" spans="1:19">
      <c r="A255" s="690"/>
      <c r="B255" s="690"/>
      <c r="C255" s="690"/>
      <c r="D255" s="690"/>
      <c r="E255" s="690"/>
      <c r="F255" s="690"/>
      <c r="G255" s="690"/>
      <c r="H255" s="690"/>
      <c r="I255" s="690"/>
      <c r="J255" s="690"/>
      <c r="K255" s="690"/>
      <c r="L255" s="690"/>
      <c r="M255" s="690"/>
      <c r="N255" s="690"/>
      <c r="O255" s="690"/>
      <c r="P255" s="690"/>
      <c r="Q255" s="690"/>
      <c r="R255" s="690"/>
      <c r="S255" s="690"/>
    </row>
    <row r="256" spans="1:19">
      <c r="A256" s="690"/>
      <c r="B256" s="690"/>
      <c r="C256" s="690"/>
      <c r="D256" s="690"/>
      <c r="E256" s="690"/>
      <c r="F256" s="690"/>
      <c r="G256" s="690"/>
      <c r="H256" s="690"/>
      <c r="I256" s="690"/>
      <c r="J256" s="690"/>
      <c r="K256" s="690"/>
      <c r="L256" s="690"/>
      <c r="M256" s="690"/>
      <c r="N256" s="690"/>
      <c r="O256" s="690"/>
      <c r="P256" s="690"/>
      <c r="Q256" s="690"/>
      <c r="R256" s="690"/>
      <c r="S256" s="690"/>
    </row>
    <row r="257" spans="1:19">
      <c r="A257" s="690"/>
      <c r="B257" s="690"/>
      <c r="C257" s="690"/>
      <c r="D257" s="690"/>
      <c r="E257" s="690"/>
      <c r="F257" s="690"/>
      <c r="G257" s="690"/>
      <c r="H257" s="690"/>
      <c r="I257" s="690"/>
      <c r="J257" s="690"/>
      <c r="K257" s="690"/>
      <c r="L257" s="690"/>
      <c r="M257" s="690"/>
      <c r="N257" s="690"/>
      <c r="O257" s="690"/>
      <c r="P257" s="690"/>
      <c r="Q257" s="690"/>
      <c r="R257" s="690"/>
      <c r="S257" s="690"/>
    </row>
    <row r="258" spans="1:19">
      <c r="A258" s="690"/>
      <c r="B258" s="690"/>
      <c r="C258" s="690"/>
      <c r="D258" s="690"/>
      <c r="E258" s="690"/>
      <c r="F258" s="690"/>
      <c r="G258" s="690"/>
      <c r="H258" s="690"/>
      <c r="I258" s="690"/>
      <c r="J258" s="690"/>
      <c r="K258" s="690"/>
      <c r="L258" s="690"/>
      <c r="M258" s="690"/>
      <c r="N258" s="690"/>
      <c r="O258" s="690"/>
      <c r="P258" s="690"/>
      <c r="Q258" s="690"/>
      <c r="R258" s="690"/>
      <c r="S258" s="690"/>
    </row>
    <row r="259" spans="1:19">
      <c r="A259" s="690"/>
      <c r="B259" s="690"/>
      <c r="C259" s="690"/>
      <c r="D259" s="690"/>
      <c r="E259" s="690"/>
      <c r="F259" s="690"/>
      <c r="G259" s="690"/>
      <c r="H259" s="690"/>
      <c r="I259" s="690"/>
      <c r="J259" s="690"/>
      <c r="K259" s="690"/>
      <c r="L259" s="690"/>
      <c r="M259" s="690"/>
      <c r="N259" s="690"/>
      <c r="O259" s="690"/>
      <c r="P259" s="690"/>
      <c r="Q259" s="690"/>
      <c r="R259" s="690"/>
      <c r="S259" s="690"/>
    </row>
    <row r="260" spans="1:19">
      <c r="A260" s="690"/>
      <c r="B260" s="690"/>
      <c r="C260" s="690"/>
      <c r="D260" s="690"/>
      <c r="E260" s="690"/>
      <c r="F260" s="690"/>
      <c r="G260" s="690"/>
      <c r="H260" s="690"/>
      <c r="I260" s="690"/>
      <c r="J260" s="690"/>
      <c r="K260" s="690"/>
      <c r="L260" s="690"/>
      <c r="M260" s="690"/>
      <c r="N260" s="690"/>
      <c r="O260" s="690"/>
      <c r="P260" s="690"/>
      <c r="Q260" s="690"/>
      <c r="R260" s="690"/>
      <c r="S260" s="690"/>
    </row>
    <row r="261" spans="1:19">
      <c r="A261" s="690"/>
      <c r="B261" s="690"/>
      <c r="C261" s="690"/>
      <c r="D261" s="690"/>
      <c r="E261" s="690"/>
      <c r="F261" s="690"/>
      <c r="G261" s="690"/>
      <c r="H261" s="690"/>
      <c r="I261" s="690"/>
      <c r="J261" s="690"/>
      <c r="K261" s="690"/>
      <c r="L261" s="690"/>
      <c r="M261" s="690"/>
      <c r="N261" s="690"/>
      <c r="O261" s="690"/>
      <c r="P261" s="690"/>
      <c r="Q261" s="690"/>
      <c r="R261" s="690"/>
      <c r="S261" s="690"/>
    </row>
    <row r="262" spans="1:19">
      <c r="A262" s="690"/>
      <c r="B262" s="690"/>
      <c r="C262" s="690"/>
      <c r="D262" s="690"/>
      <c r="E262" s="690"/>
      <c r="F262" s="690"/>
      <c r="G262" s="690"/>
      <c r="H262" s="690"/>
      <c r="I262" s="690"/>
      <c r="J262" s="690"/>
      <c r="K262" s="690"/>
      <c r="L262" s="690"/>
      <c r="M262" s="690"/>
      <c r="N262" s="690"/>
      <c r="O262" s="690"/>
      <c r="P262" s="690"/>
      <c r="Q262" s="690"/>
      <c r="R262" s="690"/>
      <c r="S262" s="690"/>
    </row>
    <row r="263" spans="1:19">
      <c r="A263" s="690"/>
      <c r="B263" s="690"/>
      <c r="C263" s="690"/>
      <c r="D263" s="690"/>
      <c r="E263" s="690"/>
      <c r="F263" s="690"/>
      <c r="G263" s="690"/>
      <c r="H263" s="690"/>
      <c r="I263" s="690"/>
      <c r="J263" s="690"/>
      <c r="K263" s="690"/>
      <c r="L263" s="690"/>
      <c r="M263" s="690"/>
      <c r="N263" s="690"/>
      <c r="O263" s="690"/>
      <c r="P263" s="690"/>
      <c r="Q263" s="690"/>
      <c r="R263" s="690"/>
      <c r="S263" s="690"/>
    </row>
    <row r="264" spans="1:19">
      <c r="A264" s="690"/>
      <c r="B264" s="690"/>
      <c r="C264" s="690"/>
      <c r="D264" s="690"/>
      <c r="E264" s="690"/>
      <c r="F264" s="690"/>
      <c r="G264" s="690"/>
      <c r="H264" s="690"/>
      <c r="I264" s="690"/>
      <c r="J264" s="690"/>
      <c r="K264" s="690"/>
      <c r="L264" s="690"/>
      <c r="M264" s="690"/>
      <c r="N264" s="690"/>
      <c r="O264" s="690"/>
      <c r="P264" s="690"/>
      <c r="Q264" s="690"/>
      <c r="R264" s="690"/>
      <c r="S264" s="690"/>
    </row>
    <row r="265" spans="1:19">
      <c r="A265" s="690"/>
      <c r="B265" s="690"/>
      <c r="C265" s="690"/>
      <c r="D265" s="690"/>
      <c r="E265" s="690"/>
      <c r="F265" s="690"/>
      <c r="G265" s="690"/>
      <c r="H265" s="690"/>
      <c r="I265" s="690"/>
      <c r="J265" s="690"/>
      <c r="K265" s="690"/>
      <c r="L265" s="690"/>
      <c r="M265" s="690"/>
      <c r="N265" s="690"/>
      <c r="O265" s="690"/>
      <c r="P265" s="690"/>
      <c r="Q265" s="690"/>
      <c r="R265" s="690"/>
      <c r="S265" s="690"/>
    </row>
    <row r="266" spans="1:19">
      <c r="A266" s="690"/>
      <c r="B266" s="690"/>
      <c r="C266" s="690"/>
      <c r="D266" s="690"/>
      <c r="E266" s="690"/>
      <c r="F266" s="690"/>
      <c r="G266" s="690"/>
      <c r="H266" s="690"/>
      <c r="I266" s="690"/>
      <c r="J266" s="690"/>
      <c r="K266" s="690"/>
      <c r="L266" s="690"/>
      <c r="M266" s="690"/>
      <c r="N266" s="690"/>
      <c r="O266" s="690"/>
      <c r="P266" s="690"/>
      <c r="Q266" s="690"/>
      <c r="R266" s="690"/>
      <c r="S266" s="690"/>
    </row>
    <row r="267" spans="1:19">
      <c r="A267" s="690"/>
      <c r="B267" s="690"/>
      <c r="C267" s="690"/>
      <c r="D267" s="690"/>
      <c r="E267" s="690"/>
      <c r="F267" s="690"/>
      <c r="G267" s="690"/>
      <c r="H267" s="690"/>
      <c r="I267" s="690"/>
      <c r="J267" s="690"/>
      <c r="K267" s="690"/>
      <c r="L267" s="690"/>
      <c r="M267" s="690"/>
      <c r="N267" s="690"/>
      <c r="O267" s="690"/>
      <c r="P267" s="690"/>
      <c r="Q267" s="690"/>
      <c r="R267" s="690"/>
      <c r="S267" s="690"/>
    </row>
    <row r="268" spans="1:19">
      <c r="A268" s="690"/>
      <c r="B268" s="690"/>
      <c r="C268" s="690"/>
      <c r="D268" s="690"/>
      <c r="E268" s="690"/>
      <c r="F268" s="690"/>
      <c r="G268" s="690"/>
      <c r="H268" s="690"/>
      <c r="I268" s="690"/>
      <c r="J268" s="690"/>
      <c r="K268" s="690"/>
      <c r="L268" s="690"/>
      <c r="M268" s="690"/>
      <c r="N268" s="690"/>
      <c r="O268" s="690"/>
      <c r="P268" s="690"/>
      <c r="Q268" s="690"/>
      <c r="R268" s="690"/>
      <c r="S268" s="690"/>
    </row>
    <row r="269" spans="1:19">
      <c r="A269" s="690"/>
      <c r="B269" s="690"/>
      <c r="C269" s="690"/>
      <c r="D269" s="690"/>
      <c r="E269" s="690"/>
      <c r="F269" s="690"/>
      <c r="G269" s="690"/>
      <c r="H269" s="690"/>
      <c r="I269" s="690"/>
      <c r="J269" s="690"/>
      <c r="K269" s="690"/>
      <c r="L269" s="690"/>
      <c r="M269" s="690"/>
      <c r="N269" s="690"/>
      <c r="O269" s="690"/>
      <c r="P269" s="690"/>
      <c r="Q269" s="690"/>
      <c r="R269" s="690"/>
      <c r="S269" s="690"/>
    </row>
    <row r="270" spans="1:19">
      <c r="A270" s="690"/>
      <c r="B270" s="690"/>
      <c r="C270" s="690"/>
      <c r="D270" s="690"/>
      <c r="E270" s="690"/>
      <c r="F270" s="690"/>
      <c r="G270" s="690"/>
      <c r="H270" s="690"/>
      <c r="I270" s="690"/>
      <c r="J270" s="690"/>
      <c r="K270" s="690"/>
      <c r="L270" s="690"/>
      <c r="M270" s="690"/>
      <c r="N270" s="690"/>
      <c r="O270" s="690"/>
      <c r="P270" s="690"/>
      <c r="Q270" s="690"/>
      <c r="R270" s="690"/>
      <c r="S270" s="690"/>
    </row>
    <row r="271" spans="1:19">
      <c r="A271" s="690"/>
      <c r="B271" s="690"/>
      <c r="C271" s="690"/>
      <c r="D271" s="690"/>
      <c r="E271" s="690"/>
      <c r="F271" s="690"/>
      <c r="G271" s="690"/>
      <c r="H271" s="690"/>
      <c r="I271" s="690"/>
      <c r="J271" s="690"/>
      <c r="K271" s="690"/>
      <c r="L271" s="690"/>
      <c r="M271" s="690"/>
      <c r="N271" s="690"/>
      <c r="O271" s="690"/>
      <c r="P271" s="690"/>
      <c r="Q271" s="690"/>
      <c r="R271" s="690"/>
      <c r="S271" s="690"/>
    </row>
    <row r="272" spans="1:19">
      <c r="A272" s="690"/>
      <c r="B272" s="690"/>
      <c r="C272" s="690"/>
      <c r="D272" s="690"/>
      <c r="E272" s="690"/>
      <c r="F272" s="690"/>
      <c r="G272" s="690"/>
      <c r="H272" s="690"/>
      <c r="I272" s="690"/>
      <c r="J272" s="690"/>
      <c r="K272" s="690"/>
      <c r="L272" s="690"/>
      <c r="M272" s="690"/>
      <c r="N272" s="690"/>
      <c r="O272" s="690"/>
      <c r="P272" s="690"/>
      <c r="Q272" s="690"/>
      <c r="R272" s="690"/>
      <c r="S272" s="690"/>
    </row>
    <row r="273" spans="1:19">
      <c r="A273" s="690"/>
      <c r="B273" s="690"/>
      <c r="C273" s="690"/>
      <c r="D273" s="690"/>
      <c r="E273" s="690"/>
      <c r="F273" s="690"/>
      <c r="G273" s="690"/>
      <c r="H273" s="690"/>
      <c r="I273" s="690"/>
      <c r="J273" s="690"/>
      <c r="K273" s="690"/>
      <c r="L273" s="690"/>
      <c r="M273" s="690"/>
      <c r="N273" s="690"/>
      <c r="O273" s="690"/>
      <c r="P273" s="690"/>
      <c r="Q273" s="690"/>
      <c r="R273" s="690"/>
      <c r="S273" s="690"/>
    </row>
    <row r="274" spans="1:19">
      <c r="A274" s="690"/>
      <c r="B274" s="690"/>
      <c r="C274" s="690"/>
      <c r="D274" s="690"/>
      <c r="E274" s="690"/>
      <c r="F274" s="690"/>
      <c r="G274" s="690"/>
      <c r="H274" s="690"/>
      <c r="I274" s="690"/>
      <c r="J274" s="690"/>
      <c r="K274" s="690"/>
      <c r="L274" s="690"/>
      <c r="M274" s="690"/>
      <c r="N274" s="690"/>
      <c r="O274" s="690"/>
      <c r="P274" s="690"/>
      <c r="Q274" s="690"/>
      <c r="R274" s="690"/>
      <c r="S274" s="690"/>
    </row>
    <row r="275" spans="1:19">
      <c r="A275" s="690"/>
      <c r="B275" s="690"/>
      <c r="C275" s="690"/>
      <c r="D275" s="690"/>
      <c r="E275" s="690"/>
      <c r="F275" s="690"/>
      <c r="G275" s="690"/>
      <c r="H275" s="690"/>
      <c r="I275" s="690"/>
      <c r="J275" s="690"/>
      <c r="K275" s="690"/>
      <c r="L275" s="690"/>
      <c r="M275" s="690"/>
      <c r="N275" s="690"/>
      <c r="O275" s="690"/>
      <c r="P275" s="690"/>
      <c r="Q275" s="690"/>
      <c r="R275" s="690"/>
      <c r="S275" s="690"/>
    </row>
    <row r="276" spans="1:19">
      <c r="A276" s="690"/>
      <c r="B276" s="690"/>
      <c r="C276" s="690"/>
      <c r="D276" s="690"/>
      <c r="E276" s="690"/>
      <c r="F276" s="690"/>
      <c r="G276" s="690"/>
      <c r="H276" s="690"/>
      <c r="I276" s="690"/>
      <c r="J276" s="690"/>
      <c r="K276" s="690"/>
      <c r="L276" s="690"/>
      <c r="M276" s="690"/>
      <c r="N276" s="690"/>
      <c r="O276" s="690"/>
      <c r="P276" s="690"/>
      <c r="Q276" s="690"/>
      <c r="R276" s="690"/>
      <c r="S276" s="690"/>
    </row>
    <row r="277" spans="1:19">
      <c r="A277" s="690"/>
      <c r="B277" s="690"/>
      <c r="C277" s="690"/>
      <c r="D277" s="690"/>
      <c r="E277" s="690"/>
      <c r="F277" s="690"/>
      <c r="G277" s="690"/>
      <c r="H277" s="690"/>
      <c r="I277" s="690"/>
      <c r="J277" s="690"/>
      <c r="K277" s="690"/>
      <c r="L277" s="690"/>
      <c r="M277" s="690"/>
      <c r="N277" s="690"/>
      <c r="O277" s="690"/>
      <c r="P277" s="690"/>
      <c r="Q277" s="690"/>
      <c r="R277" s="690"/>
      <c r="S277" s="690"/>
    </row>
    <row r="278" spans="1:19">
      <c r="A278" s="690"/>
      <c r="B278" s="690"/>
      <c r="C278" s="690"/>
      <c r="D278" s="690"/>
      <c r="E278" s="690"/>
      <c r="F278" s="690"/>
      <c r="G278" s="690"/>
      <c r="H278" s="690"/>
      <c r="I278" s="690"/>
      <c r="J278" s="690"/>
      <c r="K278" s="690"/>
      <c r="L278" s="690"/>
      <c r="M278" s="690"/>
      <c r="N278" s="690"/>
      <c r="O278" s="690"/>
      <c r="P278" s="690"/>
      <c r="Q278" s="690"/>
      <c r="R278" s="690"/>
      <c r="S278" s="690"/>
    </row>
    <row r="279" spans="1:19">
      <c r="A279" s="690"/>
      <c r="B279" s="690"/>
      <c r="C279" s="690"/>
      <c r="D279" s="690"/>
      <c r="E279" s="690"/>
      <c r="F279" s="690"/>
      <c r="G279" s="690"/>
      <c r="H279" s="690"/>
      <c r="I279" s="690"/>
      <c r="J279" s="690"/>
      <c r="K279" s="690"/>
      <c r="L279" s="690"/>
      <c r="M279" s="690"/>
      <c r="N279" s="690"/>
      <c r="O279" s="690"/>
      <c r="P279" s="690"/>
      <c r="Q279" s="690"/>
      <c r="R279" s="690"/>
      <c r="S279" s="690"/>
    </row>
    <row r="280" spans="1:19">
      <c r="A280" s="690"/>
      <c r="B280" s="690"/>
      <c r="C280" s="690"/>
      <c r="D280" s="690"/>
      <c r="E280" s="690"/>
      <c r="F280" s="690"/>
      <c r="G280" s="690"/>
      <c r="H280" s="690"/>
      <c r="I280" s="690"/>
      <c r="J280" s="690"/>
      <c r="K280" s="690"/>
      <c r="L280" s="690"/>
      <c r="M280" s="690"/>
      <c r="N280" s="690"/>
      <c r="O280" s="690"/>
      <c r="P280" s="690"/>
      <c r="Q280" s="690"/>
      <c r="R280" s="690"/>
      <c r="S280" s="690"/>
    </row>
    <row r="281" spans="1:19">
      <c r="A281" s="690"/>
      <c r="B281" s="690"/>
      <c r="C281" s="690"/>
      <c r="D281" s="690"/>
      <c r="E281" s="690"/>
      <c r="F281" s="690"/>
      <c r="G281" s="690"/>
      <c r="H281" s="690"/>
      <c r="I281" s="690"/>
      <c r="J281" s="690"/>
      <c r="K281" s="690"/>
      <c r="L281" s="690"/>
      <c r="M281" s="690"/>
      <c r="N281" s="690"/>
      <c r="O281" s="690"/>
      <c r="P281" s="690"/>
      <c r="Q281" s="690"/>
      <c r="R281" s="690"/>
      <c r="S281" s="690"/>
    </row>
    <row r="282" spans="1:19">
      <c r="A282" s="690"/>
      <c r="B282" s="690"/>
      <c r="C282" s="690"/>
      <c r="D282" s="690"/>
      <c r="E282" s="690"/>
      <c r="F282" s="690"/>
      <c r="G282" s="690"/>
      <c r="H282" s="690"/>
      <c r="I282" s="690"/>
      <c r="J282" s="690"/>
      <c r="K282" s="690"/>
      <c r="L282" s="690"/>
      <c r="M282" s="690"/>
      <c r="N282" s="690"/>
      <c r="O282" s="690"/>
      <c r="P282" s="690"/>
      <c r="Q282" s="690"/>
      <c r="R282" s="690"/>
      <c r="S282" s="690"/>
    </row>
    <row r="283" spans="1:19">
      <c r="A283" s="690"/>
      <c r="B283" s="690"/>
      <c r="C283" s="690"/>
      <c r="D283" s="690"/>
      <c r="E283" s="690"/>
      <c r="F283" s="690"/>
      <c r="G283" s="690"/>
      <c r="H283" s="690"/>
      <c r="I283" s="690"/>
      <c r="J283" s="690"/>
      <c r="K283" s="690"/>
      <c r="L283" s="690"/>
      <c r="M283" s="690"/>
      <c r="N283" s="690"/>
      <c r="O283" s="690"/>
      <c r="P283" s="690"/>
      <c r="Q283" s="690"/>
      <c r="R283" s="690"/>
      <c r="S283" s="690"/>
    </row>
    <row r="284" spans="1:19">
      <c r="A284" s="690"/>
      <c r="B284" s="690"/>
      <c r="C284" s="690"/>
      <c r="D284" s="690"/>
      <c r="E284" s="690"/>
      <c r="F284" s="690"/>
      <c r="G284" s="690"/>
      <c r="H284" s="690"/>
      <c r="I284" s="690"/>
      <c r="J284" s="690"/>
      <c r="K284" s="690"/>
      <c r="L284" s="690"/>
      <c r="M284" s="690"/>
      <c r="N284" s="690"/>
      <c r="O284" s="690"/>
      <c r="P284" s="690"/>
      <c r="Q284" s="690"/>
      <c r="R284" s="690"/>
      <c r="S284" s="690"/>
    </row>
    <row r="285" spans="1:19">
      <c r="A285" s="690"/>
      <c r="B285" s="690"/>
      <c r="C285" s="690"/>
      <c r="D285" s="690"/>
      <c r="E285" s="690"/>
      <c r="F285" s="690"/>
      <c r="G285" s="690"/>
      <c r="H285" s="690"/>
      <c r="I285" s="690"/>
      <c r="J285" s="690"/>
      <c r="K285" s="690"/>
      <c r="L285" s="690"/>
      <c r="M285" s="690"/>
      <c r="N285" s="690"/>
      <c r="O285" s="690"/>
      <c r="P285" s="690"/>
      <c r="Q285" s="690"/>
      <c r="R285" s="690"/>
      <c r="S285" s="690"/>
    </row>
    <row r="286" spans="1:19">
      <c r="A286" s="690"/>
      <c r="B286" s="690"/>
      <c r="C286" s="690"/>
      <c r="D286" s="690"/>
      <c r="E286" s="690"/>
      <c r="F286" s="690"/>
      <c r="G286" s="690"/>
      <c r="H286" s="690"/>
      <c r="I286" s="690"/>
      <c r="J286" s="690"/>
      <c r="K286" s="690"/>
      <c r="L286" s="690"/>
      <c r="M286" s="690"/>
      <c r="N286" s="690"/>
      <c r="O286" s="690"/>
      <c r="P286" s="690"/>
      <c r="Q286" s="690"/>
      <c r="R286" s="690"/>
      <c r="S286" s="690"/>
    </row>
    <row r="287" spans="1:19">
      <c r="A287" s="690"/>
      <c r="B287" s="690"/>
      <c r="C287" s="690"/>
      <c r="D287" s="690"/>
      <c r="E287" s="690"/>
      <c r="F287" s="690"/>
      <c r="G287" s="690"/>
      <c r="H287" s="690"/>
      <c r="I287" s="690"/>
      <c r="J287" s="690"/>
      <c r="K287" s="690"/>
      <c r="L287" s="690"/>
      <c r="M287" s="690"/>
      <c r="N287" s="690"/>
      <c r="O287" s="690"/>
      <c r="P287" s="690"/>
      <c r="Q287" s="690"/>
      <c r="R287" s="690"/>
      <c r="S287" s="690"/>
    </row>
    <row r="288" spans="1:19">
      <c r="A288" s="690"/>
      <c r="B288" s="690"/>
      <c r="C288" s="690"/>
      <c r="D288" s="690"/>
      <c r="E288" s="690"/>
      <c r="F288" s="690"/>
      <c r="G288" s="690"/>
      <c r="H288" s="690"/>
      <c r="I288" s="690"/>
      <c r="J288" s="690"/>
      <c r="K288" s="690"/>
      <c r="L288" s="690"/>
      <c r="M288" s="690"/>
      <c r="N288" s="690"/>
      <c r="O288" s="690"/>
      <c r="P288" s="690"/>
      <c r="Q288" s="690"/>
      <c r="R288" s="690"/>
      <c r="S288" s="690"/>
    </row>
    <row r="289" spans="1:19">
      <c r="A289" s="690"/>
      <c r="B289" s="690"/>
      <c r="C289" s="690"/>
      <c r="D289" s="690"/>
      <c r="E289" s="690"/>
      <c r="F289" s="690"/>
      <c r="G289" s="690"/>
      <c r="H289" s="690"/>
      <c r="I289" s="690"/>
      <c r="J289" s="690"/>
      <c r="K289" s="690"/>
      <c r="L289" s="690"/>
      <c r="M289" s="690"/>
      <c r="N289" s="690"/>
      <c r="O289" s="690"/>
      <c r="P289" s="690"/>
      <c r="Q289" s="690"/>
      <c r="R289" s="690"/>
      <c r="S289" s="690"/>
    </row>
    <row r="290" spans="1:19">
      <c r="A290" s="690"/>
      <c r="B290" s="690"/>
      <c r="C290" s="690"/>
      <c r="D290" s="690"/>
      <c r="E290" s="690"/>
      <c r="F290" s="690"/>
      <c r="G290" s="690"/>
      <c r="H290" s="690"/>
      <c r="I290" s="690"/>
      <c r="J290" s="690"/>
      <c r="K290" s="690"/>
      <c r="L290" s="690"/>
      <c r="M290" s="690"/>
      <c r="N290" s="690"/>
      <c r="O290" s="690"/>
      <c r="P290" s="690"/>
      <c r="Q290" s="690"/>
      <c r="R290" s="690"/>
      <c r="S290" s="690"/>
    </row>
    <row r="291" spans="1:19">
      <c r="A291" s="690"/>
      <c r="B291" s="690"/>
      <c r="C291" s="690"/>
      <c r="D291" s="690"/>
      <c r="E291" s="690"/>
      <c r="F291" s="690"/>
      <c r="G291" s="690"/>
      <c r="H291" s="690"/>
      <c r="I291" s="690"/>
      <c r="J291" s="690"/>
      <c r="K291" s="690"/>
      <c r="L291" s="690"/>
      <c r="M291" s="690"/>
      <c r="N291" s="690"/>
      <c r="O291" s="690"/>
      <c r="P291" s="690"/>
      <c r="Q291" s="690"/>
      <c r="R291" s="690"/>
      <c r="S291" s="690"/>
    </row>
    <row r="292" spans="1:19">
      <c r="A292" s="690"/>
      <c r="B292" s="690"/>
      <c r="C292" s="690"/>
      <c r="D292" s="690"/>
      <c r="E292" s="690"/>
      <c r="F292" s="690"/>
      <c r="G292" s="690"/>
      <c r="H292" s="690"/>
      <c r="I292" s="690"/>
      <c r="J292" s="690"/>
      <c r="K292" s="690"/>
      <c r="L292" s="690"/>
      <c r="M292" s="690"/>
      <c r="N292" s="690"/>
      <c r="O292" s="690"/>
      <c r="P292" s="690"/>
      <c r="Q292" s="690"/>
      <c r="R292" s="690"/>
      <c r="S292" s="690"/>
    </row>
    <row r="293" spans="1:19">
      <c r="A293" s="690"/>
      <c r="B293" s="690"/>
      <c r="C293" s="690"/>
      <c r="D293" s="690"/>
      <c r="E293" s="690"/>
      <c r="F293" s="690"/>
      <c r="G293" s="690"/>
      <c r="H293" s="690"/>
      <c r="I293" s="690"/>
      <c r="J293" s="690"/>
      <c r="K293" s="690"/>
      <c r="L293" s="690"/>
      <c r="M293" s="690"/>
      <c r="N293" s="690"/>
      <c r="O293" s="690"/>
      <c r="P293" s="690"/>
      <c r="Q293" s="690"/>
      <c r="R293" s="690"/>
      <c r="S293" s="690"/>
    </row>
    <row r="294" spans="1:19">
      <c r="A294" s="690"/>
      <c r="B294" s="690"/>
      <c r="C294" s="690"/>
      <c r="D294" s="690"/>
      <c r="E294" s="690"/>
      <c r="F294" s="690"/>
      <c r="G294" s="690"/>
      <c r="H294" s="690"/>
      <c r="I294" s="690"/>
      <c r="J294" s="690"/>
      <c r="K294" s="690"/>
      <c r="L294" s="690"/>
      <c r="M294" s="690"/>
      <c r="N294" s="690"/>
      <c r="O294" s="690"/>
      <c r="P294" s="690"/>
      <c r="Q294" s="690"/>
      <c r="R294" s="690"/>
      <c r="S294" s="690"/>
    </row>
    <row r="295" spans="1:19">
      <c r="A295" s="690"/>
      <c r="B295" s="690"/>
      <c r="C295" s="690"/>
      <c r="D295" s="690"/>
      <c r="E295" s="690"/>
      <c r="F295" s="690"/>
      <c r="G295" s="690"/>
      <c r="H295" s="690"/>
      <c r="I295" s="690"/>
      <c r="J295" s="690"/>
      <c r="K295" s="690"/>
      <c r="L295" s="690"/>
      <c r="M295" s="690"/>
      <c r="N295" s="690"/>
      <c r="O295" s="690"/>
      <c r="P295" s="690"/>
      <c r="Q295" s="690"/>
      <c r="R295" s="690"/>
      <c r="S295" s="690"/>
    </row>
    <row r="296" spans="1:19">
      <c r="A296" s="690"/>
      <c r="B296" s="690"/>
      <c r="C296" s="690"/>
      <c r="D296" s="690"/>
      <c r="E296" s="690"/>
      <c r="F296" s="690"/>
      <c r="G296" s="690"/>
      <c r="H296" s="690"/>
      <c r="I296" s="690"/>
      <c r="J296" s="690"/>
      <c r="K296" s="690"/>
      <c r="L296" s="690"/>
      <c r="M296" s="690"/>
      <c r="N296" s="690"/>
      <c r="O296" s="690"/>
      <c r="P296" s="690"/>
      <c r="Q296" s="690"/>
      <c r="R296" s="690"/>
      <c r="S296" s="690"/>
    </row>
    <row r="297" spans="1:19">
      <c r="A297" s="690"/>
      <c r="B297" s="690"/>
      <c r="C297" s="690"/>
      <c r="D297" s="690"/>
      <c r="E297" s="690"/>
      <c r="F297" s="690"/>
      <c r="G297" s="690"/>
      <c r="H297" s="690"/>
      <c r="I297" s="690"/>
      <c r="J297" s="690"/>
      <c r="K297" s="690"/>
      <c r="L297" s="690"/>
      <c r="M297" s="690"/>
      <c r="N297" s="690"/>
      <c r="O297" s="690"/>
      <c r="P297" s="690"/>
      <c r="Q297" s="690"/>
      <c r="R297" s="690"/>
      <c r="S297" s="690"/>
    </row>
    <row r="298" spans="1:19">
      <c r="A298" s="690"/>
      <c r="B298" s="690"/>
      <c r="C298" s="690"/>
      <c r="D298" s="690"/>
      <c r="E298" s="690"/>
      <c r="F298" s="690"/>
      <c r="G298" s="690"/>
      <c r="H298" s="690"/>
      <c r="I298" s="690"/>
      <c r="J298" s="690"/>
      <c r="K298" s="690"/>
      <c r="L298" s="690"/>
      <c r="M298" s="690"/>
      <c r="N298" s="690"/>
      <c r="O298" s="690"/>
      <c r="P298" s="690"/>
      <c r="Q298" s="690"/>
      <c r="R298" s="690"/>
      <c r="S298" s="690"/>
    </row>
    <row r="299" spans="1:19">
      <c r="A299" s="690"/>
      <c r="B299" s="690"/>
      <c r="C299" s="690"/>
      <c r="D299" s="690"/>
      <c r="E299" s="690"/>
      <c r="F299" s="690"/>
      <c r="G299" s="690"/>
      <c r="H299" s="690"/>
      <c r="I299" s="690"/>
      <c r="J299" s="690"/>
      <c r="K299" s="690"/>
      <c r="L299" s="690"/>
      <c r="M299" s="690"/>
      <c r="N299" s="690"/>
      <c r="O299" s="690"/>
      <c r="P299" s="690"/>
      <c r="Q299" s="690"/>
      <c r="R299" s="690"/>
      <c r="S299" s="690"/>
    </row>
    <row r="300" spans="1:19">
      <c r="A300" s="690"/>
      <c r="B300" s="690"/>
      <c r="C300" s="690"/>
      <c r="D300" s="690"/>
      <c r="E300" s="690"/>
      <c r="F300" s="690"/>
      <c r="G300" s="690"/>
      <c r="H300" s="690"/>
      <c r="I300" s="690"/>
      <c r="J300" s="690"/>
      <c r="K300" s="690"/>
      <c r="L300" s="690"/>
      <c r="M300" s="690"/>
      <c r="N300" s="690"/>
      <c r="O300" s="690"/>
      <c r="P300" s="690"/>
      <c r="Q300" s="690"/>
      <c r="R300" s="690"/>
      <c r="S300" s="690"/>
    </row>
    <row r="301" spans="1:19">
      <c r="A301" s="690"/>
      <c r="B301" s="690"/>
      <c r="C301" s="690"/>
      <c r="D301" s="690"/>
      <c r="E301" s="690"/>
      <c r="F301" s="690"/>
      <c r="G301" s="690"/>
      <c r="H301" s="690"/>
      <c r="I301" s="690"/>
      <c r="J301" s="690"/>
      <c r="K301" s="690"/>
      <c r="L301" s="690"/>
      <c r="M301" s="690"/>
      <c r="N301" s="690"/>
      <c r="O301" s="690"/>
      <c r="P301" s="690"/>
      <c r="Q301" s="690"/>
      <c r="R301" s="690"/>
      <c r="S301" s="690"/>
    </row>
    <row r="302" spans="1:19">
      <c r="A302" s="690"/>
      <c r="B302" s="690"/>
      <c r="C302" s="690"/>
      <c r="D302" s="690"/>
      <c r="E302" s="690"/>
      <c r="F302" s="690"/>
      <c r="G302" s="690"/>
      <c r="H302" s="690"/>
      <c r="I302" s="690"/>
      <c r="J302" s="690"/>
      <c r="K302" s="690"/>
      <c r="L302" s="690"/>
      <c r="M302" s="690"/>
      <c r="N302" s="690"/>
      <c r="O302" s="690"/>
      <c r="P302" s="690"/>
      <c r="Q302" s="690"/>
      <c r="R302" s="690"/>
      <c r="S302" s="690"/>
    </row>
    <row r="303" spans="1:19">
      <c r="A303" s="690"/>
      <c r="B303" s="690"/>
      <c r="C303" s="690"/>
      <c r="D303" s="690"/>
      <c r="E303" s="690"/>
      <c r="F303" s="690"/>
      <c r="G303" s="690"/>
      <c r="H303" s="690"/>
      <c r="I303" s="690"/>
      <c r="J303" s="690"/>
      <c r="K303" s="690"/>
      <c r="L303" s="690"/>
      <c r="M303" s="690"/>
      <c r="N303" s="690"/>
      <c r="O303" s="690"/>
      <c r="P303" s="690"/>
      <c r="Q303" s="690"/>
      <c r="R303" s="690"/>
      <c r="S303" s="690"/>
    </row>
    <row r="304" spans="1:19">
      <c r="A304" s="690"/>
      <c r="B304" s="690"/>
      <c r="C304" s="690"/>
      <c r="D304" s="690"/>
      <c r="E304" s="690"/>
      <c r="F304" s="690"/>
      <c r="G304" s="690"/>
      <c r="H304" s="690"/>
      <c r="I304" s="690"/>
      <c r="J304" s="690"/>
      <c r="K304" s="690"/>
      <c r="L304" s="690"/>
      <c r="M304" s="690"/>
      <c r="N304" s="690"/>
      <c r="O304" s="690"/>
      <c r="P304" s="690"/>
      <c r="Q304" s="690"/>
      <c r="R304" s="690"/>
      <c r="S304" s="690"/>
    </row>
    <row r="305" spans="1:19">
      <c r="A305" s="690"/>
      <c r="B305" s="690"/>
      <c r="C305" s="690"/>
      <c r="D305" s="690"/>
      <c r="E305" s="690"/>
      <c r="F305" s="690"/>
      <c r="G305" s="690"/>
      <c r="H305" s="690"/>
      <c r="I305" s="690"/>
      <c r="J305" s="690"/>
      <c r="K305" s="690"/>
      <c r="L305" s="690"/>
      <c r="M305" s="690"/>
      <c r="N305" s="690"/>
      <c r="O305" s="690"/>
      <c r="P305" s="690"/>
      <c r="Q305" s="690"/>
      <c r="R305" s="690"/>
      <c r="S305" s="690"/>
    </row>
    <row r="306" spans="1:19">
      <c r="A306" s="690"/>
      <c r="B306" s="690"/>
      <c r="C306" s="690"/>
      <c r="D306" s="690"/>
      <c r="E306" s="690"/>
      <c r="F306" s="690"/>
      <c r="G306" s="690"/>
      <c r="H306" s="690"/>
      <c r="I306" s="690"/>
      <c r="J306" s="690"/>
      <c r="K306" s="690"/>
      <c r="L306" s="690"/>
      <c r="M306" s="690"/>
      <c r="N306" s="690"/>
      <c r="O306" s="690"/>
      <c r="P306" s="690"/>
      <c r="Q306" s="690"/>
      <c r="R306" s="690"/>
      <c r="S306" s="690"/>
    </row>
    <row r="307" spans="1:19">
      <c r="A307" s="690"/>
      <c r="B307" s="690"/>
      <c r="C307" s="690"/>
      <c r="D307" s="690"/>
      <c r="E307" s="690"/>
      <c r="F307" s="690"/>
      <c r="G307" s="690"/>
      <c r="H307" s="690"/>
      <c r="I307" s="690"/>
      <c r="J307" s="690"/>
      <c r="K307" s="690"/>
      <c r="L307" s="690"/>
      <c r="M307" s="690"/>
      <c r="N307" s="690"/>
      <c r="O307" s="690"/>
      <c r="P307" s="690"/>
      <c r="Q307" s="690"/>
      <c r="R307" s="690"/>
      <c r="S307" s="690"/>
    </row>
    <row r="308" spans="1:19">
      <c r="A308" s="690"/>
      <c r="B308" s="690"/>
      <c r="C308" s="690"/>
      <c r="D308" s="690"/>
      <c r="E308" s="690"/>
      <c r="F308" s="690"/>
      <c r="G308" s="690"/>
      <c r="H308" s="690"/>
      <c r="I308" s="690"/>
      <c r="J308" s="690"/>
      <c r="K308" s="690"/>
      <c r="L308" s="690"/>
      <c r="M308" s="690"/>
      <c r="N308" s="690"/>
      <c r="O308" s="690"/>
      <c r="P308" s="690"/>
      <c r="Q308" s="690"/>
      <c r="R308" s="690"/>
      <c r="S308" s="690"/>
    </row>
    <row r="309" spans="1:19">
      <c r="A309" s="690"/>
      <c r="B309" s="690"/>
      <c r="C309" s="690"/>
      <c r="D309" s="690"/>
      <c r="E309" s="690"/>
      <c r="F309" s="690"/>
      <c r="G309" s="690"/>
      <c r="H309" s="690"/>
      <c r="I309" s="690"/>
      <c r="J309" s="690"/>
      <c r="K309" s="690"/>
      <c r="L309" s="690"/>
      <c r="M309" s="690"/>
      <c r="N309" s="690"/>
      <c r="O309" s="690"/>
      <c r="P309" s="690"/>
      <c r="Q309" s="690"/>
      <c r="R309" s="690"/>
      <c r="S309" s="690"/>
    </row>
    <row r="310" spans="1:19">
      <c r="A310" s="690"/>
      <c r="B310" s="690"/>
      <c r="C310" s="690"/>
      <c r="D310" s="690"/>
      <c r="E310" s="690"/>
      <c r="F310" s="690"/>
      <c r="G310" s="690"/>
      <c r="H310" s="690"/>
      <c r="I310" s="690"/>
      <c r="J310" s="690"/>
      <c r="K310" s="690"/>
      <c r="L310" s="690"/>
      <c r="M310" s="690"/>
      <c r="N310" s="690"/>
      <c r="O310" s="690"/>
      <c r="P310" s="690"/>
      <c r="Q310" s="690"/>
      <c r="R310" s="690"/>
      <c r="S310" s="690"/>
    </row>
    <row r="311" spans="1:19">
      <c r="A311" s="690"/>
      <c r="B311" s="690"/>
      <c r="C311" s="690"/>
      <c r="D311" s="690"/>
      <c r="E311" s="690"/>
      <c r="F311" s="690"/>
      <c r="G311" s="690"/>
      <c r="H311" s="690"/>
      <c r="I311" s="690"/>
      <c r="J311" s="690"/>
      <c r="K311" s="690"/>
      <c r="L311" s="690"/>
      <c r="M311" s="690"/>
      <c r="N311" s="690"/>
      <c r="O311" s="690"/>
      <c r="P311" s="690"/>
      <c r="Q311" s="690"/>
      <c r="R311" s="690"/>
      <c r="S311" s="690"/>
    </row>
    <row r="312" spans="1:19">
      <c r="A312" s="690"/>
      <c r="B312" s="690"/>
      <c r="C312" s="690"/>
      <c r="D312" s="690"/>
      <c r="E312" s="690"/>
      <c r="F312" s="690"/>
      <c r="G312" s="690"/>
      <c r="H312" s="690"/>
      <c r="I312" s="690"/>
      <c r="J312" s="690"/>
      <c r="K312" s="690"/>
      <c r="L312" s="690"/>
      <c r="M312" s="690"/>
      <c r="N312" s="690"/>
      <c r="O312" s="690"/>
      <c r="P312" s="690"/>
      <c r="Q312" s="690"/>
      <c r="R312" s="690"/>
      <c r="S312" s="690"/>
    </row>
    <row r="313" spans="1:19">
      <c r="A313" s="690"/>
      <c r="B313" s="690"/>
      <c r="C313" s="690"/>
      <c r="D313" s="690"/>
      <c r="E313" s="690"/>
      <c r="F313" s="690"/>
      <c r="G313" s="690"/>
      <c r="H313" s="690"/>
      <c r="I313" s="690"/>
      <c r="J313" s="690"/>
      <c r="K313" s="690"/>
      <c r="L313" s="690"/>
      <c r="M313" s="690"/>
      <c r="N313" s="690"/>
      <c r="O313" s="690"/>
      <c r="P313" s="690"/>
      <c r="Q313" s="690"/>
      <c r="R313" s="690"/>
      <c r="S313" s="690"/>
    </row>
    <row r="314" spans="1:19">
      <c r="A314" s="690"/>
      <c r="B314" s="690"/>
      <c r="C314" s="690"/>
      <c r="D314" s="690"/>
      <c r="E314" s="690"/>
      <c r="F314" s="690"/>
      <c r="G314" s="690"/>
      <c r="H314" s="690"/>
      <c r="I314" s="690"/>
      <c r="J314" s="690"/>
      <c r="K314" s="690"/>
      <c r="L314" s="690"/>
      <c r="M314" s="690"/>
      <c r="N314" s="690"/>
      <c r="O314" s="690"/>
      <c r="P314" s="690"/>
      <c r="Q314" s="690"/>
      <c r="R314" s="690"/>
      <c r="S314" s="690"/>
    </row>
    <row r="315" spans="1:19">
      <c r="A315" s="690"/>
      <c r="B315" s="690"/>
      <c r="C315" s="690"/>
      <c r="D315" s="690"/>
      <c r="E315" s="690"/>
      <c r="F315" s="690"/>
      <c r="G315" s="690"/>
      <c r="H315" s="690"/>
      <c r="I315" s="690"/>
      <c r="J315" s="690"/>
      <c r="K315" s="690"/>
      <c r="L315" s="690"/>
      <c r="M315" s="690"/>
      <c r="N315" s="690"/>
      <c r="O315" s="690"/>
      <c r="P315" s="690"/>
      <c r="Q315" s="690"/>
      <c r="R315" s="690"/>
      <c r="S315" s="690"/>
    </row>
    <row r="316" spans="1:19">
      <c r="A316" s="690"/>
      <c r="B316" s="690"/>
      <c r="C316" s="690"/>
      <c r="D316" s="690"/>
      <c r="E316" s="690"/>
      <c r="F316" s="690"/>
      <c r="G316" s="690"/>
      <c r="H316" s="690"/>
      <c r="I316" s="690"/>
      <c r="J316" s="690"/>
      <c r="K316" s="690"/>
      <c r="L316" s="690"/>
      <c r="M316" s="690"/>
      <c r="N316" s="690"/>
      <c r="O316" s="690"/>
      <c r="P316" s="690"/>
      <c r="Q316" s="690"/>
      <c r="R316" s="690"/>
      <c r="S316" s="690"/>
    </row>
    <row r="317" spans="1:19">
      <c r="A317" s="690"/>
      <c r="B317" s="690"/>
      <c r="C317" s="690"/>
      <c r="D317" s="690"/>
      <c r="E317" s="690"/>
      <c r="F317" s="690"/>
      <c r="G317" s="690"/>
      <c r="H317" s="690"/>
      <c r="I317" s="690"/>
      <c r="J317" s="690"/>
      <c r="K317" s="690"/>
      <c r="L317" s="690"/>
      <c r="M317" s="690"/>
      <c r="N317" s="690"/>
      <c r="O317" s="690"/>
      <c r="P317" s="690"/>
      <c r="Q317" s="690"/>
      <c r="R317" s="690"/>
      <c r="S317" s="690"/>
    </row>
    <row r="318" spans="1:19">
      <c r="A318" s="690"/>
      <c r="B318" s="690"/>
      <c r="C318" s="690"/>
      <c r="D318" s="690"/>
      <c r="E318" s="690"/>
      <c r="F318" s="690"/>
      <c r="G318" s="690"/>
      <c r="H318" s="690"/>
      <c r="I318" s="690"/>
      <c r="J318" s="690"/>
      <c r="K318" s="690"/>
      <c r="L318" s="690"/>
      <c r="M318" s="690"/>
      <c r="N318" s="690"/>
      <c r="O318" s="690"/>
      <c r="P318" s="690"/>
      <c r="Q318" s="690"/>
      <c r="R318" s="690"/>
      <c r="S318" s="690"/>
    </row>
    <row r="319" spans="1:19">
      <c r="A319" s="690"/>
      <c r="B319" s="690"/>
      <c r="C319" s="690"/>
      <c r="D319" s="690"/>
      <c r="E319" s="690"/>
      <c r="F319" s="690"/>
      <c r="G319" s="690"/>
      <c r="H319" s="690"/>
      <c r="I319" s="690"/>
      <c r="J319" s="690"/>
      <c r="K319" s="690"/>
      <c r="L319" s="690"/>
      <c r="M319" s="690"/>
      <c r="N319" s="690"/>
      <c r="O319" s="690"/>
      <c r="P319" s="690"/>
      <c r="Q319" s="690"/>
      <c r="R319" s="690"/>
      <c r="S319" s="690"/>
    </row>
    <row r="320" spans="1:19">
      <c r="A320" s="690"/>
      <c r="B320" s="690"/>
      <c r="C320" s="690"/>
      <c r="D320" s="690"/>
      <c r="E320" s="690"/>
      <c r="F320" s="690"/>
      <c r="G320" s="690"/>
      <c r="H320" s="690"/>
      <c r="I320" s="690"/>
      <c r="J320" s="690"/>
      <c r="K320" s="690"/>
      <c r="L320" s="690"/>
      <c r="M320" s="690"/>
      <c r="N320" s="690"/>
      <c r="O320" s="690"/>
      <c r="P320" s="690"/>
      <c r="Q320" s="690"/>
      <c r="R320" s="690"/>
      <c r="S320" s="690"/>
    </row>
    <row r="321" spans="1:19">
      <c r="A321" s="690"/>
      <c r="B321" s="690"/>
      <c r="C321" s="690"/>
      <c r="D321" s="690"/>
      <c r="E321" s="690"/>
      <c r="F321" s="690"/>
      <c r="G321" s="690"/>
      <c r="H321" s="690"/>
      <c r="I321" s="690"/>
      <c r="J321" s="690"/>
      <c r="K321" s="690"/>
      <c r="L321" s="690"/>
      <c r="M321" s="690"/>
      <c r="N321" s="690"/>
      <c r="O321" s="690"/>
      <c r="P321" s="690"/>
      <c r="Q321" s="690"/>
      <c r="R321" s="690"/>
      <c r="S321" s="690"/>
    </row>
    <row r="322" spans="1:19">
      <c r="A322" s="690"/>
      <c r="B322" s="690"/>
      <c r="C322" s="690"/>
      <c r="D322" s="690"/>
      <c r="E322" s="690"/>
      <c r="F322" s="690"/>
      <c r="G322" s="690"/>
      <c r="H322" s="690"/>
      <c r="I322" s="690"/>
      <c r="J322" s="690"/>
      <c r="K322" s="690"/>
      <c r="L322" s="690"/>
      <c r="M322" s="690"/>
      <c r="N322" s="690"/>
      <c r="O322" s="690"/>
      <c r="P322" s="690"/>
      <c r="Q322" s="690"/>
      <c r="R322" s="690"/>
      <c r="S322" s="690"/>
    </row>
    <row r="323" spans="1:19">
      <c r="A323" s="690"/>
      <c r="B323" s="690"/>
      <c r="C323" s="690"/>
      <c r="D323" s="690"/>
      <c r="E323" s="690"/>
      <c r="F323" s="690"/>
      <c r="G323" s="690"/>
      <c r="H323" s="690"/>
      <c r="I323" s="690"/>
      <c r="J323" s="690"/>
      <c r="K323" s="690"/>
      <c r="L323" s="690"/>
      <c r="M323" s="690"/>
      <c r="N323" s="690"/>
      <c r="O323" s="690"/>
      <c r="P323" s="690"/>
      <c r="Q323" s="690"/>
      <c r="R323" s="690"/>
      <c r="S323" s="690"/>
    </row>
    <row r="324" spans="1:19">
      <c r="A324" s="690"/>
      <c r="B324" s="690"/>
      <c r="C324" s="690"/>
      <c r="D324" s="690"/>
      <c r="E324" s="690"/>
      <c r="F324" s="690"/>
      <c r="G324" s="690"/>
      <c r="H324" s="690"/>
      <c r="I324" s="690"/>
      <c r="J324" s="690"/>
      <c r="K324" s="690"/>
      <c r="L324" s="690"/>
      <c r="M324" s="690"/>
      <c r="N324" s="690"/>
      <c r="O324" s="690"/>
      <c r="P324" s="690"/>
      <c r="Q324" s="690"/>
      <c r="R324" s="690"/>
      <c r="S324" s="690"/>
    </row>
    <row r="325" spans="1:19">
      <c r="A325" s="690"/>
      <c r="B325" s="690"/>
      <c r="C325" s="690"/>
      <c r="D325" s="690"/>
      <c r="E325" s="690"/>
      <c r="F325" s="690"/>
      <c r="G325" s="690"/>
      <c r="H325" s="690"/>
      <c r="I325" s="690"/>
      <c r="J325" s="690"/>
      <c r="K325" s="690"/>
      <c r="L325" s="690"/>
      <c r="M325" s="690"/>
      <c r="N325" s="690"/>
      <c r="O325" s="690"/>
      <c r="P325" s="690"/>
      <c r="Q325" s="690"/>
      <c r="R325" s="690"/>
      <c r="S325" s="690"/>
    </row>
    <row r="326" spans="1:19">
      <c r="A326" s="690"/>
      <c r="B326" s="690"/>
      <c r="C326" s="690"/>
      <c r="D326" s="690"/>
      <c r="E326" s="690"/>
      <c r="F326" s="690"/>
      <c r="G326" s="690"/>
      <c r="H326" s="690"/>
      <c r="I326" s="690"/>
      <c r="J326" s="690"/>
      <c r="K326" s="690"/>
      <c r="L326" s="690"/>
      <c r="M326" s="690"/>
      <c r="N326" s="690"/>
      <c r="O326" s="690"/>
      <c r="P326" s="690"/>
      <c r="Q326" s="690"/>
      <c r="R326" s="690"/>
      <c r="S326" s="690"/>
    </row>
    <row r="327" spans="1:19">
      <c r="A327" s="690"/>
      <c r="B327" s="690"/>
      <c r="C327" s="690"/>
      <c r="D327" s="690"/>
      <c r="E327" s="690"/>
      <c r="F327" s="690"/>
      <c r="G327" s="690"/>
      <c r="H327" s="690"/>
      <c r="I327" s="690"/>
      <c r="J327" s="690"/>
      <c r="K327" s="690"/>
      <c r="L327" s="690"/>
      <c r="M327" s="690"/>
      <c r="N327" s="690"/>
      <c r="O327" s="690"/>
      <c r="P327" s="690"/>
      <c r="Q327" s="690"/>
      <c r="R327" s="690"/>
      <c r="S327" s="690"/>
    </row>
    <row r="328" spans="1:19">
      <c r="A328" s="690"/>
      <c r="B328" s="690"/>
      <c r="C328" s="690"/>
      <c r="D328" s="690"/>
      <c r="E328" s="690"/>
      <c r="F328" s="690"/>
      <c r="G328" s="690"/>
      <c r="H328" s="690"/>
      <c r="I328" s="690"/>
      <c r="J328" s="690"/>
      <c r="K328" s="690"/>
      <c r="L328" s="690"/>
      <c r="M328" s="690"/>
      <c r="N328" s="690"/>
      <c r="O328" s="690"/>
      <c r="P328" s="690"/>
      <c r="Q328" s="690"/>
      <c r="R328" s="690"/>
      <c r="S328" s="690"/>
    </row>
    <row r="329" spans="1:19">
      <c r="A329" s="690"/>
      <c r="B329" s="690"/>
      <c r="C329" s="690"/>
      <c r="D329" s="690"/>
      <c r="E329" s="690"/>
      <c r="F329" s="690"/>
      <c r="G329" s="690"/>
      <c r="H329" s="690"/>
      <c r="I329" s="690"/>
      <c r="J329" s="690"/>
      <c r="K329" s="690"/>
      <c r="L329" s="690"/>
      <c r="M329" s="690"/>
      <c r="N329" s="690"/>
      <c r="O329" s="690"/>
      <c r="P329" s="690"/>
      <c r="Q329" s="690"/>
      <c r="R329" s="690"/>
      <c r="S329" s="690"/>
    </row>
    <row r="330" spans="1:19">
      <c r="A330" s="690"/>
      <c r="B330" s="690"/>
      <c r="C330" s="690"/>
      <c r="D330" s="690"/>
      <c r="E330" s="690"/>
      <c r="F330" s="690"/>
      <c r="G330" s="690"/>
      <c r="H330" s="690"/>
      <c r="I330" s="690"/>
      <c r="J330" s="690"/>
      <c r="K330" s="690"/>
      <c r="L330" s="690"/>
      <c r="M330" s="690"/>
      <c r="N330" s="690"/>
      <c r="O330" s="690"/>
      <c r="P330" s="690"/>
      <c r="Q330" s="690"/>
      <c r="R330" s="690"/>
      <c r="S330" s="690"/>
    </row>
    <row r="331" spans="1:19">
      <c r="A331" s="690"/>
      <c r="B331" s="690"/>
      <c r="C331" s="690"/>
      <c r="D331" s="690"/>
      <c r="E331" s="690"/>
      <c r="F331" s="690"/>
      <c r="G331" s="690"/>
      <c r="H331" s="690"/>
      <c r="I331" s="690"/>
      <c r="J331" s="690"/>
      <c r="K331" s="690"/>
      <c r="L331" s="690"/>
      <c r="M331" s="690"/>
      <c r="N331" s="690"/>
      <c r="O331" s="690"/>
      <c r="P331" s="690"/>
      <c r="Q331" s="690"/>
      <c r="R331" s="690"/>
      <c r="S331" s="690"/>
    </row>
    <row r="332" spans="1:19">
      <c r="A332" s="690"/>
      <c r="B332" s="690"/>
      <c r="C332" s="690"/>
      <c r="D332" s="690"/>
      <c r="E332" s="690"/>
      <c r="F332" s="690"/>
      <c r="G332" s="690"/>
      <c r="H332" s="690"/>
      <c r="I332" s="690"/>
      <c r="J332" s="690"/>
      <c r="K332" s="690"/>
      <c r="L332" s="690"/>
      <c r="M332" s="690"/>
      <c r="N332" s="690"/>
      <c r="O332" s="690"/>
      <c r="P332" s="690"/>
      <c r="Q332" s="690"/>
      <c r="R332" s="690"/>
      <c r="S332" s="690"/>
    </row>
    <row r="333" spans="1:19">
      <c r="A333" s="690"/>
      <c r="B333" s="690"/>
      <c r="C333" s="690"/>
      <c r="D333" s="690"/>
      <c r="E333" s="690"/>
      <c r="F333" s="690"/>
      <c r="G333" s="690"/>
      <c r="H333" s="690"/>
      <c r="I333" s="690"/>
      <c r="J333" s="690"/>
      <c r="K333" s="690"/>
      <c r="L333" s="690"/>
      <c r="M333" s="690"/>
      <c r="N333" s="690"/>
      <c r="O333" s="690"/>
      <c r="P333" s="690"/>
      <c r="Q333" s="690"/>
      <c r="R333" s="690"/>
      <c r="S333" s="690"/>
    </row>
    <row r="334" spans="1:19">
      <c r="A334" s="690"/>
      <c r="B334" s="690"/>
      <c r="C334" s="690"/>
      <c r="D334" s="690"/>
      <c r="E334" s="690"/>
      <c r="F334" s="690"/>
      <c r="G334" s="690"/>
      <c r="H334" s="690"/>
      <c r="I334" s="690"/>
      <c r="J334" s="690"/>
      <c r="K334" s="690"/>
      <c r="L334" s="690"/>
      <c r="M334" s="690"/>
      <c r="N334" s="690"/>
      <c r="O334" s="690"/>
      <c r="P334" s="690"/>
      <c r="Q334" s="690"/>
      <c r="R334" s="690"/>
      <c r="S334" s="690"/>
    </row>
  </sheetData>
  <mergeCells count="3">
    <mergeCell ref="B2:E2"/>
    <mergeCell ref="G2:J2"/>
    <mergeCell ref="L2:O2"/>
  </mergeCells>
  <pageMargins left="0.7" right="0.7" top="0.75" bottom="0.75" header="0.3" footer="0.3"/>
  <pageSetup scale="7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L54"/>
  <sheetViews>
    <sheetView showGridLines="0" zoomScaleNormal="100" workbookViewId="0">
      <selection activeCell="M34" sqref="M34"/>
    </sheetView>
  </sheetViews>
  <sheetFormatPr defaultColWidth="9.140625" defaultRowHeight="12"/>
  <cols>
    <col min="1" max="1" width="4.5703125" style="40" customWidth="1"/>
    <col min="2" max="2" width="1.7109375" style="40" customWidth="1"/>
    <col min="3" max="7" width="15.7109375" style="40" customWidth="1"/>
    <col min="8" max="16" width="9.140625" style="40"/>
    <col min="17" max="17" width="4.7109375" style="40" customWidth="1"/>
    <col min="18" max="16384" width="9.140625" style="40"/>
  </cols>
  <sheetData>
    <row r="1" spans="1:7" ht="12.95" customHeight="1">
      <c r="A1" s="38" t="s">
        <v>25</v>
      </c>
      <c r="B1" s="38"/>
      <c r="C1" s="38"/>
      <c r="D1" s="39"/>
      <c r="E1" s="39"/>
    </row>
    <row r="2" spans="1:7" ht="11.25" customHeight="1">
      <c r="A2" s="41"/>
      <c r="B2" s="41"/>
      <c r="C2" s="42"/>
      <c r="D2" s="42"/>
      <c r="E2" s="42"/>
      <c r="F2" s="42"/>
      <c r="G2" s="42"/>
    </row>
    <row r="3" spans="1:7" ht="11.45" customHeight="1">
      <c r="A3" s="43"/>
      <c r="B3" s="43"/>
      <c r="C3" s="44" t="s">
        <v>26</v>
      </c>
      <c r="D3" s="44" t="s">
        <v>27</v>
      </c>
      <c r="E3" s="44" t="s">
        <v>28</v>
      </c>
      <c r="F3" s="44" t="s">
        <v>29</v>
      </c>
      <c r="G3" s="44" t="s">
        <v>30</v>
      </c>
    </row>
    <row r="4" spans="1:7" ht="3.95" customHeight="1">
      <c r="A4" s="45"/>
      <c r="B4" s="45"/>
      <c r="C4" s="46"/>
      <c r="D4" s="46"/>
      <c r="E4" s="46"/>
      <c r="F4" s="46"/>
      <c r="G4" s="46"/>
    </row>
    <row r="5" spans="1:7" ht="11.25" customHeight="1">
      <c r="A5" s="47"/>
      <c r="B5" s="47"/>
      <c r="C5" s="48"/>
      <c r="D5" s="49"/>
      <c r="E5" s="49" t="s">
        <v>31</v>
      </c>
    </row>
    <row r="6" spans="1:7" ht="3.95" customHeight="1"/>
    <row r="7" spans="1:7" ht="10.15" customHeight="1">
      <c r="A7" s="50" t="s">
        <v>32</v>
      </c>
      <c r="B7" s="51"/>
      <c r="C7" s="52">
        <v>152800</v>
      </c>
      <c r="D7" s="52">
        <v>166800</v>
      </c>
      <c r="E7" s="53">
        <v>42864</v>
      </c>
      <c r="F7" s="34" t="s">
        <v>33</v>
      </c>
      <c r="G7" s="54">
        <f>SUM(C7:F7)</f>
        <v>362464</v>
      </c>
    </row>
    <row r="8" spans="1:7" ht="10.15" customHeight="1">
      <c r="A8" s="50" t="s">
        <v>34</v>
      </c>
      <c r="B8" s="51"/>
      <c r="C8" s="52">
        <v>159097</v>
      </c>
      <c r="D8" s="52">
        <v>188070</v>
      </c>
      <c r="E8" s="53">
        <v>52581</v>
      </c>
      <c r="F8" s="34" t="s">
        <v>33</v>
      </c>
      <c r="G8" s="54">
        <f t="shared" ref="G8:G48" si="0">SUM(C8:F8)</f>
        <v>399748</v>
      </c>
    </row>
    <row r="9" spans="1:7" ht="10.15" customHeight="1">
      <c r="A9" s="50" t="s">
        <v>35</v>
      </c>
      <c r="B9" s="51"/>
      <c r="C9" s="55">
        <v>88482</v>
      </c>
      <c r="D9" s="52">
        <v>36795</v>
      </c>
      <c r="E9" s="53">
        <v>53111</v>
      </c>
      <c r="F9" s="34" t="s">
        <v>33</v>
      </c>
      <c r="G9" s="54">
        <f t="shared" si="0"/>
        <v>178388</v>
      </c>
    </row>
    <row r="10" spans="1:7" ht="10.15" customHeight="1">
      <c r="A10" s="50" t="s">
        <v>36</v>
      </c>
      <c r="B10" s="51"/>
      <c r="C10" s="55">
        <v>93919</v>
      </c>
      <c r="D10" s="52">
        <v>163467</v>
      </c>
      <c r="E10" s="53">
        <v>51540</v>
      </c>
      <c r="F10" s="53">
        <v>6345</v>
      </c>
      <c r="G10" s="54">
        <f t="shared" si="0"/>
        <v>315271</v>
      </c>
    </row>
    <row r="11" spans="1:7" ht="10.15" customHeight="1">
      <c r="A11" s="50" t="s">
        <v>37</v>
      </c>
      <c r="B11" s="51"/>
      <c r="C11" s="55">
        <v>100034</v>
      </c>
      <c r="D11" s="52">
        <v>189306</v>
      </c>
      <c r="E11" s="53">
        <v>55894</v>
      </c>
      <c r="F11" s="53">
        <v>10182</v>
      </c>
      <c r="G11" s="54">
        <f t="shared" si="0"/>
        <v>355416</v>
      </c>
    </row>
    <row r="12" spans="1:7" ht="10.15" customHeight="1">
      <c r="A12" s="50" t="s">
        <v>38</v>
      </c>
      <c r="B12" s="51"/>
      <c r="C12" s="55">
        <v>89794</v>
      </c>
      <c r="D12" s="52">
        <v>189745</v>
      </c>
      <c r="E12" s="53">
        <v>58055</v>
      </c>
      <c r="F12" s="53">
        <v>7490</v>
      </c>
      <c r="G12" s="54">
        <f t="shared" si="0"/>
        <v>345084</v>
      </c>
    </row>
    <row r="13" spans="1:7" ht="10.15" customHeight="1">
      <c r="A13" s="50" t="s">
        <v>39</v>
      </c>
      <c r="B13" s="51"/>
      <c r="C13" s="55">
        <v>99002</v>
      </c>
      <c r="D13" s="52">
        <v>232100</v>
      </c>
      <c r="E13" s="53">
        <v>69132</v>
      </c>
      <c r="F13" s="53">
        <v>11283</v>
      </c>
      <c r="G13" s="54">
        <f t="shared" si="0"/>
        <v>411517</v>
      </c>
    </row>
    <row r="14" spans="1:7" ht="10.15" customHeight="1">
      <c r="A14" s="50" t="s">
        <v>40</v>
      </c>
      <c r="B14" s="51"/>
      <c r="C14" s="55">
        <v>120653</v>
      </c>
      <c r="D14" s="52">
        <v>187075</v>
      </c>
      <c r="E14" s="53">
        <v>69293</v>
      </c>
      <c r="F14" s="53">
        <v>8338</v>
      </c>
      <c r="G14" s="54">
        <f t="shared" si="0"/>
        <v>385359</v>
      </c>
    </row>
    <row r="15" spans="1:7" ht="10.15" customHeight="1">
      <c r="A15" s="50" t="s">
        <v>41</v>
      </c>
      <c r="B15" s="51"/>
      <c r="C15" s="55">
        <v>73251</v>
      </c>
      <c r="D15" s="52">
        <v>203391</v>
      </c>
      <c r="E15" s="53">
        <v>75341</v>
      </c>
      <c r="F15" s="53">
        <v>11650</v>
      </c>
      <c r="G15" s="54">
        <f t="shared" si="0"/>
        <v>363633</v>
      </c>
    </row>
    <row r="16" spans="1:7" ht="10.15" customHeight="1">
      <c r="A16" s="50" t="s">
        <v>42</v>
      </c>
      <c r="B16" s="51"/>
      <c r="C16" s="55">
        <v>54337</v>
      </c>
      <c r="D16" s="52">
        <v>209088</v>
      </c>
      <c r="E16" s="53">
        <v>62334</v>
      </c>
      <c r="F16" s="34" t="s">
        <v>33</v>
      </c>
      <c r="G16" s="54">
        <f t="shared" si="0"/>
        <v>325759</v>
      </c>
    </row>
    <row r="17" spans="1:7" ht="12" customHeight="1">
      <c r="A17" s="50"/>
      <c r="B17" s="51"/>
      <c r="C17" s="52"/>
      <c r="D17" s="52"/>
      <c r="E17" s="56"/>
      <c r="F17" s="57"/>
      <c r="G17" s="54"/>
    </row>
    <row r="18" spans="1:7" ht="10.15" customHeight="1">
      <c r="A18" s="50" t="s">
        <v>43</v>
      </c>
      <c r="B18" s="51"/>
      <c r="C18" s="52">
        <v>124089</v>
      </c>
      <c r="D18" s="52">
        <v>194848</v>
      </c>
      <c r="E18" s="53">
        <v>81218</v>
      </c>
      <c r="F18" s="34" t="s">
        <v>33</v>
      </c>
      <c r="G18" s="54">
        <f t="shared" si="0"/>
        <v>400155</v>
      </c>
    </row>
    <row r="19" spans="1:7" ht="10.15" customHeight="1">
      <c r="A19" s="50" t="s">
        <v>44</v>
      </c>
      <c r="B19" s="51"/>
      <c r="C19" s="58">
        <v>169399</v>
      </c>
      <c r="D19" s="58">
        <v>99528</v>
      </c>
      <c r="E19" s="53">
        <v>68895</v>
      </c>
      <c r="F19" s="34" t="s">
        <v>33</v>
      </c>
      <c r="G19" s="54">
        <f t="shared" si="0"/>
        <v>337822</v>
      </c>
    </row>
    <row r="20" spans="1:7" ht="10.15" customHeight="1">
      <c r="A20" s="50" t="s">
        <v>45</v>
      </c>
      <c r="B20" s="51"/>
      <c r="C20" s="58">
        <v>223400</v>
      </c>
      <c r="D20" s="58">
        <v>251059</v>
      </c>
      <c r="E20" s="53">
        <v>63811</v>
      </c>
      <c r="F20" s="34" t="s">
        <v>33</v>
      </c>
      <c r="G20" s="54">
        <f t="shared" si="0"/>
        <v>538270</v>
      </c>
    </row>
    <row r="21" spans="1:7" ht="10.15" customHeight="1">
      <c r="A21" s="50" t="s">
        <v>46</v>
      </c>
      <c r="B21" s="51"/>
      <c r="C21" s="58">
        <v>255692</v>
      </c>
      <c r="D21" s="58">
        <v>295626</v>
      </c>
      <c r="E21" s="53">
        <v>68888</v>
      </c>
      <c r="F21" s="34" t="s">
        <v>33</v>
      </c>
      <c r="G21" s="54">
        <f t="shared" si="0"/>
        <v>620206</v>
      </c>
    </row>
    <row r="22" spans="1:7" ht="10.15" customHeight="1">
      <c r="A22" s="50" t="s">
        <v>47</v>
      </c>
      <c r="B22" s="51"/>
      <c r="C22" s="58">
        <v>267828</v>
      </c>
      <c r="D22" s="58">
        <v>299312</v>
      </c>
      <c r="E22" s="53">
        <v>77473</v>
      </c>
      <c r="F22" s="34" t="s">
        <v>33</v>
      </c>
      <c r="G22" s="54">
        <f t="shared" si="0"/>
        <v>644613</v>
      </c>
    </row>
    <row r="23" spans="1:7" ht="10.15" customHeight="1">
      <c r="A23" s="50" t="s">
        <v>48</v>
      </c>
      <c r="B23" s="51"/>
      <c r="C23" s="58">
        <v>351118</v>
      </c>
      <c r="D23" s="58">
        <v>346504</v>
      </c>
      <c r="E23" s="53">
        <v>89193</v>
      </c>
      <c r="F23" s="34" t="s">
        <v>33</v>
      </c>
      <c r="G23" s="54">
        <f t="shared" si="0"/>
        <v>786815</v>
      </c>
    </row>
    <row r="24" spans="1:7" ht="10.15" customHeight="1">
      <c r="A24" s="50" t="s">
        <v>49</v>
      </c>
      <c r="B24" s="59"/>
      <c r="C24" s="58">
        <v>270179</v>
      </c>
      <c r="D24" s="58">
        <v>393993</v>
      </c>
      <c r="E24" s="53">
        <v>80405</v>
      </c>
      <c r="F24" s="34" t="s">
        <v>33</v>
      </c>
      <c r="G24" s="54">
        <f t="shared" si="0"/>
        <v>744577</v>
      </c>
    </row>
    <row r="25" spans="1:7" ht="10.15" customHeight="1">
      <c r="A25" s="50" t="s">
        <v>9</v>
      </c>
      <c r="B25" s="59"/>
      <c r="C25" s="58">
        <v>305017</v>
      </c>
      <c r="D25" s="58">
        <v>374704</v>
      </c>
      <c r="E25" s="53">
        <v>91040</v>
      </c>
      <c r="F25" s="34" t="s">
        <v>33</v>
      </c>
      <c r="G25" s="54">
        <f t="shared" si="0"/>
        <v>770761</v>
      </c>
    </row>
    <row r="26" spans="1:7" ht="10.15" customHeight="1">
      <c r="A26" s="60" t="s">
        <v>10</v>
      </c>
      <c r="B26" s="59"/>
      <c r="C26" s="58">
        <v>292386</v>
      </c>
      <c r="D26" s="58">
        <v>392831</v>
      </c>
      <c r="E26" s="53">
        <v>108155</v>
      </c>
      <c r="F26" s="34" t="s">
        <v>33</v>
      </c>
      <c r="G26" s="54">
        <f t="shared" si="0"/>
        <v>793372</v>
      </c>
    </row>
    <row r="27" spans="1:7" ht="10.15" customHeight="1">
      <c r="A27" s="60" t="s">
        <v>11</v>
      </c>
      <c r="B27" s="59"/>
      <c r="C27" s="58">
        <v>265727</v>
      </c>
      <c r="D27" s="58">
        <v>377882</v>
      </c>
      <c r="E27" s="53">
        <v>109082</v>
      </c>
      <c r="F27" s="34" t="s">
        <v>33</v>
      </c>
      <c r="G27" s="54">
        <f t="shared" si="0"/>
        <v>752691</v>
      </c>
    </row>
    <row r="28" spans="1:7" ht="12" customHeight="1">
      <c r="A28" s="60"/>
      <c r="B28" s="59"/>
      <c r="C28" s="58"/>
      <c r="D28" s="58"/>
      <c r="E28" s="56"/>
      <c r="G28" s="54"/>
    </row>
    <row r="29" spans="1:7" ht="10.15" customHeight="1">
      <c r="A29" s="60" t="s">
        <v>12</v>
      </c>
      <c r="B29" s="61"/>
      <c r="C29" s="62">
        <v>239893</v>
      </c>
      <c r="D29" s="62">
        <v>371984</v>
      </c>
      <c r="E29" s="53">
        <v>98244</v>
      </c>
      <c r="F29" s="34" t="s">
        <v>33</v>
      </c>
      <c r="G29" s="54">
        <f t="shared" si="0"/>
        <v>710121</v>
      </c>
    </row>
    <row r="30" spans="1:7" ht="10.15" customHeight="1">
      <c r="A30" s="60" t="s">
        <v>13</v>
      </c>
      <c r="B30" s="61"/>
      <c r="C30" s="62">
        <v>273418</v>
      </c>
      <c r="D30" s="62">
        <v>429281</v>
      </c>
      <c r="E30" s="53">
        <v>99500</v>
      </c>
      <c r="F30" s="34" t="s">
        <v>33</v>
      </c>
      <c r="G30" s="54">
        <f t="shared" si="0"/>
        <v>802199</v>
      </c>
    </row>
    <row r="31" spans="1:7" ht="10.15" customHeight="1">
      <c r="A31" s="60" t="s">
        <v>14</v>
      </c>
      <c r="B31" s="61"/>
      <c r="C31" s="62">
        <v>328497</v>
      </c>
      <c r="D31" s="62">
        <v>398777</v>
      </c>
      <c r="E31" s="53">
        <v>91453</v>
      </c>
      <c r="F31" s="34" t="s">
        <v>33</v>
      </c>
      <c r="G31" s="54">
        <f t="shared" si="0"/>
        <v>818727</v>
      </c>
    </row>
    <row r="32" spans="1:7" ht="10.15" customHeight="1">
      <c r="A32" s="60" t="s">
        <v>15</v>
      </c>
      <c r="B32" s="51"/>
      <c r="C32" s="52">
        <v>343795</v>
      </c>
      <c r="D32" s="52">
        <v>371238</v>
      </c>
      <c r="E32" s="53">
        <v>95461</v>
      </c>
      <c r="F32" s="34" t="s">
        <v>33</v>
      </c>
      <c r="G32" s="54">
        <f t="shared" si="0"/>
        <v>810494</v>
      </c>
    </row>
    <row r="33" spans="1:11" ht="10.15" customHeight="1">
      <c r="A33" s="60" t="s">
        <v>50</v>
      </c>
      <c r="B33" s="51"/>
      <c r="C33" s="52">
        <v>313129</v>
      </c>
      <c r="D33" s="52">
        <v>314231</v>
      </c>
      <c r="E33" s="53">
        <v>84345</v>
      </c>
      <c r="F33" s="34" t="s">
        <v>33</v>
      </c>
      <c r="G33" s="54">
        <f t="shared" si="0"/>
        <v>711705</v>
      </c>
    </row>
    <row r="34" spans="1:11" ht="10.15" customHeight="1">
      <c r="A34" s="60" t="s">
        <v>51</v>
      </c>
      <c r="B34" s="51"/>
      <c r="C34" s="52">
        <v>429445</v>
      </c>
      <c r="D34" s="52">
        <v>326641</v>
      </c>
      <c r="E34" s="53">
        <v>80418</v>
      </c>
      <c r="F34" s="34" t="s">
        <v>33</v>
      </c>
      <c r="G34" s="54">
        <f t="shared" si="0"/>
        <v>836504</v>
      </c>
    </row>
    <row r="35" spans="1:11" ht="10.15" customHeight="1">
      <c r="A35" s="60" t="s">
        <v>52</v>
      </c>
      <c r="B35" s="51"/>
      <c r="C35" s="52">
        <v>414111</v>
      </c>
      <c r="D35" s="52">
        <v>335796</v>
      </c>
      <c r="E35" s="53">
        <v>76943</v>
      </c>
      <c r="F35" s="34" t="s">
        <v>33</v>
      </c>
      <c r="G35" s="54">
        <f t="shared" si="0"/>
        <v>826850</v>
      </c>
    </row>
    <row r="36" spans="1:11" ht="10.15" customHeight="1">
      <c r="A36" s="60" t="s">
        <v>53</v>
      </c>
      <c r="B36" s="51"/>
      <c r="C36" s="52">
        <v>422546</v>
      </c>
      <c r="D36" s="52">
        <v>303115</v>
      </c>
      <c r="E36" s="53">
        <v>73517</v>
      </c>
      <c r="F36" s="34" t="s">
        <v>33</v>
      </c>
      <c r="G36" s="54">
        <f t="shared" si="0"/>
        <v>799178</v>
      </c>
    </row>
    <row r="37" spans="1:11" ht="10.15" customHeight="1">
      <c r="A37" s="60" t="s">
        <v>54</v>
      </c>
      <c r="B37" s="51"/>
      <c r="C37" s="52">
        <v>498902</v>
      </c>
      <c r="D37" s="52">
        <v>356781</v>
      </c>
      <c r="E37" s="53">
        <v>65636</v>
      </c>
      <c r="F37" s="34" t="s">
        <v>33</v>
      </c>
      <c r="G37" s="54">
        <f t="shared" si="0"/>
        <v>921319</v>
      </c>
    </row>
    <row r="38" spans="1:11" ht="10.15" customHeight="1">
      <c r="A38" s="60" t="s">
        <v>55</v>
      </c>
      <c r="B38" s="51"/>
      <c r="C38" s="52">
        <v>450933</v>
      </c>
      <c r="D38" s="52">
        <v>344122</v>
      </c>
      <c r="E38" s="53">
        <v>57093</v>
      </c>
      <c r="F38" s="34" t="s">
        <v>33</v>
      </c>
      <c r="G38" s="54">
        <f t="shared" si="0"/>
        <v>852148</v>
      </c>
    </row>
    <row r="39" spans="1:11" ht="12" customHeight="1">
      <c r="A39" s="63"/>
      <c r="B39" s="59"/>
      <c r="C39" s="64"/>
      <c r="D39" s="64"/>
      <c r="E39" s="56"/>
      <c r="G39" s="54"/>
      <c r="I39" s="65"/>
      <c r="J39" s="65"/>
      <c r="K39" s="65"/>
    </row>
    <row r="40" spans="1:11" ht="10.35" customHeight="1">
      <c r="A40" s="66" t="s">
        <v>56</v>
      </c>
      <c r="B40" s="67"/>
      <c r="C40" s="68">
        <v>499341</v>
      </c>
      <c r="D40" s="68">
        <v>304896</v>
      </c>
      <c r="E40" s="69">
        <v>57418</v>
      </c>
      <c r="F40" s="34" t="s">
        <v>33</v>
      </c>
      <c r="G40" s="54">
        <f t="shared" si="0"/>
        <v>861655</v>
      </c>
    </row>
    <row r="41" spans="1:11" ht="10.35" customHeight="1">
      <c r="A41" s="66" t="s">
        <v>57</v>
      </c>
      <c r="B41" s="67"/>
      <c r="C41" s="70">
        <v>502560</v>
      </c>
      <c r="D41" s="68">
        <v>344832</v>
      </c>
      <c r="E41" s="68">
        <v>80008</v>
      </c>
      <c r="F41" s="34" t="s">
        <v>33</v>
      </c>
      <c r="G41" s="54">
        <f t="shared" si="0"/>
        <v>927400</v>
      </c>
    </row>
    <row r="42" spans="1:11" ht="10.35" customHeight="1">
      <c r="A42" s="66" t="s">
        <v>58</v>
      </c>
      <c r="B42" s="67"/>
      <c r="C42" s="70">
        <v>476768</v>
      </c>
      <c r="D42" s="68">
        <v>319348</v>
      </c>
      <c r="E42" s="68">
        <v>67973</v>
      </c>
      <c r="F42" s="71" t="s">
        <v>33</v>
      </c>
      <c r="G42" s="54">
        <f t="shared" si="0"/>
        <v>864089</v>
      </c>
    </row>
    <row r="43" spans="1:11" ht="10.35" customHeight="1">
      <c r="A43" s="66" t="s">
        <v>59</v>
      </c>
      <c r="B43" s="67"/>
      <c r="C43" s="70">
        <v>513987</v>
      </c>
      <c r="D43" s="68">
        <v>320029</v>
      </c>
      <c r="E43" s="68">
        <v>75389</v>
      </c>
      <c r="F43" s="71" t="s">
        <v>33</v>
      </c>
      <c r="G43" s="54">
        <f t="shared" si="0"/>
        <v>909405</v>
      </c>
    </row>
    <row r="44" spans="1:11" ht="10.35" customHeight="1">
      <c r="A44" s="66" t="s">
        <v>60</v>
      </c>
      <c r="B44" s="67"/>
      <c r="C44" s="70">
        <v>450324</v>
      </c>
      <c r="D44" s="68">
        <v>300634</v>
      </c>
      <c r="E44" s="68">
        <v>88649</v>
      </c>
      <c r="F44" s="71" t="s">
        <v>33</v>
      </c>
      <c r="G44" s="54">
        <f t="shared" si="0"/>
        <v>839607</v>
      </c>
    </row>
    <row r="45" spans="1:11" ht="10.35" customHeight="1">
      <c r="A45" s="66" t="s">
        <v>331</v>
      </c>
      <c r="B45" s="67"/>
      <c r="C45" s="70">
        <v>488383</v>
      </c>
      <c r="D45" s="68">
        <v>264131</v>
      </c>
      <c r="E45" s="68">
        <v>85343</v>
      </c>
      <c r="F45" s="71" t="s">
        <v>33</v>
      </c>
      <c r="G45" s="733">
        <f t="shared" si="0"/>
        <v>837857</v>
      </c>
    </row>
    <row r="46" spans="1:11" ht="10.35" customHeight="1">
      <c r="A46" s="66" t="s">
        <v>343</v>
      </c>
      <c r="B46" s="67"/>
      <c r="C46" s="70">
        <v>546691</v>
      </c>
      <c r="D46" s="68">
        <v>260565</v>
      </c>
      <c r="E46" s="68">
        <v>75111</v>
      </c>
      <c r="F46" s="71" t="s">
        <v>33</v>
      </c>
      <c r="G46" s="733">
        <f t="shared" si="0"/>
        <v>882367</v>
      </c>
    </row>
    <row r="47" spans="1:11" ht="10.35" customHeight="1">
      <c r="A47" s="66" t="s">
        <v>355</v>
      </c>
      <c r="B47" s="67"/>
      <c r="C47" s="70">
        <v>593719</v>
      </c>
      <c r="D47" s="68">
        <v>295975</v>
      </c>
      <c r="E47" s="68">
        <v>94192</v>
      </c>
      <c r="F47" s="71" t="s">
        <v>33</v>
      </c>
      <c r="G47" s="733">
        <f t="shared" si="0"/>
        <v>983886</v>
      </c>
      <c r="H47" s="770"/>
    </row>
    <row r="48" spans="1:11" ht="10.35" customHeight="1">
      <c r="A48" s="72" t="s">
        <v>381</v>
      </c>
      <c r="B48" s="73"/>
      <c r="C48" s="74">
        <v>655422</v>
      </c>
      <c r="D48" s="75">
        <v>331542</v>
      </c>
      <c r="E48" s="75">
        <v>90532</v>
      </c>
      <c r="F48" s="76" t="s">
        <v>33</v>
      </c>
      <c r="G48" s="77">
        <f t="shared" si="0"/>
        <v>1077496</v>
      </c>
    </row>
    <row r="49" spans="1:12" ht="10.35" customHeight="1">
      <c r="A49" s="78" t="s">
        <v>61</v>
      </c>
      <c r="B49" s="79"/>
      <c r="C49" s="80"/>
      <c r="D49" s="81"/>
      <c r="E49" s="45"/>
      <c r="F49" s="82"/>
    </row>
    <row r="50" spans="1:12" ht="11.1" customHeight="1">
      <c r="A50" s="83" t="s">
        <v>62</v>
      </c>
      <c r="B50" s="84"/>
      <c r="C50" s="84"/>
      <c r="D50" s="84"/>
      <c r="E50" s="47"/>
    </row>
    <row r="51" spans="1:12" ht="11.1" customHeight="1">
      <c r="A51" s="85" t="s">
        <v>63</v>
      </c>
      <c r="B51" s="86"/>
      <c r="C51" s="86"/>
      <c r="D51" s="86"/>
      <c r="E51" s="87"/>
    </row>
    <row r="52" spans="1:12" ht="9" customHeight="1">
      <c r="A52" s="86"/>
      <c r="B52" s="86"/>
      <c r="C52" s="86"/>
      <c r="D52" s="88"/>
      <c r="E52" s="89"/>
    </row>
    <row r="53" spans="1:12">
      <c r="A53" s="90"/>
      <c r="B53" s="91"/>
      <c r="C53" s="91"/>
      <c r="D53" s="91"/>
      <c r="E53" s="91"/>
      <c r="F53" s="91"/>
      <c r="G53" s="91"/>
      <c r="H53" s="91"/>
      <c r="I53" s="91"/>
      <c r="J53" s="91"/>
      <c r="K53" s="91"/>
      <c r="L53" s="91"/>
    </row>
    <row r="54" spans="1:12">
      <c r="A54" s="90"/>
      <c r="B54" s="91"/>
      <c r="C54" s="91"/>
      <c r="D54" s="91"/>
      <c r="E54" s="91"/>
      <c r="F54" s="91"/>
      <c r="G54" s="91"/>
      <c r="H54" s="91"/>
      <c r="I54" s="91"/>
      <c r="J54" s="91"/>
      <c r="K54" s="91"/>
      <c r="L54" s="91"/>
    </row>
  </sheetData>
  <pageMargins left="0.66700000000000004" right="0.66700000000000004" top="0.38" bottom="0.83299999999999996" header="0" footer="0"/>
  <pageSetup firstPageNumber="13" orientation="portrait" useFirstPageNumber="1" r:id="rId1"/>
  <headerFooter alignWithMargins="0"/>
  <ignoredErrors>
    <ignoredError sqref="A7:A48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S68"/>
  <sheetViews>
    <sheetView showGridLines="0" zoomScaleNormal="100" workbookViewId="0"/>
  </sheetViews>
  <sheetFormatPr defaultColWidth="9.140625" defaultRowHeight="12"/>
  <cols>
    <col min="1" max="1" width="16.7109375" style="95" customWidth="1"/>
    <col min="2" max="8" width="7.7109375" style="95" customWidth="1"/>
    <col min="9" max="14" width="8" style="95" customWidth="1"/>
    <col min="15" max="16" width="8.140625" style="95" customWidth="1"/>
    <col min="17" max="16384" width="9.140625" style="95"/>
  </cols>
  <sheetData>
    <row r="1" spans="1:19" ht="15.75" customHeight="1">
      <c r="A1" s="92" t="s">
        <v>375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4"/>
      <c r="O1" s="94"/>
    </row>
    <row r="2" spans="1:19" ht="13.5" customHeight="1">
      <c r="A2" s="96" t="s">
        <v>64</v>
      </c>
      <c r="B2" s="97" t="s">
        <v>12</v>
      </c>
      <c r="C2" s="97">
        <v>2001</v>
      </c>
      <c r="D2" s="97" t="s">
        <v>14</v>
      </c>
      <c r="E2" s="97" t="s">
        <v>15</v>
      </c>
      <c r="F2" s="97" t="s">
        <v>16</v>
      </c>
      <c r="G2" s="97" t="s">
        <v>65</v>
      </c>
      <c r="H2" s="97" t="s">
        <v>66</v>
      </c>
      <c r="I2" s="97" t="s">
        <v>67</v>
      </c>
      <c r="J2" s="97">
        <v>2008</v>
      </c>
      <c r="K2" s="97">
        <v>2009</v>
      </c>
      <c r="L2" s="97">
        <v>2010</v>
      </c>
      <c r="M2" s="97">
        <v>2011</v>
      </c>
      <c r="N2" s="98">
        <v>2012</v>
      </c>
      <c r="O2" s="98">
        <v>2013</v>
      </c>
      <c r="P2" s="98">
        <v>2014</v>
      </c>
      <c r="Q2" s="98">
        <v>2015</v>
      </c>
      <c r="R2" s="98">
        <v>2016</v>
      </c>
      <c r="S2" s="98">
        <v>2017</v>
      </c>
    </row>
    <row r="3" spans="1:19" ht="3.95" customHeight="1">
      <c r="A3" s="99"/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</row>
    <row r="4" spans="1:19" ht="13.5" customHeight="1">
      <c r="A4" s="101"/>
      <c r="B4" s="102" t="s">
        <v>372</v>
      </c>
      <c r="C4" s="103"/>
      <c r="D4" s="104"/>
      <c r="E4" s="103"/>
      <c r="F4" s="103"/>
      <c r="G4" s="103"/>
      <c r="H4" s="103"/>
      <c r="I4" s="104"/>
      <c r="J4" s="104"/>
      <c r="K4" s="104"/>
    </row>
    <row r="5" spans="1:19" ht="3.75" customHeight="1">
      <c r="A5" s="101"/>
      <c r="B5" s="102"/>
      <c r="C5" s="103"/>
      <c r="D5" s="104"/>
      <c r="E5" s="103"/>
      <c r="F5" s="103"/>
      <c r="G5" s="103"/>
      <c r="H5" s="103"/>
      <c r="I5" s="104"/>
      <c r="J5" s="104"/>
      <c r="K5" s="104"/>
    </row>
    <row r="6" spans="1:19" ht="10.5" customHeight="1">
      <c r="A6" s="105" t="s">
        <v>68</v>
      </c>
      <c r="B6" s="106"/>
      <c r="C6" s="106"/>
      <c r="D6" s="106"/>
      <c r="E6" s="106"/>
      <c r="F6" s="106"/>
      <c r="G6" s="106"/>
      <c r="H6" s="106"/>
      <c r="I6" s="106"/>
      <c r="J6" s="106"/>
      <c r="K6" s="107"/>
      <c r="L6" s="107"/>
      <c r="M6" s="107"/>
      <c r="N6" s="107"/>
    </row>
    <row r="7" spans="1:19" ht="10.35" customHeight="1">
      <c r="A7" s="108" t="s">
        <v>374</v>
      </c>
      <c r="B7" s="109">
        <v>1134.63763694064</v>
      </c>
      <c r="C7" s="109">
        <v>1260.5653810259998</v>
      </c>
      <c r="D7" s="109">
        <v>1358.2124986499998</v>
      </c>
      <c r="E7" s="109">
        <v>1278.7326127094398</v>
      </c>
      <c r="F7" s="109">
        <v>1267.9976027123998</v>
      </c>
      <c r="G7" s="109">
        <v>1320.4237784270399</v>
      </c>
      <c r="H7" s="109">
        <v>1380.3892322723998</v>
      </c>
      <c r="I7" s="109">
        <v>1367.663713164</v>
      </c>
      <c r="J7" s="109">
        <v>1384.9796962007999</v>
      </c>
      <c r="K7" s="109">
        <v>1428.2573079095998</v>
      </c>
      <c r="L7" s="110">
        <v>1503.13332582</v>
      </c>
      <c r="M7" s="110">
        <v>1518.8302344599999</v>
      </c>
      <c r="N7" s="110">
        <v>1558.9471236998397</v>
      </c>
      <c r="O7" s="111">
        <v>1608.1350624359998</v>
      </c>
      <c r="P7" s="709">
        <v>1650.00524346</v>
      </c>
      <c r="Q7" s="745">
        <v>1700.6454108</v>
      </c>
      <c r="R7" s="745">
        <v>1743.1606421749798</v>
      </c>
      <c r="S7" s="745">
        <v>1743.1606421749798</v>
      </c>
    </row>
    <row r="8" spans="1:19" ht="10.35" customHeight="1">
      <c r="A8" s="108" t="s">
        <v>69</v>
      </c>
      <c r="B8" s="109">
        <v>36.377144848799993</v>
      </c>
      <c r="C8" s="109">
        <v>40.030335780119998</v>
      </c>
      <c r="D8" s="109">
        <v>47.840870601719999</v>
      </c>
      <c r="E8" s="109">
        <v>54.64252630368</v>
      </c>
      <c r="F8" s="109">
        <v>55.697702485319994</v>
      </c>
      <c r="G8" s="109">
        <v>71.857691976419986</v>
      </c>
      <c r="H8" s="109">
        <v>63.191609495279998</v>
      </c>
      <c r="I8" s="109">
        <v>73.40176513278</v>
      </c>
      <c r="J8" s="109">
        <v>56.585151025199998</v>
      </c>
      <c r="K8" s="109">
        <v>67.782249793440002</v>
      </c>
      <c r="L8" s="110">
        <v>70.724053297799998</v>
      </c>
      <c r="M8" s="110">
        <v>70.37177674841999</v>
      </c>
      <c r="N8" s="110">
        <v>70.988894538659991</v>
      </c>
      <c r="O8" s="111">
        <v>81.25603965485999</v>
      </c>
      <c r="P8" s="709">
        <v>88.423155545759997</v>
      </c>
      <c r="Q8" s="745">
        <v>81.875406159539992</v>
      </c>
      <c r="R8" s="745">
        <v>90.245319721199991</v>
      </c>
      <c r="S8" s="745">
        <v>89.502935308920001</v>
      </c>
    </row>
    <row r="9" spans="1:19" ht="10.35" customHeight="1">
      <c r="A9" s="108" t="s">
        <v>70</v>
      </c>
      <c r="B9" s="109">
        <v>86.862106800000007</v>
      </c>
      <c r="C9" s="109">
        <v>88.625804400000007</v>
      </c>
      <c r="D9" s="109">
        <v>100.8614565</v>
      </c>
      <c r="E9" s="109">
        <v>92.924817300000001</v>
      </c>
      <c r="F9" s="109">
        <v>84.326791499999985</v>
      </c>
      <c r="G9" s="109">
        <v>87.523493400000007</v>
      </c>
      <c r="H9" s="109">
        <v>83.89261324332</v>
      </c>
      <c r="I9" s="109">
        <v>83.702442549599994</v>
      </c>
      <c r="J9" s="109">
        <v>88.235255612699987</v>
      </c>
      <c r="K9" s="109">
        <v>84.000617675099988</v>
      </c>
      <c r="L9" s="110">
        <v>81.198499020659995</v>
      </c>
      <c r="M9" s="110">
        <v>85.197374681579987</v>
      </c>
      <c r="N9" s="110">
        <v>88.676422521119989</v>
      </c>
      <c r="O9" s="111">
        <v>85.700800115279989</v>
      </c>
      <c r="P9" s="710">
        <v>85.663167217739996</v>
      </c>
      <c r="Q9" s="745">
        <v>86.389391750759998</v>
      </c>
      <c r="R9" s="745">
        <v>86.617217388239993</v>
      </c>
      <c r="S9" s="745">
        <v>88.434288886859989</v>
      </c>
    </row>
    <row r="10" spans="1:19" ht="10.35" customHeight="1">
      <c r="A10" s="113" t="s">
        <v>71</v>
      </c>
      <c r="B10" s="109">
        <v>14.99945442408</v>
      </c>
      <c r="C10" s="109">
        <v>31.974161975279998</v>
      </c>
      <c r="D10" s="109">
        <v>32.873934352139997</v>
      </c>
      <c r="E10" s="109">
        <v>42.015686076000001</v>
      </c>
      <c r="F10" s="109">
        <v>37.906094298239999</v>
      </c>
      <c r="G10" s="109">
        <v>36.099097922159999</v>
      </c>
      <c r="H10" s="109">
        <v>42.922050272639993</v>
      </c>
      <c r="I10" s="109">
        <v>46.134537266159995</v>
      </c>
      <c r="J10" s="109">
        <v>43.986750421319996</v>
      </c>
      <c r="K10" s="109">
        <v>45.529126018739994</v>
      </c>
      <c r="L10" s="110">
        <v>45.259302332159997</v>
      </c>
      <c r="M10" s="110">
        <v>48.47134840127999</v>
      </c>
      <c r="N10" s="110">
        <v>45.846150662339994</v>
      </c>
      <c r="O10" s="111">
        <v>47.697019016219997</v>
      </c>
      <c r="P10" s="710">
        <v>47.872220326560004</v>
      </c>
      <c r="Q10" s="745">
        <v>46.728264016979999</v>
      </c>
      <c r="R10" s="745">
        <v>46.086123767039993</v>
      </c>
      <c r="S10" s="745">
        <v>51.030385433999996</v>
      </c>
    </row>
    <row r="11" spans="1:19" ht="10.35" customHeight="1">
      <c r="A11" s="113" t="s">
        <v>340</v>
      </c>
      <c r="B11" s="109">
        <v>9.9516637079999999</v>
      </c>
      <c r="C11" s="109">
        <v>10.275743142</v>
      </c>
      <c r="D11" s="109">
        <v>10.562344002</v>
      </c>
      <c r="E11" s="109">
        <v>12.859560126</v>
      </c>
      <c r="F11" s="109">
        <v>12.6210200256</v>
      </c>
      <c r="G11" s="109">
        <v>13.564377779399997</v>
      </c>
      <c r="H11" s="109">
        <v>16.404548209559998</v>
      </c>
      <c r="I11" s="109">
        <v>18.538666398</v>
      </c>
      <c r="J11" s="109">
        <v>21.633955686</v>
      </c>
      <c r="K11" s="109">
        <v>23.618115486000001</v>
      </c>
      <c r="L11" s="110">
        <v>26.067450527999998</v>
      </c>
      <c r="M11" s="110">
        <v>28.54529133246</v>
      </c>
      <c r="N11" s="110">
        <v>31.270931649719998</v>
      </c>
      <c r="O11" s="111">
        <v>34.354646672219999</v>
      </c>
      <c r="P11" s="710">
        <v>37.392593741999995</v>
      </c>
      <c r="Q11" s="745">
        <v>40.864741114680001</v>
      </c>
      <c r="R11" s="745">
        <v>42.615255075119997</v>
      </c>
      <c r="S11" s="745">
        <v>44.775696450239991</v>
      </c>
    </row>
    <row r="12" spans="1:19" ht="10.35" customHeight="1">
      <c r="A12" s="113" t="s">
        <v>341</v>
      </c>
      <c r="B12" s="109">
        <v>8.78962949802</v>
      </c>
      <c r="C12" s="109">
        <v>10.227065088239998</v>
      </c>
      <c r="D12" s="109">
        <v>10.099880445059998</v>
      </c>
      <c r="E12" s="109">
        <v>13.885745528339999</v>
      </c>
      <c r="F12" s="109">
        <v>15.903613998719999</v>
      </c>
      <c r="G12" s="109">
        <v>18.914378079239999</v>
      </c>
      <c r="H12" s="109">
        <v>17.311221053279997</v>
      </c>
      <c r="I12" s="109">
        <v>17.982330036299999</v>
      </c>
      <c r="J12" s="109">
        <v>18.620920844819999</v>
      </c>
      <c r="K12" s="109">
        <v>22.811708850839995</v>
      </c>
      <c r="L12" s="110">
        <v>26.979436510739998</v>
      </c>
      <c r="M12" s="110">
        <v>28.332346893479997</v>
      </c>
      <c r="N12" s="110">
        <v>32.960884643820002</v>
      </c>
      <c r="O12" s="111">
        <v>33.081653836980003</v>
      </c>
      <c r="P12" s="710">
        <v>35.58923499222</v>
      </c>
      <c r="Q12" s="745">
        <v>40.001433185699995</v>
      </c>
      <c r="R12" s="745">
        <v>41.395680230940002</v>
      </c>
      <c r="S12" s="745">
        <v>41.779218320280002</v>
      </c>
    </row>
    <row r="13" spans="1:19" ht="10.35" customHeight="1">
      <c r="A13" s="108" t="s">
        <v>73</v>
      </c>
      <c r="B13" s="109">
        <v>37.185359274</v>
      </c>
      <c r="C13" s="109">
        <v>40.647718124999997</v>
      </c>
      <c r="D13" s="109">
        <v>39.584869858799998</v>
      </c>
      <c r="E13" s="109">
        <v>38.220870227399999</v>
      </c>
      <c r="F13" s="109">
        <v>36.881782824599995</v>
      </c>
      <c r="G13" s="109">
        <v>38.402751542399997</v>
      </c>
      <c r="H13" s="109">
        <v>42.072785785800001</v>
      </c>
      <c r="I13" s="109">
        <v>37.348721764199993</v>
      </c>
      <c r="J13" s="109">
        <v>40.002866189999992</v>
      </c>
      <c r="K13" s="109">
        <v>38.910696451199996</v>
      </c>
      <c r="L13" s="110">
        <v>41.735699081999996</v>
      </c>
      <c r="M13" s="110">
        <v>36.127140713999999</v>
      </c>
      <c r="N13" s="110">
        <v>36.152714329199995</v>
      </c>
      <c r="O13" s="111">
        <v>36.101787561000002</v>
      </c>
      <c r="P13" s="710">
        <v>33.262895811599996</v>
      </c>
      <c r="Q13" s="745">
        <v>35.473029366599995</v>
      </c>
      <c r="R13" s="745">
        <v>39.748011886800001</v>
      </c>
      <c r="S13" s="745">
        <v>40.617073879199999</v>
      </c>
    </row>
    <row r="14" spans="1:19" ht="10.35" customHeight="1">
      <c r="A14" s="108" t="s">
        <v>72</v>
      </c>
      <c r="B14" s="109">
        <v>39.358675641600001</v>
      </c>
      <c r="C14" s="109">
        <v>31.898675717999996</v>
      </c>
      <c r="D14" s="109">
        <v>37.934115043859997</v>
      </c>
      <c r="E14" s="109">
        <v>37.589642856359994</v>
      </c>
      <c r="F14" s="109">
        <v>35.021037764159999</v>
      </c>
      <c r="G14" s="109">
        <v>41.317041364199994</v>
      </c>
      <c r="H14" s="109">
        <v>44.647784281799993</v>
      </c>
      <c r="I14" s="109">
        <v>42.174220444019994</v>
      </c>
      <c r="J14" s="109">
        <v>32.759338100579996</v>
      </c>
      <c r="K14" s="109">
        <v>36.446899088879995</v>
      </c>
      <c r="L14" s="110">
        <v>36.091580161140001</v>
      </c>
      <c r="M14" s="110">
        <v>33.266445253019995</v>
      </c>
      <c r="N14" s="110">
        <v>41.330269096199999</v>
      </c>
      <c r="O14" s="111">
        <v>35.157107033999999</v>
      </c>
      <c r="P14" s="709">
        <v>44.417004450839997</v>
      </c>
      <c r="Q14" s="745">
        <v>33.290497679040001</v>
      </c>
      <c r="R14" s="745">
        <v>36.288519044399997</v>
      </c>
      <c r="S14" s="745">
        <v>37.698242536079995</v>
      </c>
    </row>
    <row r="15" spans="1:19" ht="10.35" customHeight="1">
      <c r="A15" s="108" t="s">
        <v>4</v>
      </c>
      <c r="B15" s="111">
        <v>322.44995378735996</v>
      </c>
      <c r="C15" s="111">
        <v>325.73715542046</v>
      </c>
      <c r="D15" s="111">
        <v>356.26323348125999</v>
      </c>
      <c r="E15" s="111">
        <v>381.79698911549997</v>
      </c>
      <c r="F15" s="111">
        <v>398.44935888407997</v>
      </c>
      <c r="G15" s="111">
        <v>382.01414438249998</v>
      </c>
      <c r="H15" s="111">
        <v>390.68972878445999</v>
      </c>
      <c r="I15" s="111">
        <v>385.45092961829994</v>
      </c>
      <c r="J15" s="111">
        <v>398.42389549997995</v>
      </c>
      <c r="K15" s="111">
        <v>426.16899723131996</v>
      </c>
      <c r="L15" s="110">
        <v>400.04096369075995</v>
      </c>
      <c r="M15" s="110">
        <v>408.52333502063993</v>
      </c>
      <c r="N15" s="110">
        <v>414.29093481972001</v>
      </c>
      <c r="O15" s="111">
        <v>421.19695732715996</v>
      </c>
      <c r="P15" s="709">
        <v>429.66226488275993</v>
      </c>
      <c r="Q15" s="745">
        <v>444.39143264963997</v>
      </c>
      <c r="R15" s="745">
        <v>464.32950490835998</v>
      </c>
      <c r="S15" s="745">
        <v>468.98870895071997</v>
      </c>
    </row>
    <row r="16" spans="1:19" ht="10.35" customHeight="1">
      <c r="A16" s="108" t="s">
        <v>74</v>
      </c>
      <c r="B16" s="109">
        <v>1690.6116249224999</v>
      </c>
      <c r="C16" s="109">
        <v>1839.9820406750998</v>
      </c>
      <c r="D16" s="109">
        <v>1994.2332029348397</v>
      </c>
      <c r="E16" s="109">
        <v>1952.6684502427197</v>
      </c>
      <c r="F16" s="109">
        <v>1944.8050044931199</v>
      </c>
      <c r="G16" s="109">
        <v>2010.1167548733599</v>
      </c>
      <c r="H16" s="109">
        <v>2081.5215733985397</v>
      </c>
      <c r="I16" s="109">
        <v>2072.3973263733601</v>
      </c>
      <c r="J16" s="109">
        <v>2085.2278295813999</v>
      </c>
      <c r="K16" s="109">
        <v>2173.52571850512</v>
      </c>
      <c r="L16" s="110">
        <v>2231.2303104432599</v>
      </c>
      <c r="M16" s="110">
        <v>2257.6652935048796</v>
      </c>
      <c r="N16" s="110">
        <v>2320.4643259606196</v>
      </c>
      <c r="O16" s="111">
        <v>2382.68107365372</v>
      </c>
      <c r="P16" s="710">
        <v>2452.2877804294799</v>
      </c>
      <c r="Q16" s="745">
        <v>2509.6596067229398</v>
      </c>
      <c r="R16" s="745">
        <v>2590.4862741970796</v>
      </c>
      <c r="S16" s="745">
        <v>2610.5693003522997</v>
      </c>
    </row>
    <row r="17" spans="1:19" ht="11.25" customHeight="1">
      <c r="A17" s="114" t="s">
        <v>75</v>
      </c>
      <c r="B17" s="115"/>
      <c r="C17" s="115"/>
      <c r="D17" s="115"/>
      <c r="E17" s="115"/>
      <c r="F17" s="115"/>
      <c r="G17" s="115"/>
      <c r="H17" s="115"/>
      <c r="I17" s="115"/>
      <c r="J17" s="116"/>
      <c r="K17" s="116"/>
      <c r="L17" s="117"/>
      <c r="M17" s="118"/>
      <c r="N17" s="118"/>
      <c r="P17" s="112"/>
    </row>
    <row r="18" spans="1:19" ht="10.35" customHeight="1">
      <c r="A18" s="108" t="s">
        <v>374</v>
      </c>
      <c r="B18" s="711">
        <v>159.69197093975998</v>
      </c>
      <c r="C18" s="711">
        <v>257.27938740000002</v>
      </c>
      <c r="D18" s="711">
        <v>278.18965386828</v>
      </c>
      <c r="E18" s="711">
        <v>256.98284369477994</v>
      </c>
      <c r="F18" s="711">
        <v>263.48716202759999</v>
      </c>
      <c r="G18" s="711">
        <v>285.55370864243997</v>
      </c>
      <c r="H18" s="711">
        <v>304.09299233460001</v>
      </c>
      <c r="I18" s="711">
        <v>311.36978816999994</v>
      </c>
      <c r="J18" s="711">
        <v>352.54110401999998</v>
      </c>
      <c r="K18" s="711">
        <v>267.93624354713995</v>
      </c>
      <c r="L18" s="712">
        <v>378.77610582</v>
      </c>
      <c r="M18" s="713">
        <v>378.77610582</v>
      </c>
      <c r="N18" s="713">
        <v>293.56371766259997</v>
      </c>
      <c r="O18" s="714">
        <v>316.09870235999995</v>
      </c>
      <c r="P18" s="709">
        <v>325.24567903799999</v>
      </c>
      <c r="Q18" s="745">
        <v>336.66782561999997</v>
      </c>
      <c r="R18" s="745">
        <v>357.62696855801994</v>
      </c>
      <c r="S18" s="768">
        <v>376.60693414175995</v>
      </c>
    </row>
    <row r="19" spans="1:19" ht="10.35" customHeight="1">
      <c r="A19" s="108" t="s">
        <v>70</v>
      </c>
      <c r="B19" s="711">
        <v>41.116200299999996</v>
      </c>
      <c r="C19" s="711">
        <v>39.132040499999995</v>
      </c>
      <c r="D19" s="711">
        <v>40.124120399999995</v>
      </c>
      <c r="E19" s="711">
        <v>38.250191699999995</v>
      </c>
      <c r="F19" s="711">
        <v>38.580884999999995</v>
      </c>
      <c r="G19" s="711">
        <v>40.234351499999995</v>
      </c>
      <c r="H19" s="711">
        <v>38.924916263100002</v>
      </c>
      <c r="I19" s="711">
        <v>36.621637428599996</v>
      </c>
      <c r="J19" s="711">
        <v>38.579451995699998</v>
      </c>
      <c r="K19" s="711">
        <v>37.019814208019994</v>
      </c>
      <c r="L19" s="712">
        <v>35.531782542899997</v>
      </c>
      <c r="M19" s="713">
        <v>36.331906005359997</v>
      </c>
      <c r="N19" s="713">
        <v>37.229165113139999</v>
      </c>
      <c r="O19" s="714">
        <v>37.468653201000002</v>
      </c>
      <c r="P19" s="709">
        <v>37.639555498439996</v>
      </c>
      <c r="Q19" s="745">
        <v>37.911120836400002</v>
      </c>
      <c r="R19" s="745">
        <v>40.88154033432</v>
      </c>
      <c r="S19" s="768">
        <v>39.979100364840001</v>
      </c>
    </row>
    <row r="20" spans="1:19" ht="10.35" customHeight="1">
      <c r="A20" s="108" t="s">
        <v>69</v>
      </c>
      <c r="B20" s="711">
        <v>30.920374705499999</v>
      </c>
      <c r="C20" s="711">
        <v>31.45995594</v>
      </c>
      <c r="D20" s="711">
        <v>34.501077665459995</v>
      </c>
      <c r="E20" s="711">
        <v>39.630439395540002</v>
      </c>
      <c r="F20" s="711">
        <v>36.366650848079999</v>
      </c>
      <c r="G20" s="711">
        <v>46.255460782859991</v>
      </c>
      <c r="H20" s="711">
        <v>39.881678118659998</v>
      </c>
      <c r="I20" s="711">
        <v>44.22656920248</v>
      </c>
      <c r="J20" s="711">
        <v>37.388162451779998</v>
      </c>
      <c r="K20" s="711">
        <v>36.363586423499996</v>
      </c>
      <c r="L20" s="712">
        <v>41.208221222279995</v>
      </c>
      <c r="M20" s="713">
        <v>39.304860818579996</v>
      </c>
      <c r="N20" s="713">
        <v>38.07441718794</v>
      </c>
      <c r="O20" s="714">
        <v>43.575169540140003</v>
      </c>
      <c r="P20" s="709">
        <v>42.901150456079996</v>
      </c>
      <c r="Q20" s="745">
        <v>32.511979512179998</v>
      </c>
      <c r="R20" s="745">
        <v>32.851491300179994</v>
      </c>
      <c r="S20" s="768">
        <v>35.084663155080001</v>
      </c>
    </row>
    <row r="21" spans="1:19" ht="10.35" customHeight="1">
      <c r="A21" s="108" t="s">
        <v>72</v>
      </c>
      <c r="B21" s="711">
        <v>17.636975999999997</v>
      </c>
      <c r="C21" s="711">
        <v>18.883292909039998</v>
      </c>
      <c r="D21" s="711">
        <v>10.782277092719998</v>
      </c>
      <c r="E21" s="711">
        <v>10.445697451979999</v>
      </c>
      <c r="F21" s="711">
        <v>12.41237459952</v>
      </c>
      <c r="G21" s="711">
        <v>12.456114299999999</v>
      </c>
      <c r="H21" s="711">
        <v>16.445443947659999</v>
      </c>
      <c r="I21" s="711">
        <v>18.29349038538</v>
      </c>
      <c r="J21" s="711">
        <v>20.364490245959999</v>
      </c>
      <c r="K21" s="711">
        <v>20.246366599199998</v>
      </c>
      <c r="L21" s="712">
        <v>23.7387083094</v>
      </c>
      <c r="M21" s="713">
        <v>22.893059402639999</v>
      </c>
      <c r="N21" s="713">
        <v>22.219172595899998</v>
      </c>
      <c r="O21" s="714">
        <v>20.387638776959999</v>
      </c>
      <c r="P21" s="709">
        <v>23.145202020780001</v>
      </c>
      <c r="Q21" s="745">
        <v>22.638756254939999</v>
      </c>
      <c r="R21" s="745">
        <v>23.519282281739997</v>
      </c>
      <c r="S21" s="768">
        <v>24.308140125779996</v>
      </c>
    </row>
    <row r="22" spans="1:19" ht="10.35" customHeight="1">
      <c r="A22" s="108" t="s">
        <v>76</v>
      </c>
      <c r="B22" s="711">
        <v>14.2198119</v>
      </c>
      <c r="C22" s="711">
        <v>14.487739611659999</v>
      </c>
      <c r="D22" s="711">
        <v>14.669620926659999</v>
      </c>
      <c r="E22" s="711">
        <v>14.860915977599999</v>
      </c>
      <c r="F22" s="711">
        <v>16.722697210379998</v>
      </c>
      <c r="G22" s="711">
        <v>17.464993437779999</v>
      </c>
      <c r="H22" s="711">
        <v>18.065267915939998</v>
      </c>
      <c r="I22" s="711">
        <v>18.688624786439998</v>
      </c>
      <c r="J22" s="711">
        <v>19.312665089759999</v>
      </c>
      <c r="K22" s="711">
        <v>19.930973375879997</v>
      </c>
      <c r="L22" s="712">
        <v>20.540198619359998</v>
      </c>
      <c r="M22" s="713">
        <v>21.137496857819997</v>
      </c>
      <c r="N22" s="713">
        <v>22.046220000000002</v>
      </c>
      <c r="O22" s="714">
        <v>22.046220000000002</v>
      </c>
      <c r="P22" s="709">
        <v>22.762633965119996</v>
      </c>
      <c r="Q22" s="745">
        <v>22.397306053499999</v>
      </c>
      <c r="R22" s="745">
        <v>22.590144339839998</v>
      </c>
      <c r="S22" s="768">
        <v>22.792462500780001</v>
      </c>
    </row>
    <row r="23" spans="1:19" ht="10.35" customHeight="1">
      <c r="A23" s="108" t="s">
        <v>78</v>
      </c>
      <c r="B23" s="711">
        <v>2.1384833399999996</v>
      </c>
      <c r="C23" s="711">
        <v>2.6279094239999998</v>
      </c>
      <c r="D23" s="711">
        <v>3.1922926559999998</v>
      </c>
      <c r="E23" s="711">
        <v>3.0600153359999998</v>
      </c>
      <c r="F23" s="711">
        <v>3.3664577939999996</v>
      </c>
      <c r="G23" s="711">
        <v>3.8772687113999997</v>
      </c>
      <c r="H23" s="711">
        <v>3.4420763285999993</v>
      </c>
      <c r="I23" s="711">
        <v>4.0800939353999999</v>
      </c>
      <c r="J23" s="711">
        <v>4.7564719649999994</v>
      </c>
      <c r="K23" s="711">
        <v>6.0210431441999992</v>
      </c>
      <c r="L23" s="712">
        <v>7.3766652119999989</v>
      </c>
      <c r="M23" s="713">
        <v>10.189917207539999</v>
      </c>
      <c r="N23" s="713">
        <v>18.343888044299998</v>
      </c>
      <c r="O23" s="714">
        <v>17.068293755100001</v>
      </c>
      <c r="P23" s="709">
        <v>20.165258555819999</v>
      </c>
      <c r="Q23" s="745">
        <v>21.451589354159999</v>
      </c>
      <c r="R23" s="745">
        <v>19.79759374488</v>
      </c>
      <c r="S23" s="768">
        <v>17.912509657559998</v>
      </c>
    </row>
    <row r="24" spans="1:19" ht="10.35" customHeight="1">
      <c r="A24" s="113" t="s">
        <v>73</v>
      </c>
      <c r="B24" s="711">
        <v>26.455463999999999</v>
      </c>
      <c r="C24" s="711">
        <v>27.293881746599997</v>
      </c>
      <c r="D24" s="711">
        <v>27.507730080599998</v>
      </c>
      <c r="E24" s="711">
        <v>27.351863305199998</v>
      </c>
      <c r="F24" s="711">
        <v>27.096788539799999</v>
      </c>
      <c r="G24" s="711">
        <v>25.992713842199997</v>
      </c>
      <c r="H24" s="711">
        <v>24.813902458799998</v>
      </c>
      <c r="I24" s="711">
        <v>24.569850803399998</v>
      </c>
      <c r="J24" s="711">
        <v>22.983845736599999</v>
      </c>
      <c r="K24" s="711">
        <v>22.8658984596</v>
      </c>
      <c r="L24" s="712">
        <v>22.840765768799997</v>
      </c>
      <c r="M24" s="712">
        <v>22.408020516419999</v>
      </c>
      <c r="N24" s="712">
        <v>19.991953220399999</v>
      </c>
      <c r="O24" s="715">
        <v>21.777917502599998</v>
      </c>
      <c r="P24" s="709">
        <v>17.351036526599998</v>
      </c>
      <c r="Q24" s="745">
        <v>17.319951356399997</v>
      </c>
      <c r="R24" s="745">
        <v>18.905802099659997</v>
      </c>
      <c r="S24" s="768">
        <v>17.186285124539999</v>
      </c>
    </row>
    <row r="25" spans="1:19" ht="10.35" customHeight="1">
      <c r="A25" s="108" t="s">
        <v>4</v>
      </c>
      <c r="B25" s="716">
        <v>145.36746154098</v>
      </c>
      <c r="C25" s="716">
        <v>145.87269476471999</v>
      </c>
      <c r="D25" s="716">
        <v>160.44848697906002</v>
      </c>
      <c r="E25" s="716">
        <v>163.98860284800003</v>
      </c>
      <c r="F25" s="716">
        <v>168.36989224104008</v>
      </c>
      <c r="G25" s="716">
        <v>173.59299449855996</v>
      </c>
      <c r="H25" s="716">
        <v>181.48640106113993</v>
      </c>
      <c r="I25" s="716">
        <v>187.95074959710013</v>
      </c>
      <c r="J25" s="716">
        <v>181.57039715933996</v>
      </c>
      <c r="K25" s="716">
        <v>190.05155594712011</v>
      </c>
      <c r="L25" s="712">
        <v>181.82824974845994</v>
      </c>
      <c r="M25" s="713">
        <v>182.13482448377988</v>
      </c>
      <c r="N25" s="713">
        <v>179.51990028336002</v>
      </c>
      <c r="O25" s="714">
        <v>176.75872145945993</v>
      </c>
      <c r="P25" s="709">
        <v>175.2035811006599</v>
      </c>
      <c r="Q25" s="745">
        <v>169.27742488733998</v>
      </c>
      <c r="R25" s="745">
        <v>174.20089696884008</v>
      </c>
      <c r="S25" s="768">
        <v>170.47023562044001</v>
      </c>
    </row>
    <row r="26" spans="1:19" ht="10.35" customHeight="1">
      <c r="A26" s="119" t="s">
        <v>74</v>
      </c>
      <c r="B26" s="711">
        <v>437.54674272623998</v>
      </c>
      <c r="C26" s="711">
        <v>537.03690229602</v>
      </c>
      <c r="D26" s="711">
        <v>569.41525966877998</v>
      </c>
      <c r="E26" s="711">
        <v>554.57056970909991</v>
      </c>
      <c r="F26" s="711">
        <v>566.40290826041996</v>
      </c>
      <c r="G26" s="711">
        <v>605.42760571523991</v>
      </c>
      <c r="H26" s="711">
        <v>627.15267842849994</v>
      </c>
      <c r="I26" s="711">
        <v>645.80080430880002</v>
      </c>
      <c r="J26" s="711">
        <v>677.49658866413995</v>
      </c>
      <c r="K26" s="711">
        <v>600.43548170465999</v>
      </c>
      <c r="L26" s="717">
        <v>711.84069724319988</v>
      </c>
      <c r="M26" s="718">
        <v>713.17619111213992</v>
      </c>
      <c r="N26" s="718">
        <v>630.98843410763993</v>
      </c>
      <c r="O26" s="719">
        <v>655.18131659525989</v>
      </c>
      <c r="P26" s="720">
        <v>664.41409716149997</v>
      </c>
      <c r="Q26" s="747">
        <v>660.17595387491997</v>
      </c>
      <c r="R26" s="747">
        <v>690.37371962748</v>
      </c>
      <c r="S26" s="769">
        <v>704.34033069077987</v>
      </c>
    </row>
    <row r="27" spans="1:19" ht="10.9" customHeight="1">
      <c r="A27" s="120" t="s">
        <v>345</v>
      </c>
      <c r="B27" s="121"/>
      <c r="C27" s="121"/>
      <c r="D27" s="121"/>
      <c r="E27" s="121"/>
      <c r="F27" s="121"/>
      <c r="G27" s="121"/>
      <c r="H27" s="121"/>
      <c r="I27" s="121"/>
      <c r="J27" s="121"/>
      <c r="K27" s="121"/>
      <c r="L27" s="121"/>
      <c r="M27" s="122"/>
      <c r="N27" s="122"/>
      <c r="O27" s="122"/>
    </row>
    <row r="28" spans="1:19" ht="10.9" customHeight="1">
      <c r="A28" s="123" t="s">
        <v>77</v>
      </c>
      <c r="B28" s="124"/>
      <c r="C28" s="124"/>
      <c r="D28" s="124"/>
      <c r="E28" s="124"/>
      <c r="F28" s="124"/>
      <c r="G28" s="124"/>
      <c r="H28" s="124"/>
      <c r="I28" s="124"/>
      <c r="J28" s="125"/>
      <c r="K28" s="125"/>
      <c r="L28" s="125"/>
      <c r="M28" s="122"/>
      <c r="N28" s="122"/>
      <c r="O28" s="122"/>
    </row>
    <row r="29" spans="1:19" ht="10.9" customHeight="1">
      <c r="A29" s="126" t="s">
        <v>373</v>
      </c>
      <c r="B29" s="122"/>
      <c r="C29" s="122"/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</row>
    <row r="30" spans="1:19" ht="10.9" customHeight="1">
      <c r="A30" s="127"/>
    </row>
    <row r="31" spans="1:19" ht="10.9" customHeight="1">
      <c r="A31" s="128"/>
    </row>
    <row r="32" spans="1:19" ht="10.9" customHeight="1">
      <c r="B32" s="129"/>
      <c r="C32" s="129"/>
      <c r="D32" s="129"/>
      <c r="E32" s="129"/>
      <c r="F32" s="129"/>
      <c r="G32" s="130"/>
      <c r="H32" s="129"/>
      <c r="I32" s="131"/>
      <c r="J32" s="35"/>
      <c r="K32" s="35"/>
      <c r="L32" s="35"/>
      <c r="M32" s="35"/>
      <c r="N32" s="35"/>
      <c r="O32" s="35"/>
      <c r="P32" s="35"/>
    </row>
    <row r="33" spans="1:16" ht="10.9" customHeight="1">
      <c r="A33"/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</row>
    <row r="34" spans="1:16" ht="10.9" customHeight="1">
      <c r="A34"/>
      <c r="B34" s="129"/>
      <c r="C34" s="129"/>
      <c r="D34" s="129"/>
      <c r="E34" s="129"/>
      <c r="F34" s="129"/>
      <c r="G34" s="130"/>
      <c r="H34" s="129"/>
      <c r="I34" s="131"/>
      <c r="J34" s="132"/>
      <c r="K34" s="132"/>
      <c r="L34" s="132"/>
      <c r="M34" s="132"/>
      <c r="N34" s="132"/>
      <c r="O34" s="132"/>
      <c r="P34" s="132"/>
    </row>
    <row r="35" spans="1:16" ht="10.9" customHeight="1">
      <c r="A35" s="133"/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</row>
    <row r="36" spans="1:16" ht="10.9" customHeight="1">
      <c r="A36" s="133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</row>
    <row r="37" spans="1:16" ht="10.9" customHeight="1">
      <c r="A37" s="133"/>
      <c r="B37" s="129"/>
      <c r="C37" s="129"/>
      <c r="D37" s="129"/>
      <c r="E37" s="129"/>
      <c r="F37" s="129"/>
      <c r="G37" s="129"/>
      <c r="H37" s="129"/>
      <c r="I37" s="129"/>
      <c r="J37" s="129"/>
      <c r="K37" s="129"/>
      <c r="L37" s="129"/>
      <c r="M37" s="129"/>
      <c r="N37" s="129"/>
      <c r="O37" s="129"/>
    </row>
    <row r="38" spans="1:16" ht="10.9" customHeight="1">
      <c r="A38" s="133"/>
      <c r="B38" s="129"/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</row>
    <row r="39" spans="1:16" ht="10.9" customHeight="1">
      <c r="A39" s="133"/>
      <c r="B39" s="134"/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34"/>
    </row>
    <row r="40" spans="1:16" ht="10.9" customHeight="1">
      <c r="A40" s="133"/>
    </row>
    <row r="41" spans="1:16" ht="10.9" customHeight="1">
      <c r="B41" s="129"/>
      <c r="C41" s="129"/>
      <c r="D41" s="129"/>
      <c r="E41" s="129"/>
      <c r="F41" s="129"/>
      <c r="G41" s="129"/>
      <c r="H41" s="129"/>
      <c r="I41" s="129"/>
      <c r="J41" s="129"/>
      <c r="K41" s="129"/>
      <c r="L41" s="129"/>
      <c r="M41" s="129"/>
      <c r="N41" s="129"/>
      <c r="O41" s="129"/>
    </row>
    <row r="42" spans="1:16" ht="10.9" customHeight="1">
      <c r="B42" s="129"/>
      <c r="C42" s="129"/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</row>
    <row r="43" spans="1:16" ht="10.9" customHeight="1">
      <c r="B43" s="129"/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</row>
    <row r="44" spans="1:16" ht="10.9" customHeight="1">
      <c r="A44" s="135"/>
      <c r="B44" s="129"/>
      <c r="C44" s="129"/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29"/>
    </row>
    <row r="45" spans="1:16" ht="10.9" customHeight="1">
      <c r="A45" s="135"/>
      <c r="B45" s="129"/>
      <c r="C45" s="129"/>
      <c r="D45" s="129"/>
      <c r="E45" s="129"/>
      <c r="F45" s="129"/>
      <c r="G45" s="129"/>
      <c r="H45" s="129"/>
      <c r="I45" s="129"/>
      <c r="J45" s="129"/>
      <c r="K45" s="129"/>
      <c r="L45" s="129"/>
      <c r="M45" s="129"/>
      <c r="N45" s="129"/>
      <c r="O45" s="129"/>
    </row>
    <row r="46" spans="1:16" ht="10.9" customHeight="1">
      <c r="A46" s="135"/>
      <c r="B46" s="129"/>
      <c r="C46" s="129"/>
      <c r="D46" s="129"/>
      <c r="E46" s="129"/>
      <c r="F46" s="129"/>
      <c r="G46" s="129"/>
      <c r="H46" s="129"/>
      <c r="I46" s="129"/>
      <c r="J46" s="129"/>
      <c r="K46" s="129"/>
      <c r="L46" s="129"/>
      <c r="M46" s="129"/>
      <c r="N46" s="129"/>
      <c r="O46" s="129"/>
    </row>
    <row r="47" spans="1:16" ht="10.9" customHeight="1">
      <c r="A47" s="135"/>
      <c r="B47" s="129"/>
      <c r="C47" s="129"/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</row>
    <row r="48" spans="1:16" ht="10.9" customHeight="1">
      <c r="A48" s="135"/>
      <c r="B48" s="136"/>
      <c r="C48" s="136"/>
      <c r="D48" s="136"/>
      <c r="E48" s="136"/>
      <c r="F48" s="136"/>
      <c r="G48" s="136"/>
      <c r="H48" s="136"/>
      <c r="I48" s="136"/>
      <c r="J48" s="136"/>
      <c r="K48" s="136"/>
      <c r="L48" s="136"/>
      <c r="M48" s="136"/>
      <c r="N48" s="136"/>
    </row>
    <row r="49" spans="2:14" ht="10.9" customHeight="1">
      <c r="B49" s="136"/>
      <c r="C49" s="136"/>
      <c r="D49" s="136"/>
      <c r="E49" s="136"/>
      <c r="F49" s="136"/>
      <c r="G49" s="136"/>
      <c r="H49" s="136"/>
      <c r="I49" s="136"/>
      <c r="J49" s="136"/>
      <c r="K49" s="136"/>
      <c r="L49" s="136"/>
      <c r="M49" s="136"/>
      <c r="N49" s="136"/>
    </row>
    <row r="50" spans="2:14" ht="10.9" customHeight="1">
      <c r="B50" s="136"/>
      <c r="C50" s="136"/>
      <c r="D50" s="136"/>
      <c r="E50" s="136"/>
      <c r="F50" s="136"/>
      <c r="G50" s="136"/>
      <c r="H50" s="136"/>
      <c r="I50" s="136"/>
      <c r="J50" s="136"/>
      <c r="K50" s="136"/>
      <c r="L50" s="136"/>
      <c r="M50" s="136"/>
      <c r="N50" s="136"/>
    </row>
    <row r="51" spans="2:14" ht="10.9" customHeight="1">
      <c r="B51" s="136"/>
      <c r="C51" s="136"/>
      <c r="D51" s="136"/>
      <c r="E51" s="136"/>
      <c r="F51" s="136"/>
      <c r="G51" s="136"/>
      <c r="H51" s="136"/>
      <c r="I51" s="136"/>
      <c r="J51" s="136"/>
      <c r="K51" s="136"/>
      <c r="L51" s="136"/>
      <c r="M51" s="136"/>
      <c r="N51" s="136"/>
    </row>
    <row r="52" spans="2:14" ht="10.9" customHeight="1">
      <c r="B52" s="136"/>
      <c r="C52" s="136"/>
      <c r="D52" s="136"/>
      <c r="E52" s="136"/>
      <c r="F52" s="136"/>
      <c r="G52" s="136"/>
      <c r="H52" s="136"/>
      <c r="I52" s="136"/>
      <c r="J52" s="136"/>
      <c r="K52" s="136"/>
      <c r="L52" s="136"/>
      <c r="M52" s="136"/>
      <c r="N52" s="136"/>
    </row>
    <row r="53" spans="2:14" ht="10.9" customHeight="1"/>
    <row r="54" spans="2:14" ht="10.9" customHeight="1"/>
    <row r="55" spans="2:14" ht="10.9" customHeight="1"/>
    <row r="56" spans="2:14" ht="10.9" customHeight="1"/>
    <row r="57" spans="2:14" ht="10.9" customHeight="1"/>
    <row r="58" spans="2:14" ht="10.9" customHeight="1"/>
    <row r="59" spans="2:14" ht="10.9" customHeight="1"/>
    <row r="60" spans="2:14" ht="10.9" customHeight="1"/>
    <row r="61" spans="2:14" ht="10.9" customHeight="1"/>
    <row r="62" spans="2:14" ht="10.9" customHeight="1"/>
    <row r="63" spans="2:14" ht="10.9" customHeight="1"/>
    <row r="64" spans="2:14" ht="10.9" customHeight="1"/>
    <row r="65" ht="10.9" customHeight="1"/>
    <row r="66" ht="10.9" customHeight="1"/>
    <row r="67" ht="10.9" customHeight="1"/>
    <row r="68" ht="10.9" customHeight="1"/>
  </sheetData>
  <pageMargins left="0.66700000000000004" right="0.66700000000000004" top="0.38" bottom="0.83299999999999996" header="0" footer="0"/>
  <pageSetup scale="84" firstPageNumber="152" orientation="landscape" useFirstPageNumber="1" r:id="rId1"/>
  <headerFooter alignWithMargins="0"/>
  <ignoredErrors>
    <ignoredError sqref="B2:I2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S40"/>
  <sheetViews>
    <sheetView showGridLines="0" zoomScaleNormal="100" workbookViewId="0">
      <selection activeCell="O35" sqref="O35"/>
    </sheetView>
  </sheetViews>
  <sheetFormatPr defaultColWidth="9.140625" defaultRowHeight="12"/>
  <cols>
    <col min="1" max="1" width="16.85546875" style="95" customWidth="1"/>
    <col min="2" max="14" width="8.7109375" style="95" customWidth="1"/>
    <col min="15" max="15" width="8.140625" style="95" customWidth="1"/>
    <col min="16" max="16384" width="9.140625" style="95"/>
  </cols>
  <sheetData>
    <row r="1" spans="1:19" ht="14.45" customHeight="1">
      <c r="A1" s="92" t="s">
        <v>378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</row>
    <row r="2" spans="1:19" ht="14.25" customHeight="1">
      <c r="A2" s="96" t="s">
        <v>64</v>
      </c>
      <c r="B2" s="97" t="s">
        <v>12</v>
      </c>
      <c r="C2" s="97">
        <v>2001</v>
      </c>
      <c r="D2" s="97" t="s">
        <v>14</v>
      </c>
      <c r="E2" s="97" t="s">
        <v>15</v>
      </c>
      <c r="F2" s="97" t="s">
        <v>16</v>
      </c>
      <c r="G2" s="97" t="s">
        <v>65</v>
      </c>
      <c r="H2" s="97" t="s">
        <v>66</v>
      </c>
      <c r="I2" s="97">
        <v>2007</v>
      </c>
      <c r="J2" s="97">
        <v>2008</v>
      </c>
      <c r="K2" s="97">
        <v>2009</v>
      </c>
      <c r="L2" s="97">
        <v>2010</v>
      </c>
      <c r="M2" s="97">
        <v>2011</v>
      </c>
      <c r="N2" s="97">
        <v>2012</v>
      </c>
      <c r="O2" s="97">
        <v>2013</v>
      </c>
      <c r="P2" s="97">
        <v>2014</v>
      </c>
      <c r="Q2" s="97">
        <v>2015</v>
      </c>
      <c r="R2" s="97">
        <v>2016</v>
      </c>
      <c r="S2" s="97">
        <v>2017</v>
      </c>
    </row>
    <row r="3" spans="1:19" ht="3.95" customHeight="1">
      <c r="A3" s="99"/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</row>
    <row r="4" spans="1:19" ht="13.5" customHeight="1">
      <c r="A4" s="101"/>
      <c r="B4" s="102" t="s">
        <v>377</v>
      </c>
      <c r="C4" s="104"/>
      <c r="D4" s="103"/>
      <c r="E4" s="103"/>
      <c r="F4" s="103"/>
      <c r="G4" s="103"/>
      <c r="H4" s="104"/>
      <c r="I4" s="104"/>
      <c r="J4" s="104"/>
      <c r="K4" s="104"/>
      <c r="L4" s="104"/>
      <c r="M4" s="104"/>
      <c r="N4" s="104"/>
    </row>
    <row r="5" spans="1:19" ht="3.95" customHeight="1">
      <c r="A5" s="101"/>
      <c r="B5" s="102"/>
      <c r="C5" s="104"/>
      <c r="D5" s="103"/>
      <c r="E5" s="103"/>
      <c r="F5" s="103"/>
      <c r="G5" s="103"/>
      <c r="H5" s="104"/>
      <c r="I5" s="104"/>
      <c r="J5" s="104"/>
      <c r="K5" s="104"/>
      <c r="L5" s="104"/>
      <c r="M5" s="104"/>
      <c r="N5" s="104"/>
    </row>
    <row r="6" spans="1:19" ht="10.35" customHeight="1">
      <c r="A6" s="114" t="s">
        <v>75</v>
      </c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</row>
    <row r="7" spans="1:19" ht="10.35" customHeight="1">
      <c r="A7" s="137" t="s">
        <v>374</v>
      </c>
      <c r="B7" s="730">
        <v>764.39275095999994</v>
      </c>
      <c r="C7" s="730">
        <v>1100.8501019999999</v>
      </c>
      <c r="D7" s="730">
        <v>1163.81230312</v>
      </c>
      <c r="E7" s="730">
        <v>1279.2594787999999</v>
      </c>
      <c r="F7" s="730">
        <v>1203.6455323999999</v>
      </c>
      <c r="G7" s="730">
        <v>1236.2633132000001</v>
      </c>
      <c r="H7" s="730">
        <v>1260.23244</v>
      </c>
      <c r="I7" s="730">
        <v>1277.0355391999999</v>
      </c>
      <c r="J7" s="730">
        <v>1293.0973252000001</v>
      </c>
      <c r="K7" s="730">
        <v>963.50947647999999</v>
      </c>
      <c r="L7" s="730">
        <v>1425.7923880000001</v>
      </c>
      <c r="M7" s="731">
        <v>1448.2788884000001</v>
      </c>
      <c r="N7" s="731">
        <v>1014.04232628</v>
      </c>
      <c r="O7" s="724">
        <v>1045.4987163999999</v>
      </c>
      <c r="P7" s="723">
        <v>1084.5412116</v>
      </c>
      <c r="Q7" s="745">
        <v>1138.9041795999999</v>
      </c>
      <c r="R7" s="745">
        <v>1192.9780354520001</v>
      </c>
      <c r="S7" s="745">
        <v>1199.59302024</v>
      </c>
    </row>
    <row r="8" spans="1:19" ht="10.35" customHeight="1">
      <c r="A8" s="108" t="s">
        <v>70</v>
      </c>
      <c r="B8" s="722">
        <v>265.91398692799999</v>
      </c>
      <c r="C8" s="722">
        <v>247.583782536</v>
      </c>
      <c r="D8" s="722">
        <v>252.57776246</v>
      </c>
      <c r="E8" s="722">
        <v>237.23257922000002</v>
      </c>
      <c r="F8" s="722">
        <v>228.90516094</v>
      </c>
      <c r="G8" s="722">
        <v>228.67782489200002</v>
      </c>
      <c r="H8" s="722">
        <v>219.216197416</v>
      </c>
      <c r="I8" s="722">
        <v>209.83858543599999</v>
      </c>
      <c r="J8" s="722">
        <v>211.24955155999999</v>
      </c>
      <c r="K8" s="722">
        <v>204.199663028</v>
      </c>
      <c r="L8" s="722">
        <v>196.62344212400001</v>
      </c>
      <c r="M8" s="723">
        <v>197.87873247600001</v>
      </c>
      <c r="N8" s="723">
        <v>196.798886248</v>
      </c>
      <c r="O8" s="724">
        <v>194.64166483600002</v>
      </c>
      <c r="P8" s="723">
        <v>195.580661556</v>
      </c>
      <c r="Q8" s="745">
        <v>195.53865380799999</v>
      </c>
      <c r="R8" s="745">
        <v>208.35843008000001</v>
      </c>
      <c r="S8" s="745">
        <v>201.93371568000001</v>
      </c>
    </row>
    <row r="9" spans="1:19" ht="10.35" customHeight="1">
      <c r="A9" s="108" t="s">
        <v>69</v>
      </c>
      <c r="B9" s="722">
        <v>219.23102368000002</v>
      </c>
      <c r="C9" s="722">
        <v>228.51720703200002</v>
      </c>
      <c r="D9" s="722">
        <v>236.718602068</v>
      </c>
      <c r="E9" s="722">
        <v>267.21869816000003</v>
      </c>
      <c r="F9" s="722">
        <v>246.89683230400001</v>
      </c>
      <c r="G9" s="722">
        <v>293.12512345599998</v>
      </c>
      <c r="H9" s="722">
        <v>247.544245832</v>
      </c>
      <c r="I9" s="722">
        <v>261.69838586399999</v>
      </c>
      <c r="J9" s="722">
        <v>238.20122846800001</v>
      </c>
      <c r="K9" s="722">
        <v>226.04616303200001</v>
      </c>
      <c r="L9" s="722">
        <v>236.17250134399998</v>
      </c>
      <c r="M9" s="723">
        <v>236.20956700400001</v>
      </c>
      <c r="N9" s="723">
        <v>230.62006547599998</v>
      </c>
      <c r="O9" s="724">
        <v>256.373286044</v>
      </c>
      <c r="P9" s="723">
        <v>246.06409047600002</v>
      </c>
      <c r="Q9" s="745">
        <v>185.82992193199999</v>
      </c>
      <c r="R9" s="745">
        <v>182.951155672</v>
      </c>
      <c r="S9" s="745">
        <v>195.12598946</v>
      </c>
    </row>
    <row r="10" spans="1:19" ht="10.35" customHeight="1">
      <c r="A10" s="108" t="s">
        <v>356</v>
      </c>
      <c r="B10" s="722">
        <v>5.4362968</v>
      </c>
      <c r="C10" s="722">
        <v>6.6718187999999996</v>
      </c>
      <c r="D10" s="722">
        <v>12.355219999999999</v>
      </c>
      <c r="E10" s="722">
        <v>22.14055424</v>
      </c>
      <c r="F10" s="722">
        <v>12.45406176</v>
      </c>
      <c r="G10" s="722">
        <v>24.366964884000001</v>
      </c>
      <c r="H10" s="722">
        <v>61.7761</v>
      </c>
      <c r="I10" s="722">
        <v>61.7761</v>
      </c>
      <c r="J10" s="722">
        <v>61.7761</v>
      </c>
      <c r="K10" s="722">
        <v>87.474957599999996</v>
      </c>
      <c r="L10" s="722">
        <v>87.623220239999995</v>
      </c>
      <c r="M10" s="723">
        <v>61.076794547999995</v>
      </c>
      <c r="N10" s="723">
        <v>56.950151067999997</v>
      </c>
      <c r="O10" s="724">
        <v>40.450990279999999</v>
      </c>
      <c r="P10" s="723">
        <v>56.147061768</v>
      </c>
      <c r="Q10" s="745">
        <v>84.68267788</v>
      </c>
      <c r="R10" s="745">
        <v>197.56243884399998</v>
      </c>
      <c r="S10" s="745">
        <v>134.43961986400001</v>
      </c>
    </row>
    <row r="11" spans="1:19" ht="10.35" customHeight="1">
      <c r="A11" s="113" t="s">
        <v>76</v>
      </c>
      <c r="B11" s="722">
        <v>77.837885999999997</v>
      </c>
      <c r="C11" s="722">
        <v>77.247306484000006</v>
      </c>
      <c r="D11" s="722">
        <v>77.978735508</v>
      </c>
      <c r="E11" s="722">
        <v>78.507538924000002</v>
      </c>
      <c r="F11" s="722">
        <v>87.803606452000011</v>
      </c>
      <c r="G11" s="722">
        <v>91.243299700000009</v>
      </c>
      <c r="H11" s="722">
        <v>93.961448099999998</v>
      </c>
      <c r="I11" s="722">
        <v>96.766083039999998</v>
      </c>
      <c r="J11" s="722">
        <v>99.548478583999994</v>
      </c>
      <c r="K11" s="722">
        <v>102.278982204</v>
      </c>
      <c r="L11" s="722">
        <v>104.942767636</v>
      </c>
      <c r="M11" s="723">
        <v>107.522537572</v>
      </c>
      <c r="N11" s="723">
        <v>109.96145799999999</v>
      </c>
      <c r="O11" s="724">
        <v>109.96145799999999</v>
      </c>
      <c r="P11" s="723">
        <v>114.13752236000001</v>
      </c>
      <c r="Q11" s="745">
        <v>112.44485722</v>
      </c>
      <c r="R11" s="745">
        <v>113.475282568</v>
      </c>
      <c r="S11" s="745">
        <v>114.14740653599999</v>
      </c>
    </row>
    <row r="12" spans="1:19" ht="10.35" customHeight="1">
      <c r="A12" s="113" t="s">
        <v>72</v>
      </c>
      <c r="B12" s="722">
        <v>87.722062000000008</v>
      </c>
      <c r="C12" s="722">
        <v>91.445925308</v>
      </c>
      <c r="D12" s="722">
        <v>54.713856248000006</v>
      </c>
      <c r="E12" s="722">
        <v>58.590924284000003</v>
      </c>
      <c r="F12" s="722">
        <v>58.988762368000003</v>
      </c>
      <c r="G12" s="722">
        <v>59.305055999999993</v>
      </c>
      <c r="H12" s="722">
        <v>97.482685800000013</v>
      </c>
      <c r="I12" s="722">
        <v>80.000049499999989</v>
      </c>
      <c r="J12" s="722">
        <v>95.533032084000013</v>
      </c>
      <c r="K12" s="722">
        <v>95.115425647999999</v>
      </c>
      <c r="L12" s="722">
        <v>102.508789296</v>
      </c>
      <c r="M12" s="723">
        <v>104.557284772</v>
      </c>
      <c r="N12" s="723">
        <v>99.380447591999996</v>
      </c>
      <c r="O12" s="724">
        <v>87.455189247999996</v>
      </c>
      <c r="P12" s="723">
        <v>92.708628791999999</v>
      </c>
      <c r="Q12" s="745">
        <v>90.581059908</v>
      </c>
      <c r="R12" s="745">
        <v>100.754348056</v>
      </c>
      <c r="S12" s="745">
        <v>101.85890472400001</v>
      </c>
    </row>
    <row r="13" spans="1:19" ht="12" customHeight="1">
      <c r="A13" s="113" t="s">
        <v>79</v>
      </c>
      <c r="B13" s="722">
        <v>128.49428800000001</v>
      </c>
      <c r="C13" s="722">
        <v>120.31513236000001</v>
      </c>
      <c r="D13" s="722">
        <v>114.18694324000001</v>
      </c>
      <c r="E13" s="722">
        <v>109.19543435999999</v>
      </c>
      <c r="F13" s="722">
        <v>108.84948820000001</v>
      </c>
      <c r="G13" s="722">
        <v>112.25952891999999</v>
      </c>
      <c r="H13" s="722">
        <v>112.50663332000001</v>
      </c>
      <c r="I13" s="722">
        <v>91.354496679999997</v>
      </c>
      <c r="J13" s="722">
        <v>88.932873560000004</v>
      </c>
      <c r="K13" s="722">
        <v>89.624765880000012</v>
      </c>
      <c r="L13" s="722">
        <v>91.329786240000004</v>
      </c>
      <c r="M13" s="723">
        <v>86.150478015999994</v>
      </c>
      <c r="N13" s="723">
        <v>79.444064600000004</v>
      </c>
      <c r="O13" s="724">
        <v>83.05178884</v>
      </c>
      <c r="P13" s="723">
        <v>72.648693600000001</v>
      </c>
      <c r="Q13" s="745">
        <v>66.495794039999993</v>
      </c>
      <c r="R13" s="745">
        <v>70.101047235999999</v>
      </c>
      <c r="S13" s="745">
        <v>68.650544408000002</v>
      </c>
    </row>
    <row r="14" spans="1:19" ht="10.35" customHeight="1">
      <c r="A14" s="108" t="s">
        <v>4</v>
      </c>
      <c r="B14" s="722">
        <v>959.59534278399974</v>
      </c>
      <c r="C14" s="722">
        <v>965.75812652000013</v>
      </c>
      <c r="D14" s="722">
        <v>1005.116915352</v>
      </c>
      <c r="E14" s="722">
        <v>1028.972374128</v>
      </c>
      <c r="F14" s="722">
        <v>1040.93964022</v>
      </c>
      <c r="G14" s="722">
        <v>1103.6992157319996</v>
      </c>
      <c r="H14" s="722">
        <v>1085.9076989319997</v>
      </c>
      <c r="I14" s="722">
        <v>1107.0252409560003</v>
      </c>
      <c r="J14" s="722">
        <v>1096.6740376399998</v>
      </c>
      <c r="K14" s="722">
        <v>1078.4723275360006</v>
      </c>
      <c r="L14" s="722">
        <v>1071.6769565360005</v>
      </c>
      <c r="M14" s="722">
        <v>1079.1568067239996</v>
      </c>
      <c r="N14" s="722">
        <v>1079.6633707440003</v>
      </c>
      <c r="O14" s="724">
        <v>1070.6465311880004</v>
      </c>
      <c r="P14" s="723">
        <v>1053.2256709879998</v>
      </c>
      <c r="Q14" s="745">
        <v>1018.1047226160006</v>
      </c>
      <c r="R14" s="745">
        <v>1001.808187436</v>
      </c>
      <c r="S14" s="745">
        <v>1001.3856389119996</v>
      </c>
    </row>
    <row r="15" spans="1:19" ht="10.35" customHeight="1">
      <c r="A15" s="108" t="s">
        <v>74</v>
      </c>
      <c r="B15" s="722">
        <v>2508.6236371519999</v>
      </c>
      <c r="C15" s="722">
        <v>2838.3894010399999</v>
      </c>
      <c r="D15" s="722">
        <v>2917.4603379959999</v>
      </c>
      <c r="E15" s="722">
        <v>3081.117582116</v>
      </c>
      <c r="F15" s="722">
        <v>2988.483084644</v>
      </c>
      <c r="G15" s="722">
        <v>3148.9403267839998</v>
      </c>
      <c r="H15" s="722">
        <v>3178.6274493999999</v>
      </c>
      <c r="I15" s="722">
        <v>3185.494480676</v>
      </c>
      <c r="J15" s="722">
        <v>3185.012627096</v>
      </c>
      <c r="K15" s="722">
        <v>2846.7217614080005</v>
      </c>
      <c r="L15" s="722">
        <v>3316.6698514160003</v>
      </c>
      <c r="M15" s="723">
        <v>3320.8310895119998</v>
      </c>
      <c r="N15" s="723">
        <v>2866.8607700080001</v>
      </c>
      <c r="O15" s="724">
        <v>2888.0796248360002</v>
      </c>
      <c r="P15" s="723">
        <v>2915.0535411399997</v>
      </c>
      <c r="Q15" s="745">
        <v>2892.5818670040003</v>
      </c>
      <c r="R15" s="745">
        <v>3067.9889253440001</v>
      </c>
      <c r="S15" s="745">
        <v>3017.1348398239998</v>
      </c>
    </row>
    <row r="16" spans="1:19" ht="10.35" customHeight="1">
      <c r="A16" s="105" t="s">
        <v>80</v>
      </c>
      <c r="B16" s="138"/>
      <c r="C16" s="138"/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721"/>
    </row>
    <row r="17" spans="1:19" ht="10.35" customHeight="1">
      <c r="A17" s="108" t="s">
        <v>374</v>
      </c>
      <c r="B17" s="722">
        <v>3996.1476463600002</v>
      </c>
      <c r="C17" s="722">
        <v>4502.9834811999999</v>
      </c>
      <c r="D17" s="722">
        <v>4655.2492124800001</v>
      </c>
      <c r="E17" s="722">
        <v>4537.5780971999993</v>
      </c>
      <c r="F17" s="722">
        <v>4101.9330399999999</v>
      </c>
      <c r="G17" s="722">
        <v>4219.3076300000002</v>
      </c>
      <c r="H17" s="722">
        <v>4411.0606443999995</v>
      </c>
      <c r="I17" s="722">
        <v>4286.5200267999999</v>
      </c>
      <c r="J17" s="722">
        <v>4283.0605652000004</v>
      </c>
      <c r="K17" s="722">
        <v>4360.8490303199997</v>
      </c>
      <c r="L17" s="722">
        <v>4478.7672499999999</v>
      </c>
      <c r="M17" s="723">
        <v>4455.7865407999998</v>
      </c>
      <c r="N17" s="723">
        <v>4451.6598973200007</v>
      </c>
      <c r="O17" s="724">
        <v>4517.5626407999998</v>
      </c>
      <c r="P17" s="723">
        <v>4577.1148011999994</v>
      </c>
      <c r="Q17" s="746">
        <v>4597.8715708</v>
      </c>
      <c r="R17" s="746">
        <v>4661.84689996</v>
      </c>
      <c r="S17" s="745">
        <v>4568.1053747759997</v>
      </c>
    </row>
    <row r="18" spans="1:19" ht="10.35" customHeight="1">
      <c r="A18" s="108" t="s">
        <v>69</v>
      </c>
      <c r="B18" s="722">
        <v>205.27703821200001</v>
      </c>
      <c r="C18" s="722">
        <v>223.476277272</v>
      </c>
      <c r="D18" s="722">
        <v>239.77281245200001</v>
      </c>
      <c r="E18" s="722">
        <v>278.68434231999998</v>
      </c>
      <c r="F18" s="722">
        <v>267.57205745199997</v>
      </c>
      <c r="G18" s="722">
        <v>324.83108902000004</v>
      </c>
      <c r="H18" s="722">
        <v>294.291456224</v>
      </c>
      <c r="I18" s="722">
        <v>362.46756018399998</v>
      </c>
      <c r="J18" s="722">
        <v>271.87167401199997</v>
      </c>
      <c r="K18" s="722">
        <v>323.00992959200005</v>
      </c>
      <c r="L18" s="722">
        <v>321.31232236400001</v>
      </c>
      <c r="M18" s="723">
        <v>304.49192585599997</v>
      </c>
      <c r="N18" s="723">
        <v>320.551240812</v>
      </c>
      <c r="O18" s="724">
        <v>343.72963353199998</v>
      </c>
      <c r="P18" s="723">
        <v>377.91158518400005</v>
      </c>
      <c r="Q18" s="746">
        <v>310.23957419999999</v>
      </c>
      <c r="R18" s="746">
        <v>340.55928408</v>
      </c>
      <c r="S18" s="745">
        <v>336.53148236000004</v>
      </c>
    </row>
    <row r="19" spans="1:19" ht="10.35" customHeight="1">
      <c r="A19" s="113" t="s">
        <v>81</v>
      </c>
      <c r="B19" s="722">
        <v>311.35154399999999</v>
      </c>
      <c r="C19" s="722">
        <v>279.22797200000002</v>
      </c>
      <c r="D19" s="722">
        <v>263.80865743999999</v>
      </c>
      <c r="E19" s="722">
        <v>301.46736800000002</v>
      </c>
      <c r="F19" s="722">
        <v>280.21638960000001</v>
      </c>
      <c r="G19" s="722">
        <v>253.67737703999998</v>
      </c>
      <c r="H19" s="722">
        <v>290.12527604000002</v>
      </c>
      <c r="I19" s="722">
        <v>265.25174713600001</v>
      </c>
      <c r="J19" s="722">
        <v>330.52684543999999</v>
      </c>
      <c r="K19" s="722">
        <v>301.96157679999999</v>
      </c>
      <c r="L19" s="722">
        <v>291.08898320000003</v>
      </c>
      <c r="M19" s="723">
        <v>395.61414439999999</v>
      </c>
      <c r="N19" s="723">
        <v>309.1276044</v>
      </c>
      <c r="O19" s="725">
        <v>333.437735272</v>
      </c>
      <c r="P19" s="726">
        <v>339.62028736000002</v>
      </c>
      <c r="Q19" s="748">
        <v>377.78803298399998</v>
      </c>
      <c r="R19" s="746">
        <v>366.38169388</v>
      </c>
      <c r="S19" s="745">
        <v>330.22043598400001</v>
      </c>
    </row>
    <row r="20" spans="1:19" ht="10.35" customHeight="1">
      <c r="A20" s="113" t="s">
        <v>71</v>
      </c>
      <c r="B20" s="722">
        <v>198.94128139599999</v>
      </c>
      <c r="C20" s="722">
        <v>191.28104499600002</v>
      </c>
      <c r="D20" s="722">
        <v>186.28953611599999</v>
      </c>
      <c r="E20" s="722">
        <v>203.32985553999998</v>
      </c>
      <c r="F20" s="722">
        <v>199.880278116</v>
      </c>
      <c r="G20" s="722">
        <v>211.17789128400003</v>
      </c>
      <c r="H20" s="722">
        <v>229.79720782400003</v>
      </c>
      <c r="I20" s="722">
        <v>238.594124464</v>
      </c>
      <c r="J20" s="722">
        <v>217.91889931599999</v>
      </c>
      <c r="K20" s="722">
        <v>231.60106994399999</v>
      </c>
      <c r="L20" s="722">
        <v>234.615743624</v>
      </c>
      <c r="M20" s="723">
        <v>241.46547759200001</v>
      </c>
      <c r="N20" s="723">
        <v>233.79041492800002</v>
      </c>
      <c r="O20" s="724">
        <v>227.38793992399999</v>
      </c>
      <c r="P20" s="723">
        <v>233.20477750000001</v>
      </c>
      <c r="Q20" s="746">
        <v>237.13373745999999</v>
      </c>
      <c r="R20" s="746">
        <v>223.49851666800001</v>
      </c>
      <c r="S20" s="745">
        <v>259.61776681599997</v>
      </c>
    </row>
    <row r="21" spans="1:19" ht="10.35" customHeight="1">
      <c r="A21" s="108" t="s">
        <v>70</v>
      </c>
      <c r="B21" s="722">
        <v>308.18119454800001</v>
      </c>
      <c r="C21" s="722">
        <v>308.92497879199999</v>
      </c>
      <c r="D21" s="722">
        <v>331.19649836399998</v>
      </c>
      <c r="E21" s="722">
        <v>314.92961571199999</v>
      </c>
      <c r="F21" s="722">
        <v>289.29500525599997</v>
      </c>
      <c r="G21" s="722">
        <v>287.99029402399998</v>
      </c>
      <c r="H21" s="722">
        <v>269.39815896799996</v>
      </c>
      <c r="I21" s="722">
        <v>267.38672915199999</v>
      </c>
      <c r="J21" s="722">
        <v>270.85360388399999</v>
      </c>
      <c r="K21" s="722">
        <v>246.41497872400001</v>
      </c>
      <c r="L21" s="722">
        <v>236.38006904</v>
      </c>
      <c r="M21" s="723">
        <v>242.073354416</v>
      </c>
      <c r="N21" s="723">
        <v>241.50007220800001</v>
      </c>
      <c r="O21" s="724">
        <v>242.02887562399999</v>
      </c>
      <c r="P21" s="723">
        <v>235.89327337200001</v>
      </c>
      <c r="Q21" s="746">
        <v>235.863620844</v>
      </c>
      <c r="R21" s="746">
        <v>232.666089908</v>
      </c>
      <c r="S21" s="745">
        <v>236.01929661600002</v>
      </c>
    </row>
    <row r="22" spans="1:19" ht="12" customHeight="1">
      <c r="A22" s="113" t="s">
        <v>79</v>
      </c>
      <c r="B22" s="722">
        <v>164.32442600000002</v>
      </c>
      <c r="C22" s="722">
        <v>160.81554352000001</v>
      </c>
      <c r="D22" s="722">
        <v>152.51283567999999</v>
      </c>
      <c r="E22" s="722">
        <v>149.49816200000001</v>
      </c>
      <c r="F22" s="722">
        <v>141.68966295999999</v>
      </c>
      <c r="G22" s="722">
        <v>138.10664915999999</v>
      </c>
      <c r="H22" s="722">
        <v>143.09815804000002</v>
      </c>
      <c r="I22" s="722">
        <v>129.01320724000001</v>
      </c>
      <c r="J22" s="722">
        <v>125.55374563999999</v>
      </c>
      <c r="K22" s="722">
        <v>123.89814616000001</v>
      </c>
      <c r="L22" s="722">
        <v>134.30124140000001</v>
      </c>
      <c r="M22" s="723">
        <v>117.57227352</v>
      </c>
      <c r="N22" s="723">
        <v>115.79312184000001</v>
      </c>
      <c r="O22" s="724">
        <v>113.61860312</v>
      </c>
      <c r="P22" s="723">
        <v>111.34524264</v>
      </c>
      <c r="Q22" s="746">
        <v>116.46030372</v>
      </c>
      <c r="R22" s="746">
        <v>112.40779155999999</v>
      </c>
      <c r="S22" s="745">
        <v>107.91049147999999</v>
      </c>
    </row>
    <row r="23" spans="1:19" ht="10.35" customHeight="1">
      <c r="A23" s="108" t="s">
        <v>4</v>
      </c>
      <c r="B23" s="722">
        <v>2583.4666178240004</v>
      </c>
      <c r="C23" s="722">
        <v>2390.9129851680018</v>
      </c>
      <c r="D23" s="722">
        <v>2441.4235955720005</v>
      </c>
      <c r="E23" s="722">
        <v>2727.0663977960012</v>
      </c>
      <c r="F23" s="722">
        <v>2724.5978248400006</v>
      </c>
      <c r="G23" s="722">
        <v>2600.1486358679995</v>
      </c>
      <c r="H23" s="722">
        <v>2692.2073800880007</v>
      </c>
      <c r="I23" s="722">
        <v>2703.4654565520013</v>
      </c>
      <c r="J23" s="722">
        <v>2609.9092596679993</v>
      </c>
      <c r="K23" s="722">
        <v>2703.0849157760003</v>
      </c>
      <c r="L23" s="722">
        <v>2651.4623355719978</v>
      </c>
      <c r="M23" s="722">
        <v>2552.9714638200003</v>
      </c>
      <c r="N23" s="722">
        <v>2551.7804206119981</v>
      </c>
      <c r="O23" s="724">
        <v>2526.9464284119995</v>
      </c>
      <c r="P23" s="723">
        <v>2577.6053014560021</v>
      </c>
      <c r="Q23" s="746">
        <v>2625.0592304319998</v>
      </c>
      <c r="R23" s="746">
        <v>2770.5740695039995</v>
      </c>
      <c r="S23" s="745">
        <v>2754.1193875080007</v>
      </c>
    </row>
    <row r="24" spans="1:19" ht="10.35" customHeight="1">
      <c r="A24" s="119" t="s">
        <v>74</v>
      </c>
      <c r="B24" s="727">
        <v>7767.6897483400007</v>
      </c>
      <c r="C24" s="727">
        <v>8057.6222829480002</v>
      </c>
      <c r="D24" s="727">
        <v>8270.2531481040005</v>
      </c>
      <c r="E24" s="727">
        <v>8512.5538385679993</v>
      </c>
      <c r="F24" s="727">
        <v>8005.1842582240006</v>
      </c>
      <c r="G24" s="727">
        <v>8035.2395663959996</v>
      </c>
      <c r="H24" s="727">
        <v>8329.9782815840008</v>
      </c>
      <c r="I24" s="727">
        <v>8252.6988515280009</v>
      </c>
      <c r="J24" s="727">
        <v>8109.6945931599994</v>
      </c>
      <c r="K24" s="727">
        <v>8290.8196473160006</v>
      </c>
      <c r="L24" s="727">
        <v>8347.9279451999992</v>
      </c>
      <c r="M24" s="728">
        <v>8309.9751804040006</v>
      </c>
      <c r="N24" s="728">
        <v>8224.2027721199993</v>
      </c>
      <c r="O24" s="729">
        <v>8304.7118566839999</v>
      </c>
      <c r="P24" s="728">
        <v>8452.6952687120011</v>
      </c>
      <c r="Q24" s="749">
        <v>8500.4160704400001</v>
      </c>
      <c r="R24" s="749">
        <v>8707.9343455599992</v>
      </c>
      <c r="S24" s="747">
        <v>8592.5242355400005</v>
      </c>
    </row>
    <row r="25" spans="1:19">
      <c r="A25" s="123" t="s">
        <v>82</v>
      </c>
      <c r="B25" s="121"/>
      <c r="C25" s="121"/>
      <c r="D25" s="121"/>
      <c r="E25" s="121"/>
      <c r="F25" s="121"/>
      <c r="G25" s="121"/>
      <c r="H25" s="121"/>
      <c r="I25" s="121"/>
      <c r="J25" s="121"/>
      <c r="K25" s="121"/>
      <c r="L25" s="121"/>
      <c r="M25" s="121"/>
      <c r="N25" s="139"/>
      <c r="O25" s="140"/>
      <c r="P25" s="122"/>
      <c r="Q25" s="122"/>
    </row>
    <row r="26" spans="1:19">
      <c r="A26" s="141" t="s">
        <v>357</v>
      </c>
      <c r="B26" s="124"/>
      <c r="C26" s="124"/>
      <c r="D26" s="124"/>
      <c r="E26" s="124"/>
      <c r="F26" s="124"/>
      <c r="G26" s="124"/>
      <c r="H26" s="124"/>
      <c r="I26" s="125"/>
      <c r="J26" s="125"/>
      <c r="K26" s="122"/>
      <c r="L26" s="122"/>
      <c r="M26" s="122"/>
      <c r="N26" s="122"/>
      <c r="O26" s="122"/>
      <c r="P26" s="122"/>
      <c r="Q26" s="122"/>
    </row>
    <row r="27" spans="1:19">
      <c r="A27" s="126" t="s">
        <v>379</v>
      </c>
      <c r="B27" s="122"/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</row>
    <row r="28" spans="1:19">
      <c r="A28" s="101"/>
      <c r="B28" s="101"/>
    </row>
    <row r="29" spans="1:19">
      <c r="I29" s="142"/>
      <c r="J29" s="142"/>
      <c r="K29" s="142"/>
      <c r="L29" s="142"/>
      <c r="M29" s="142"/>
      <c r="N29" s="142"/>
      <c r="O29" s="142"/>
      <c r="P29" s="142"/>
    </row>
    <row r="31" spans="1:19"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</row>
    <row r="32" spans="1:19"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</row>
    <row r="33" spans="2:14"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</row>
    <row r="34" spans="2:14"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</row>
    <row r="35" spans="2:14"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</row>
    <row r="36" spans="2:14"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</row>
    <row r="37" spans="2:14">
      <c r="B37" s="129"/>
      <c r="C37" s="129"/>
      <c r="D37" s="129"/>
      <c r="E37" s="129"/>
      <c r="F37" s="129"/>
      <c r="G37" s="129"/>
      <c r="H37" s="129"/>
      <c r="I37" s="129"/>
      <c r="J37" s="129"/>
      <c r="K37" s="129"/>
      <c r="L37" s="129"/>
    </row>
    <row r="38" spans="2:14">
      <c r="B38" s="129"/>
      <c r="C38" s="129"/>
      <c r="D38" s="129"/>
      <c r="E38" s="129"/>
      <c r="F38" s="129"/>
      <c r="G38" s="129"/>
      <c r="H38" s="129"/>
      <c r="I38" s="129"/>
      <c r="J38" s="129"/>
      <c r="K38" s="129"/>
      <c r="L38" s="129"/>
    </row>
    <row r="40" spans="2:14">
      <c r="B40" s="129"/>
      <c r="C40" s="129"/>
      <c r="D40" s="129"/>
      <c r="E40" s="129"/>
      <c r="F40" s="129"/>
      <c r="G40" s="129"/>
      <c r="H40" s="129"/>
      <c r="I40" s="129"/>
      <c r="J40" s="129"/>
      <c r="K40" s="129"/>
      <c r="L40" s="129"/>
      <c r="M40" s="129"/>
      <c r="N40" s="129"/>
    </row>
  </sheetData>
  <pageMargins left="0.66700000000000004" right="0.66700000000000004" top="0.38" bottom="0.83299999999999996" header="0" footer="0"/>
  <pageSetup scale="79" firstPageNumber="152" orientation="landscape" useFirstPageNumber="1" r:id="rId1"/>
  <headerFooter alignWithMargins="0"/>
  <ignoredErrors>
    <ignoredError sqref="B2:I2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8"/>
  <sheetViews>
    <sheetView showGridLines="0" workbookViewId="0">
      <pane ySplit="2" topLeftCell="A35" activePane="bottomLeft" state="frozen"/>
      <selection pane="bottomLeft" activeCell="C79" sqref="C79"/>
    </sheetView>
  </sheetViews>
  <sheetFormatPr defaultColWidth="9.140625" defaultRowHeight="15"/>
  <cols>
    <col min="1" max="1" width="9.140625" style="135"/>
    <col min="2" max="8" width="17.7109375" style="135" customWidth="1"/>
    <col min="9" max="16384" width="9.140625" style="135"/>
  </cols>
  <sheetData>
    <row r="1" spans="1:8" ht="14.45" customHeight="1">
      <c r="A1" s="143" t="s">
        <v>83</v>
      </c>
      <c r="B1" s="143"/>
      <c r="C1" s="144"/>
      <c r="D1" s="144"/>
      <c r="E1" s="144"/>
      <c r="F1" s="144"/>
      <c r="G1" s="144"/>
      <c r="H1" s="144"/>
    </row>
    <row r="2" spans="1:8" ht="14.45" customHeight="1">
      <c r="A2" s="145"/>
      <c r="B2" s="146" t="s">
        <v>84</v>
      </c>
      <c r="C2" s="146" t="s">
        <v>85</v>
      </c>
      <c r="D2" s="146" t="s">
        <v>86</v>
      </c>
      <c r="E2" s="146" t="s">
        <v>87</v>
      </c>
      <c r="F2" s="146" t="s">
        <v>88</v>
      </c>
      <c r="G2" s="146" t="s">
        <v>89</v>
      </c>
      <c r="H2" s="146" t="s">
        <v>90</v>
      </c>
    </row>
    <row r="3" spans="1:8" ht="14.25" customHeight="1">
      <c r="A3" s="144"/>
      <c r="B3" s="776" t="s">
        <v>304</v>
      </c>
      <c r="C3" s="776"/>
      <c r="D3" s="776"/>
      <c r="E3" s="776"/>
      <c r="F3" s="776"/>
      <c r="G3" s="776"/>
      <c r="H3" s="776"/>
    </row>
    <row r="4" spans="1:8" ht="11.1" customHeight="1">
      <c r="A4" s="147" t="s">
        <v>91</v>
      </c>
      <c r="B4" s="147"/>
      <c r="C4" s="148"/>
      <c r="D4" s="148"/>
      <c r="E4" s="148"/>
      <c r="F4" s="148"/>
      <c r="G4" s="148"/>
      <c r="H4" s="148"/>
    </row>
    <row r="5" spans="1:8" ht="11.1" customHeight="1">
      <c r="A5" s="149">
        <v>1990</v>
      </c>
      <c r="B5" s="150" t="s">
        <v>92</v>
      </c>
      <c r="C5" s="148">
        <v>12910</v>
      </c>
      <c r="D5" s="150" t="s">
        <v>92</v>
      </c>
      <c r="E5" s="150" t="s">
        <v>92</v>
      </c>
      <c r="F5" s="150" t="s">
        <v>92</v>
      </c>
      <c r="G5" s="150" t="s">
        <v>92</v>
      </c>
      <c r="H5" s="148">
        <v>1560</v>
      </c>
    </row>
    <row r="6" spans="1:8" ht="11.1" customHeight="1">
      <c r="A6" s="149">
        <v>1991</v>
      </c>
      <c r="B6" s="150" t="s">
        <v>92</v>
      </c>
      <c r="C6" s="148">
        <v>11024</v>
      </c>
      <c r="D6" s="150" t="s">
        <v>92</v>
      </c>
      <c r="E6" s="150" t="s">
        <v>92</v>
      </c>
      <c r="F6" s="150" t="s">
        <v>92</v>
      </c>
      <c r="G6" s="150" t="s">
        <v>92</v>
      </c>
      <c r="H6" s="148">
        <v>1965</v>
      </c>
    </row>
    <row r="7" spans="1:8" ht="11.1" customHeight="1">
      <c r="A7" s="149">
        <v>1992</v>
      </c>
      <c r="B7" s="151">
        <v>2376</v>
      </c>
      <c r="C7" s="148">
        <v>11520</v>
      </c>
      <c r="D7" s="150" t="s">
        <v>92</v>
      </c>
      <c r="E7" s="148">
        <v>828</v>
      </c>
      <c r="F7" s="148">
        <v>360</v>
      </c>
      <c r="G7" s="150" t="s">
        <v>92</v>
      </c>
      <c r="H7" s="148">
        <v>2550</v>
      </c>
    </row>
    <row r="8" spans="1:8" ht="11.1" customHeight="1">
      <c r="A8" s="149">
        <v>1993</v>
      </c>
      <c r="B8" s="151">
        <v>2856</v>
      </c>
      <c r="C8" s="148">
        <v>12350</v>
      </c>
      <c r="D8" s="150" t="s">
        <v>92</v>
      </c>
      <c r="E8" s="148">
        <v>480</v>
      </c>
      <c r="F8" s="148">
        <v>480</v>
      </c>
      <c r="G8" s="150" t="s">
        <v>92</v>
      </c>
      <c r="H8" s="148">
        <v>2144</v>
      </c>
    </row>
    <row r="9" spans="1:8" ht="11.1" customHeight="1">
      <c r="A9" s="149">
        <v>1994</v>
      </c>
      <c r="B9" s="151">
        <v>2465</v>
      </c>
      <c r="C9" s="148">
        <v>11267</v>
      </c>
      <c r="D9" s="150" t="s">
        <v>92</v>
      </c>
      <c r="E9" s="148">
        <v>575</v>
      </c>
      <c r="F9" s="148">
        <v>495</v>
      </c>
      <c r="G9" s="150" t="s">
        <v>92</v>
      </c>
      <c r="H9" s="148">
        <v>2358</v>
      </c>
    </row>
    <row r="10" spans="1:8" ht="11.1" customHeight="1">
      <c r="A10" s="149">
        <v>1995</v>
      </c>
      <c r="B10" s="151">
        <v>3040</v>
      </c>
      <c r="C10" s="148">
        <v>11860</v>
      </c>
      <c r="D10" s="150" t="s">
        <v>92</v>
      </c>
      <c r="E10" s="148">
        <v>390</v>
      </c>
      <c r="F10" s="148">
        <v>544</v>
      </c>
      <c r="G10" s="150" t="s">
        <v>92</v>
      </c>
      <c r="H10" s="148">
        <v>2356</v>
      </c>
    </row>
    <row r="11" spans="1:8" ht="11.1" customHeight="1">
      <c r="A11" s="149">
        <v>1996</v>
      </c>
      <c r="B11" s="151">
        <v>4071</v>
      </c>
      <c r="C11" s="148">
        <v>12980</v>
      </c>
      <c r="D11" s="150" t="s">
        <v>92</v>
      </c>
      <c r="E11" s="148">
        <v>630</v>
      </c>
      <c r="F11" s="148">
        <v>595</v>
      </c>
      <c r="G11" s="150" t="s">
        <v>92</v>
      </c>
      <c r="H11" s="148">
        <v>2520</v>
      </c>
    </row>
    <row r="12" spans="1:8" ht="11.1" customHeight="1">
      <c r="A12" s="149">
        <v>1997</v>
      </c>
      <c r="B12" s="151">
        <v>4514</v>
      </c>
      <c r="C12" s="148">
        <v>13083</v>
      </c>
      <c r="D12" s="150" t="s">
        <v>92</v>
      </c>
      <c r="E12" s="148">
        <v>574</v>
      </c>
      <c r="F12" s="148">
        <v>455</v>
      </c>
      <c r="G12" s="150" t="s">
        <v>92</v>
      </c>
      <c r="H12" s="148">
        <v>1358</v>
      </c>
    </row>
    <row r="13" spans="1:8" ht="11.1" customHeight="1">
      <c r="A13" s="149">
        <v>1998</v>
      </c>
      <c r="B13" s="151">
        <v>4625</v>
      </c>
      <c r="C13" s="148">
        <v>12760</v>
      </c>
      <c r="D13" s="150" t="s">
        <v>92</v>
      </c>
      <c r="E13" s="148">
        <v>600</v>
      </c>
      <c r="F13" s="148">
        <v>624</v>
      </c>
      <c r="G13" s="150" t="s">
        <v>92</v>
      </c>
      <c r="H13" s="148">
        <v>2100</v>
      </c>
    </row>
    <row r="14" spans="1:8" ht="11.1" customHeight="1">
      <c r="A14" s="149">
        <v>1999</v>
      </c>
      <c r="B14" s="151">
        <v>5024</v>
      </c>
      <c r="C14" s="148">
        <v>12810</v>
      </c>
      <c r="D14" s="150" t="s">
        <v>92</v>
      </c>
      <c r="E14" s="148">
        <v>1105</v>
      </c>
      <c r="F14" s="148">
        <v>576</v>
      </c>
      <c r="G14" s="150" t="s">
        <v>92</v>
      </c>
      <c r="H14" s="148">
        <v>1998</v>
      </c>
    </row>
    <row r="15" spans="1:8" ht="5.0999999999999996" customHeight="1">
      <c r="A15" s="149"/>
      <c r="B15" s="151"/>
      <c r="C15" s="148"/>
      <c r="D15" s="150"/>
      <c r="E15" s="148"/>
      <c r="F15" s="148"/>
      <c r="G15" s="148"/>
      <c r="H15" s="148"/>
    </row>
    <row r="16" spans="1:8" ht="11.1" customHeight="1">
      <c r="A16" s="149">
        <v>2000</v>
      </c>
      <c r="B16" s="151">
        <v>4247</v>
      </c>
      <c r="C16" s="148">
        <v>13225</v>
      </c>
      <c r="D16" s="150" t="s">
        <v>92</v>
      </c>
      <c r="E16" s="148">
        <v>908</v>
      </c>
      <c r="F16" s="148">
        <v>645</v>
      </c>
      <c r="G16" s="148">
        <v>100</v>
      </c>
      <c r="H16" s="148">
        <v>1836</v>
      </c>
    </row>
    <row r="17" spans="1:8" ht="11.1" customHeight="1">
      <c r="A17" s="149">
        <v>2001</v>
      </c>
      <c r="B17" s="151">
        <v>3942</v>
      </c>
      <c r="C17" s="148">
        <v>13353</v>
      </c>
      <c r="D17" s="150" t="s">
        <v>92</v>
      </c>
      <c r="E17" s="148">
        <v>848</v>
      </c>
      <c r="F17" s="148">
        <v>725</v>
      </c>
      <c r="G17" s="148">
        <v>150</v>
      </c>
      <c r="H17" s="148">
        <v>2800</v>
      </c>
    </row>
    <row r="18" spans="1:8" ht="11.1" customHeight="1">
      <c r="A18" s="149">
        <v>2002</v>
      </c>
      <c r="B18" s="151">
        <v>4440</v>
      </c>
      <c r="C18" s="148">
        <v>13000</v>
      </c>
      <c r="D18" s="150" t="s">
        <v>92</v>
      </c>
      <c r="E18" s="148">
        <v>1210</v>
      </c>
      <c r="F18" s="148">
        <v>540</v>
      </c>
      <c r="G18" s="148">
        <v>90</v>
      </c>
      <c r="H18" s="148">
        <v>2565</v>
      </c>
    </row>
    <row r="19" spans="1:8" ht="11.1" customHeight="1">
      <c r="A19" s="149">
        <v>2003</v>
      </c>
      <c r="B19" s="151">
        <v>5624</v>
      </c>
      <c r="C19" s="148">
        <v>12005</v>
      </c>
      <c r="D19" s="150" t="s">
        <v>92</v>
      </c>
      <c r="E19" s="148">
        <v>1290</v>
      </c>
      <c r="F19" s="148">
        <v>540</v>
      </c>
      <c r="G19" s="148">
        <v>144</v>
      </c>
      <c r="H19" s="148">
        <v>2040</v>
      </c>
    </row>
    <row r="20" spans="1:8" ht="11.1" customHeight="1">
      <c r="A20" s="149">
        <v>2004</v>
      </c>
      <c r="B20" s="151">
        <v>5400</v>
      </c>
      <c r="C20" s="148">
        <v>12650</v>
      </c>
      <c r="D20" s="150" t="s">
        <v>92</v>
      </c>
      <c r="E20" s="148">
        <v>990</v>
      </c>
      <c r="F20" s="148">
        <v>481</v>
      </c>
      <c r="G20" s="148">
        <v>154</v>
      </c>
      <c r="H20" s="148">
        <v>1200</v>
      </c>
    </row>
    <row r="21" spans="1:8" ht="11.1" customHeight="1">
      <c r="A21" s="149">
        <v>2005</v>
      </c>
      <c r="B21" s="151">
        <v>5852</v>
      </c>
      <c r="C21" s="148">
        <v>11730</v>
      </c>
      <c r="D21" s="150" t="s">
        <v>92</v>
      </c>
      <c r="E21" s="148">
        <v>770</v>
      </c>
      <c r="F21" s="148">
        <v>388</v>
      </c>
      <c r="G21" s="148">
        <v>88</v>
      </c>
      <c r="H21" s="148">
        <v>1144</v>
      </c>
    </row>
    <row r="22" spans="1:8" ht="11.1" customHeight="1">
      <c r="A22" s="149">
        <v>2006</v>
      </c>
      <c r="B22" s="151">
        <v>5940</v>
      </c>
      <c r="C22" s="148">
        <v>11180</v>
      </c>
      <c r="D22" s="150" t="s">
        <v>92</v>
      </c>
      <c r="E22" s="148">
        <v>870</v>
      </c>
      <c r="F22" s="148">
        <v>385</v>
      </c>
      <c r="G22" s="148">
        <v>110</v>
      </c>
      <c r="H22" s="148">
        <v>559</v>
      </c>
    </row>
    <row r="23" spans="1:8" ht="11.1" customHeight="1">
      <c r="A23" s="149">
        <v>2007</v>
      </c>
      <c r="B23" s="151">
        <v>5856</v>
      </c>
      <c r="C23" s="148">
        <v>11700</v>
      </c>
      <c r="D23" s="150" t="s">
        <v>92</v>
      </c>
      <c r="E23" s="148">
        <v>1392</v>
      </c>
      <c r="F23" s="148">
        <v>414</v>
      </c>
      <c r="G23" s="148">
        <v>96</v>
      </c>
      <c r="H23" s="148">
        <v>432</v>
      </c>
    </row>
    <row r="24" spans="1:8" ht="11.1" customHeight="1">
      <c r="A24" s="149">
        <v>2008</v>
      </c>
      <c r="B24" s="151">
        <v>4850</v>
      </c>
      <c r="C24" s="148">
        <v>11700</v>
      </c>
      <c r="D24" s="150" t="s">
        <v>92</v>
      </c>
      <c r="E24" s="148">
        <v>1238</v>
      </c>
      <c r="F24" s="148">
        <v>460</v>
      </c>
      <c r="G24" s="148">
        <v>237</v>
      </c>
      <c r="H24" s="148">
        <v>198</v>
      </c>
    </row>
    <row r="25" spans="1:8" ht="11.1" customHeight="1">
      <c r="A25" s="149">
        <v>2009</v>
      </c>
      <c r="B25" s="151">
        <v>5010</v>
      </c>
      <c r="C25" s="148">
        <v>11100</v>
      </c>
      <c r="D25" s="150" t="s">
        <v>92</v>
      </c>
      <c r="E25" s="148">
        <v>1155</v>
      </c>
      <c r="F25" s="148">
        <v>462</v>
      </c>
      <c r="G25" s="148">
        <v>300</v>
      </c>
      <c r="H25" s="148">
        <v>240</v>
      </c>
    </row>
    <row r="26" spans="1:8" ht="5.0999999999999996" customHeight="1">
      <c r="A26" s="149"/>
      <c r="B26" s="151"/>
      <c r="C26" s="148"/>
      <c r="D26" s="150"/>
      <c r="E26" s="148"/>
      <c r="F26" s="148"/>
      <c r="G26" s="148"/>
      <c r="H26" s="148"/>
    </row>
    <row r="27" spans="1:8" ht="11.1" customHeight="1">
      <c r="A27" s="149">
        <v>2010</v>
      </c>
      <c r="B27" s="151">
        <v>4888</v>
      </c>
      <c r="C27" s="148">
        <v>11310</v>
      </c>
      <c r="D27" s="150" t="s">
        <v>92</v>
      </c>
      <c r="E27" s="148">
        <v>1080</v>
      </c>
      <c r="F27" s="148">
        <v>391</v>
      </c>
      <c r="G27" s="148">
        <v>234</v>
      </c>
      <c r="H27" s="148">
        <v>297</v>
      </c>
    </row>
    <row r="28" spans="1:8" ht="11.1" customHeight="1">
      <c r="A28" s="152">
        <v>2011</v>
      </c>
      <c r="B28" s="153">
        <v>4800</v>
      </c>
      <c r="C28" s="148">
        <v>11100</v>
      </c>
      <c r="D28" s="150" t="s">
        <v>92</v>
      </c>
      <c r="E28" s="148">
        <v>832</v>
      </c>
      <c r="F28" s="148">
        <v>572</v>
      </c>
      <c r="G28" s="148">
        <v>455</v>
      </c>
      <c r="H28" s="148">
        <v>275</v>
      </c>
    </row>
    <row r="29" spans="1:8" ht="11.1" customHeight="1">
      <c r="A29" s="152">
        <v>2012</v>
      </c>
      <c r="B29" s="153">
        <v>3555</v>
      </c>
      <c r="C29" s="148">
        <v>10800</v>
      </c>
      <c r="D29" s="150" t="s">
        <v>92</v>
      </c>
      <c r="E29" s="148">
        <v>728</v>
      </c>
      <c r="F29" s="148">
        <v>462</v>
      </c>
      <c r="G29" s="148">
        <v>476</v>
      </c>
      <c r="H29" s="148">
        <v>351</v>
      </c>
    </row>
    <row r="30" spans="1:8" ht="11.1" customHeight="1">
      <c r="A30" s="152">
        <v>2013</v>
      </c>
      <c r="B30" s="153">
        <v>3634</v>
      </c>
      <c r="C30" s="148">
        <v>12750</v>
      </c>
      <c r="D30" s="150" t="s">
        <v>92</v>
      </c>
      <c r="E30" s="148">
        <v>390</v>
      </c>
      <c r="F30" s="148">
        <v>460</v>
      </c>
      <c r="G30" s="148">
        <v>364</v>
      </c>
      <c r="H30" s="148">
        <v>228</v>
      </c>
    </row>
    <row r="31" spans="1:8" ht="11.1" customHeight="1">
      <c r="A31" s="152">
        <v>2014</v>
      </c>
      <c r="B31" s="153">
        <v>3840</v>
      </c>
      <c r="C31" s="148">
        <v>8060</v>
      </c>
      <c r="D31" s="150" t="s">
        <v>92</v>
      </c>
      <c r="E31" s="148">
        <v>396</v>
      </c>
      <c r="F31" s="148">
        <v>396</v>
      </c>
      <c r="G31" s="148">
        <v>352</v>
      </c>
      <c r="H31" s="148">
        <v>265</v>
      </c>
    </row>
    <row r="32" spans="1:8" ht="11.1" customHeight="1">
      <c r="A32" s="152">
        <v>2015</v>
      </c>
      <c r="B32" s="153">
        <v>3553</v>
      </c>
      <c r="C32" s="148">
        <v>8400</v>
      </c>
      <c r="D32" s="150" t="s">
        <v>92</v>
      </c>
      <c r="E32" s="148">
        <v>504</v>
      </c>
      <c r="F32" s="148">
        <v>272</v>
      </c>
      <c r="G32" s="148">
        <v>270</v>
      </c>
      <c r="H32" s="148">
        <v>216</v>
      </c>
    </row>
    <row r="33" spans="1:8" ht="11.1" customHeight="1">
      <c r="A33" s="152">
        <v>2016</v>
      </c>
      <c r="B33" s="153">
        <v>3736.5</v>
      </c>
      <c r="C33" s="148">
        <v>8850</v>
      </c>
      <c r="D33" s="148">
        <v>621</v>
      </c>
      <c r="E33" s="148">
        <v>680</v>
      </c>
      <c r="F33" s="148">
        <v>314.5</v>
      </c>
      <c r="G33" s="148">
        <v>344</v>
      </c>
      <c r="H33" s="148">
        <v>237.5</v>
      </c>
    </row>
    <row r="34" spans="1:8" ht="11.1" customHeight="1">
      <c r="A34" s="152">
        <v>2017</v>
      </c>
      <c r="B34" s="153">
        <v>3532.5</v>
      </c>
      <c r="C34" s="148">
        <v>9432.5</v>
      </c>
      <c r="D34" s="148">
        <v>572</v>
      </c>
      <c r="E34" s="148">
        <v>630</v>
      </c>
      <c r="F34" s="148">
        <v>345</v>
      </c>
      <c r="G34" s="148">
        <v>279</v>
      </c>
      <c r="H34" s="148">
        <v>220</v>
      </c>
    </row>
    <row r="35" spans="1:8" ht="11.1" customHeight="1">
      <c r="A35" s="152">
        <v>2018</v>
      </c>
      <c r="B35" s="153">
        <v>3749</v>
      </c>
      <c r="C35" s="148">
        <v>8347.5</v>
      </c>
      <c r="D35" s="751" t="s">
        <v>366</v>
      </c>
      <c r="E35" s="751" t="s">
        <v>366</v>
      </c>
      <c r="F35" s="148">
        <v>382.5</v>
      </c>
      <c r="G35" s="751" t="s">
        <v>366</v>
      </c>
      <c r="H35" s="148">
        <v>220</v>
      </c>
    </row>
    <row r="36" spans="1:8" ht="11.1" customHeight="1">
      <c r="A36" s="149"/>
      <c r="B36" s="149"/>
      <c r="C36" s="148"/>
      <c r="D36" s="150"/>
      <c r="E36" s="148"/>
      <c r="F36" s="148"/>
      <c r="G36" s="148"/>
      <c r="H36" s="148"/>
    </row>
    <row r="37" spans="1:8" ht="11.1" customHeight="1">
      <c r="A37" s="147" t="s">
        <v>68</v>
      </c>
      <c r="B37" s="147"/>
      <c r="C37" s="148"/>
      <c r="D37" s="148"/>
      <c r="E37" s="148"/>
      <c r="F37" s="148"/>
      <c r="G37" s="148"/>
      <c r="H37" s="148"/>
    </row>
    <row r="38" spans="1:8" ht="11.1" customHeight="1">
      <c r="A38" s="149">
        <v>1990</v>
      </c>
      <c r="B38" s="150" t="s">
        <v>93</v>
      </c>
      <c r="C38" s="148">
        <v>3879</v>
      </c>
      <c r="D38" s="148">
        <v>9000</v>
      </c>
      <c r="E38" s="150" t="s">
        <v>93</v>
      </c>
      <c r="F38" s="150" t="s">
        <v>93</v>
      </c>
      <c r="G38" s="150" t="s">
        <v>93</v>
      </c>
      <c r="H38" s="148">
        <v>6750</v>
      </c>
    </row>
    <row r="39" spans="1:8" ht="11.1" customHeight="1">
      <c r="A39" s="149">
        <v>1991</v>
      </c>
      <c r="B39" s="150" t="s">
        <v>93</v>
      </c>
      <c r="C39" s="148">
        <v>4276</v>
      </c>
      <c r="D39" s="148">
        <v>7011</v>
      </c>
      <c r="E39" s="150" t="s">
        <v>93</v>
      </c>
      <c r="F39" s="150" t="s">
        <v>93</v>
      </c>
      <c r="G39" s="150" t="s">
        <v>93</v>
      </c>
      <c r="H39" s="148">
        <v>6375</v>
      </c>
    </row>
    <row r="40" spans="1:8" ht="11.1" customHeight="1">
      <c r="A40" s="149">
        <v>1992</v>
      </c>
      <c r="B40" s="154">
        <v>1782</v>
      </c>
      <c r="C40" s="148">
        <v>6000</v>
      </c>
      <c r="D40" s="148">
        <v>9000</v>
      </c>
      <c r="E40" s="148">
        <v>5270</v>
      </c>
      <c r="F40" s="148">
        <v>1550</v>
      </c>
      <c r="G40" s="148">
        <v>1128</v>
      </c>
      <c r="H40" s="148">
        <v>6480</v>
      </c>
    </row>
    <row r="41" spans="1:8" ht="11.1" customHeight="1">
      <c r="A41" s="149">
        <v>1993</v>
      </c>
      <c r="B41" s="154">
        <v>2048</v>
      </c>
      <c r="C41" s="148">
        <v>6720</v>
      </c>
      <c r="D41" s="148">
        <v>8325</v>
      </c>
      <c r="E41" s="148">
        <v>3920</v>
      </c>
      <c r="F41" s="148">
        <v>1736</v>
      </c>
      <c r="G41" s="148">
        <v>840</v>
      </c>
      <c r="H41" s="148">
        <v>6000</v>
      </c>
    </row>
    <row r="42" spans="1:8" ht="11.1" customHeight="1">
      <c r="A42" s="149">
        <v>1994</v>
      </c>
      <c r="B42" s="154">
        <v>2108</v>
      </c>
      <c r="C42" s="148">
        <v>7181</v>
      </c>
      <c r="D42" s="148">
        <v>8510</v>
      </c>
      <c r="E42" s="148">
        <v>4420</v>
      </c>
      <c r="F42" s="148">
        <v>1728</v>
      </c>
      <c r="G42" s="148">
        <v>1000</v>
      </c>
      <c r="H42" s="148">
        <v>7800</v>
      </c>
    </row>
    <row r="43" spans="1:8" ht="11.1" customHeight="1">
      <c r="A43" s="149">
        <v>1995</v>
      </c>
      <c r="B43" s="154">
        <v>1800</v>
      </c>
      <c r="C43" s="148">
        <v>6384</v>
      </c>
      <c r="D43" s="148">
        <v>8250</v>
      </c>
      <c r="E43" s="148">
        <v>7050</v>
      </c>
      <c r="F43" s="148">
        <v>1749</v>
      </c>
      <c r="G43" s="148">
        <v>1047</v>
      </c>
      <c r="H43" s="148">
        <v>6650</v>
      </c>
    </row>
    <row r="44" spans="1:8" ht="11.1" customHeight="1">
      <c r="A44" s="149">
        <v>1996</v>
      </c>
      <c r="B44" s="154">
        <v>2154</v>
      </c>
      <c r="C44" s="148">
        <v>7524</v>
      </c>
      <c r="D44" s="148">
        <v>7140</v>
      </c>
      <c r="E44" s="148">
        <v>6750</v>
      </c>
      <c r="F44" s="148">
        <v>2088</v>
      </c>
      <c r="G44" s="148">
        <v>1045</v>
      </c>
      <c r="H44" s="148">
        <v>8800</v>
      </c>
    </row>
    <row r="45" spans="1:8" ht="11.1" customHeight="1">
      <c r="A45" s="149">
        <v>1997</v>
      </c>
      <c r="B45" s="154">
        <v>2232</v>
      </c>
      <c r="C45" s="148">
        <v>7820</v>
      </c>
      <c r="D45" s="148">
        <v>7500</v>
      </c>
      <c r="E45" s="148">
        <v>5250</v>
      </c>
      <c r="F45" s="148">
        <v>1914</v>
      </c>
      <c r="G45" s="148">
        <v>1380</v>
      </c>
      <c r="H45" s="148">
        <v>7378</v>
      </c>
    </row>
    <row r="46" spans="1:8" ht="11.1" customHeight="1">
      <c r="A46" s="149">
        <v>1998</v>
      </c>
      <c r="B46" s="154">
        <v>2280</v>
      </c>
      <c r="C46" s="148">
        <v>6750</v>
      </c>
      <c r="D46" s="148">
        <v>8640</v>
      </c>
      <c r="E46" s="148">
        <v>5060</v>
      </c>
      <c r="F46" s="148">
        <v>1829</v>
      </c>
      <c r="G46" s="148">
        <v>1320</v>
      </c>
      <c r="H46" s="148">
        <v>6528</v>
      </c>
    </row>
    <row r="47" spans="1:8" ht="11.1" customHeight="1">
      <c r="A47" s="149">
        <v>1999</v>
      </c>
      <c r="B47" s="154">
        <v>2376</v>
      </c>
      <c r="C47" s="148">
        <v>6321</v>
      </c>
      <c r="D47" s="148">
        <v>10500</v>
      </c>
      <c r="E47" s="148">
        <v>4875</v>
      </c>
      <c r="F47" s="148">
        <v>1690</v>
      </c>
      <c r="G47" s="148">
        <v>1235</v>
      </c>
      <c r="H47" s="148">
        <v>7440</v>
      </c>
    </row>
    <row r="48" spans="1:8" ht="5.0999999999999996" customHeight="1">
      <c r="A48" s="149"/>
      <c r="B48" s="154"/>
      <c r="C48" s="148"/>
      <c r="D48" s="148"/>
      <c r="E48" s="148"/>
      <c r="F48" s="148"/>
      <c r="G48" s="148"/>
      <c r="H48" s="148"/>
    </row>
    <row r="49" spans="1:10" ht="11.1" customHeight="1">
      <c r="A49" s="149">
        <v>2000</v>
      </c>
      <c r="B49" s="154">
        <v>2734</v>
      </c>
      <c r="C49" s="148">
        <v>6581</v>
      </c>
      <c r="D49" s="148">
        <v>8640</v>
      </c>
      <c r="E49" s="148">
        <v>4680</v>
      </c>
      <c r="F49" s="148">
        <v>1586</v>
      </c>
      <c r="G49" s="148">
        <v>1500</v>
      </c>
      <c r="H49" s="148">
        <v>5600</v>
      </c>
    </row>
    <row r="50" spans="1:10" ht="11.1" customHeight="1">
      <c r="A50" s="149">
        <v>2001</v>
      </c>
      <c r="B50" s="154">
        <v>2323</v>
      </c>
      <c r="C50" s="148">
        <v>6254</v>
      </c>
      <c r="D50" s="148">
        <v>7440</v>
      </c>
      <c r="E50" s="148">
        <v>5830</v>
      </c>
      <c r="F50" s="148">
        <v>2560</v>
      </c>
      <c r="G50" s="148">
        <v>1386</v>
      </c>
      <c r="H50" s="148">
        <v>7200</v>
      </c>
    </row>
    <row r="51" spans="1:10" ht="11.1" customHeight="1">
      <c r="A51" s="149">
        <v>2002</v>
      </c>
      <c r="B51" s="154">
        <v>2640</v>
      </c>
      <c r="C51" s="148">
        <v>5865</v>
      </c>
      <c r="D51" s="148">
        <v>7590</v>
      </c>
      <c r="E51" s="148">
        <v>5865</v>
      </c>
      <c r="F51" s="148">
        <v>2412</v>
      </c>
      <c r="G51" s="148">
        <v>1313</v>
      </c>
      <c r="H51" s="148">
        <v>6660</v>
      </c>
    </row>
    <row r="52" spans="1:10" ht="11.1" customHeight="1">
      <c r="A52" s="149">
        <v>2003</v>
      </c>
      <c r="B52" s="154">
        <v>2655</v>
      </c>
      <c r="C52" s="148">
        <v>5616</v>
      </c>
      <c r="D52" s="148">
        <v>7200</v>
      </c>
      <c r="E52" s="148">
        <v>5375</v>
      </c>
      <c r="F52" s="148">
        <v>2590</v>
      </c>
      <c r="G52" s="148">
        <v>1190</v>
      </c>
      <c r="H52" s="148">
        <v>7700</v>
      </c>
    </row>
    <row r="53" spans="1:10" ht="11.1" customHeight="1">
      <c r="A53" s="149">
        <v>2004</v>
      </c>
      <c r="B53" s="154">
        <v>3280</v>
      </c>
      <c r="C53" s="148">
        <v>6615</v>
      </c>
      <c r="D53" s="148">
        <v>8000</v>
      </c>
      <c r="E53" s="148">
        <v>3795</v>
      </c>
      <c r="F53" s="148">
        <v>2448</v>
      </c>
      <c r="G53" s="148">
        <v>1470</v>
      </c>
      <c r="H53" s="148">
        <v>6050</v>
      </c>
    </row>
    <row r="54" spans="1:10" ht="11.1" customHeight="1">
      <c r="A54" s="149">
        <v>2005</v>
      </c>
      <c r="B54" s="154">
        <v>2814</v>
      </c>
      <c r="C54" s="148">
        <v>6563</v>
      </c>
      <c r="D54" s="148">
        <v>8190</v>
      </c>
      <c r="E54" s="148">
        <v>4830</v>
      </c>
      <c r="F54" s="148">
        <v>2774</v>
      </c>
      <c r="G54" s="148">
        <v>770</v>
      </c>
      <c r="H54" s="148">
        <v>5798</v>
      </c>
    </row>
    <row r="55" spans="1:10" ht="11.1" customHeight="1">
      <c r="A55" s="149">
        <v>2006</v>
      </c>
      <c r="B55" s="154">
        <v>3317</v>
      </c>
      <c r="C55" s="148">
        <v>5723</v>
      </c>
      <c r="D55" s="148">
        <v>8349</v>
      </c>
      <c r="E55" s="148">
        <v>5640</v>
      </c>
      <c r="F55" s="148">
        <v>2738</v>
      </c>
      <c r="G55" s="148">
        <v>1575</v>
      </c>
      <c r="H55" s="148">
        <v>7232</v>
      </c>
    </row>
    <row r="56" spans="1:10" ht="11.1" customHeight="1">
      <c r="A56" s="149">
        <v>2007</v>
      </c>
      <c r="B56" s="154">
        <v>3348</v>
      </c>
      <c r="C56" s="148">
        <v>6498</v>
      </c>
      <c r="D56" s="148">
        <v>7456</v>
      </c>
      <c r="E56" s="148">
        <v>6440</v>
      </c>
      <c r="F56" s="148">
        <v>2664</v>
      </c>
      <c r="G56" s="148">
        <v>943</v>
      </c>
      <c r="H56" s="148">
        <v>4370</v>
      </c>
    </row>
    <row r="57" spans="1:10" ht="11.1" customHeight="1">
      <c r="A57" s="149">
        <v>2008</v>
      </c>
      <c r="B57" s="154">
        <v>2880</v>
      </c>
      <c r="C57" s="148">
        <v>6554</v>
      </c>
      <c r="D57" s="148">
        <v>8613</v>
      </c>
      <c r="E57" s="148">
        <v>5880</v>
      </c>
      <c r="F57" s="148">
        <v>2736</v>
      </c>
      <c r="G57" s="148">
        <v>1398</v>
      </c>
      <c r="H57" s="148">
        <v>6045</v>
      </c>
    </row>
    <row r="58" spans="1:10" ht="11.1" customHeight="1">
      <c r="A58" s="149">
        <v>2009</v>
      </c>
      <c r="B58" s="154">
        <v>2695</v>
      </c>
      <c r="C58" s="148">
        <v>5400</v>
      </c>
      <c r="D58" s="148">
        <v>8179</v>
      </c>
      <c r="E58" s="148">
        <v>6900</v>
      </c>
      <c r="F58" s="148">
        <v>2627</v>
      </c>
      <c r="G58" s="148">
        <v>1495</v>
      </c>
      <c r="H58" s="148">
        <v>5852</v>
      </c>
    </row>
    <row r="59" spans="1:10" ht="5.0999999999999996" customHeight="1">
      <c r="A59" s="149"/>
      <c r="B59" s="154"/>
      <c r="C59" s="148"/>
      <c r="D59" s="148"/>
      <c r="E59" s="148"/>
      <c r="F59" s="148"/>
      <c r="G59" s="148"/>
      <c r="H59" s="148"/>
    </row>
    <row r="60" spans="1:10" ht="11.1" customHeight="1">
      <c r="A60" s="149">
        <v>2010</v>
      </c>
      <c r="B60" s="154">
        <v>2279</v>
      </c>
      <c r="C60" s="148">
        <v>6858</v>
      </c>
      <c r="D60" s="148">
        <v>7503</v>
      </c>
      <c r="E60" s="148">
        <v>6720</v>
      </c>
      <c r="F60" s="148">
        <v>2840</v>
      </c>
      <c r="G60" s="148">
        <v>2640</v>
      </c>
      <c r="H60" s="148">
        <v>6225</v>
      </c>
    </row>
    <row r="61" spans="1:10" ht="11.1" customHeight="1">
      <c r="A61" s="155">
        <v>2011</v>
      </c>
      <c r="B61" s="156">
        <v>2350</v>
      </c>
      <c r="C61" s="157">
        <v>6000</v>
      </c>
      <c r="D61" s="157">
        <v>6820</v>
      </c>
      <c r="E61" s="157">
        <v>4290</v>
      </c>
      <c r="F61" s="157">
        <v>2856</v>
      </c>
      <c r="G61" s="157">
        <v>2660</v>
      </c>
      <c r="H61" s="157">
        <v>5250</v>
      </c>
      <c r="I61" s="158"/>
      <c r="J61" s="158"/>
    </row>
    <row r="62" spans="1:10" ht="11.1" customHeight="1">
      <c r="A62" s="155">
        <v>2012</v>
      </c>
      <c r="B62" s="156">
        <v>1202</v>
      </c>
      <c r="C62" s="157">
        <v>6771</v>
      </c>
      <c r="D62" s="157">
        <v>6195</v>
      </c>
      <c r="E62" s="157">
        <v>4940</v>
      </c>
      <c r="F62" s="157">
        <v>2340</v>
      </c>
      <c r="G62" s="157">
        <v>2850</v>
      </c>
      <c r="H62" s="157">
        <v>5405</v>
      </c>
      <c r="I62" s="158"/>
      <c r="J62" s="158"/>
    </row>
    <row r="63" spans="1:10" ht="11.1" customHeight="1">
      <c r="A63" s="155">
        <v>2013</v>
      </c>
      <c r="B63" s="156">
        <v>1800</v>
      </c>
      <c r="C63" s="157">
        <v>5800</v>
      </c>
      <c r="D63" s="157">
        <v>6262</v>
      </c>
      <c r="E63" s="157">
        <v>5580</v>
      </c>
      <c r="F63" s="157">
        <v>2414</v>
      </c>
      <c r="G63" s="157">
        <v>2734</v>
      </c>
      <c r="H63" s="157">
        <v>5520</v>
      </c>
      <c r="I63" s="158"/>
      <c r="J63" s="158"/>
    </row>
    <row r="64" spans="1:10" ht="11.1" customHeight="1">
      <c r="A64" s="155">
        <v>2014</v>
      </c>
      <c r="B64" s="156">
        <v>1334</v>
      </c>
      <c r="C64" s="157">
        <v>6384</v>
      </c>
      <c r="D64" s="157">
        <v>4827</v>
      </c>
      <c r="E64" s="157">
        <v>5130</v>
      </c>
      <c r="F64" s="157">
        <v>2964</v>
      </c>
      <c r="G64" s="157">
        <v>1862</v>
      </c>
      <c r="H64" s="157">
        <v>5200</v>
      </c>
      <c r="I64" s="158"/>
      <c r="J64" s="158"/>
    </row>
    <row r="65" spans="1:10" ht="11.1" customHeight="1">
      <c r="A65" s="155">
        <v>2015</v>
      </c>
      <c r="B65" s="156">
        <v>1584</v>
      </c>
      <c r="C65" s="157">
        <v>5512</v>
      </c>
      <c r="D65" s="157">
        <v>5880</v>
      </c>
      <c r="E65" s="157">
        <v>5510</v>
      </c>
      <c r="F65" s="157">
        <v>2415</v>
      </c>
      <c r="G65" s="157">
        <v>2736</v>
      </c>
      <c r="H65" s="157">
        <v>5520</v>
      </c>
      <c r="I65" s="158"/>
      <c r="J65" s="158"/>
    </row>
    <row r="66" spans="1:10" ht="11.1" customHeight="1">
      <c r="A66" s="155">
        <v>2016</v>
      </c>
      <c r="B66" s="156">
        <v>2447.5</v>
      </c>
      <c r="C66" s="157">
        <v>5616</v>
      </c>
      <c r="D66" s="157">
        <v>7770</v>
      </c>
      <c r="E66" s="157">
        <v>7106</v>
      </c>
      <c r="F66" s="157">
        <v>2838</v>
      </c>
      <c r="G66" s="157">
        <v>1584</v>
      </c>
      <c r="H66" s="157">
        <v>7250</v>
      </c>
      <c r="I66" s="158"/>
      <c r="J66" s="158"/>
    </row>
    <row r="67" spans="1:10" ht="11.1" customHeight="1">
      <c r="A67" s="155">
        <v>2017</v>
      </c>
      <c r="B67" s="156">
        <v>1802.5</v>
      </c>
      <c r="C67" s="157">
        <v>6201</v>
      </c>
      <c r="D67" s="157">
        <v>8690</v>
      </c>
      <c r="E67" s="157">
        <v>7942</v>
      </c>
      <c r="F67" s="157">
        <v>2573</v>
      </c>
      <c r="G67" s="157">
        <v>2156</v>
      </c>
      <c r="H67" s="157">
        <v>6380</v>
      </c>
      <c r="I67" s="158"/>
      <c r="J67" s="158"/>
    </row>
    <row r="68" spans="1:10" ht="11.1" customHeight="1">
      <c r="A68" s="755">
        <v>2018</v>
      </c>
      <c r="B68" s="751" t="s">
        <v>366</v>
      </c>
      <c r="C68" s="157">
        <v>6426</v>
      </c>
      <c r="D68" s="157">
        <v>8100</v>
      </c>
      <c r="E68" s="157">
        <v>5356</v>
      </c>
      <c r="F68" s="157">
        <v>3055</v>
      </c>
      <c r="G68" s="157">
        <v>989</v>
      </c>
      <c r="H68" s="157">
        <v>7820</v>
      </c>
      <c r="I68" s="158"/>
      <c r="J68" s="158"/>
    </row>
    <row r="69" spans="1:10" ht="12.75" customHeight="1">
      <c r="A69" s="752" t="s">
        <v>367</v>
      </c>
      <c r="B69" s="159"/>
      <c r="C69" s="160"/>
      <c r="D69" s="161"/>
      <c r="E69" s="161"/>
      <c r="F69" s="161"/>
      <c r="G69" s="161"/>
      <c r="H69" s="161"/>
      <c r="I69" s="162"/>
      <c r="J69" s="162"/>
    </row>
    <row r="70" spans="1:10" ht="12.75" customHeight="1">
      <c r="A70" s="752" t="s">
        <v>368</v>
      </c>
      <c r="B70" s="752"/>
      <c r="C70" s="753"/>
      <c r="D70" s="754"/>
      <c r="E70" s="754"/>
      <c r="F70" s="754"/>
      <c r="G70" s="754"/>
      <c r="H70" s="754"/>
      <c r="I70" s="162"/>
      <c r="J70" s="162"/>
    </row>
    <row r="71" spans="1:10" ht="12" customHeight="1">
      <c r="A71" s="163" t="s">
        <v>362</v>
      </c>
      <c r="B71" s="163"/>
      <c r="C71" s="164"/>
      <c r="D71" s="149"/>
      <c r="E71" s="149"/>
      <c r="F71" s="149"/>
      <c r="G71" s="149"/>
      <c r="H71" s="149"/>
      <c r="I71" s="165"/>
    </row>
    <row r="72" spans="1:10" ht="12" customHeight="1">
      <c r="A72" s="163" t="s">
        <v>364</v>
      </c>
      <c r="B72" s="163"/>
      <c r="C72" s="164"/>
      <c r="D72" s="149"/>
      <c r="E72" s="149"/>
      <c r="F72" s="149"/>
      <c r="G72" s="149"/>
      <c r="H72" s="149"/>
      <c r="I72" s="165"/>
    </row>
    <row r="73" spans="1:10" ht="12" customHeight="1">
      <c r="A73" s="163" t="s">
        <v>363</v>
      </c>
      <c r="B73" s="163"/>
      <c r="C73" s="164"/>
      <c r="D73" s="149"/>
      <c r="E73" s="149"/>
      <c r="F73" s="149"/>
      <c r="G73" s="149"/>
      <c r="H73" s="149"/>
      <c r="I73" s="165"/>
    </row>
    <row r="74" spans="1:10" ht="12" customHeight="1">
      <c r="A74" s="166" t="s">
        <v>94</v>
      </c>
      <c r="B74" s="166"/>
      <c r="C74" s="164"/>
      <c r="D74" s="149"/>
      <c r="E74" s="149"/>
      <c r="F74" s="149"/>
      <c r="G74" s="149"/>
      <c r="H74" s="149"/>
      <c r="I74" s="149"/>
    </row>
    <row r="75" spans="1:10" ht="11.1" customHeight="1"/>
    <row r="76" spans="1:10" ht="11.1" customHeight="1"/>
    <row r="77" spans="1:10" ht="11.1" customHeight="1">
      <c r="A77" s="167"/>
      <c r="B77" s="167"/>
    </row>
    <row r="78" spans="1:10">
      <c r="A78" s="167"/>
      <c r="B78" s="167"/>
    </row>
  </sheetData>
  <mergeCells count="1">
    <mergeCell ref="B3:H3"/>
  </mergeCells>
  <pageMargins left="0.7" right="0.7" top="0.75" bottom="0.75" header="0.3" footer="0.3"/>
  <pageSetup scale="7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R51"/>
  <sheetViews>
    <sheetView showGridLines="0" zoomScaleNormal="100" workbookViewId="0"/>
  </sheetViews>
  <sheetFormatPr defaultColWidth="9.140625" defaultRowHeight="15"/>
  <cols>
    <col min="1" max="1" width="14.42578125" style="171" customWidth="1"/>
    <col min="2" max="6" width="20.7109375" style="171" customWidth="1"/>
    <col min="7" max="7" width="8" style="171" customWidth="1"/>
    <col min="8" max="8" width="12.42578125" style="171" customWidth="1"/>
    <col min="9" max="9" width="13.140625" style="171" customWidth="1"/>
    <col min="10" max="15" width="6.85546875" style="171" customWidth="1"/>
    <col min="16" max="16" width="7.5703125" style="171" customWidth="1"/>
    <col min="17" max="18" width="7.140625" style="171" customWidth="1"/>
    <col min="19" max="16384" width="9.140625" style="171"/>
  </cols>
  <sheetData>
    <row r="1" spans="1:18">
      <c r="A1" s="168" t="s">
        <v>95</v>
      </c>
      <c r="B1" s="169"/>
      <c r="C1" s="169"/>
      <c r="D1" s="169"/>
      <c r="E1" s="169"/>
      <c r="F1" s="169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</row>
    <row r="2" spans="1:18" ht="14.25" customHeight="1">
      <c r="A2" s="172" t="s">
        <v>20</v>
      </c>
      <c r="B2" s="173" t="s">
        <v>328</v>
      </c>
      <c r="C2" s="173" t="s">
        <v>327</v>
      </c>
      <c r="D2" s="173" t="s">
        <v>96</v>
      </c>
      <c r="E2" s="173" t="s">
        <v>326</v>
      </c>
      <c r="F2" s="173" t="s">
        <v>97</v>
      </c>
      <c r="L2" s="174"/>
      <c r="M2" s="174"/>
      <c r="N2" s="174"/>
      <c r="O2" s="174"/>
      <c r="P2" s="174"/>
      <c r="Q2" s="174"/>
      <c r="R2" s="174"/>
    </row>
    <row r="3" spans="1:18" ht="15" customHeight="1">
      <c r="A3" s="175"/>
      <c r="B3" s="777" t="s">
        <v>305</v>
      </c>
      <c r="C3" s="778"/>
      <c r="D3" s="778"/>
      <c r="E3" s="778"/>
      <c r="F3" s="778"/>
      <c r="L3" s="174"/>
      <c r="M3" s="174"/>
      <c r="N3" s="174"/>
      <c r="O3" s="174"/>
      <c r="P3" s="174"/>
      <c r="Q3" s="174"/>
      <c r="R3" s="174"/>
    </row>
    <row r="4" spans="1:18" ht="5.0999999999999996" customHeight="1">
      <c r="A4" s="175"/>
      <c r="B4" s="175"/>
      <c r="C4" s="175"/>
      <c r="D4" s="175"/>
      <c r="E4" s="175"/>
      <c r="F4" s="175"/>
      <c r="L4" s="174"/>
      <c r="M4" s="174"/>
      <c r="N4" s="174"/>
      <c r="O4" s="174"/>
      <c r="P4" s="174"/>
      <c r="Q4" s="174"/>
      <c r="R4" s="174"/>
    </row>
    <row r="5" spans="1:18" ht="11.1" customHeight="1">
      <c r="A5" s="176" t="s">
        <v>98</v>
      </c>
      <c r="B5" s="177">
        <v>11940</v>
      </c>
      <c r="C5" s="177">
        <v>2659</v>
      </c>
      <c r="D5" s="177">
        <v>22457</v>
      </c>
      <c r="E5" s="177">
        <v>1813</v>
      </c>
      <c r="F5" s="177">
        <v>38869</v>
      </c>
      <c r="L5" s="178"/>
      <c r="M5" s="178"/>
      <c r="N5" s="178"/>
      <c r="O5" s="178"/>
    </row>
    <row r="6" spans="1:18" ht="11.1" customHeight="1">
      <c r="A6" s="176" t="s">
        <v>99</v>
      </c>
      <c r="B6" s="177">
        <v>12292</v>
      </c>
      <c r="C6" s="177">
        <v>2940</v>
      </c>
      <c r="D6" s="177">
        <v>23287</v>
      </c>
      <c r="E6" s="177">
        <v>1833</v>
      </c>
      <c r="F6" s="177">
        <v>40352</v>
      </c>
      <c r="L6" s="178"/>
      <c r="M6" s="178"/>
      <c r="N6" s="178"/>
      <c r="O6" s="178"/>
    </row>
    <row r="7" spans="1:18" ht="11.1" customHeight="1">
      <c r="A7" s="176" t="s">
        <v>100</v>
      </c>
      <c r="B7" s="177">
        <v>13548</v>
      </c>
      <c r="C7" s="177">
        <v>2777</v>
      </c>
      <c r="D7" s="177">
        <v>21430</v>
      </c>
      <c r="E7" s="177">
        <v>1961</v>
      </c>
      <c r="F7" s="177">
        <v>39716</v>
      </c>
      <c r="L7" s="174"/>
      <c r="M7" s="174"/>
      <c r="N7" s="174"/>
      <c r="O7" s="174"/>
    </row>
    <row r="8" spans="1:18" ht="11.1" customHeight="1">
      <c r="A8" s="176" t="s">
        <v>101</v>
      </c>
      <c r="B8" s="177">
        <v>15671</v>
      </c>
      <c r="C8" s="177">
        <v>3210</v>
      </c>
      <c r="D8" s="177">
        <v>25953</v>
      </c>
      <c r="E8" s="177">
        <v>2100</v>
      </c>
      <c r="F8" s="177">
        <v>46934</v>
      </c>
    </row>
    <row r="9" spans="1:18" ht="11.1" customHeight="1">
      <c r="A9" s="176" t="s">
        <v>102</v>
      </c>
      <c r="B9" s="177">
        <v>16487</v>
      </c>
      <c r="C9" s="177">
        <v>3250</v>
      </c>
      <c r="D9" s="177">
        <v>26573</v>
      </c>
      <c r="E9" s="177">
        <v>2660</v>
      </c>
      <c r="F9" s="177">
        <v>48970</v>
      </c>
      <c r="O9" s="35"/>
      <c r="P9" s="35"/>
      <c r="Q9" s="35"/>
      <c r="R9" s="35"/>
    </row>
    <row r="10" spans="1:18" ht="11.1" customHeight="1">
      <c r="A10" s="176" t="s">
        <v>103</v>
      </c>
      <c r="B10" s="177">
        <v>16644</v>
      </c>
      <c r="C10" s="177">
        <v>3319</v>
      </c>
      <c r="D10" s="177">
        <v>30919</v>
      </c>
      <c r="E10" s="177">
        <v>2847</v>
      </c>
      <c r="F10" s="177">
        <v>53729</v>
      </c>
      <c r="O10" s="179"/>
      <c r="P10" s="35"/>
      <c r="Q10" s="35"/>
      <c r="R10" s="35"/>
    </row>
    <row r="11" spans="1:18" ht="11.1" customHeight="1">
      <c r="A11" s="176" t="s">
        <v>104</v>
      </c>
      <c r="B11" s="177">
        <v>18355</v>
      </c>
      <c r="C11" s="177">
        <v>4300</v>
      </c>
      <c r="D11" s="177">
        <v>34906</v>
      </c>
      <c r="E11" s="177">
        <v>2694</v>
      </c>
      <c r="F11" s="177">
        <v>60255</v>
      </c>
      <c r="O11" s="35"/>
      <c r="P11" s="35"/>
      <c r="Q11" s="35"/>
      <c r="R11" s="35"/>
    </row>
    <row r="12" spans="1:18" ht="11.1" customHeight="1">
      <c r="A12" s="176" t="s">
        <v>105</v>
      </c>
      <c r="B12" s="177">
        <v>19998</v>
      </c>
      <c r="C12" s="177">
        <v>3620</v>
      </c>
      <c r="D12" s="177">
        <v>34952</v>
      </c>
      <c r="E12" s="177">
        <v>2789</v>
      </c>
      <c r="F12" s="177">
        <v>61359</v>
      </c>
      <c r="O12" s="35"/>
      <c r="P12" s="35"/>
      <c r="Q12" s="35"/>
      <c r="R12" s="35"/>
    </row>
    <row r="13" spans="1:18" ht="11.1" customHeight="1">
      <c r="A13" s="176" t="s">
        <v>106</v>
      </c>
      <c r="B13" s="177">
        <v>20884</v>
      </c>
      <c r="C13" s="177">
        <v>3359</v>
      </c>
      <c r="D13" s="177">
        <v>33354</v>
      </c>
      <c r="E13" s="177">
        <v>2595</v>
      </c>
      <c r="F13" s="177">
        <v>60192</v>
      </c>
      <c r="O13" s="35"/>
      <c r="P13" s="35"/>
      <c r="Q13" s="35"/>
      <c r="R13" s="35"/>
    </row>
    <row r="14" spans="1:18" ht="11.1" customHeight="1">
      <c r="A14" s="176" t="s">
        <v>107</v>
      </c>
      <c r="B14" s="177">
        <v>21588</v>
      </c>
      <c r="C14" s="177">
        <v>3571</v>
      </c>
      <c r="D14" s="177">
        <v>36269</v>
      </c>
      <c r="E14" s="177">
        <v>3133</v>
      </c>
      <c r="F14" s="177">
        <v>64561</v>
      </c>
    </row>
    <row r="15" spans="1:18" ht="11.1" customHeight="1">
      <c r="A15" s="176" t="s">
        <v>108</v>
      </c>
      <c r="B15" s="177">
        <v>29211</v>
      </c>
      <c r="C15" s="177">
        <v>5153</v>
      </c>
      <c r="D15" s="177">
        <v>35290</v>
      </c>
      <c r="E15" s="177">
        <v>3529</v>
      </c>
      <c r="F15" s="177">
        <v>73183</v>
      </c>
    </row>
    <row r="16" spans="1:18" ht="11.1" customHeight="1">
      <c r="A16" s="176" t="s">
        <v>109</v>
      </c>
      <c r="B16" s="177">
        <v>26113</v>
      </c>
      <c r="C16" s="177">
        <v>4944</v>
      </c>
      <c r="D16" s="177">
        <v>33703</v>
      </c>
      <c r="E16" s="177">
        <v>3509</v>
      </c>
      <c r="F16" s="177">
        <v>68269</v>
      </c>
    </row>
    <row r="17" spans="1:9" ht="11.1" customHeight="1">
      <c r="A17" s="176" t="s">
        <v>110</v>
      </c>
      <c r="B17" s="177">
        <v>28587</v>
      </c>
      <c r="C17" s="177">
        <v>6135</v>
      </c>
      <c r="D17" s="177">
        <v>35110</v>
      </c>
      <c r="E17" s="177">
        <v>2950</v>
      </c>
      <c r="F17" s="177">
        <v>72782</v>
      </c>
    </row>
    <row r="18" spans="1:9" ht="11.1" customHeight="1">
      <c r="A18" s="176" t="s">
        <v>111</v>
      </c>
      <c r="B18" s="177">
        <v>27378</v>
      </c>
      <c r="C18" s="177">
        <v>5804</v>
      </c>
      <c r="D18" s="177">
        <v>40443</v>
      </c>
      <c r="E18" s="177">
        <v>3416</v>
      </c>
      <c r="F18" s="177">
        <v>77041</v>
      </c>
    </row>
    <row r="19" spans="1:9" ht="11.1" customHeight="1">
      <c r="A19" s="176" t="s">
        <v>112</v>
      </c>
      <c r="B19" s="177">
        <v>26489</v>
      </c>
      <c r="C19" s="177">
        <v>5714</v>
      </c>
      <c r="D19" s="177">
        <v>39910</v>
      </c>
      <c r="E19" s="177">
        <v>3031</v>
      </c>
      <c r="F19" s="177">
        <v>75144</v>
      </c>
    </row>
    <row r="20" spans="1:9" ht="11.1" customHeight="1">
      <c r="A20" s="176" t="s">
        <v>113</v>
      </c>
      <c r="B20" s="177">
        <v>27831</v>
      </c>
      <c r="C20" s="177">
        <v>6092</v>
      </c>
      <c r="D20" s="177">
        <v>43397</v>
      </c>
      <c r="E20" s="177">
        <v>2721</v>
      </c>
      <c r="F20" s="177">
        <v>80041</v>
      </c>
    </row>
    <row r="21" spans="1:9" ht="11.1" customHeight="1">
      <c r="A21" s="176" t="s">
        <v>114</v>
      </c>
      <c r="B21" s="177">
        <v>27251</v>
      </c>
      <c r="C21" s="177">
        <v>5137</v>
      </c>
      <c r="D21" s="177">
        <v>43741</v>
      </c>
      <c r="E21" s="177">
        <v>2668</v>
      </c>
      <c r="F21" s="177">
        <v>78797</v>
      </c>
    </row>
    <row r="22" spans="1:9" ht="11.1" customHeight="1">
      <c r="A22" s="176" t="s">
        <v>115</v>
      </c>
      <c r="B22" s="177">
        <v>26651</v>
      </c>
      <c r="C22" s="177">
        <v>5664</v>
      </c>
      <c r="D22" s="177">
        <v>45472</v>
      </c>
      <c r="E22" s="177">
        <v>2766</v>
      </c>
      <c r="F22" s="177">
        <v>80553</v>
      </c>
      <c r="G22" s="179"/>
    </row>
    <row r="23" spans="1:9" ht="11.1" customHeight="1">
      <c r="A23" s="180" t="s">
        <v>116</v>
      </c>
      <c r="B23" s="181">
        <v>27816</v>
      </c>
      <c r="C23" s="181">
        <v>5386</v>
      </c>
      <c r="D23" s="181">
        <v>46459</v>
      </c>
      <c r="E23" s="181">
        <v>2870</v>
      </c>
      <c r="F23" s="181">
        <v>82531</v>
      </c>
      <c r="G23" s="179"/>
    </row>
    <row r="24" spans="1:9" ht="11.1" customHeight="1">
      <c r="A24" s="180" t="s">
        <v>117</v>
      </c>
      <c r="B24" s="181">
        <v>24165</v>
      </c>
      <c r="C24" s="181">
        <v>7739</v>
      </c>
      <c r="D24" s="181">
        <v>44754</v>
      </c>
      <c r="E24" s="181">
        <v>598</v>
      </c>
      <c r="F24" s="181">
        <v>77256</v>
      </c>
      <c r="G24" s="179"/>
      <c r="I24" s="175"/>
    </row>
    <row r="25" spans="1:9" ht="11.1" customHeight="1">
      <c r="A25" s="180" t="s">
        <v>118</v>
      </c>
      <c r="B25" s="181">
        <v>23166</v>
      </c>
      <c r="C25" s="181">
        <v>7727</v>
      </c>
      <c r="D25" s="181">
        <v>46891</v>
      </c>
      <c r="E25" s="181">
        <v>559</v>
      </c>
      <c r="F25" s="181">
        <v>78343</v>
      </c>
      <c r="G25" s="179"/>
      <c r="I25" s="175"/>
    </row>
    <row r="26" spans="1:9" ht="11.1" customHeight="1">
      <c r="A26" s="180" t="s">
        <v>320</v>
      </c>
      <c r="B26" s="181">
        <f>13898+9001+128</f>
        <v>23027</v>
      </c>
      <c r="C26" s="181">
        <f>3276+4425+28</f>
        <v>7729</v>
      </c>
      <c r="D26" s="181">
        <v>51868</v>
      </c>
      <c r="E26" s="181">
        <f>369+55+1</f>
        <v>425</v>
      </c>
      <c r="F26" s="181">
        <v>83049</v>
      </c>
      <c r="G26" s="179"/>
      <c r="I26" s="175"/>
    </row>
    <row r="27" spans="1:9" ht="11.1" customHeight="1">
      <c r="A27" s="180" t="s">
        <v>325</v>
      </c>
      <c r="B27" s="181">
        <f>13605+9421+6965+3936</f>
        <v>33927</v>
      </c>
      <c r="C27" s="181">
        <f>3102+3855+64+1345</f>
        <v>8366</v>
      </c>
      <c r="D27" s="181">
        <v>54477</v>
      </c>
      <c r="E27" s="181">
        <f>461+895+1</f>
        <v>1357</v>
      </c>
      <c r="F27" s="181">
        <v>98127</v>
      </c>
      <c r="G27" s="179"/>
    </row>
    <row r="28" spans="1:9" ht="11.1" customHeight="1">
      <c r="A28" s="180" t="s">
        <v>339</v>
      </c>
      <c r="B28" s="181">
        <f>14633+19963+300</f>
        <v>34896</v>
      </c>
      <c r="C28" s="181">
        <f>3222+4916+53</f>
        <v>8191</v>
      </c>
      <c r="D28" s="181">
        <v>53732</v>
      </c>
      <c r="E28" s="181">
        <f>597+4175+24</f>
        <v>4796</v>
      </c>
      <c r="F28" s="181">
        <v>101615</v>
      </c>
      <c r="G28" s="179"/>
      <c r="H28" s="767"/>
    </row>
    <row r="29" spans="1:9" ht="11.1" customHeight="1">
      <c r="A29" s="180" t="s">
        <v>353</v>
      </c>
      <c r="B29" s="181">
        <f>11842+19580+247</f>
        <v>31669</v>
      </c>
      <c r="C29" s="181">
        <f>2444+4144+38+1</f>
        <v>6627</v>
      </c>
      <c r="D29" s="181">
        <v>58478</v>
      </c>
      <c r="E29" s="181">
        <f>513+311+16</f>
        <v>840</v>
      </c>
      <c r="F29" s="181">
        <v>97614</v>
      </c>
      <c r="G29" s="179"/>
      <c r="H29" s="767"/>
    </row>
    <row r="30" spans="1:9" ht="11.1" customHeight="1">
      <c r="A30" s="182" t="s">
        <v>371</v>
      </c>
      <c r="B30" s="183">
        <f>13656+17197+275+20</f>
        <v>31148</v>
      </c>
      <c r="C30" s="183">
        <f>3206+3597+86+8</f>
        <v>6897</v>
      </c>
      <c r="D30" s="183">
        <v>58642</v>
      </c>
      <c r="E30" s="183">
        <v>3743</v>
      </c>
      <c r="F30" s="183">
        <v>100430</v>
      </c>
      <c r="G30" s="179"/>
      <c r="H30" s="767"/>
    </row>
    <row r="31" spans="1:9">
      <c r="A31" s="184" t="s">
        <v>119</v>
      </c>
    </row>
    <row r="32" spans="1:9" ht="12" customHeight="1">
      <c r="A32" s="185" t="s">
        <v>329</v>
      </c>
    </row>
    <row r="33" spans="1:11" ht="11.1" customHeight="1">
      <c r="A33" s="185" t="s">
        <v>120</v>
      </c>
    </row>
    <row r="35" spans="1:11">
      <c r="I35" s="739">
        <f>B35*100000</f>
        <v>0</v>
      </c>
    </row>
    <row r="36" spans="1:11">
      <c r="I36" s="607">
        <f>I35/1000</f>
        <v>0</v>
      </c>
    </row>
    <row r="37" spans="1:11">
      <c r="I37" s="607">
        <f>I36/100</f>
        <v>0</v>
      </c>
    </row>
    <row r="45" spans="1:11">
      <c r="B45" s="187"/>
      <c r="C45" s="187"/>
      <c r="D45" s="187"/>
      <c r="E45" s="187"/>
      <c r="F45" s="187"/>
      <c r="G45" s="187"/>
      <c r="H45" s="187"/>
      <c r="I45" s="187"/>
      <c r="J45" s="187"/>
      <c r="K45" s="187"/>
    </row>
    <row r="46" spans="1:11">
      <c r="B46" s="178"/>
      <c r="C46" s="178"/>
      <c r="D46" s="174"/>
      <c r="E46" s="174"/>
      <c r="F46" s="174"/>
      <c r="G46" s="178"/>
      <c r="H46" s="178"/>
      <c r="I46" s="174"/>
      <c r="J46" s="174"/>
      <c r="K46" s="174"/>
    </row>
    <row r="47" spans="1:11">
      <c r="B47" s="178"/>
      <c r="C47" s="178"/>
      <c r="D47" s="178"/>
      <c r="E47" s="178"/>
      <c r="F47" s="178"/>
      <c r="G47" s="178"/>
      <c r="H47" s="178"/>
      <c r="I47" s="178"/>
      <c r="K47" s="178"/>
    </row>
    <row r="48" spans="1:11">
      <c r="B48" s="178"/>
      <c r="C48" s="178"/>
      <c r="D48" s="178"/>
      <c r="E48" s="178"/>
      <c r="F48" s="178"/>
      <c r="G48" s="178"/>
      <c r="H48" s="178"/>
      <c r="I48" s="178"/>
      <c r="K48" s="178"/>
    </row>
    <row r="49" spans="1:11">
      <c r="B49" s="178"/>
      <c r="C49" s="178"/>
      <c r="D49" s="174"/>
      <c r="E49" s="174"/>
      <c r="F49" s="174"/>
      <c r="G49" s="178"/>
      <c r="H49" s="178"/>
      <c r="I49" s="174"/>
      <c r="K49" s="174"/>
    </row>
    <row r="50" spans="1:11">
      <c r="D50" s="188"/>
      <c r="E50" s="188"/>
      <c r="F50" s="188"/>
      <c r="I50" s="188"/>
      <c r="K50" s="188"/>
    </row>
    <row r="51" spans="1:11">
      <c r="A51" s="175"/>
      <c r="D51" s="188"/>
      <c r="E51" s="188"/>
      <c r="F51" s="188"/>
      <c r="I51" s="188"/>
      <c r="K51" s="188"/>
    </row>
  </sheetData>
  <mergeCells count="1">
    <mergeCell ref="B3:F3"/>
  </mergeCells>
  <pageMargins left="0.66700000000000004" right="0.66700000000000004" top="0.38" bottom="0.83299999999999996" header="0" footer="0"/>
  <pageSetup scale="87" firstPageNumber="13" orientation="portrait" useFirstPageNumber="1" r:id="rId1"/>
  <headerFooter alignWithMargins="0"/>
  <ignoredErrors>
    <ignoredError sqref="A5:A30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R50"/>
  <sheetViews>
    <sheetView showGridLines="0" zoomScaleNormal="100" workbookViewId="0">
      <selection activeCell="A37" sqref="A37"/>
    </sheetView>
  </sheetViews>
  <sheetFormatPr defaultColWidth="9.140625" defaultRowHeight="12"/>
  <cols>
    <col min="1" max="1" width="4.7109375" style="192" customWidth="1"/>
    <col min="2" max="2" width="1.140625" style="192" customWidth="1"/>
    <col min="3" max="13" width="7.140625" style="192" customWidth="1"/>
    <col min="14" max="14" width="6.7109375" style="192" customWidth="1"/>
    <col min="15" max="15" width="1.42578125" style="192" customWidth="1"/>
    <col min="16" max="16" width="7.42578125" style="192" customWidth="1"/>
    <col min="17" max="17" width="5.7109375" style="192" customWidth="1"/>
    <col min="18" max="16384" width="9.140625" style="192"/>
  </cols>
  <sheetData>
    <row r="1" spans="1:16" ht="15.75" customHeight="1">
      <c r="A1" s="189" t="s">
        <v>121</v>
      </c>
      <c r="B1" s="190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spans="1:16">
      <c r="A2" s="193"/>
      <c r="B2" s="194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5" t="s">
        <v>122</v>
      </c>
    </row>
    <row r="3" spans="1:16" ht="10.5" customHeight="1">
      <c r="A3" s="196" t="s">
        <v>123</v>
      </c>
      <c r="B3" s="197"/>
      <c r="C3" s="198" t="s">
        <v>124</v>
      </c>
      <c r="D3" s="198" t="s">
        <v>125</v>
      </c>
      <c r="E3" s="198" t="s">
        <v>126</v>
      </c>
      <c r="F3" s="198" t="s">
        <v>127</v>
      </c>
      <c r="G3" s="198" t="s">
        <v>128</v>
      </c>
      <c r="H3" s="198" t="s">
        <v>129</v>
      </c>
      <c r="I3" s="198" t="s">
        <v>130</v>
      </c>
      <c r="J3" s="198" t="s">
        <v>131</v>
      </c>
      <c r="K3" s="198" t="s">
        <v>132</v>
      </c>
      <c r="L3" s="198" t="s">
        <v>133</v>
      </c>
      <c r="M3" s="198" t="s">
        <v>134</v>
      </c>
      <c r="N3" s="198" t="s">
        <v>135</v>
      </c>
      <c r="O3" s="198"/>
      <c r="P3" s="199" t="s">
        <v>136</v>
      </c>
    </row>
    <row r="4" spans="1:16" ht="15.75" customHeight="1">
      <c r="A4" s="200"/>
      <c r="B4" s="200"/>
      <c r="C4" s="779" t="s">
        <v>308</v>
      </c>
      <c r="D4" s="780"/>
      <c r="E4" s="780"/>
      <c r="F4" s="780"/>
      <c r="G4" s="780"/>
      <c r="H4" s="780"/>
      <c r="I4" s="780"/>
      <c r="J4" s="780"/>
      <c r="K4" s="780"/>
      <c r="L4" s="780"/>
      <c r="M4" s="780"/>
      <c r="N4" s="780"/>
      <c r="O4" s="780"/>
      <c r="P4" s="780"/>
    </row>
    <row r="5" spans="1:16" ht="6" customHeight="1">
      <c r="A5" s="200"/>
      <c r="B5" s="200"/>
      <c r="C5" s="200"/>
      <c r="D5" s="200"/>
      <c r="E5" s="200"/>
      <c r="F5" s="200"/>
      <c r="G5" s="200"/>
      <c r="H5" s="200"/>
      <c r="I5" s="200"/>
      <c r="J5" s="200"/>
      <c r="K5" s="200"/>
      <c r="L5" s="200"/>
      <c r="M5" s="200"/>
      <c r="N5" s="200"/>
      <c r="O5" s="200"/>
      <c r="P5" s="200"/>
    </row>
    <row r="6" spans="1:16" ht="10.5" customHeight="1">
      <c r="A6" s="201">
        <v>1995</v>
      </c>
      <c r="B6" s="200"/>
      <c r="C6" s="202" t="s">
        <v>93</v>
      </c>
      <c r="D6" s="202" t="s">
        <v>93</v>
      </c>
      <c r="E6" s="202" t="s">
        <v>93</v>
      </c>
      <c r="F6" s="202" t="s">
        <v>93</v>
      </c>
      <c r="G6" s="203">
        <v>19.5</v>
      </c>
      <c r="H6" s="203">
        <v>20</v>
      </c>
      <c r="I6" s="203">
        <v>15.9</v>
      </c>
      <c r="J6" s="204" t="s">
        <v>137</v>
      </c>
      <c r="K6" s="204" t="s">
        <v>137</v>
      </c>
      <c r="L6" s="204" t="s">
        <v>137</v>
      </c>
      <c r="M6" s="203">
        <v>22.4</v>
      </c>
      <c r="N6" s="204" t="s">
        <v>137</v>
      </c>
      <c r="O6" s="202"/>
      <c r="P6" s="203">
        <v>18.2</v>
      </c>
    </row>
    <row r="7" spans="1:16" ht="10.5" customHeight="1">
      <c r="A7" s="201">
        <v>1996</v>
      </c>
      <c r="B7" s="200"/>
      <c r="C7" s="202" t="s">
        <v>93</v>
      </c>
      <c r="D7" s="202" t="s">
        <v>93</v>
      </c>
      <c r="E7" s="202" t="s">
        <v>93</v>
      </c>
      <c r="F7" s="202" t="s">
        <v>93</v>
      </c>
      <c r="G7" s="203">
        <v>17.5</v>
      </c>
      <c r="H7" s="203">
        <v>23.4</v>
      </c>
      <c r="I7" s="203">
        <v>12</v>
      </c>
      <c r="J7" s="203">
        <v>11.3</v>
      </c>
      <c r="K7" s="203">
        <v>21.7</v>
      </c>
      <c r="L7" s="203">
        <v>24</v>
      </c>
      <c r="M7" s="203">
        <v>23.1</v>
      </c>
      <c r="N7" s="204" t="s">
        <v>137</v>
      </c>
      <c r="O7" s="202"/>
      <c r="P7" s="203">
        <v>18.2</v>
      </c>
    </row>
    <row r="8" spans="1:16" ht="10.5" customHeight="1">
      <c r="A8" s="201">
        <v>1997</v>
      </c>
      <c r="B8" s="200"/>
      <c r="C8" s="202" t="s">
        <v>93</v>
      </c>
      <c r="D8" s="202" t="s">
        <v>93</v>
      </c>
      <c r="E8" s="202" t="s">
        <v>93</v>
      </c>
      <c r="F8" s="202" t="s">
        <v>93</v>
      </c>
      <c r="G8" s="205">
        <v>20.399999999999999</v>
      </c>
      <c r="H8" s="205">
        <v>17.600000000000001</v>
      </c>
      <c r="I8" s="205">
        <v>14.4</v>
      </c>
      <c r="J8" s="205">
        <v>15</v>
      </c>
      <c r="K8" s="205">
        <v>22</v>
      </c>
      <c r="L8" s="205">
        <v>25.3</v>
      </c>
      <c r="M8" s="205">
        <v>22.1</v>
      </c>
      <c r="N8" s="205">
        <v>15</v>
      </c>
      <c r="O8" s="205"/>
      <c r="P8" s="206">
        <v>18</v>
      </c>
    </row>
    <row r="9" spans="1:16" ht="10.5" customHeight="1">
      <c r="A9" s="201">
        <v>1998</v>
      </c>
      <c r="B9" s="200"/>
      <c r="C9" s="202" t="s">
        <v>93</v>
      </c>
      <c r="D9" s="202" t="s">
        <v>93</v>
      </c>
      <c r="E9" s="202" t="s">
        <v>93</v>
      </c>
      <c r="F9" s="202" t="s">
        <v>93</v>
      </c>
      <c r="G9" s="205">
        <v>30.7</v>
      </c>
      <c r="H9" s="205">
        <v>15.8</v>
      </c>
      <c r="I9" s="205">
        <v>16.2</v>
      </c>
      <c r="J9" s="205">
        <v>11.8</v>
      </c>
      <c r="K9" s="205">
        <v>15.5</v>
      </c>
      <c r="L9" s="205">
        <v>19.7</v>
      </c>
      <c r="M9" s="205">
        <v>13.5</v>
      </c>
      <c r="N9" s="205">
        <v>18.899999999999999</v>
      </c>
      <c r="O9" s="205"/>
      <c r="P9" s="206">
        <v>18.3</v>
      </c>
    </row>
    <row r="10" spans="1:16" ht="10.5" customHeight="1">
      <c r="A10" s="201">
        <v>1999</v>
      </c>
      <c r="B10" s="200"/>
      <c r="C10" s="202" t="s">
        <v>93</v>
      </c>
      <c r="D10" s="202" t="s">
        <v>93</v>
      </c>
      <c r="E10" s="202" t="s">
        <v>93</v>
      </c>
      <c r="F10" s="202" t="s">
        <v>93</v>
      </c>
      <c r="G10" s="205">
        <v>25.7</v>
      </c>
      <c r="H10" s="205">
        <v>15.1</v>
      </c>
      <c r="I10" s="205">
        <v>13.1</v>
      </c>
      <c r="J10" s="205">
        <v>13.5</v>
      </c>
      <c r="K10" s="205">
        <v>15.9</v>
      </c>
      <c r="L10" s="205">
        <v>17.2</v>
      </c>
      <c r="M10" s="205">
        <v>19.600000000000001</v>
      </c>
      <c r="N10" s="205">
        <v>28.7</v>
      </c>
      <c r="O10" s="205"/>
      <c r="P10" s="207">
        <v>17</v>
      </c>
    </row>
    <row r="11" spans="1:16" ht="3" customHeight="1">
      <c r="A11" s="201"/>
      <c r="B11" s="200"/>
      <c r="C11" s="204"/>
      <c r="D11" s="204"/>
      <c r="E11" s="204"/>
      <c r="F11" s="204"/>
      <c r="G11" s="205"/>
      <c r="H11" s="205"/>
      <c r="I11" s="205"/>
      <c r="J11" s="205"/>
      <c r="K11" s="205"/>
      <c r="L11" s="205"/>
      <c r="M11" s="205"/>
      <c r="N11" s="205"/>
      <c r="O11" s="205"/>
      <c r="P11" s="207"/>
    </row>
    <row r="12" spans="1:16" ht="10.5" customHeight="1">
      <c r="A12" s="201">
        <v>2000</v>
      </c>
      <c r="B12" s="200"/>
      <c r="C12" s="202" t="s">
        <v>93</v>
      </c>
      <c r="D12" s="202" t="s">
        <v>93</v>
      </c>
      <c r="E12" s="202" t="s">
        <v>93</v>
      </c>
      <c r="F12" s="202" t="s">
        <v>93</v>
      </c>
      <c r="G12" s="205">
        <v>16.600000000000001</v>
      </c>
      <c r="H12" s="205">
        <v>17.899999999999999</v>
      </c>
      <c r="I12" s="205">
        <v>15.9</v>
      </c>
      <c r="J12" s="205">
        <v>12.3</v>
      </c>
      <c r="K12" s="205">
        <v>19</v>
      </c>
      <c r="L12" s="205">
        <v>26.1</v>
      </c>
      <c r="M12" s="205">
        <v>25</v>
      </c>
      <c r="N12" s="205">
        <v>35.1</v>
      </c>
      <c r="O12" s="205"/>
      <c r="P12" s="207">
        <v>17.100000000000001</v>
      </c>
    </row>
    <row r="13" spans="1:16" ht="10.5" customHeight="1">
      <c r="A13" s="208">
        <v>2001</v>
      </c>
      <c r="B13" s="209"/>
      <c r="C13" s="202" t="s">
        <v>93</v>
      </c>
      <c r="D13" s="202" t="s">
        <v>93</v>
      </c>
      <c r="E13" s="202" t="s">
        <v>93</v>
      </c>
      <c r="F13" s="202" t="s">
        <v>93</v>
      </c>
      <c r="G13" s="205">
        <v>27.1</v>
      </c>
      <c r="H13" s="205">
        <v>14.6</v>
      </c>
      <c r="I13" s="205">
        <v>18.8</v>
      </c>
      <c r="J13" s="205">
        <v>22</v>
      </c>
      <c r="K13" s="205">
        <v>13.5</v>
      </c>
      <c r="L13" s="205">
        <v>15.6</v>
      </c>
      <c r="M13" s="205">
        <v>19.399999999999999</v>
      </c>
      <c r="N13" s="205">
        <v>23.7</v>
      </c>
      <c r="O13" s="205"/>
      <c r="P13" s="207">
        <v>19</v>
      </c>
    </row>
    <row r="14" spans="1:16" ht="10.5" customHeight="1">
      <c r="A14" s="208">
        <v>2002</v>
      </c>
      <c r="B14" s="209"/>
      <c r="C14" s="202" t="s">
        <v>93</v>
      </c>
      <c r="D14" s="202" t="s">
        <v>93</v>
      </c>
      <c r="E14" s="202" t="s">
        <v>93</v>
      </c>
      <c r="F14" s="202" t="s">
        <v>93</v>
      </c>
      <c r="G14" s="205">
        <v>25</v>
      </c>
      <c r="H14" s="205">
        <v>12.9</v>
      </c>
      <c r="I14" s="205">
        <v>17</v>
      </c>
      <c r="J14" s="205">
        <v>16.100000000000001</v>
      </c>
      <c r="K14" s="205">
        <v>14.8</v>
      </c>
      <c r="L14" s="205">
        <v>19.399999999999999</v>
      </c>
      <c r="M14" s="205">
        <v>14.6</v>
      </c>
      <c r="N14" s="202">
        <v>20</v>
      </c>
      <c r="O14" s="202"/>
      <c r="P14" s="207">
        <v>17.7</v>
      </c>
    </row>
    <row r="15" spans="1:16" ht="10.5" customHeight="1">
      <c r="A15" s="208">
        <v>2003</v>
      </c>
      <c r="B15" s="209"/>
      <c r="C15" s="202" t="s">
        <v>93</v>
      </c>
      <c r="D15" s="202" t="s">
        <v>93</v>
      </c>
      <c r="E15" s="202" t="s">
        <v>93</v>
      </c>
      <c r="F15" s="202" t="s">
        <v>93</v>
      </c>
      <c r="G15" s="205">
        <v>24.3</v>
      </c>
      <c r="H15" s="205">
        <v>14.4</v>
      </c>
      <c r="I15" s="205">
        <v>16.399999999999999</v>
      </c>
      <c r="J15" s="205">
        <v>15.7</v>
      </c>
      <c r="K15" s="205">
        <v>14.2</v>
      </c>
      <c r="L15" s="205">
        <v>17.100000000000001</v>
      </c>
      <c r="M15" s="205">
        <v>26.7</v>
      </c>
      <c r="N15" s="205">
        <v>19.8</v>
      </c>
      <c r="O15" s="205"/>
      <c r="P15" s="207">
        <v>16.8</v>
      </c>
    </row>
    <row r="16" spans="1:16" ht="10.5" customHeight="1">
      <c r="A16" s="208">
        <v>2004</v>
      </c>
      <c r="B16" s="209"/>
      <c r="C16" s="202" t="s">
        <v>93</v>
      </c>
      <c r="D16" s="202" t="s">
        <v>93</v>
      </c>
      <c r="E16" s="202" t="s">
        <v>93</v>
      </c>
      <c r="F16" s="202" t="s">
        <v>93</v>
      </c>
      <c r="G16" s="205">
        <v>15.3</v>
      </c>
      <c r="H16" s="205">
        <v>12.1</v>
      </c>
      <c r="I16" s="205">
        <v>11</v>
      </c>
      <c r="J16" s="205">
        <v>14.3</v>
      </c>
      <c r="K16" s="205">
        <v>15.5</v>
      </c>
      <c r="L16" s="205">
        <v>14.8</v>
      </c>
      <c r="M16" s="205">
        <v>18.3</v>
      </c>
      <c r="N16" s="205">
        <v>33.799999999999997</v>
      </c>
      <c r="O16" s="205"/>
      <c r="P16" s="205">
        <v>14.7</v>
      </c>
    </row>
    <row r="17" spans="1:18" ht="10.5" customHeight="1">
      <c r="A17" s="210" t="s">
        <v>51</v>
      </c>
      <c r="B17" s="209"/>
      <c r="C17" s="202" t="s">
        <v>93</v>
      </c>
      <c r="D17" s="202" t="s">
        <v>93</v>
      </c>
      <c r="E17" s="202" t="s">
        <v>93</v>
      </c>
      <c r="F17" s="202" t="s">
        <v>93</v>
      </c>
      <c r="G17" s="205">
        <v>22.6</v>
      </c>
      <c r="H17" s="205">
        <v>18.100000000000001</v>
      </c>
      <c r="I17" s="205">
        <v>13.8</v>
      </c>
      <c r="J17" s="205">
        <v>10.7</v>
      </c>
      <c r="K17" s="205">
        <v>14.9</v>
      </c>
      <c r="L17" s="205">
        <v>14.4</v>
      </c>
      <c r="M17" s="205">
        <v>15.6</v>
      </c>
      <c r="N17" s="205">
        <v>11</v>
      </c>
      <c r="O17" s="205"/>
      <c r="P17" s="207">
        <v>15.9</v>
      </c>
    </row>
    <row r="18" spans="1:18" ht="10.5" customHeight="1">
      <c r="A18" s="210" t="s">
        <v>52</v>
      </c>
      <c r="B18" s="209"/>
      <c r="C18" s="202" t="s">
        <v>93</v>
      </c>
      <c r="D18" s="202" t="s">
        <v>93</v>
      </c>
      <c r="E18" s="202" t="s">
        <v>93</v>
      </c>
      <c r="F18" s="202" t="s">
        <v>93</v>
      </c>
      <c r="G18" s="205">
        <v>29.2</v>
      </c>
      <c r="H18" s="205">
        <v>18.399999999999999</v>
      </c>
      <c r="I18" s="205">
        <v>16</v>
      </c>
      <c r="J18" s="205">
        <v>20.7</v>
      </c>
      <c r="K18" s="205">
        <v>10.4</v>
      </c>
      <c r="L18" s="205">
        <v>16.100000000000001</v>
      </c>
      <c r="M18" s="205">
        <v>28.2</v>
      </c>
      <c r="N18" s="204" t="s">
        <v>137</v>
      </c>
      <c r="O18" s="205"/>
      <c r="P18" s="205">
        <v>17.2</v>
      </c>
      <c r="Q18" s="211"/>
    </row>
    <row r="19" spans="1:18" ht="10.5" customHeight="1">
      <c r="A19" s="210" t="s">
        <v>53</v>
      </c>
      <c r="B19" s="209"/>
      <c r="C19" s="202" t="s">
        <v>93</v>
      </c>
      <c r="D19" s="202" t="s">
        <v>93</v>
      </c>
      <c r="E19" s="202" t="s">
        <v>93</v>
      </c>
      <c r="F19" s="202" t="s">
        <v>93</v>
      </c>
      <c r="G19" s="205">
        <v>28.2</v>
      </c>
      <c r="H19" s="205">
        <v>12.6</v>
      </c>
      <c r="I19" s="205">
        <v>12</v>
      </c>
      <c r="J19" s="205">
        <v>13.3</v>
      </c>
      <c r="K19" s="205">
        <v>13.1</v>
      </c>
      <c r="L19" s="205">
        <v>30.5</v>
      </c>
      <c r="M19" s="205">
        <v>38.5</v>
      </c>
      <c r="N19" s="204" t="s">
        <v>137</v>
      </c>
      <c r="O19" s="205"/>
      <c r="P19" s="207">
        <v>14.8</v>
      </c>
      <c r="Q19" s="211"/>
    </row>
    <row r="20" spans="1:18" ht="10.5" customHeight="1">
      <c r="A20" s="210" t="s">
        <v>54</v>
      </c>
      <c r="B20" s="209"/>
      <c r="C20" s="202" t="s">
        <v>93</v>
      </c>
      <c r="D20" s="202" t="s">
        <v>93</v>
      </c>
      <c r="E20" s="202" t="s">
        <v>93</v>
      </c>
      <c r="F20" s="202" t="s">
        <v>93</v>
      </c>
      <c r="G20" s="205">
        <v>26.5</v>
      </c>
      <c r="H20" s="205">
        <v>16.399999999999999</v>
      </c>
      <c r="I20" s="205">
        <v>16</v>
      </c>
      <c r="J20" s="205">
        <v>8.3000000000000007</v>
      </c>
      <c r="K20" s="205">
        <v>17.899999999999999</v>
      </c>
      <c r="L20" s="205">
        <v>22.7</v>
      </c>
      <c r="M20" s="205">
        <v>32.200000000000003</v>
      </c>
      <c r="N20" s="205">
        <v>23.6</v>
      </c>
      <c r="O20" s="205"/>
      <c r="P20" s="207">
        <v>18.5</v>
      </c>
      <c r="Q20" s="211"/>
    </row>
    <row r="21" spans="1:18" ht="10.5" customHeight="1">
      <c r="A21" s="210" t="s">
        <v>55</v>
      </c>
      <c r="B21" s="209"/>
      <c r="C21" s="202" t="s">
        <v>93</v>
      </c>
      <c r="D21" s="202" t="s">
        <v>93</v>
      </c>
      <c r="E21" s="202" t="s">
        <v>93</v>
      </c>
      <c r="F21" s="202" t="s">
        <v>93</v>
      </c>
      <c r="G21" s="205">
        <v>24.3</v>
      </c>
      <c r="H21" s="205">
        <v>19.2</v>
      </c>
      <c r="I21" s="205">
        <v>11.4</v>
      </c>
      <c r="J21" s="205">
        <v>12.6</v>
      </c>
      <c r="K21" s="205">
        <v>14</v>
      </c>
      <c r="L21" s="205">
        <v>23</v>
      </c>
      <c r="M21" s="205">
        <v>15.4</v>
      </c>
      <c r="N21" s="205">
        <v>15.1</v>
      </c>
      <c r="O21" s="205"/>
      <c r="P21" s="205">
        <v>18.100000000000001</v>
      </c>
      <c r="Q21" s="211"/>
      <c r="R21" s="211"/>
    </row>
    <row r="22" spans="1:18" ht="6" customHeight="1">
      <c r="A22" s="210"/>
      <c r="B22" s="209"/>
      <c r="C22" s="202"/>
      <c r="D22" s="202"/>
      <c r="E22" s="202"/>
      <c r="F22" s="202"/>
      <c r="G22" s="205"/>
      <c r="H22" s="205"/>
      <c r="I22" s="205"/>
      <c r="J22" s="205"/>
      <c r="K22" s="205"/>
      <c r="L22" s="205"/>
      <c r="M22" s="205"/>
      <c r="N22" s="205"/>
      <c r="O22" s="205"/>
      <c r="P22" s="207"/>
      <c r="Q22" s="211"/>
    </row>
    <row r="23" spans="1:18" ht="10.5" customHeight="1">
      <c r="A23" s="208">
        <v>2010</v>
      </c>
      <c r="B23" s="209"/>
      <c r="C23" s="202" t="s">
        <v>93</v>
      </c>
      <c r="D23" s="202" t="s">
        <v>93</v>
      </c>
      <c r="E23" s="202" t="s">
        <v>93</v>
      </c>
      <c r="F23" s="202" t="s">
        <v>93</v>
      </c>
      <c r="G23" s="205">
        <v>19.5</v>
      </c>
      <c r="H23" s="205">
        <v>17.5</v>
      </c>
      <c r="I23" s="205">
        <v>15.7</v>
      </c>
      <c r="J23" s="205">
        <v>9.6999999999999993</v>
      </c>
      <c r="K23" s="205">
        <v>11.5</v>
      </c>
      <c r="L23" s="205">
        <v>14.3</v>
      </c>
      <c r="M23" s="205">
        <v>37.1</v>
      </c>
      <c r="N23" s="204" t="s">
        <v>137</v>
      </c>
      <c r="O23" s="205"/>
      <c r="P23" s="207">
        <v>16.2</v>
      </c>
      <c r="Q23" s="211"/>
      <c r="R23" s="211"/>
    </row>
    <row r="24" spans="1:18" ht="10.5" customHeight="1">
      <c r="A24" s="212">
        <v>2011</v>
      </c>
      <c r="B24" s="213"/>
      <c r="C24" s="214" t="s">
        <v>93</v>
      </c>
      <c r="D24" s="214" t="s">
        <v>93</v>
      </c>
      <c r="E24" s="214" t="s">
        <v>93</v>
      </c>
      <c r="F24" s="214" t="s">
        <v>93</v>
      </c>
      <c r="G24" s="215">
        <v>18</v>
      </c>
      <c r="H24" s="215">
        <v>16.3</v>
      </c>
      <c r="I24" s="215">
        <v>25</v>
      </c>
      <c r="J24" s="215">
        <v>11.9</v>
      </c>
      <c r="K24" s="215">
        <v>15.5</v>
      </c>
      <c r="L24" s="215">
        <v>13.1</v>
      </c>
      <c r="M24" s="216" t="s">
        <v>137</v>
      </c>
      <c r="N24" s="215">
        <v>11.9</v>
      </c>
      <c r="O24" s="215"/>
      <c r="P24" s="217">
        <v>18.399999999999999</v>
      </c>
      <c r="Q24" s="211"/>
      <c r="R24" s="211"/>
    </row>
    <row r="25" spans="1:18" ht="10.5" customHeight="1">
      <c r="A25" s="212">
        <v>2012</v>
      </c>
      <c r="B25" s="213"/>
      <c r="C25" s="218" t="s">
        <v>93</v>
      </c>
      <c r="D25" s="218" t="s">
        <v>93</v>
      </c>
      <c r="E25" s="218" t="s">
        <v>93</v>
      </c>
      <c r="F25" s="218" t="s">
        <v>93</v>
      </c>
      <c r="G25" s="215">
        <v>25.2</v>
      </c>
      <c r="H25" s="215">
        <v>20.8</v>
      </c>
      <c r="I25" s="215">
        <v>13.8</v>
      </c>
      <c r="J25" s="215">
        <v>17</v>
      </c>
      <c r="K25" s="215">
        <v>20.2</v>
      </c>
      <c r="L25" s="215">
        <v>25.2</v>
      </c>
      <c r="M25" s="216" t="s">
        <v>137</v>
      </c>
      <c r="N25" s="216" t="s">
        <v>137</v>
      </c>
      <c r="O25" s="215"/>
      <c r="P25" s="217">
        <v>19.100000000000001</v>
      </c>
      <c r="Q25" s="211"/>
      <c r="R25" s="211"/>
    </row>
    <row r="26" spans="1:18" ht="10.5" customHeight="1">
      <c r="A26" s="212">
        <v>2013</v>
      </c>
      <c r="B26" s="213"/>
      <c r="C26" s="218" t="s">
        <v>93</v>
      </c>
      <c r="D26" s="218" t="s">
        <v>93</v>
      </c>
      <c r="E26" s="218" t="s">
        <v>93</v>
      </c>
      <c r="F26" s="218" t="s">
        <v>93</v>
      </c>
      <c r="G26" s="218" t="s">
        <v>93</v>
      </c>
      <c r="H26" s="218" t="s">
        <v>93</v>
      </c>
      <c r="I26" s="218" t="s">
        <v>93</v>
      </c>
      <c r="J26" s="218" t="s">
        <v>93</v>
      </c>
      <c r="K26" s="218" t="s">
        <v>93</v>
      </c>
      <c r="L26" s="218" t="s">
        <v>93</v>
      </c>
      <c r="M26" s="218" t="s">
        <v>137</v>
      </c>
      <c r="N26" s="218" t="s">
        <v>137</v>
      </c>
      <c r="O26" s="218" t="s">
        <v>93</v>
      </c>
      <c r="P26" s="218">
        <v>17.600000000000001</v>
      </c>
      <c r="Q26" s="211"/>
      <c r="R26" s="211"/>
    </row>
    <row r="27" spans="1:18" ht="10.5" customHeight="1">
      <c r="A27" s="212">
        <v>2014</v>
      </c>
      <c r="B27" s="213"/>
      <c r="C27" s="218" t="s">
        <v>93</v>
      </c>
      <c r="D27" s="218" t="s">
        <v>93</v>
      </c>
      <c r="E27" s="218" t="s">
        <v>93</v>
      </c>
      <c r="F27" s="218" t="s">
        <v>93</v>
      </c>
      <c r="G27" s="218">
        <v>20.5</v>
      </c>
      <c r="H27" s="218">
        <v>24.7</v>
      </c>
      <c r="I27" s="218">
        <v>19.2</v>
      </c>
      <c r="J27" s="218">
        <v>21.7</v>
      </c>
      <c r="K27" s="218">
        <v>21.4</v>
      </c>
      <c r="L27" s="218">
        <v>36.1</v>
      </c>
      <c r="M27" s="218">
        <v>31.9</v>
      </c>
      <c r="N27" s="218">
        <v>21.3</v>
      </c>
      <c r="O27" s="218"/>
      <c r="P27" s="218">
        <v>22.1</v>
      </c>
      <c r="Q27" s="211"/>
      <c r="R27" s="211"/>
    </row>
    <row r="28" spans="1:18" ht="10.5" customHeight="1">
      <c r="A28" s="212">
        <v>2015</v>
      </c>
      <c r="B28" s="213"/>
      <c r="C28" s="218" t="s">
        <v>93</v>
      </c>
      <c r="D28" s="218" t="s">
        <v>93</v>
      </c>
      <c r="E28" s="218" t="s">
        <v>93</v>
      </c>
      <c r="F28" s="218" t="s">
        <v>93</v>
      </c>
      <c r="G28" s="218">
        <v>17.3</v>
      </c>
      <c r="H28" s="218">
        <v>17.7</v>
      </c>
      <c r="I28" s="218">
        <v>26.2</v>
      </c>
      <c r="J28" s="218">
        <v>25.7</v>
      </c>
      <c r="K28" s="218">
        <v>27.7</v>
      </c>
      <c r="L28" s="218">
        <v>22.3</v>
      </c>
      <c r="M28" s="218" t="s">
        <v>137</v>
      </c>
      <c r="N28" s="218" t="s">
        <v>137</v>
      </c>
      <c r="O28" s="218"/>
      <c r="P28" s="218">
        <v>19.5</v>
      </c>
      <c r="Q28" s="211"/>
      <c r="R28" s="211"/>
    </row>
    <row r="29" spans="1:18" ht="10.5" customHeight="1">
      <c r="A29" s="212">
        <v>2016</v>
      </c>
      <c r="B29" s="213"/>
      <c r="C29" s="218" t="s">
        <v>93</v>
      </c>
      <c r="D29" s="218" t="s">
        <v>93</v>
      </c>
      <c r="E29" s="218" t="s">
        <v>93</v>
      </c>
      <c r="F29" s="218" t="s">
        <v>93</v>
      </c>
      <c r="G29" s="218">
        <v>23.8</v>
      </c>
      <c r="H29" s="218">
        <v>17.5</v>
      </c>
      <c r="I29" s="218">
        <v>20.6</v>
      </c>
      <c r="J29" s="218">
        <v>16.3</v>
      </c>
      <c r="K29" s="218">
        <v>18.5</v>
      </c>
      <c r="L29" s="218">
        <v>22.7</v>
      </c>
      <c r="M29" s="218">
        <v>21.5</v>
      </c>
      <c r="N29" s="218" t="s">
        <v>137</v>
      </c>
      <c r="O29" s="218"/>
      <c r="P29" s="218">
        <v>17.2</v>
      </c>
      <c r="Q29" s="211"/>
      <c r="R29" s="211"/>
    </row>
    <row r="30" spans="1:18" ht="10.5" customHeight="1">
      <c r="A30" s="212">
        <v>2017</v>
      </c>
      <c r="B30" s="213"/>
      <c r="C30" s="218" t="s">
        <v>93</v>
      </c>
      <c r="D30" s="218" t="s">
        <v>93</v>
      </c>
      <c r="E30" s="218" t="s">
        <v>93</v>
      </c>
      <c r="F30" s="218" t="s">
        <v>93</v>
      </c>
      <c r="G30" s="218">
        <v>22.8</v>
      </c>
      <c r="H30" s="218">
        <v>26.8</v>
      </c>
      <c r="I30" s="218">
        <v>34.9</v>
      </c>
      <c r="J30" s="218">
        <v>23.3</v>
      </c>
      <c r="K30" s="218">
        <v>24.1</v>
      </c>
      <c r="L30" s="218">
        <v>29.5</v>
      </c>
      <c r="M30" s="218">
        <v>29.6</v>
      </c>
      <c r="N30" s="218" t="s">
        <v>137</v>
      </c>
      <c r="O30" s="218"/>
      <c r="P30" s="218">
        <v>19.2</v>
      </c>
      <c r="Q30" s="211"/>
      <c r="R30" s="211"/>
    </row>
    <row r="31" spans="1:18" ht="10.5" customHeight="1">
      <c r="A31" s="212" t="s">
        <v>369</v>
      </c>
      <c r="B31" s="213"/>
      <c r="C31" s="218" t="s">
        <v>93</v>
      </c>
      <c r="D31" s="218" t="s">
        <v>93</v>
      </c>
      <c r="E31" s="218" t="s">
        <v>93</v>
      </c>
      <c r="F31" s="218" t="s">
        <v>93</v>
      </c>
      <c r="G31" s="218">
        <v>23.2</v>
      </c>
      <c r="H31" s="218">
        <v>20.399999999999999</v>
      </c>
      <c r="I31" s="218">
        <v>16.600000000000001</v>
      </c>
      <c r="J31" s="218">
        <v>16.899999999999999</v>
      </c>
      <c r="K31" s="218">
        <v>20</v>
      </c>
      <c r="L31" s="218">
        <v>27.6</v>
      </c>
      <c r="M31" s="218">
        <v>35</v>
      </c>
      <c r="N31" s="218">
        <v>39</v>
      </c>
      <c r="O31" s="218"/>
      <c r="P31" s="218">
        <v>22.7</v>
      </c>
      <c r="Q31" s="211"/>
      <c r="R31" s="211"/>
    </row>
    <row r="32" spans="1:18" ht="12" customHeight="1">
      <c r="A32" s="219" t="s">
        <v>306</v>
      </c>
      <c r="B32" s="220"/>
      <c r="C32" s="221"/>
      <c r="D32" s="221"/>
      <c r="E32" s="221"/>
      <c r="F32" s="221"/>
      <c r="G32" s="221"/>
      <c r="H32" s="221"/>
      <c r="I32" s="221"/>
      <c r="J32" s="221"/>
      <c r="K32" s="221"/>
      <c r="L32" s="221"/>
      <c r="M32" s="221"/>
      <c r="N32" s="221"/>
      <c r="O32" s="221"/>
      <c r="P32" s="222"/>
    </row>
    <row r="33" spans="1:16" ht="9.9499999999999993" customHeight="1">
      <c r="A33" s="223" t="s">
        <v>307</v>
      </c>
      <c r="B33" s="224"/>
      <c r="C33" s="200"/>
      <c r="D33" s="200"/>
      <c r="E33" s="200"/>
      <c r="F33" s="200"/>
      <c r="G33" s="200"/>
      <c r="H33" s="200"/>
      <c r="I33" s="200"/>
      <c r="J33" s="200"/>
      <c r="K33" s="200"/>
      <c r="L33" s="200"/>
      <c r="M33" s="200"/>
      <c r="N33" s="200"/>
      <c r="O33" s="200"/>
      <c r="P33" s="200"/>
    </row>
    <row r="34" spans="1:16" ht="9.9499999999999993" customHeight="1">
      <c r="A34" s="223" t="s">
        <v>382</v>
      </c>
      <c r="B34" s="224"/>
      <c r="C34" s="200"/>
      <c r="D34" s="200"/>
      <c r="E34" s="200"/>
      <c r="F34" s="200"/>
      <c r="G34" s="200"/>
      <c r="H34" s="200"/>
      <c r="I34" s="200"/>
      <c r="J34" s="200"/>
      <c r="K34" s="200"/>
      <c r="L34" s="200"/>
      <c r="M34" s="200"/>
      <c r="N34" s="200"/>
      <c r="O34" s="200"/>
      <c r="P34" s="200"/>
    </row>
    <row r="35" spans="1:16" ht="9.9499999999999993" customHeight="1">
      <c r="A35" s="223" t="s">
        <v>310</v>
      </c>
      <c r="B35" s="224"/>
      <c r="C35" s="200"/>
      <c r="D35" s="200"/>
      <c r="E35" s="200"/>
      <c r="F35" s="200"/>
      <c r="G35" s="200"/>
      <c r="H35" s="200"/>
      <c r="I35" s="200"/>
      <c r="J35" s="200"/>
      <c r="K35" s="200"/>
      <c r="L35" s="200"/>
      <c r="M35" s="200"/>
      <c r="N35" s="200"/>
      <c r="O35" s="200"/>
      <c r="P35" s="200"/>
    </row>
    <row r="36" spans="1:16" ht="11.1" customHeight="1">
      <c r="A36" s="225" t="s">
        <v>138</v>
      </c>
      <c r="B36" s="226"/>
      <c r="C36" s="200"/>
      <c r="D36" s="200"/>
      <c r="E36" s="200"/>
      <c r="F36" s="200"/>
      <c r="G36" s="200"/>
      <c r="H36" s="200"/>
      <c r="I36" s="200"/>
      <c r="J36" s="200"/>
      <c r="K36" s="200"/>
      <c r="L36" s="200"/>
      <c r="M36" s="200"/>
      <c r="N36" s="200"/>
      <c r="O36" s="200"/>
      <c r="P36" s="200"/>
    </row>
    <row r="37" spans="1:16">
      <c r="A37" s="227"/>
    </row>
    <row r="50" ht="3.75" customHeight="1"/>
  </sheetData>
  <mergeCells count="1">
    <mergeCell ref="C4:P4"/>
  </mergeCells>
  <pageMargins left="0.66700000000000004" right="0.66700000000000004" top="0.38" bottom="0.83299999999999996" header="0" footer="0"/>
  <pageSetup firstPageNumber="13" orientation="portrait" useFirstPageNumber="1" r:id="rId1"/>
  <headerFooter alignWithMargins="0"/>
  <ignoredErrors>
    <ignoredError sqref="A17:A2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18</vt:i4>
      </vt:variant>
    </vt:vector>
  </HeadingPairs>
  <TitlesOfParts>
    <vt:vector size="38" baseType="lpstr">
      <vt:lpstr>Content</vt:lpstr>
      <vt:lpstr>Table E-1</vt:lpstr>
      <vt:lpstr>Table E-2</vt:lpstr>
      <vt:lpstr>Table E-3</vt:lpstr>
      <vt:lpstr>Table E-4</vt:lpstr>
      <vt:lpstr>Table E-5</vt:lpstr>
      <vt:lpstr>Table E-6</vt:lpstr>
      <vt:lpstr>Table E-7</vt:lpstr>
      <vt:lpstr>Table E-8</vt:lpstr>
      <vt:lpstr>Table E-9</vt:lpstr>
      <vt:lpstr>Table E-10</vt:lpstr>
      <vt:lpstr>Table E-11</vt:lpstr>
      <vt:lpstr>Table E-12</vt:lpstr>
      <vt:lpstr>Table E-13</vt:lpstr>
      <vt:lpstr>Table E-14</vt:lpstr>
      <vt:lpstr>Table E-15</vt:lpstr>
      <vt:lpstr>Table E-16</vt:lpstr>
      <vt:lpstr>Table E-17</vt:lpstr>
      <vt:lpstr>Table E-18</vt:lpstr>
      <vt:lpstr>Table E-19</vt:lpstr>
      <vt:lpstr>Content!Print_Area</vt:lpstr>
      <vt:lpstr>'Table E-1'!Print_Area</vt:lpstr>
      <vt:lpstr>'Table E-10'!Print_Area</vt:lpstr>
      <vt:lpstr>'Table E-11'!Print_Area</vt:lpstr>
      <vt:lpstr>'Table E-12'!Print_Area</vt:lpstr>
      <vt:lpstr>'Table E-13'!Print_Area</vt:lpstr>
      <vt:lpstr>'Table E-14'!Print_Area</vt:lpstr>
      <vt:lpstr>'Table E-15'!Print_Area</vt:lpstr>
      <vt:lpstr>'Table E-16'!Print_Area</vt:lpstr>
      <vt:lpstr>'Table E-17'!Print_Area</vt:lpstr>
      <vt:lpstr>'Table E-18'!Print_Area</vt:lpstr>
      <vt:lpstr>'Table E-19'!Print_Area</vt:lpstr>
      <vt:lpstr>'Table E-3'!Print_Area</vt:lpstr>
      <vt:lpstr>'Table E-4'!Print_Area</vt:lpstr>
      <vt:lpstr>'Table E-5'!Print_Area</vt:lpstr>
      <vt:lpstr>'Table E-7'!Print_Area</vt:lpstr>
      <vt:lpstr>'Table E-8'!Print_Area</vt:lpstr>
      <vt:lpstr>'Table E-9'!Print_Area</vt:lpstr>
    </vt:vector>
  </TitlesOfParts>
  <Company>USDA-ERS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Melons: U.S. per capita use of melons, harvested area, production, cash receipts, shipments, price, supply and utilization, and trade</dc:title>
  <dc:subject>Agricultural Economics</dc:subject>
  <dc:creator>Agnes.Perez@usda.gov;Skyler.Simnitt@usda.gov;TRAVIS.MINOR@usda.gov</dc:creator>
  <cp:keywords>melons; per capita; acres, production, United States, World, shipments, retail prices, grower prices, cantaloupe, watermelon, honeydew, imports, exports,  Economics; Economic Research Service; ERS; U.S. Department of Agriculture; USDA</cp:keywords>
  <cp:lastModifiedBy>helpdesk</cp:lastModifiedBy>
  <cp:lastPrinted>2015-10-29T14:47:57Z</cp:lastPrinted>
  <dcterms:created xsi:type="dcterms:W3CDTF">2013-11-15T20:17:02Z</dcterms:created>
  <dcterms:modified xsi:type="dcterms:W3CDTF">2019-10-28T19:43:38Z</dcterms:modified>
</cp:coreProperties>
</file>